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32DF11F-EAD4-40D1-9520-6B6077A016D5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 Arquivo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5" hidden="1">Genial!$A$1:$CK$31</definedName>
    <definedName name="Z_01594D1D_948B_43F9_9893_C64F99820DE6_.wvu.FilterData" localSheetId="2" hidden="1">BTG!$A$2:$AT$862</definedName>
    <definedName name="Z_0184D4CE_F9BC_4FC5_97A2_AD2A48C7D7A0_.wvu.FilterData" localSheetId="2" hidden="1">BTG!$A$1:$AQ$871</definedName>
    <definedName name="Z_053A56A1_6AAC_4EB3_A4A6_F680B3ED99E5_.wvu.FilterData" localSheetId="4" hidden="1">Ágora!$F$2:$F$26</definedName>
    <definedName name="Z_053A56A1_6AAC_4EB3_A4A6_F680B3ED99E5_.wvu.FilterData" localSheetId="2" hidden="1">BTG!$F$2:$F$871</definedName>
    <definedName name="Z_057A0B33_B007_4511_9430_2FBEDFFDCADB_.wvu.FilterData" localSheetId="4" hidden="1">Ágora!$B$2:$AF$26</definedName>
    <definedName name="Z_057A0B33_B007_4511_9430_2FBEDFFDCADB_.wvu.FilterData" localSheetId="2" hidden="1">BTG!$B$2:$AK$871</definedName>
    <definedName name="Z_057A0B33_B007_4511_9430_2FBEDFFDCADB_.wvu.FilterData" localSheetId="3" hidden="1">Guide!$A$1:$BZ$395</definedName>
    <definedName name="Z_05B11975_5522_44B4_8691_755B40725DAE_.wvu.FilterData" localSheetId="2" hidden="1">BTG!$A$1:$AT$862</definedName>
    <definedName name="Z_05DCF338_6884_4A43_BBA1_39BA026EA3B3_.wvu.FilterData" localSheetId="4" hidden="1">Ágora!$B$2:$AF$16</definedName>
    <definedName name="Z_05DCF338_6884_4A43_BBA1_39BA026EA3B3_.wvu.FilterData" localSheetId="2" hidden="1">BTG!$B$2:$AK$866</definedName>
    <definedName name="Z_05DCF338_6884_4A43_BBA1_39BA026EA3B3_.wvu.FilterData" localSheetId="3" hidden="1">Guide!$K$2:$K$403</definedName>
    <definedName name="Z_0A0DBC34_7EE7_4873_9E42_3C5932DE114A_.wvu.FilterData" localSheetId="2" hidden="1">BTG!$A$1:$AT$862</definedName>
    <definedName name="Z_0E9A8B2E_EA0B_4ABB_9238_2C84DD0A5D2F_.wvu.FilterData" localSheetId="2" hidden="1">BTG!$A$2:$AR$862</definedName>
    <definedName name="Z_115B8522_51DF_4439_8EF3_B8017FF9E37B_.wvu.FilterData" localSheetId="4" hidden="1">Ágora!$AE$2:$AE$26</definedName>
    <definedName name="Z_115B8522_51DF_4439_8EF3_B8017FF9E37B_.wvu.FilterData" localSheetId="2" hidden="1">BTG!$AJ$2:$AJ$871</definedName>
    <definedName name="Z_115B8522_51DF_4439_8EF3_B8017FF9E37B_.wvu.FilterData" localSheetId="3" hidden="1">Guide!$A$2:$CB$395</definedName>
    <definedName name="Z_152FF23E_6AF7_42C7_8D4E_C9544DACE46D_.wvu.FilterData" localSheetId="2" hidden="1">BTG!$A$1:$AR$862</definedName>
    <definedName name="Z_16495F87_79C1_4488_9FDB_650FE16A84E5_.wvu.FilterData" localSheetId="2" hidden="1">BTG!$A$1:$AS$862</definedName>
    <definedName name="Z_16A70611_83B5_490F_9BD2_264AD823C98E_.wvu.FilterData" localSheetId="2" hidden="1">BTG!$A$1:$AP$871</definedName>
    <definedName name="Z_16CB5E14_31A5_4E56_A8D5_9CF0460FDB6B_.wvu.FilterData" localSheetId="2" hidden="1">BTG!$A$2:$AQ$862</definedName>
    <definedName name="Z_1706B842_1A2F_4F22_B878_82051B316EB4_.wvu.FilterData" localSheetId="4" hidden="1">Ágora!$B$2:$AD$16</definedName>
    <definedName name="Z_1706B842_1A2F_4F22_B878_82051B316EB4_.wvu.FilterData" localSheetId="2" hidden="1">BTG!$B$2:$AI$866</definedName>
    <definedName name="Z_1706B842_1A2F_4F22_B878_82051B316EB4_.wvu.FilterData" localSheetId="3" hidden="1">Guide!$B$2:$P$403</definedName>
    <definedName name="Z_173E03CB_EC4C_48C1_B18C_01184799C0BF_.wvu.FilterData" localSheetId="2" hidden="1">BTG!$A$2:$AT$862</definedName>
    <definedName name="Z_17D17AFA_9A45_4900_9112_1D79E9080D62_.wvu.FilterData" localSheetId="4" hidden="1">Ágora!$B$2:$AG$15</definedName>
    <definedName name="Z_17D17AFA_9A45_4900_9112_1D79E9080D62_.wvu.FilterData" localSheetId="2" hidden="1">BTG!$B$2:$AL$866</definedName>
    <definedName name="Z_18B28D78_E139_485F_B198_A066ADAAB7B0_.wvu.FilterData" localSheetId="2" hidden="1">BTG!$A$1:$AO$871</definedName>
    <definedName name="Z_18F280B5_7309_4DF1_9BD2_9590EA510B0C_.wvu.FilterData" localSheetId="2" hidden="1">BTG!$A$2:$AS$862</definedName>
    <definedName name="Z_1A6F302A_BA07_4CD3_A093_90393FE1667E_.wvu.FilterData" localSheetId="4" hidden="1">Ágora!$D$2:$F$26</definedName>
    <definedName name="Z_1A6F302A_BA07_4CD3_A093_90393FE1667E_.wvu.FilterData" localSheetId="2" hidden="1">BTG!$D$2:$F$871</definedName>
    <definedName name="Z_1B1E233A_BBE8_4EF4_9CF1_6C0410324986_.wvu.FilterData" localSheetId="2" hidden="1">BTG!$A$1:$AQ$862</definedName>
    <definedName name="Z_1BBCE056_53DB_47F2_A9F3_CAD3F08BACE1_.wvu.FilterData" localSheetId="2" hidden="1">BTG!$A$1:$AT$862</definedName>
    <definedName name="Z_1DCE7866_CEE4_497E_9AC3_F231F4AFA8CA_.wvu.FilterData" localSheetId="2" hidden="1">BTG!$A$1:$AN$866</definedName>
    <definedName name="Z_1DCE7866_CEE4_497E_9AC3_F231F4AFA8CA_.wvu.FilterData" localSheetId="3" hidden="1">Guide!$B$2:$BP$395</definedName>
    <definedName name="Z_20274B6E_10E6_4DCC_B7B6_1DD681BA9A95_.wvu.FilterData" localSheetId="2" hidden="1">BTG!$A$1:$AN$866</definedName>
    <definedName name="Z_215C1A64_1E77_48D6_8471_C4F049EDE50D_.wvu.FilterData" localSheetId="2" hidden="1">BTG!$A$1:$AN$866</definedName>
    <definedName name="Z_221E1637_3039_4F0D_992F_5092C2177307_.wvu.FilterData" localSheetId="4" hidden="1">Ágora!$K$2:$K$26</definedName>
    <definedName name="Z_221E1637_3039_4F0D_992F_5092C2177307_.wvu.FilterData" localSheetId="2" hidden="1">BTG!$K$2:$K$871</definedName>
    <definedName name="Z_23010BA2_9C20_4BFB_823F_7BA2D932181F_.wvu.FilterData" localSheetId="4" hidden="1">Ágora!$AG$2:$AG$26</definedName>
    <definedName name="Z_23010BA2_9C20_4BFB_823F_7BA2D932181F_.wvu.FilterData" localSheetId="2" hidden="1">BTG!$AL$2:$AL$871</definedName>
    <definedName name="Z_2372F315_A024_435A_8A24_AEBE5FD4C24D_.wvu.FilterData" localSheetId="4" hidden="1">Ágora!$K$2:$K$26</definedName>
    <definedName name="Z_2372F315_A024_435A_8A24_AEBE5FD4C24D_.wvu.FilterData" localSheetId="2" hidden="1">BTG!$K$2:$K$871</definedName>
    <definedName name="Z_262F0C02_54FC_4698_8E49_97554AA30FD4_.wvu.FilterData" localSheetId="2" hidden="1">BTG!$A$1:$AR$862</definedName>
    <definedName name="Z_279EAEFE_82BD_4835_B5BD_A2A252FA5C93_.wvu.FilterData" localSheetId="4" hidden="1">Ágora!$D$2:$AF$26</definedName>
    <definedName name="Z_279EAEFE_82BD_4835_B5BD_A2A252FA5C93_.wvu.FilterData" localSheetId="2" hidden="1">BTG!$D$2:$AK$871</definedName>
    <definedName name="Z_279EAEFE_82BD_4835_B5BD_A2A252FA5C93_.wvu.FilterData" localSheetId="3" hidden="1">Guide!$A$2:$CA$395</definedName>
    <definedName name="Z_29B00465_73DE_4546_9411_E36452804F5C_.wvu.FilterData" localSheetId="4" hidden="1">Ágora!$B$2:$AD$16</definedName>
    <definedName name="Z_29B00465_73DE_4546_9411_E36452804F5C_.wvu.FilterData" localSheetId="2" hidden="1">BTG!$B$2:$AI$866</definedName>
    <definedName name="Z_29B00465_73DE_4546_9411_E36452804F5C_.wvu.FilterData" localSheetId="3" hidden="1">Guide!$B$2:$P$403</definedName>
    <definedName name="Z_29BF2779_C8CA_4281_AEDA_9DE402D3C556_.wvu.FilterData" localSheetId="4" hidden="1">Ágora!$B$2:$AF$26</definedName>
    <definedName name="Z_29BF2779_C8CA_4281_AEDA_9DE402D3C556_.wvu.FilterData" localSheetId="2" hidden="1">BTG!$B$2:$AK$871</definedName>
    <definedName name="Z_2ACC8B99_9F19_4939_B6F3_DBF607F6ACD2_.wvu.FilterData" localSheetId="4" hidden="1">Ágora!$B$2:$AD$16</definedName>
    <definedName name="Z_2ACC8B99_9F19_4939_B6F3_DBF607F6ACD2_.wvu.FilterData" localSheetId="2" hidden="1">BTG!$B$2:$AI$866</definedName>
    <definedName name="Z_2ACC8B99_9F19_4939_B6F3_DBF607F6ACD2_.wvu.FilterData" localSheetId="3" hidden="1">Guide!$B$2:$BQ$395</definedName>
    <definedName name="Z_2D396892_EA2C_49EB_B6D6_8C091571F6B3_.wvu.FilterData" localSheetId="4" hidden="1">Ágora!$F$2:$M$26</definedName>
    <definedName name="Z_2D396892_EA2C_49EB_B6D6_8C091571F6B3_.wvu.FilterData" localSheetId="2" hidden="1">BTG!$F$2:$M$871</definedName>
    <definedName name="Z_2F4CB44D_37BC_41E4_84CC_12559C458F42_.wvu.FilterData" localSheetId="4" hidden="1">Ágora!$K$2:$K$26</definedName>
    <definedName name="Z_2F4CB44D_37BC_41E4_84CC_12559C458F42_.wvu.FilterData" localSheetId="2" hidden="1">BTG!$K$2:$K$871</definedName>
    <definedName name="Z_2F4CB44D_37BC_41E4_84CC_12559C458F42_.wvu.FilterData" localSheetId="3" hidden="1">Guide!$K$2:$K$403</definedName>
    <definedName name="Z_30381208_AF6A_48CC_88C2_1C29557A8DD3_.wvu.FilterData" localSheetId="2" hidden="1">BTG!$A$1:$AN$866</definedName>
    <definedName name="Z_30381208_AF6A_48CC_88C2_1C29557A8DD3_.wvu.FilterData" localSheetId="3" hidden="1">Guide!$A$1:$CC$395</definedName>
    <definedName name="Z_35AAB699_B90B_4F05_B25B_070F7E3FB603_.wvu.FilterData" localSheetId="4" hidden="1">Ágora!$AG$2:$AG$26</definedName>
    <definedName name="Z_35AAB699_B90B_4F05_B25B_070F7E3FB603_.wvu.FilterData" localSheetId="2" hidden="1">BTG!$AL$2:$AL$871</definedName>
    <definedName name="Z_36047824_9E58_469F_9D2E_32690140E0DC_.wvu.FilterData" localSheetId="2" hidden="1">BTG!$A$1:$AO$870</definedName>
    <definedName name="Z_3829A124_8F85_45D9_89F6_651F8B8F5615_.wvu.FilterData" localSheetId="2" hidden="1">BTG!$A$1:$AO$871</definedName>
    <definedName name="Z_39D8C286_F134_4B3F_AB7F_641170A9D207_.wvu.FilterData" localSheetId="4" hidden="1">Ágora!$B$2:$AF$16</definedName>
    <definedName name="Z_39D8C286_F134_4B3F_AB7F_641170A9D207_.wvu.FilterData" localSheetId="2" hidden="1">BTG!$B$2:$AK$866</definedName>
    <definedName name="Z_39D8C286_F134_4B3F_AB7F_641170A9D207_.wvu.FilterData" localSheetId="3" hidden="1">Guide!$K$2:$K$403</definedName>
    <definedName name="Z_3B69B01E_59FB_48FE_9C4A_53BF31B2F60A_.wvu.FilterData" localSheetId="2" hidden="1">BTG!$A$1:$AO$866</definedName>
    <definedName name="Z_3C97C3B7_7B5C_4AF0_BA27_DEA71A2C6777_.wvu.FilterData" localSheetId="4" hidden="1">Ágora!$B$2:$AG$15</definedName>
    <definedName name="Z_3C97C3B7_7B5C_4AF0_BA27_DEA71A2C6777_.wvu.FilterData" localSheetId="2" hidden="1">BTG!$B$2:$AL$866</definedName>
    <definedName name="Z_3E5FB1C1_2F34_4A4E_BA43_82F371CA8767_.wvu.FilterData" localSheetId="2" hidden="1">BTG!$A$1:$AR$862</definedName>
    <definedName name="Z_3EC179CE_F850_4C1F_82A9_6B5EE5D0697B_.wvu.FilterData" localSheetId="4" hidden="1">Ágora!$B$2:$AF$16</definedName>
    <definedName name="Z_3EC179CE_F850_4C1F_82A9_6B5EE5D0697B_.wvu.FilterData" localSheetId="2" hidden="1">BTG!$B$2:$AK$866</definedName>
    <definedName name="Z_3EC179CE_F850_4C1F_82A9_6B5EE5D0697B_.wvu.FilterData" localSheetId="3" hidden="1">Guide!$A$1:$CC$395</definedName>
    <definedName name="Z_3F7BFD1C_DCAA_4443_A7BF_EC062362FAF8_.wvu.FilterData" localSheetId="4" hidden="1">Ágora!$B$2:$AG$15</definedName>
    <definedName name="Z_3F7BFD1C_DCAA_4443_A7BF_EC062362FAF8_.wvu.FilterData" localSheetId="2" hidden="1">BTG!$B$2:$AL$866</definedName>
    <definedName name="Z_40183F34_E69C_4A8E_9640_6648D2313FDC_.wvu.FilterData" localSheetId="2" hidden="1">BTG!$A$1:$AO$871</definedName>
    <definedName name="Z_40D2949E_0E8E_4ABD_AC50_4BE9C095C5D0_.wvu.FilterData" localSheetId="4" hidden="1">Ágora!$B$2:$AG$26</definedName>
    <definedName name="Z_40D2949E_0E8E_4ABD_AC50_4BE9C095C5D0_.wvu.FilterData" localSheetId="2" hidden="1">BTG!$B$2:$AL$871</definedName>
    <definedName name="Z_41E5D6A9_C9A9_44F8_A803_42E2FC153DCB_.wvu.FilterData" localSheetId="2" hidden="1">BTG!$J$1:$P$861</definedName>
    <definedName name="Z_430D2ABB_29A3_4242_8BA3_56A0461CEE12_.wvu.FilterData" localSheetId="2" hidden="1">BTG!$A$2:$AT$862</definedName>
    <definedName name="Z_43D7DCDF_CF02_4AAB_AE27_FF5FBA1F67C7_.wvu.FilterData" localSheetId="2" hidden="1">BTG!$A$2:$AN$866</definedName>
    <definedName name="Z_43D7DCDF_CF02_4AAB_AE27_FF5FBA1F67C7_.wvu.FilterData" localSheetId="1" hidden="1">'Clientes Novos'!$A$1:$P$1</definedName>
    <definedName name="Z_43D7DCDF_CF02_4AAB_AE27_FF5FBA1F67C7_.wvu.FilterData" localSheetId="3" hidden="1">Guide!$K$2:$K$403</definedName>
    <definedName name="Z_44B3C214_3692_40E0_B41B_A4049FC9D0E8_.wvu.FilterData" localSheetId="4" hidden="1">Ágora!$F$2:$F$26</definedName>
    <definedName name="Z_44B3C214_3692_40E0_B41B_A4049FC9D0E8_.wvu.FilterData" localSheetId="2" hidden="1">BTG!$F$2:$F$871</definedName>
    <definedName name="Z_44B3C214_3692_40E0_B41B_A4049FC9D0E8_.wvu.FilterData" localSheetId="3" hidden="1">Guide!$A$1:$CA$395</definedName>
    <definedName name="Z_462AE0A8_9D9B_4652_978C_068BEE709E8C_.wvu.FilterData" localSheetId="4" hidden="1">Ágora!$D$2:$F$26</definedName>
    <definedName name="Z_462AE0A8_9D9B_4652_978C_068BEE709E8C_.wvu.FilterData" localSheetId="2" hidden="1">BTG!$D$2:$F$871</definedName>
    <definedName name="Z_464E467D_5F69_45A6_B615_C09F27CC4D65_.wvu.FilterData" localSheetId="2" hidden="1">BTG!$B$2:$AM$866</definedName>
    <definedName name="Z_464E467D_5F69_45A6_B615_C09F27CC4D65_.wvu.FilterData" localSheetId="1" hidden="1">'Clientes Novos'!$A$1:$P$1</definedName>
    <definedName name="Z_464E467D_5F69_45A6_B615_C09F27CC4D65_.wvu.FilterData" localSheetId="3" hidden="1">Guide!$K$2:$K$403</definedName>
    <definedName name="Z_4663C462_0CC0_44B2_927B_C8B8AAD703C7_.wvu.FilterData" localSheetId="4" hidden="1">Ágora!$D$2:$F$26</definedName>
    <definedName name="Z_4663C462_0CC0_44B2_927B_C8B8AAD703C7_.wvu.FilterData" localSheetId="2" hidden="1">BTG!$D$2:$F$871</definedName>
    <definedName name="Z_47BE36C6_C697_46BF_A77A_4212F95F85EA_.wvu.FilterData" localSheetId="2" hidden="1">BTG!$A$1:$AR$862</definedName>
    <definedName name="Z_486879CF_202F_4EDC_9FC6_ED6D7EC0E6A7_.wvu.FilterData" localSheetId="4" hidden="1">Ágora!$K$2:$K$26</definedName>
    <definedName name="Z_486879CF_202F_4EDC_9FC6_ED6D7EC0E6A7_.wvu.FilterData" localSheetId="2" hidden="1">BTG!$K$2:$K$871</definedName>
    <definedName name="Z_486B09B3_DCD2_42FD_BB06_72D0F44E55F3_.wvu.FilterData" localSheetId="2" hidden="1">BTG!$A$1:$AR$862</definedName>
    <definedName name="Z_486BBF83_8686_410D_B82F_160744D34A7D_.wvu.FilterData" localSheetId="4" hidden="1">Ágora!$B$2:$AF$16</definedName>
    <definedName name="Z_486BBF83_8686_410D_B82F_160744D34A7D_.wvu.FilterData" localSheetId="2" hidden="1">BTG!$B$2:$AK$866</definedName>
    <definedName name="Z_486BBF83_8686_410D_B82F_160744D34A7D_.wvu.FilterData" localSheetId="3" hidden="1">Guide!$B$2:$BQ$395</definedName>
    <definedName name="Z_49C0A7E8_DBBE_475D_9E79_485C24355820_.wvu.FilterData" localSheetId="2" hidden="1">BTG!$A$1:$AQ$862</definedName>
    <definedName name="Z_4A4D63C1_0A34_48BD_9E12_3D58DA19A593_.wvu.FilterData" localSheetId="2" hidden="1">BTG!$A$1:$AT$862</definedName>
    <definedName name="Z_4A7B5037_6C07_4C5B_AA70_861F1DFAA74C_.wvu.FilterData" localSheetId="2" hidden="1">BTG!$A$1:$AT$862</definedName>
    <definedName name="Z_4B3D477C_6D0C_4D65_83D4_6799842AA26F_.wvu.FilterData" localSheetId="4" hidden="1">Ágora!$M$2:$M$26</definedName>
    <definedName name="Z_4B3D477C_6D0C_4D65_83D4_6799842AA26F_.wvu.FilterData" localSheetId="2" hidden="1">BTG!$M$2:$M$871</definedName>
    <definedName name="Z_51109907_9CCC_4029_A9C6_36BAAF410258_.wvu.FilterData" localSheetId="2" hidden="1">BTG!$A$1:$AN$866</definedName>
    <definedName name="Z_51A13919_F655_4B83_B438_6D2A768D66D5_.wvu.FilterData" localSheetId="2" hidden="1">BTG!$A$1:$BB$866</definedName>
    <definedName name="Z_536B5BF4_0EFB_463F_BC21_9ECB03064D21_.wvu.FilterData" localSheetId="2" hidden="1">BTG!$A$1:$AR$862</definedName>
    <definedName name="Z_53C285D0_43B0_4B04_AEF4_D298A96627C5_.wvu.FilterData" localSheetId="4" hidden="1">Ágora!$B$2:$AG$15</definedName>
    <definedName name="Z_53C285D0_43B0_4B04_AEF4_D298A96627C5_.wvu.FilterData" localSheetId="2" hidden="1">BTG!$B$2:$AL$866</definedName>
    <definedName name="Z_53CD42C4_5E4E_460C_AE3A_9CC5D148912A_.wvu.FilterData" localSheetId="2" hidden="1">BTG!$AT$8:$AT$859</definedName>
    <definedName name="Z_53F5C4EB_856B_487F_98DF_621878461787_.wvu.FilterData" localSheetId="2" hidden="1">BTG!$A$1:$AN$866</definedName>
    <definedName name="Z_55766639_4A1F_4771_AE72_8F8A1D08F905_.wvu.FilterData" localSheetId="2" hidden="1">BTG!$A$1:$AQ$862</definedName>
    <definedName name="Z_564DC3D9_F69F_4CB2_9E1E_F35FCBBE389A_.wvu.FilterData" localSheetId="2" hidden="1">BTG!$A$2:$AT$862</definedName>
    <definedName name="Z_56652546_6C73_486E_AFD3_0D49ABB1697B_.wvu.FilterData" localSheetId="2" hidden="1">BTG!$D$2:$E$864</definedName>
    <definedName name="Z_56AE7A81_F9F0_401F_B08C_994CF4026797_.wvu.FilterData" localSheetId="2" hidden="1">BTG!$A$1:$AR$862</definedName>
    <definedName name="Z_58E6F6E0_3B7B_45C6_8DFA_27346A74B7BA_.wvu.FilterData" localSheetId="2" hidden="1">BTG!$A$1:$AT$862</definedName>
    <definedName name="Z_592C3EBC_94AD_40B7_B21D_3A5947F9A9E6_.wvu.FilterData" localSheetId="4" hidden="1">Ágora!$D$2:$AF$26</definedName>
    <definedName name="Z_592C3EBC_94AD_40B7_B21D_3A5947F9A9E6_.wvu.FilterData" localSheetId="2" hidden="1">BTG!$D$2:$AK$871</definedName>
    <definedName name="Z_592C3EBC_94AD_40B7_B21D_3A5947F9A9E6_.wvu.FilterData" localSheetId="3" hidden="1">Guide!$A$1:$CC$395</definedName>
    <definedName name="Z_5AC48003_1FF7_4D3D_A8F0_9176B84E697A_.wvu.FilterData" localSheetId="2" hidden="1">BTG!$A$1:$AR$862</definedName>
    <definedName name="Z_5ACD0B61_1B78_48D9_BE90_587D0AB79712_.wvu.FilterData" localSheetId="4" hidden="1">Ágora!$B$2:$AG$16</definedName>
    <definedName name="Z_5ACD0B61_1B78_48D9_BE90_587D0AB79712_.wvu.FilterData" localSheetId="2" hidden="1">BTG!$B$2:$AL$866</definedName>
    <definedName name="Z_5BF9BF71_2F10_4C6F_AAEB_857624019D12_.wvu.FilterData" localSheetId="2" hidden="1">BTG!$A$1:$AO$871</definedName>
    <definedName name="Z_5C14977F_77E7_49F1_8A35_5251AC56C79B_.wvu.FilterData" localSheetId="4" hidden="1">Ágora!$AF$2:$AF$26</definedName>
    <definedName name="Z_5C14977F_77E7_49F1_8A35_5251AC56C79B_.wvu.FilterData" localSheetId="2" hidden="1">BTG!$AK$2:$AK$871</definedName>
    <definedName name="Z_5C14977F_77E7_49F1_8A35_5251AC56C79B_.wvu.FilterData" localSheetId="3" hidden="1">Guide!$A$1:$CA$395</definedName>
    <definedName name="Z_5CE09BE0_321F_4289_8678_BD60539E23AA_.wvu.FilterData" localSheetId="2" hidden="1">BTG!$A$2:$AR$862</definedName>
    <definedName name="Z_5DCB9A96_0C4C_48B8_BBB7_811E56B853EA_.wvu.FilterData" localSheetId="2" hidden="1">BTG!$A$2:$AS$862</definedName>
    <definedName name="Z_5F0FE1CA_BF6A_4CE7_B21B_774512C82099_.wvu.FilterData" localSheetId="4" hidden="1">Ágora!$B$2:$AD$16</definedName>
    <definedName name="Z_5F0FE1CA_BF6A_4CE7_B21B_774512C82099_.wvu.FilterData" localSheetId="2" hidden="1">BTG!$B$2:$AI$866</definedName>
    <definedName name="Z_5F0FE1CA_BF6A_4CE7_B21B_774512C82099_.wvu.FilterData" localSheetId="3" hidden="1">Guide!$K$2:$P$403</definedName>
    <definedName name="Z_60B1B53A_6DBF_499A_A8A0_5B6AE5FBFA87_.wvu.FilterData" localSheetId="4" hidden="1">Ágora!$D$2:$F$26</definedName>
    <definedName name="Z_60B1B53A_6DBF_499A_A8A0_5B6AE5FBFA87_.wvu.FilterData" localSheetId="2" hidden="1">BTG!$D$2:$F$871</definedName>
    <definedName name="Z_630086D1_7394_4B6B_9242_B01617A5B1B6_.wvu.FilterData" localSheetId="2" hidden="1">BTG!$A$1:$AT$862</definedName>
    <definedName name="Z_63213BD5_3138_427A_8182_A8EDB16326D3_.wvu.FilterData" localSheetId="4" hidden="1">Ágora!$K$2:$L$26</definedName>
    <definedName name="Z_63213BD5_3138_427A_8182_A8EDB16326D3_.wvu.FilterData" localSheetId="2" hidden="1">BTG!$K$2:$L$871</definedName>
    <definedName name="Z_63213BD5_3138_427A_8182_A8EDB16326D3_.wvu.FilterData" localSheetId="1" hidden="1">'Clientes Novos'!$A$1:$I$1</definedName>
    <definedName name="Z_63213BD5_3138_427A_8182_A8EDB16326D3_.wvu.FilterData" localSheetId="5" hidden="1">Genial!$A$2:$CC$31</definedName>
    <definedName name="Z_63213BD5_3138_427A_8182_A8EDB16326D3_.wvu.FilterData" localSheetId="3" hidden="1">Guide!$K$2:$P$241</definedName>
    <definedName name="Z_63213BD5_3138_427A_8182_A8EDB16326D3_.wvu.FilterData" localSheetId="10" hidden="1">'XP Arquivo'!$C$1:$BS$543</definedName>
    <definedName name="Z_637F2983_586E_4AFE_AF3C_C60F5E51CC49_.wvu.FilterData" localSheetId="2" hidden="1">BTG!$A$1:$AR$862</definedName>
    <definedName name="Z_655F4A64_E463_4C71_9D27_1D1B1DC6A91D_.wvu.FilterData" localSheetId="2" hidden="1">BTG!$A$1:$AO$862</definedName>
    <definedName name="Z_66F0C372_8966_448D_BE61_A6A4C969B071_.wvu.FilterData" localSheetId="2" hidden="1">BTG!$A$2:$AT$862</definedName>
    <definedName name="Z_69F006E9_D335_4240_B009_B31BC28B482C_.wvu.FilterData" localSheetId="2" hidden="1">BTG!$A$2:$AR$862</definedName>
    <definedName name="Z_75E3FA70_3F56_4833_9A8F_D4A197A58A0F_.wvu.FilterData" localSheetId="2" hidden="1">BTG!$A$1:$AO$871</definedName>
    <definedName name="Z_77987231_A95C_4810_B5AB_2690685FD3FD_.wvu.FilterData" localSheetId="2" hidden="1">BTG!$A$1:$AN$866</definedName>
    <definedName name="Z_790E83C7_C44F_4B83_91C4_B2A973FC1A3D_.wvu.FilterData" localSheetId="2" hidden="1">BTG!$A$2:$AS$862</definedName>
    <definedName name="Z_7A691156_CAFF_47F7_A8CA_5F4A41CE1140_.wvu.FilterData" localSheetId="2" hidden="1">BTG!$A$1:$AN$866</definedName>
    <definedName name="Z_7BE8E6A0_00F9_49A8_8075_14D0C6C6E86C_.wvu.FilterData" localSheetId="2" hidden="1">BTG!$A$2:$AR$862</definedName>
    <definedName name="Z_7BF0DE5C_B4E4_4982_A783_D767A05BBCE5_.wvu.FilterData" localSheetId="2" hidden="1">BTG!$A$2:$AN$866</definedName>
    <definedName name="Z_7C487B5C_00E3_4FAB_BAE4_EB2EF50D5843_.wvu.FilterData" localSheetId="2" hidden="1">BTG!$A$1:$AN$866</definedName>
    <definedName name="Z_7D9663C2_DC56_477B_A25D_55AC8A278881_.wvu.FilterData" localSheetId="2" hidden="1">BTG!$A$1:$AN$866</definedName>
    <definedName name="Z_7EF84E76_906E_47D0_AB7A_85DB8D17DCF9_.wvu.FilterData" localSheetId="2" hidden="1">BTG!$A$1:$AO$870</definedName>
    <definedName name="Z_7F55942F_2308_4C17_AFF5_DA1DEE4412E8_.wvu.FilterData" localSheetId="4" hidden="1">Ágora!$M$2:$O$26</definedName>
    <definedName name="Z_7F55942F_2308_4C17_AFF5_DA1DEE4412E8_.wvu.FilterData" localSheetId="2" hidden="1">BTG!$M$2:$O$871</definedName>
    <definedName name="Z_80F12227_397C_4F62_A0D2_9AA24BE0F563_.wvu.FilterData" localSheetId="2" hidden="1">BTG!$A$1:$BB$866</definedName>
    <definedName name="Z_815AA7D8_D90D_477E_8ED3_4E78AD470EFD_.wvu.FilterData" localSheetId="2" hidden="1">BTG!$A$1:$AN$866</definedName>
    <definedName name="Z_815AA7D8_D90D_477E_8ED3_4E78AD470EFD_.wvu.FilterData" localSheetId="3" hidden="1">Guide!$K$2:$K$403</definedName>
    <definedName name="Z_82DB2E4A_8F9F_4F1B_BDC1_0F52954DFC34_.wvu.FilterData" localSheetId="4" hidden="1">Ágora!$K$2:$K$26</definedName>
    <definedName name="Z_82DB2E4A_8F9F_4F1B_BDC1_0F52954DFC34_.wvu.FilterData" localSheetId="2" hidden="1">BTG!$K$2:$K$871</definedName>
    <definedName name="Z_82DB2E4A_8F9F_4F1B_BDC1_0F52954DFC34_.wvu.FilterData" localSheetId="3" hidden="1">Guide!$B$2:$BU$395</definedName>
    <definedName name="Z_86438F44_7477_4B36_BE93_D2C002A3F618_.wvu.FilterData" localSheetId="2" hidden="1">BTG!$A$1:$AT$866</definedName>
    <definedName name="Z_87D9F957_C7A3_41AA_92A2_FFB7CF41AE08_.wvu.FilterData" localSheetId="2" hidden="1">BTG!$A$1:$AQ$862</definedName>
    <definedName name="Z_8CA8846E_7409_464D_8BE7_34F85B724DDC_.wvu.FilterData" localSheetId="4" hidden="1">Ágora!$B$2:$AD$16</definedName>
    <definedName name="Z_8CA8846E_7409_464D_8BE7_34F85B724DDC_.wvu.FilterData" localSheetId="2" hidden="1">BTG!$B$2:$AI$866</definedName>
    <definedName name="Z_8CA8846E_7409_464D_8BE7_34F85B724DDC_.wvu.FilterData" localSheetId="1" hidden="1">'Clientes Novos'!$C$1</definedName>
    <definedName name="Z_8CA8846E_7409_464D_8BE7_34F85B724DDC_.wvu.FilterData" localSheetId="3" hidden="1">Guide!$B$2:$BP$395</definedName>
    <definedName name="Z_8DEC180E_953C_47A4_87DD_3248D8560BC5_.wvu.FilterData" localSheetId="2" hidden="1">BTG!$A$1:$AS$862</definedName>
    <definedName name="Z_8F6D553B_9804_4CD8_9865_EB1B5BAB17DD_.wvu.FilterData" localSheetId="2" hidden="1">BTG!$A$1:$AN$871</definedName>
    <definedName name="Z_932A7250_E5FF_4B3D_B3B3_FB767483B53E_.wvu.FilterData" localSheetId="4" hidden="1">Ágora!$Q$2:$Q$26</definedName>
    <definedName name="Z_932A7250_E5FF_4B3D_B3B3_FB767483B53E_.wvu.FilterData" localSheetId="2" hidden="1">BTG!$Q$2:$Q$871</definedName>
    <definedName name="Z_93A02C0B_514D_47C3_A82F_3A0CC628491B_.wvu.FilterData" localSheetId="2" hidden="1">BTG!$H$1:$I$864</definedName>
    <definedName name="Z_9405E62A_1FDE_4C04_B6F2_8ADC88E10B4B_.wvu.FilterData" localSheetId="2" hidden="1">BTG!$A$1:$AN$866</definedName>
    <definedName name="Z_9405E62A_1FDE_4C04_B6F2_8ADC88E10B4B_.wvu.FilterData" localSheetId="3" hidden="1">Guide!$B$2:$BQ$395</definedName>
    <definedName name="Z_950D5B3E_CAD9_4BD2_B4A9_9FEBFE9153FE_.wvu.FilterData" localSheetId="2" hidden="1">BTG!$A$1:$AR$871</definedName>
    <definedName name="Z_9744181E_B43A_48B8_929A_163009EA7C74_.wvu.FilterData" localSheetId="4" hidden="1">Ágora!$B$2:$AG$15</definedName>
    <definedName name="Z_9744181E_B43A_48B8_929A_163009EA7C74_.wvu.FilterData" localSheetId="2" hidden="1">BTG!$B$2:$AL$866</definedName>
    <definedName name="Z_995E0A0B_D5C9_4143_83B7_9E84AB9BF943_.wvu.FilterData" localSheetId="4" hidden="1">Ágora!$B$2:$AG$15</definedName>
    <definedName name="Z_995E0A0B_D5C9_4143_83B7_9E84AB9BF943_.wvu.FilterData" localSheetId="2" hidden="1">BTG!$B$2:$AL$866</definedName>
    <definedName name="Z_995E4071_8D80_4E34_95DD_26FE331BFA46_.wvu.FilterData" localSheetId="2" hidden="1">BTG!$A$2:$AQ$862</definedName>
    <definedName name="Z_99D03041_0DEF_4997_924C_653CCEEF199C_.wvu.FilterData" localSheetId="2" hidden="1">BTG!$A$1:$AN$866</definedName>
    <definedName name="Z_9C84F6D7_449D_4265_BB5D_DE39E7BC3340_.wvu.FilterData" localSheetId="2" hidden="1">BTG!$A$1:$AR$862</definedName>
    <definedName name="Z_9CF44D90_F9A3_4163_AC28_5CC7D3523D30_.wvu.FilterData" localSheetId="4" hidden="1">Ágora!$F$2:$AF$26</definedName>
    <definedName name="Z_9CF44D90_F9A3_4163_AC28_5CC7D3523D30_.wvu.FilterData" localSheetId="2" hidden="1">BTG!$F$2:$AK$871</definedName>
    <definedName name="Z_9CF44D90_F9A3_4163_AC28_5CC7D3523D30_.wvu.FilterData" localSheetId="3" hidden="1">Guide!$A$2:$CB$395</definedName>
    <definedName name="Z_9DB5C9CA_99EB_4742_9899_17D032896A94_.wvu.FilterData" localSheetId="4" hidden="1">Ágora!$F$2:$F$26</definedName>
    <definedName name="Z_9DB5C9CA_99EB_4742_9899_17D032896A94_.wvu.FilterData" localSheetId="2" hidden="1">BTG!$F$2:$F$871</definedName>
    <definedName name="Z_9DB5C9CA_99EB_4742_9899_17D032896A94_.wvu.FilterData" localSheetId="3" hidden="1">Guide!$A$2:$BZ$395</definedName>
    <definedName name="Z_A089A245_8689_4BD5_96A3_973CDE4038C9_.wvu.FilterData" localSheetId="4" hidden="1">Ágora!$F$2:$F$26</definedName>
    <definedName name="Z_A089A245_8689_4BD5_96A3_973CDE4038C9_.wvu.FilterData" localSheetId="2" hidden="1">BTG!$F$2:$F$871</definedName>
    <definedName name="Z_A0E7F89A_6BFF_4822_AAC1_FB4859E6E2E7_.wvu.FilterData" localSheetId="2" hidden="1">BTG!$A$1:$AS$862</definedName>
    <definedName name="Z_A4C44F9D_708F_483E_BF33_E2754C559518_.wvu.FilterData" localSheetId="2" hidden="1">BTG!$A$1:$AS$862</definedName>
    <definedName name="Z_A5115F42_C951_4FBF_B8D1_907C434C8B3D_.wvu.FilterData" localSheetId="2" hidden="1">BTG!$A$1:$AQ$862</definedName>
    <definedName name="Z_A53AC316_55F1_4F0D_A53F_69BB524CCC30_.wvu.FilterData" localSheetId="2" hidden="1">BTG!$A$1:$AR$862</definedName>
    <definedName name="Z_A6D5A9AD_C08B_47F7_96A4_B7EB0101A2A1_.wvu.FilterData" localSheetId="4" hidden="1">Ágora!$B$2:$AD$16</definedName>
    <definedName name="Z_A6D5A9AD_C08B_47F7_96A4_B7EB0101A2A1_.wvu.FilterData" localSheetId="2" hidden="1">BTG!$B$2:$AI$866</definedName>
    <definedName name="Z_A6D5A9AD_C08B_47F7_96A4_B7EB0101A2A1_.wvu.FilterData" localSheetId="3" hidden="1">Guide!$K$2:$P$403</definedName>
    <definedName name="Z_AAACE400_DC6F_485A_9DB2_27821F630088_.wvu.FilterData" localSheetId="2" hidden="1">BTG!$A$1:$AP$862</definedName>
    <definedName name="Z_AB0E273A_EEB2_44EE_8E34_024AD8A9E40B_.wvu.FilterData" localSheetId="2" hidden="1">BTG!$A$1:$AQ$862</definedName>
    <definedName name="Z_AB8AB415_D1C8_45DF_BFD7_173B7C00E4D9_.wvu.FilterData" localSheetId="2" hidden="1">BTG!$A$1:$AR$862</definedName>
    <definedName name="Z_AE9661E7_15EA_47EA_A629_C01CE7C0130B_.wvu.FilterData" localSheetId="4" hidden="1">Ágora!$D$2:$K$26</definedName>
    <definedName name="Z_AE9661E7_15EA_47EA_A629_C01CE7C0130B_.wvu.FilterData" localSheetId="2" hidden="1">BTG!$D$2:$K$871</definedName>
    <definedName name="Z_AE9661E7_15EA_47EA_A629_C01CE7C0130B_.wvu.FilterData" localSheetId="3" hidden="1">Guide!$A$1:$BY$403</definedName>
    <definedName name="Z_B245C1A0_64DB_4137_AE12_0F46050C9FC7_.wvu.FilterData" localSheetId="4" hidden="1">Ágora!$F$2:$F$26</definedName>
    <definedName name="Z_B245C1A0_64DB_4137_AE12_0F46050C9FC7_.wvu.FilterData" localSheetId="2" hidden="1">BTG!$F$2:$F$871</definedName>
    <definedName name="Z_B245C1A0_64DB_4137_AE12_0F46050C9FC7_.wvu.FilterData" localSheetId="3" hidden="1">Guide!$B$2:$BS$403</definedName>
    <definedName name="Z_B333884C_67A0_4BB4_9FF4_FEA6F6964E2D_.wvu.FilterData" localSheetId="2" hidden="1">BTG!$A$2:$AS$862</definedName>
    <definedName name="Z_B375AB9F_134A_44CD_B17E_CE7B530C7F97_.wvu.FilterData" localSheetId="2" hidden="1">BTG!$A$2:$AT$862</definedName>
    <definedName name="Z_B782C1F4_15CD_48EE_B244_BF066DABA2A4_.wvu.FilterData" localSheetId="2" hidden="1">BTG!$A$2:$AS$862</definedName>
    <definedName name="Z_B7F0583B_20C6_4876_BFE5_AE8ABF35FBA4_.wvu.FilterData" localSheetId="2" hidden="1">BTG!$A$1:$F$862</definedName>
    <definedName name="Z_B95F28DB_16E3_44A5_94E4_B72C33D460BD_.wvu.FilterData" localSheetId="4" hidden="1">Ágora!$B$2:$AD$16</definedName>
    <definedName name="Z_B95F28DB_16E3_44A5_94E4_B72C33D460BD_.wvu.FilterData" localSheetId="2" hidden="1">BTG!$B$2:$AI$866</definedName>
    <definedName name="Z_B95F28DB_16E3_44A5_94E4_B72C33D460BD_.wvu.FilterData" localSheetId="3" hidden="1">Guide!$K$2:$K$403</definedName>
    <definedName name="Z_BE211483_7F9F_459E_8477_55C5FECFFF9D_.wvu.FilterData" localSheetId="4" hidden="1">Ágora!$B$2:$AG$15</definedName>
    <definedName name="Z_BE211483_7F9F_459E_8477_55C5FECFFF9D_.wvu.FilterData" localSheetId="2" hidden="1">BTG!$B$2:$AL$866</definedName>
    <definedName name="Z_C04016D3_A53E_4A74_BBEE_16465BE1E141_.wvu.FilterData" localSheetId="2" hidden="1">BTG!$A$2:$AR$862</definedName>
    <definedName name="Z_C204621B_B0E7_44F3_93D4_8D7B6201580A_.wvu.FilterData" localSheetId="2" hidden="1">BTG!$A$1:$AR$862</definedName>
    <definedName name="Z_C21F9AC7_83AE_4A99_AF55_F0B470CBCA04_.wvu.FilterData" localSheetId="4" hidden="1">Ágora!$D$2:$F$26</definedName>
    <definedName name="Z_C21F9AC7_83AE_4A99_AF55_F0B470CBCA04_.wvu.FilterData" localSheetId="2" hidden="1">BTG!$D$2:$F$871</definedName>
    <definedName name="Z_C7270EF2_894E_40B2_BD8A_09D82D28384A_.wvu.FilterData" localSheetId="4" hidden="1">Ágora!$K$2:$K$26</definedName>
    <definedName name="Z_C7270EF2_894E_40B2_BD8A_09D82D28384A_.wvu.FilterData" localSheetId="2" hidden="1">BTG!$K$2:$K$871</definedName>
    <definedName name="Z_C7270EF2_894E_40B2_BD8A_09D82D28384A_.wvu.FilterData" localSheetId="3" hidden="1">Guide!$B$2:$P$403</definedName>
    <definedName name="Z_C8E303A8_F632_422F_B057_1B5597A6753D_.wvu.FilterData" localSheetId="2" hidden="1">BTG!$A$2:$AT$862</definedName>
    <definedName name="Z_CA1D979B_3DA4_4B53_B80E_67EBA454E670_.wvu.FilterData" localSheetId="2" hidden="1">BTG!$A$1:$AN$866</definedName>
    <definedName name="Z_CA34F12E_77F6_443F_B0F6_E064C284D0B9_.wvu.FilterData" localSheetId="4" hidden="1">Ágora!$B$2:$AF$16</definedName>
    <definedName name="Z_CA34F12E_77F6_443F_B0F6_E064C284D0B9_.wvu.FilterData" localSheetId="2" hidden="1">BTG!$B$2:$AK$866</definedName>
    <definedName name="Z_CC01BC2C_727F_4B3A_B488_A74F2A196E98_.wvu.FilterData" localSheetId="2" hidden="1">BTG!$A$1:$AR$862</definedName>
    <definedName name="Z_CC2B51C1_7B60_4848_9097_CD853A035466_.wvu.FilterData" localSheetId="2" hidden="1">BTG!$A$1:$AT$862</definedName>
    <definedName name="Z_CC9D7258_111A_46CF_B5E0_D860C7823E4B_.wvu.FilterData" localSheetId="2" hidden="1">BTG!$A$1:$AT$866</definedName>
    <definedName name="Z_CD675A77_B3C5_44EA_A359_97255382CB74_.wvu.FilterData" localSheetId="4" hidden="1">Ágora!$E$2:$F$26</definedName>
    <definedName name="Z_CD675A77_B3C5_44EA_A359_97255382CB74_.wvu.FilterData" localSheetId="2" hidden="1">BTG!$E$2:$F$871</definedName>
    <definedName name="Z_CDA8140B_EE46_41C4_A5F2_920591E428F8_.wvu.FilterData" localSheetId="2" hidden="1">BTG!$A$1:$AN$866</definedName>
    <definedName name="Z_CDB222BB_2C1C_4E4B_8FB2_5D5BF4A85F9E_.wvu.FilterData" localSheetId="2" hidden="1">BTG!$A$2:$AS$862</definedName>
    <definedName name="Z_CE64209C_2408_484D_82B7_754145924ECC_.wvu.FilterData" localSheetId="2" hidden="1">BTG!$A$1:$AT$862</definedName>
    <definedName name="Z_CEB51636_A0B3_4CE8_9012_E122D0165F6A_.wvu.FilterData" localSheetId="4" hidden="1">Ágora!$B$2:$AF$16</definedName>
    <definedName name="Z_CEB51636_A0B3_4CE8_9012_E122D0165F6A_.wvu.FilterData" localSheetId="2" hidden="1">BTG!$B$2:$AK$866</definedName>
    <definedName name="Z_D2FAAF17_83C2_46FB_A957_1738E88B2031_.wvu.FilterData" localSheetId="2" hidden="1">BTG!$A$1:$AS$862</definedName>
    <definedName name="Z_D3E9683C_1802_4810_8978_9C1D508A7AC9_.wvu.FilterData" localSheetId="2" hidden="1">BTG!$A$1:$AT$862</definedName>
    <definedName name="Z_D584D916_24B8_491C_82A4_A7CABC7C0FBE_.wvu.FilterData" localSheetId="2" hidden="1">BTG!$A$1:$AR$862</definedName>
    <definedName name="Z_D616905F_D2E6_4B3D_81CE_E0E51E0BEDC7_.wvu.FilterData" localSheetId="4" hidden="1">Ágora!$B$2:$AH$15</definedName>
    <definedName name="Z_D616905F_D2E6_4B3D_81CE_E0E51E0BEDC7_.wvu.FilterData" localSheetId="2" hidden="1">BTG!$B$2:$AM$866</definedName>
    <definedName name="Z_D616905F_D2E6_4B3D_81CE_E0E51E0BEDC7_.wvu.FilterData" localSheetId="1" hidden="1">'Clientes Novos'!$A$1:$P$1</definedName>
    <definedName name="Z_D616905F_D2E6_4B3D_81CE_E0E51E0BEDC7_.wvu.FilterData" localSheetId="5" hidden="1">Genial!$A$1:$BZ$40</definedName>
    <definedName name="Z_D616905F_D2E6_4B3D_81CE_E0E51E0BEDC7_.wvu.FilterData" localSheetId="3" hidden="1">Guide!$L$2:$L$403</definedName>
    <definedName name="Z_D616905F_D2E6_4B3D_81CE_E0E51E0BEDC7_.wvu.FilterData" localSheetId="8" hidden="1">'Interactive Brokers'!$B$2:$W$5</definedName>
    <definedName name="Z_D616905F_D2E6_4B3D_81CE_E0E51E0BEDC7_.wvu.FilterData" localSheetId="7" hidden="1">Pershing!$C$2:$AG$24</definedName>
    <definedName name="Z_D616905F_D2E6_4B3D_81CE_E0E51E0BEDC7_.wvu.FilterData" localSheetId="17" hidden="1">Saídas!$A$2:$K$798</definedName>
    <definedName name="Z_D616905F_D2E6_4B3D_81CE_E0E51E0BEDC7_.wvu.FilterData" localSheetId="10" hidden="1">'XP Arquivo'!$C$1:$BN$543</definedName>
    <definedName name="Z_D8161A08_C861_4FA2_BB0E_9BBEACB3C378_.wvu.FilterData" localSheetId="2" hidden="1">BTG!$AE$2:$AE$871</definedName>
    <definedName name="Z_D8161A08_C861_4FA2_BB0E_9BBEACB3C378_.wvu.FilterData" localSheetId="3" hidden="1">Guide!$K$2:$K$403</definedName>
    <definedName name="Z_D8CA0EE2_7B16_4054_A9FC_6875AA3F281E_.wvu.FilterData" localSheetId="4" hidden="1">Ágora!$B$2:$AG$15</definedName>
    <definedName name="Z_D8CA0EE2_7B16_4054_A9FC_6875AA3F281E_.wvu.FilterData" localSheetId="2" hidden="1">BTG!$B$2:$AL$866</definedName>
    <definedName name="Z_D9714124_8E25_4301_BACE_4C4F4E343C0C_.wvu.FilterData" localSheetId="2" hidden="1">BTG!$A$1:$AR$862</definedName>
    <definedName name="Z_DD7BE288_0FC2_4A68_B4C0_7C210797C8A4_.wvu.FilterData" localSheetId="4" hidden="1">Ágora!$B$2:$AG$26</definedName>
    <definedName name="Z_DD7BE288_0FC2_4A68_B4C0_7C210797C8A4_.wvu.FilterData" localSheetId="2" hidden="1">BTG!$B$2:$AL$871</definedName>
    <definedName name="Z_DEE763AF_DF04_421A_857E_024E46575928_.wvu.FilterData" localSheetId="2" hidden="1">BTG!$A$1:$AT$862</definedName>
    <definedName name="Z_DF697153_55DA_4F1A_A52E_245FBCC23A70_.wvu.FilterData" localSheetId="2" hidden="1">BTG!$A$1:$AO$866</definedName>
    <definedName name="Z_DFEC6C77_A8E1_4475_A63A_E8E3A08B6281_.wvu.FilterData" localSheetId="2" hidden="1">BTG!$A$1:$AR$862</definedName>
    <definedName name="Z_E035184C_937F_4E78_B131_1D960FDF7C80_.wvu.FilterData" localSheetId="4" hidden="1">Ágora!$F$2:$F$26</definedName>
    <definedName name="Z_E035184C_937F_4E78_B131_1D960FDF7C80_.wvu.FilterData" localSheetId="2" hidden="1">BTG!$F$2:$F$871</definedName>
    <definedName name="Z_E03DA272_DEB6_4B86_90DF_C1CC2972C74C_.wvu.FilterData" localSheetId="2" hidden="1">BTG!$AD$2:$AD$871</definedName>
    <definedName name="Z_E03DA272_DEB6_4B86_90DF_C1CC2972C74C_.wvu.FilterData" localSheetId="3" hidden="1">Guide!$K$2:$K$403</definedName>
    <definedName name="Z_E04E2B50_C3EF_498C_A2C3_DD92667B6C8D_.wvu.FilterData" localSheetId="2" hidden="1">BTG!$A$1:$AR$862</definedName>
    <definedName name="Z_E1420AE7_1BBE_45BE_8586_822862A4391B_.wvu.FilterData" localSheetId="2" hidden="1">BTG!$A$2:$AT$862</definedName>
    <definedName name="Z_E46DF52E_CEC9_4CD4_8E0A_692C73C58AAF_.wvu.FilterData" localSheetId="2" hidden="1">BTG!$A$1:$AS$862</definedName>
    <definedName name="Z_E5FC0129_34C9_40A4_A796_658E703A3777_.wvu.FilterData" localSheetId="4" hidden="1">Ágora!$B$2:$Q$15</definedName>
    <definedName name="Z_E5FC0129_34C9_40A4_A796_658E703A3777_.wvu.FilterData" localSheetId="2" hidden="1">BTG!$B$2:$Q$866</definedName>
    <definedName name="Z_E94EECCD_58EF_4AF6_910E_6C9209B9826D_.wvu.FilterData" localSheetId="2" hidden="1">BTG!$A$1:$AO$871</definedName>
    <definedName name="Z_EB427D1A_E10A_44EB_A33F_0EDA6A5748C2_.wvu.FilterData" localSheetId="2" hidden="1">BTG!$A$1:$AR$862</definedName>
    <definedName name="Z_EB52BBF1_3430_4C32_B2F8_2F0CDBA20FB5_.wvu.FilterData" localSheetId="2" hidden="1">BTG!$A$1:$AS$862</definedName>
    <definedName name="Z_EC2E5344_0DB9_4730_83CB_724CD4FF0DD4_.wvu.FilterData" localSheetId="2" hidden="1">BTG!$A$2:$AS$862</definedName>
    <definedName name="Z_EC75CA24_9D2B_4B35_9775_A5F392E44157_.wvu.FilterData" localSheetId="2" hidden="1">BTG!$A$1:$AR$862</definedName>
    <definedName name="Z_F12F7F36_4428_4B1F_9ABD_9E9BA35C59D5_.wvu.FilterData" localSheetId="2" hidden="1">BTG!$A$1:$AQ$862</definedName>
    <definedName name="Z_F3ABE50E_4DF4_4ACB_866D_B9026F134665_.wvu.FilterData" localSheetId="2" hidden="1">BTG!$A$1:$AN$866</definedName>
    <definedName name="Z_F7E77AC1_7DDA_42C6_A543_57448F98548E_.wvu.FilterData" localSheetId="4" hidden="1">Ágora!$B$2:$AF$16</definedName>
    <definedName name="Z_F7E77AC1_7DDA_42C6_A543_57448F98548E_.wvu.FilterData" localSheetId="2" hidden="1">BTG!$B$2:$AK$866</definedName>
    <definedName name="Z_F7E77AC1_7DDA_42C6_A543_57448F98548E_.wvu.FilterData" localSheetId="3" hidden="1">Guide!$A$2:$BZ$395</definedName>
    <definedName name="Z_FCE0AB43_8CA6_445B_B14B_6AC5CA774192_.wvu.FilterData" localSheetId="4" hidden="1">Ágora!$B$2:$AG$15</definedName>
    <definedName name="Z_FCE0AB43_8CA6_445B_B14B_6AC5CA774192_.wvu.FilterData" localSheetId="2" hidden="1">BTG!$B$2:$AL$866</definedName>
    <definedName name="Z_FD5660BB_8D14_49F9_9163_E709A6BAC50D_.wvu.FilterData" localSheetId="2" hidden="1">BTG!$A$2:$AP$862</definedName>
    <definedName name="Z_FDA8685C_5A60_421C_A0C4_46FE703BAAE2_.wvu.FilterData" localSheetId="4" hidden="1">Ágora!$B$2:$AG$15</definedName>
    <definedName name="Z_FDA8685C_5A60_421C_A0C4_46FE703BAAE2_.wvu.FilterData" localSheetId="2" hidden="1">BTG!$B$2:$AL$866</definedName>
    <definedName name="Z_FEE2FC8B_EBD2_45E1_864E_447624B16C1A_.wvu.FilterData" localSheetId="2" hidden="1">BTG!$A$1:$AS$862</definedName>
    <definedName name="Z_FF3D48A7_AC05_495F_98B5_7DC2B15F5349_.wvu.FilterData" localSheetId="4" hidden="1">Ágora!$B$2:$AG$15</definedName>
    <definedName name="Z_FF3D48A7_AC05_495F_98B5_7DC2B15F5349_.wvu.FilterData" localSheetId="2" hidden="1">BTG!$B$2:$AL$866</definedName>
  </definedNames>
  <calcPr calcId="191029"/>
  <customWorkbookViews>
    <customWorkbookView name="Filtro 171" guid="{4A4D63C1-0A34-48BD-9E12-3D58DA19A593}" maximized="1" windowWidth="0" windowHeight="0" activeSheetId="0"/>
    <customWorkbookView name="Filtro 170" guid="{4A7B5037-6C07-4C5B-AA70-861F1DFAA74C}" maximized="1" windowWidth="0" windowHeight="0" activeSheetId="0"/>
    <customWorkbookView name="Filtro 175" guid="{86438F44-7477-4B36-BE93-D2C002A3F618}" maximized="1" windowWidth="0" windowHeight="0" activeSheetId="0"/>
    <customWorkbookView name="Filtro 174" guid="{CC9D7258-111A-46CF-B5E0-D860C7823E4B}" maximized="1" windowWidth="0" windowHeight="0" activeSheetId="0"/>
    <customWorkbookView name="Filtro 173" guid="{630086D1-7394-4B6B-9242-B01617A5B1B6}" maximized="1" windowWidth="0" windowHeight="0" activeSheetId="0"/>
    <customWorkbookView name="Filtro 172" guid="{D3E9683C-1802-4810-8978-9C1D508A7AC9}" maximized="1" windowWidth="0" windowHeight="0" activeSheetId="0"/>
    <customWorkbookView name="Filtro 178" guid="{51A13919-F655-4B83-B438-6D2A768D66D5}" maximized="1" windowWidth="0" windowHeight="0" activeSheetId="0"/>
    <customWorkbookView name="Filtro 177" guid="{93A02C0B-514D-47C3-A82F-3A0CC628491B}" maximized="1" windowWidth="0" windowHeight="0" activeSheetId="0"/>
    <customWorkbookView name="Filtro 176" guid="{80F12227-397C-4F62-A0D2-9AA24BE0F563}" maximized="1" windowWidth="0" windowHeight="0" activeSheetId="0"/>
    <customWorkbookView name="Filtro 41" guid="{4B3D477C-6D0C-4D65-83D4-6799842AA26F}" maximized="1" windowWidth="0" windowHeight="0" activeSheetId="0"/>
    <customWorkbookView name="Filtro 40" guid="{CA34F12E-77F6-443F-B0F6-E064C284D0B9}" maximized="1" windowWidth="0" windowHeight="0" activeSheetId="0"/>
    <customWorkbookView name="Filtro 43" guid="{C21F9AC7-83AE-4A99-AF55-F0B470CBCA04}" maximized="1" windowWidth="0" windowHeight="0" activeSheetId="0"/>
    <customWorkbookView name="Filtro 42" guid="{462AE0A8-9D9B-4652-978C-068BEE709E8C}" maximized="1" windowWidth="0" windowHeight="0" activeSheetId="0"/>
    <customWorkbookView name="Filtro 45" guid="{CD675A77-B3C5-44EA-A359-97255382CB74}" maximized="1" windowWidth="0" windowHeight="0" activeSheetId="0"/>
    <customWorkbookView name="Filtro 44" guid="{E035184C-937F-4E78-B131-1D960FDF7C80}" maximized="1" windowWidth="0" windowHeight="0" activeSheetId="0"/>
    <customWorkbookView name="Filtro 47" guid="{23010BA2-9C20-4BFB-823F-7BA2D932181F}" maximized="1" windowWidth="0" windowHeight="0" activeSheetId="0"/>
    <customWorkbookView name="Filtro 46" guid="{4663C462-0CC0-44B2-927B-C8B8AAD703C7}" maximized="1" windowWidth="0" windowHeight="0" activeSheetId="0"/>
    <customWorkbookView name="Filtro 49" guid="{2D396892-EA2C-49EB-B6D6-8C091571F6B3}" maximized="1" windowWidth="0" windowHeight="0" activeSheetId="0"/>
    <customWorkbookView name="Filtro 48" guid="{40D2949E-0E8E-4ABD-AC50-4BE9C095C5D0}" maximized="1" windowWidth="0" windowHeight="0" activeSheetId="0"/>
    <customWorkbookView name="Filtro 3" guid="{464E467D-5F69-45A6-B615-C09F27CC4D65}" maximized="1" windowWidth="0" windowHeight="0" activeSheetId="0"/>
    <customWorkbookView name="Filtro 2" guid="{63213BD5-3138-427A-8182-A8EDB16326D3}" maximized="1" windowWidth="0" windowHeight="0" activeSheetId="0"/>
    <customWorkbookView name="Filtro 1" guid="{D616905F-D2E6-4B3D-81CE-E0E51E0BEDC7}" maximized="1" windowWidth="0" windowHeight="0" activeSheetId="0"/>
    <customWorkbookView name="Filtro 7" guid="{29B00465-73DE-4546-9411-E36452804F5C}" maximized="1" windowWidth="0" windowHeight="0" activeSheetId="0"/>
    <customWorkbookView name="Filtro 6" guid="{1DCE7866-CEE4-497E-9AC3-F231F4AFA8CA}" maximized="1" windowWidth="0" windowHeight="0" activeSheetId="0"/>
    <customWorkbookView name="Filtro 5" guid="{43D7DCDF-CF02-4AAB-AE27-FF5FBA1F67C7}" maximized="1" windowWidth="0" windowHeight="0" activeSheetId="0"/>
    <customWorkbookView name="Filtro 4" guid="{8CA8846E-7409-464D-8BE7-34F85B724DDC}" maximized="1" windowWidth="0" windowHeight="0" activeSheetId="0"/>
    <customWorkbookView name="Filtro 102" guid="{0184D4CE-F9BC-4FC5-97A2-AD2A48C7D7A0}" maximized="1" windowWidth="0" windowHeight="0" activeSheetId="0"/>
    <customWorkbookView name="Filtro 101" guid="{87D9F957-C7A3-41AA-92A2-FFB7CF41AE08}" maximized="1" windowWidth="0" windowHeight="0" activeSheetId="0"/>
    <customWorkbookView name="Filtro 100" guid="{FD5660BB-8D14-49F9-9163-E709A6BAC50D}" maximized="1" windowWidth="0" windowHeight="0" activeSheetId="0"/>
    <customWorkbookView name="Filtro 106" guid="{F12F7F36-4428-4B1F-9ABD-9E9BA35C59D5}" maximized="1" windowWidth="0" windowHeight="0" activeSheetId="0"/>
    <customWorkbookView name="Filtro 105" guid="{A5115F42-C951-4FBF-B8D1-907C434C8B3D}" maximized="1" windowWidth="0" windowHeight="0" activeSheetId="0"/>
    <customWorkbookView name="Filtro 104" guid="{49C0A7E8-DBBE-475D-9E79-485C24355820}" maximized="1" windowWidth="0" windowHeight="0" activeSheetId="0"/>
    <customWorkbookView name="Filtro 103" guid="{1B1E233A-BBE8-4EF4-9CF1-6C0410324986}" maximized="1" windowWidth="0" windowHeight="0" activeSheetId="0"/>
    <customWorkbookView name="Filtro 30" guid="{44B3C214-3692-40E0-B41B-A4049FC9D0E8}" maximized="1" windowWidth="0" windowHeight="0" activeSheetId="0"/>
    <customWorkbookView name="Filtro 32" guid="{115B8522-51DF-4439-8EF3-B8017FF9E37B}" maximized="1" windowWidth="0" windowHeight="0" activeSheetId="0"/>
    <customWorkbookView name="Filtro 31" guid="{9CF44D90-F9A3-4163-AC28-5CC7D3523D30}" maximized="1" windowWidth="0" windowHeight="0" activeSheetId="0"/>
    <customWorkbookView name="Filtro 34" guid="{3EC179CE-F850-4C1F-82A9-6B5EE5D0697B}" maximized="1" windowWidth="0" windowHeight="0" activeSheetId="0"/>
    <customWorkbookView name="Filtro 33" guid="{592C3EBC-94AD-40B7-B21D-3A5947F9A9E6}" maximized="1" windowWidth="0" windowHeight="0" activeSheetId="0"/>
    <customWorkbookView name="Filtro 36" guid="{60B1B53A-6DBF-499A-A8A0-5B6AE5FBFA87}" maximized="1" windowWidth="0" windowHeight="0" activeSheetId="0"/>
    <customWorkbookView name="Filtro 35" guid="{30381208-AF6A-48CC-88C2-1C29557A8DD3}" maximized="1" windowWidth="0" windowHeight="0" activeSheetId="0"/>
    <customWorkbookView name="Filtro 38" guid="{29BF2779-C8CA-4281-AEDA-9DE402D3C556}" maximized="1" windowWidth="0" windowHeight="0" activeSheetId="0"/>
    <customWorkbookView name="Filtro 37" guid="{1A6F302A-BA07-4CD3-A093-90393FE1667E}" maximized="1" windowWidth="0" windowHeight="0" activeSheetId="0"/>
    <customWorkbookView name="Filtro 39" guid="{CEB51636-A0B3-4CE8-9012-E122D0165F6A}" maximized="1" windowWidth="0" windowHeight="0" activeSheetId="0"/>
    <customWorkbookView name="Filtro 19" guid="{486BBF83-8686-410D-B82F-160744D34A7D}" maximized="1" windowWidth="0" windowHeight="0" activeSheetId="0"/>
    <customWorkbookView name="Filtro 153" guid="{18F280B5-7309-4DF1-9BD2-9590EA510B0C}" maximized="1" windowWidth="0" windowHeight="0" activeSheetId="0"/>
    <customWorkbookView name="Filtro 152" guid="{B7F0583B-20C6-4876-BFE5-AE8ABF35FBA4}" maximized="1" windowWidth="0" windowHeight="0" activeSheetId="0"/>
    <customWorkbookView name="Filtro 151" guid="{B782C1F4-15CD-48EE-B244-BF066DABA2A4}" maximized="1" windowWidth="0" windowHeight="0" activeSheetId="0"/>
    <customWorkbookView name="Filtro 150" guid="{A0E7F89A-6BFF-4822-AAC1-FB4859E6E2E7}" maximized="1" windowWidth="0" windowHeight="0" activeSheetId="0"/>
    <customWorkbookView name="Filtro 157" guid="{58E6F6E0-3B7B-45C6-8DFA-27346A74B7BA}" maximized="1" windowWidth="0" windowHeight="0" activeSheetId="0"/>
    <customWorkbookView name="Filtro 156" guid="{564DC3D9-F69F-4CB2-9E1E-F35FCBBE389A}" maximized="1" windowWidth="0" windowHeight="0" activeSheetId="0"/>
    <customWorkbookView name="Filtro 155" guid="{C8E303A8-F632-422F-B057-1B5597A6753D}" maximized="1" windowWidth="0" windowHeight="0" activeSheetId="0"/>
    <customWorkbookView name="Filtro 154" guid="{0A0DBC34-7EE7-4873-9E42-3C5932DE114A}" maximized="1" windowWidth="0" windowHeight="0" activeSheetId="0"/>
    <customWorkbookView name="Filtro 159" guid="{1BBCE056-53DB-47F2-A9F3-CAD3F08BACE1}" maximized="1" windowWidth="0" windowHeight="0" activeSheetId="0"/>
    <customWorkbookView name="Filtro 158" guid="{05B11975-5522-44B4-8691-755B40725DAE}" maximized="1" windowWidth="0" windowHeight="0" activeSheetId="0"/>
    <customWorkbookView name="Filtro 21" guid="{AE9661E7-15EA-47EA-A629-C01CE7C0130B}" maximized="1" windowWidth="0" windowHeight="0" activeSheetId="0"/>
    <customWorkbookView name="Filtro 20" guid="{82DB2E4A-8F9F-4F1B-BDC1-0F52954DFC34}" maximized="1" windowWidth="0" windowHeight="0" activeSheetId="0"/>
    <customWorkbookView name="Filtro 23" guid="{D8161A08-C861-4FA2-BB0E-9BBEACB3C378}" maximized="1" windowWidth="0" windowHeight="0" activeSheetId="0"/>
    <customWorkbookView name="Filtro 22" guid="{B245C1A0-64DB-4137-AE12-0F46050C9FC7}" maximized="1" windowWidth="0" windowHeight="0" activeSheetId="0"/>
    <customWorkbookView name="Filtro 25" guid="{057A0B33-B007-4511-9430-2FBEDFFDCADB}" maximized="1" windowWidth="0" windowHeight="0" activeSheetId="0"/>
    <customWorkbookView name="Filtro 9" guid="{B95F28DB-16E3-44A5-94E4-B72C33D460BD}" maximized="1" windowWidth="0" windowHeight="0" activeSheetId="0"/>
    <customWorkbookView name="Filtro 24" guid="{E03DA272-DEB6-4B86-90DF-C1CC2972C74C}" maximized="1" windowWidth="0" windowHeight="0" activeSheetId="0"/>
    <customWorkbookView name="Filtro 8" guid="{9405E62A-1FDE-4C04-B6F2-8ADC88E10B4B}" maximized="1" windowWidth="0" windowHeight="0" activeSheetId="0"/>
    <customWorkbookView name="Filtro 27" guid="{F7E77AC1-7DDA-42C6-A543-57448F98548E}" maximized="1" windowWidth="0" windowHeight="0" activeSheetId="0"/>
    <customWorkbookView name="Filtro 26" guid="{9DB5C9CA-99EB-4742-9899-17D032896A94}" maximized="1" windowWidth="0" windowHeight="0" activeSheetId="0"/>
    <customWorkbookView name="Filtro 29" guid="{279EAEFE-82BD-4835-B5BD-A2A252FA5C93}" maximized="1" windowWidth="0" windowHeight="0" activeSheetId="0"/>
    <customWorkbookView name="Filtro 28" guid="{5C14977F-77E7-49F1-8A35-5251AC56C79B}" maximized="1" windowWidth="0" windowHeight="0" activeSheetId="0"/>
    <customWorkbookView name="Filtro 160" guid="{53CD42C4-5E4E-460C-AE3A-9CC5D148912A}" maximized="1" windowWidth="0" windowHeight="0" activeSheetId="0"/>
    <customWorkbookView name="Filtro 164" guid="{DEE763AF-DF04-421A-857E-024E46575928}" maximized="1" windowWidth="0" windowHeight="0" activeSheetId="0"/>
    <customWorkbookView name="Filtro 163" guid="{173E03CB-EC4C-48C1-B18C-01184799C0BF}" maximized="1" windowWidth="0" windowHeight="0" activeSheetId="0"/>
    <customWorkbookView name="Filtro 162" guid="{E1420AE7-1BBE-45BE-8586-822862A4391B}" maximized="1" windowWidth="0" windowHeight="0" activeSheetId="0"/>
    <customWorkbookView name="Filtro 161" guid="{66F0C372-8966-448D-BE61-A6A4C969B071}" maximized="1" windowWidth="0" windowHeight="0" activeSheetId="0"/>
    <customWorkbookView name="Filtro 168" guid="{430D2ABB-29A3-4242-8BA3-56A0461CEE12}" maximized="1" windowWidth="0" windowHeight="0" activeSheetId="0"/>
    <customWorkbookView name="Filtro 167" guid="{B375AB9F-134A-44CD-B17E-CE7B530C7F97}" maximized="1" windowWidth="0" windowHeight="0" activeSheetId="0"/>
    <customWorkbookView name="Filtro 166" guid="{CE64209C-2408-484D-82B7-754145924ECC}" maximized="1" windowWidth="0" windowHeight="0" activeSheetId="0"/>
    <customWorkbookView name="Filtro 165" guid="{01594D1D-948B-43F9-9893-C64F99820DE6}" maximized="1" windowWidth="0" windowHeight="0" activeSheetId="0"/>
    <customWorkbookView name="Filtro 90" guid="{7EF84E76-906E-47D0-AB7A-85DB8D17DCF9}" maximized="1" windowWidth="0" windowHeight="0" activeSheetId="0"/>
    <customWorkbookView name="Filtro 169" guid="{CC2B51C1-7B60-4848-9097-CD853A035466}" maximized="1" windowWidth="0" windowHeight="0" activeSheetId="0"/>
    <customWorkbookView name="Filtro 92" guid="{3829A124-8F85-45D9-89F6-651F8B8F5615}" maximized="1" windowWidth="0" windowHeight="0" activeSheetId="0"/>
    <customWorkbookView name="Filtro 91" guid="{40183F34-E69C-4A8E-9640-6648D2313FDC}" maximized="1" windowWidth="0" windowHeight="0" activeSheetId="0"/>
    <customWorkbookView name="Filtro 94" guid="{655F4A64-E463-4C71-9D27-1D1B1DC6A91D}" maximized="1" windowWidth="0" windowHeight="0" activeSheetId="0"/>
    <customWorkbookView name="Filtro 93" guid="{18B28D78-E139-485F-B198-A066ADAAB7B0}" maximized="1" windowWidth="0" windowHeight="0" activeSheetId="0"/>
    <customWorkbookView name="Filtro 96" guid="{E94EECCD-58EF-4AF6-910E-6C9209B9826D}" maximized="1" windowWidth="0" windowHeight="0" activeSheetId="0"/>
    <customWorkbookView name="Filtro 95" guid="{5BF9BF71-2F10-4C6F-AAEB-857624019D12}" maximized="1" windowWidth="0" windowHeight="0" activeSheetId="0"/>
    <customWorkbookView name="Filtro 10" guid="{C7270EF2-894E-40B2-BD8A-09D82D28384A}" maximized="1" windowWidth="0" windowHeight="0" activeSheetId="0"/>
    <customWorkbookView name="Filtro 98" guid="{16A70611-83B5-490F-9BD2-264AD823C98E}" maximized="1" windowWidth="0" windowHeight="0" activeSheetId="0"/>
    <customWorkbookView name="Filtro 97" guid="{75E3FA70-3F56-4833-9A8F-D4A197A58A0F}" maximized="1" windowWidth="0" windowHeight="0" activeSheetId="0"/>
    <customWorkbookView name="Filtro 12" guid="{5F0FE1CA-BF6A-4CE7-B21B-774512C82099}" maximized="1" windowWidth="0" windowHeight="0" activeSheetId="0"/>
    <customWorkbookView name="Filtro 11" guid="{1706B842-1A2F-4F22-B878-82051B316EB4}" maximized="1" windowWidth="0" windowHeight="0" activeSheetId="0"/>
    <customWorkbookView name="Filtro 99" guid="{AAACE400-DC6F-485A-9DB2-27821F630088}" maximized="1" windowWidth="0" windowHeight="0" activeSheetId="0"/>
    <customWorkbookView name="Filtro 14" guid="{2ACC8B99-9F19-4939-B6F3-DBF607F6ACD2}" maximized="1" windowWidth="0" windowHeight="0" activeSheetId="0"/>
    <customWorkbookView name="Filtro 13" guid="{A6D5A9AD-C08B-47F7-96A4-B7EB0101A2A1}" maximized="1" windowWidth="0" windowHeight="0" activeSheetId="0"/>
    <customWorkbookView name="Filtro 16" guid="{2F4CB44D-37BC-41E4-84CC-12559C458F42}" maximized="1" windowWidth="0" windowHeight="0" activeSheetId="0"/>
    <customWorkbookView name="Filtro 15" guid="{39D8C286-F134-4B3F-AB7F-641170A9D207}" maximized="1" windowWidth="0" windowHeight="0" activeSheetId="0"/>
    <customWorkbookView name="Filtro 18" guid="{815AA7D8-D90D-477E-8ED3-4E78AD470EFD}" maximized="1" windowWidth="0" windowHeight="0" activeSheetId="0"/>
    <customWorkbookView name="Filtro 17" guid="{05DCF338-6884-4A43-BBA1-39BA026EA3B3}" maximized="1" windowWidth="0" windowHeight="0" activeSheetId="0"/>
    <customWorkbookView name="Filtro 131" guid="{47BE36C6-C697-46BF-A77A-4212F95F85EA}" maximized="1" windowWidth="0" windowHeight="0" activeSheetId="0"/>
    <customWorkbookView name="Filtro 130" guid="{C04016D3-A53E-4A74-BBEE-16465BE1E141}" maximized="1" windowWidth="0" windowHeight="0" activeSheetId="0"/>
    <customWorkbookView name="Filtro 135" guid="{AB8AB415-D1C8-45DF-BFD7-173B7C00E4D9}" maximized="1" windowWidth="0" windowHeight="0" activeSheetId="0"/>
    <customWorkbookView name="Filtro 134" guid="{5AC48003-1FF7-4D3D-A8F0-9176B84E697A}" maximized="1" windowWidth="0" windowHeight="0" activeSheetId="0"/>
    <customWorkbookView name="Filtro 133" guid="{DFEC6C77-A8E1-4475-A63A-E8E3A08B6281}" maximized="1" windowWidth="0" windowHeight="0" activeSheetId="0"/>
    <customWorkbookView name="Filtro 132" guid="{69F006E9-D335-4240-B009-B31BC28B482C}" maximized="1" windowWidth="0" windowHeight="0" activeSheetId="0"/>
    <customWorkbookView name="Filtro 139" guid="{FEE2FC8B-EBD2-45E1-864E-447624B16C1A}" maximized="1" windowWidth="0" windowHeight="0" activeSheetId="0"/>
    <customWorkbookView name="Filtro 138" guid="{8DEC180E-953C-47A4-87DD-3248D8560BC5}" maximized="1" windowWidth="0" windowHeight="0" activeSheetId="0"/>
    <customWorkbookView name="Filtro 137" guid="{EB52BBF1-3430-4C32-B2F8-2F0CDBA20FB5}" maximized="1" windowWidth="0" windowHeight="0" activeSheetId="0"/>
    <customWorkbookView name="Filtro 136" guid="{0E9A8B2E-EA0B-4ABB-9238-2C84DD0A5D2F}" maximized="1" windowWidth="0" windowHeight="0" activeSheetId="0"/>
    <customWorkbookView name="Filtro 81" guid="{51109907-9CCC-4029-A9C6-36BAAF410258}" maximized="1" windowWidth="0" windowHeight="0" activeSheetId="0"/>
    <customWorkbookView name="Filtro 80" guid="{7C487B5C-00E3-4FAB-BAE4-EB2EF50D5843}" maximized="1" windowWidth="0" windowHeight="0" activeSheetId="0"/>
    <customWorkbookView name="Filtro 83" guid="{8F6D553B-9804-4CD8-9865-EB1B5BAB17DD}" maximized="1" windowWidth="0" windowHeight="0" activeSheetId="0"/>
    <customWorkbookView name="Filtro 82" guid="{7A691156-CAFF-47F7-A8CA-5F4A41CE1140}" maximized="1" windowWidth="0" windowHeight="0" activeSheetId="0"/>
    <customWorkbookView name="Filtro 129" guid="{262F0C02-54FC-4698-8E49-97554AA30FD4}" maximized="1" windowWidth="0" windowHeight="0" activeSheetId="0"/>
    <customWorkbookView name="Filtro 85" guid="{7D9663C2-DC56-477B-A25D-55AC8A278881}" maximized="1" windowWidth="0" windowHeight="0" activeSheetId="0"/>
    <customWorkbookView name="Filtro 84" guid="{53F5C4EB-856B-487F-98DF-621878461787}" maximized="1" windowWidth="0" windowHeight="0" activeSheetId="0"/>
    <customWorkbookView name="Filtro 87" guid="{3B69B01E-59FB-48FE-9C4A-53BF31B2F60A}" maximized="1" windowWidth="0" windowHeight="0" activeSheetId="0"/>
    <customWorkbookView name="Filtro 86" guid="{DF697153-55DA-4F1A-A52E-245FBCC23A70}" maximized="1" windowWidth="0" windowHeight="0" activeSheetId="0"/>
    <customWorkbookView name="Filtro 89" guid="{41E5D6A9-C9A9-44F8-A803-42E2FC153DCB}" maximized="1" windowWidth="0" windowHeight="0" activeSheetId="0"/>
    <customWorkbookView name="Filtro 88" guid="{36047824-9E58-469F-9D2E-32690140E0DC}" maximized="1" windowWidth="0" windowHeight="0" activeSheetId="0"/>
    <customWorkbookView name="Filtro 142" guid="{CDB222BB-2C1C-4E4B-8FB2-5D5BF4A85F9E}" maximized="1" windowWidth="0" windowHeight="0" activeSheetId="0"/>
    <customWorkbookView name="Filtro 141" guid="{56652546-6C73-486E-AFD3-0D49ABB1697B}" maximized="1" windowWidth="0" windowHeight="0" activeSheetId="0"/>
    <customWorkbookView name="Filtro 140" guid="{16495F87-79C1-4488-9FDB-650FE16A84E5}" maximized="1" windowWidth="0" windowHeight="0" activeSheetId="0"/>
    <customWorkbookView name="Filtro 146" guid="{790E83C7-C44F-4B83-91C4-B2A973FC1A3D}" maximized="1" windowWidth="0" windowHeight="0" activeSheetId="0"/>
    <customWorkbookView name="Filtro 145" guid="{D2FAAF17-83C2-46FB-A957-1738E88B2031}" maximized="1" windowWidth="0" windowHeight="0" activeSheetId="0"/>
    <customWorkbookView name="Filtro 144" guid="{A4C44F9D-708F-483E-BF33-E2754C559518}" maximized="1" windowWidth="0" windowHeight="0" activeSheetId="0"/>
    <customWorkbookView name="Filtro 143" guid="{B333884C-67A0-4BB4-9FF4-FEA6F6964E2D}" maximized="1" windowWidth="0" windowHeight="0" activeSheetId="0"/>
    <customWorkbookView name="Filtro 149" guid="{5DCB9A96-0C4C-48B8-BBB7-811E56B853EA}" maximized="1" windowWidth="0" windowHeight="0" activeSheetId="0"/>
    <customWorkbookView name="Filtro 148" guid="{EC2E5344-0DB9-4730-83CB-724CD4FF0DD4}" maximized="1" windowWidth="0" windowHeight="0" activeSheetId="0"/>
    <customWorkbookView name="Filtro 147" guid="{E46DF52E-CEC9-4CD4-8E0A-692C73C58AAF}" maximized="1" windowWidth="0" windowHeight="0" activeSheetId="0"/>
    <customWorkbookView name="Filtro 70" guid="{932A7250-E5FF-4B3D-B3B3-FB767483B53E}" maximized="1" windowWidth="0" windowHeight="0" activeSheetId="0"/>
    <customWorkbookView name="Filtro 72" guid="{3F7BFD1C-DCAA-4443-A7BF-EC062362FAF8}" maximized="1" windowWidth="0" windowHeight="0" activeSheetId="0"/>
    <customWorkbookView name="Filtro 71" guid="{BE211483-7F9F-459E-8477-55C5FECFFF9D}" maximized="1" windowWidth="0" windowHeight="0" activeSheetId="0"/>
    <customWorkbookView name="Filtro 74" guid="{9744181E-B43A-48B8-929A-163009EA7C74}" maximized="1" windowWidth="0" windowHeight="0" activeSheetId="0"/>
    <customWorkbookView name="Filtro 73" guid="{17D17AFA-9A45-4900-9112-1D79E9080D62}" maximized="1" windowWidth="0" windowHeight="0" activeSheetId="0"/>
    <customWorkbookView name="Filtro 76" guid="{215C1A64-1E77-48D6-8471-C4F049EDE50D}" maximized="1" windowWidth="0" windowHeight="0" activeSheetId="0"/>
    <customWorkbookView name="Filtro 75" guid="{CDA8140B-EE46-41C4-A5F2-920591E428F8}" maximized="1" windowWidth="0" windowHeight="0" activeSheetId="0"/>
    <customWorkbookView name="Filtro 78" guid="{7BF0DE5C-B4E4-4982-A783-D767A05BBCE5}" maximized="1" windowWidth="0" windowHeight="0" activeSheetId="0"/>
    <customWorkbookView name="Filtro 77" guid="{99D03041-0DEF-4997-924C-653CCEEF199C}" maximized="1" windowWidth="0" windowHeight="0" activeSheetId="0"/>
    <customWorkbookView name="Filtro 79" guid="{CA1D979B-3DA4-4B53-B80E-67EBA454E670}" maximized="1" windowWidth="0" windowHeight="0" activeSheetId="0"/>
    <customWorkbookView name="Filtro 113" guid="{7BE8E6A0-00F9-49A8-8075-14D0C6C6E86C}" maximized="1" windowWidth="0" windowHeight="0" activeSheetId="0"/>
    <customWorkbookView name="Filtro 112" guid="{950D5B3E-CAD9-4BD2-B4A9-9FEBFE9153FE}" maximized="1" windowWidth="0" windowHeight="0" activeSheetId="0"/>
    <customWorkbookView name="Filtro 111" guid="{EB427D1A-E10A-44EB-A33F-0EDA6A5748C2}" maximized="1" windowWidth="0" windowHeight="0" activeSheetId="0"/>
    <customWorkbookView name="Filtro 110" guid="{995E4071-8D80-4E34-95DD-26FE331BFA46}" maximized="1" windowWidth="0" windowHeight="0" activeSheetId="0"/>
    <customWorkbookView name="Filtro 117" guid="{3E5FB1C1-2F34-4A4E-BA43-82F371CA8767}" maximized="1" windowWidth="0" windowHeight="0" activeSheetId="0"/>
    <customWorkbookView name="Filtro 116" guid="{56AE7A81-F9F0-401F-B08C-994CF4026797}" maximized="1" windowWidth="0" windowHeight="0" activeSheetId="0"/>
    <customWorkbookView name="Filtro 115" guid="{CC01BC2C-727F-4B3A-B488-A74F2A196E98}" maximized="1" windowWidth="0" windowHeight="0" activeSheetId="0"/>
    <customWorkbookView name="Filtro 114" guid="{EC75CA24-9D2B-4B35-9775-A5F392E44157}" maximized="1" windowWidth="0" windowHeight="0" activeSheetId="0"/>
    <customWorkbookView name="Filtro 109" guid="{AB0E273A-EEB2-44EE-8E34-024AD8A9E40B}" maximized="1" windowWidth="0" windowHeight="0" activeSheetId="0"/>
    <customWorkbookView name="Filtro 61" guid="{995E0A0B-D5C9-4143-83B7-9E84AB9BF943}" maximized="1" windowWidth="0" windowHeight="0" activeSheetId="0"/>
    <customWorkbookView name="Filtro 108" guid="{55766639-4A1F-4771-AE72-8F8A1D08F905}" maximized="1" windowWidth="0" windowHeight="0" activeSheetId="0"/>
    <customWorkbookView name="Filtro 60" guid="{FF3D48A7-AC05-495F-98B5-7DC2B15F5349}" maximized="1" windowWidth="0" windowHeight="0" activeSheetId="0"/>
    <customWorkbookView name="Filtro 107" guid="{16CB5E14-31A5-4E56-A8D5-9CF0460FDB6B}" maximized="1" windowWidth="0" windowHeight="0" activeSheetId="0"/>
    <customWorkbookView name="Filtro 63" guid="{20274B6E-10E6-4DCC-B7B6-1DD681BA9A95}" maximized="1" windowWidth="0" windowHeight="0" activeSheetId="0"/>
    <customWorkbookView name="Filtro 62" guid="{F3ABE50E-4DF4-4ACB-866D-B9026F134665}" maximized="1" windowWidth="0" windowHeight="0" activeSheetId="0"/>
    <customWorkbookView name="Filtro 65" guid="{53C285D0-43B0-4B04-AEF4-D298A96627C5}" maximized="1" windowWidth="0" windowHeight="0" activeSheetId="0"/>
    <customWorkbookView name="Filtro 64" guid="{E5FC0129-34C9-40A4-A796-658E703A3777}" maximized="1" windowWidth="0" windowHeight="0" activeSheetId="0"/>
    <customWorkbookView name="Filtro 67" guid="{FDA8685C-5A60-421C-A0C4-46FE703BAAE2}" maximized="1" windowWidth="0" windowHeight="0" activeSheetId="0"/>
    <customWorkbookView name="Filtro 66" guid="{FCE0AB43-8CA6-445B-B14B-6AC5CA774192}" maximized="1" windowWidth="0" windowHeight="0" activeSheetId="0"/>
    <customWorkbookView name="Filtro 69" guid="{D8CA0EE2-7B16-4054-A9FC-6875AA3F281E}" maximized="1" windowWidth="0" windowHeight="0" activeSheetId="0"/>
    <customWorkbookView name="Filtro 68" guid="{3C97C3B7-7B5C-4AF0-BA27-DEA71A2C6777}" maximized="1" windowWidth="0" windowHeight="0" activeSheetId="0"/>
    <customWorkbookView name="Filtro 120" guid="{152FF23E-6AF7-42C7-8D4E-C9544DACE46D}" maximized="1" windowWidth="0" windowHeight="0" activeSheetId="0"/>
    <customWorkbookView name="Filtro 124" guid="{E04E2B50-C3EF-498C-A2C3-DD92667B6C8D}" maximized="1" windowWidth="0" windowHeight="0" activeSheetId="0"/>
    <customWorkbookView name="Filtro 123" guid="{9C84F6D7-449D-4265-BB5D-DE39E7BC3340}" maximized="1" windowWidth="0" windowHeight="0" activeSheetId="0"/>
    <customWorkbookView name="Filtro 122" guid="{536B5BF4-0EFB-463F-BC21-9ECB03064D21}" maximized="1" windowWidth="0" windowHeight="0" activeSheetId="0"/>
    <customWorkbookView name="Filtro 121" guid="{637F2983-586E-4AFE-AF3C-C60F5E51CC49}" maximized="1" windowWidth="0" windowHeight="0" activeSheetId="0"/>
    <customWorkbookView name="Filtro 128" guid="{D9714124-8E25-4301-BACE-4C4F4E343C0C}" maximized="1" windowWidth="0" windowHeight="0" activeSheetId="0"/>
    <customWorkbookView name="Filtro 127" guid="{D584D916-24B8-491C-82A4-A7CABC7C0FBE}" maximized="1" windowWidth="0" windowHeight="0" activeSheetId="0"/>
    <customWorkbookView name="Filtro 126" guid="{5CE09BE0-321F-4289-8678-BD60539E23AA}" maximized="1" windowWidth="0" windowHeight="0" activeSheetId="0"/>
    <customWorkbookView name="Filtro 125" guid="{A53AC316-55F1-4F0D-A53F-69BB524CCC30}" maximized="1" windowWidth="0" windowHeight="0" activeSheetId="0"/>
    <customWorkbookView name="Filtro 50" guid="{A089A245-8689-4BD5-96A3-973CDE4038C9}" maximized="1" windowWidth="0" windowHeight="0" activeSheetId="0"/>
    <customWorkbookView name="Filtro 119" guid="{C204621B-B0E7-44F3-93D4-8D7B6201580A}" maximized="1" windowWidth="0" windowHeight="0" activeSheetId="0"/>
    <customWorkbookView name="Filtro 118" guid="{486B09B3-DCD2-42FD-BB06-72D0F44E55F3}" maximized="1" windowWidth="0" windowHeight="0" activeSheetId="0"/>
    <customWorkbookView name="Filtro 52" guid="{2372F315-A024-435A-8A24-AEBE5FD4C24D}" maximized="1" windowWidth="0" windowHeight="0" activeSheetId="0"/>
    <customWorkbookView name="Filtro 51" guid="{5ACD0B61-1B78-48D9-BE90-587D0AB79712}" maximized="1" windowWidth="0" windowHeight="0" activeSheetId="0"/>
    <customWorkbookView name="Filtro 54" guid="{DD7BE288-0FC2-4A68-B4C0-7C210797C8A4}" maximized="1" windowWidth="0" windowHeight="0" activeSheetId="0"/>
    <customWorkbookView name="Filtro 53" guid="{35AAB699-B90B-4F05-B25B-070F7E3FB603}" maximized="1" windowWidth="0" windowHeight="0" activeSheetId="0"/>
    <customWorkbookView name="Filtro 56" guid="{221E1637-3039-4F0D-992F-5092C2177307}" maximized="1" windowWidth="0" windowHeight="0" activeSheetId="0"/>
    <customWorkbookView name="Filtro 55" guid="{486879CF-202F-4EDC-9FC6-ED6D7EC0E6A7}" maximized="1" windowWidth="0" windowHeight="0" activeSheetId="0"/>
    <customWorkbookView name="Filtro 58" guid="{053A56A1-6AAC-4EB3-A4A6-F680B3ED99E5}" maximized="1" windowWidth="0" windowHeight="0" activeSheetId="0"/>
    <customWorkbookView name="Filtro 57" guid="{77987231-A95C-4810-B5AB-2690685FD3FD}" maximized="1" windowWidth="0" windowHeight="0" activeSheetId="0"/>
    <customWorkbookView name="Filtro 59" guid="{7F55942F-2308-4C17-AFF5-DA1DEE4412E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M25" i="14"/>
  <c r="D25" i="14"/>
  <c r="M24" i="14"/>
  <c r="O24" i="14" s="1"/>
  <c r="K24" i="14"/>
  <c r="D24" i="14"/>
  <c r="M23" i="14"/>
  <c r="N23" i="14" s="1"/>
  <c r="K23" i="14"/>
  <c r="D23" i="14"/>
  <c r="M22" i="14"/>
  <c r="O22" i="14" s="1"/>
  <c r="K22" i="14"/>
  <c r="D22" i="14"/>
  <c r="M21" i="14"/>
  <c r="K21" i="14"/>
  <c r="D21" i="14"/>
  <c r="K20" i="14"/>
  <c r="G20" i="14"/>
  <c r="M28" i="14" s="1"/>
  <c r="D20" i="14"/>
  <c r="M19" i="14"/>
  <c r="O19" i="14" s="1"/>
  <c r="K19" i="14"/>
  <c r="D19" i="14"/>
  <c r="P18" i="14"/>
  <c r="M18" i="14"/>
  <c r="N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K14" i="14" s="1"/>
  <c r="D6" i="14"/>
  <c r="D5" i="14"/>
  <c r="P4" i="14"/>
  <c r="M4" i="14"/>
  <c r="K4" i="14"/>
  <c r="D4" i="14"/>
  <c r="K3" i="14"/>
  <c r="K5" i="14" s="1"/>
  <c r="L4" i="14" s="1"/>
  <c r="D3" i="14"/>
  <c r="P14" i="14" s="1"/>
  <c r="D2" i="14"/>
  <c r="M14" i="14" s="1"/>
  <c r="E27" i="13"/>
  <c r="D27" i="13"/>
  <c r="C27" i="13"/>
  <c r="B27" i="13"/>
  <c r="K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I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Z8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U26" i="7"/>
  <c r="AT26" i="7"/>
  <c r="J13" i="13" s="1"/>
  <c r="J15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W15" i="4" a="1"/>
  <c r="AW15" i="4" s="1"/>
  <c r="V15" i="4"/>
  <c r="J15" i="4"/>
  <c r="AW14" i="4" a="1"/>
  <c r="AW14" i="4" s="1"/>
  <c r="V14" i="4"/>
  <c r="J14" i="4"/>
  <c r="AW13" i="4" a="1"/>
  <c r="AW13" i="4" s="1"/>
  <c r="V13" i="4"/>
  <c r="J13" i="4"/>
  <c r="AW12" i="4" a="1"/>
  <c r="AW12" i="4" s="1"/>
  <c r="V12" i="4"/>
  <c r="J12" i="4"/>
  <c r="AW11" i="4" a="1"/>
  <c r="AW11" i="4" s="1"/>
  <c r="V11" i="4"/>
  <c r="J11" i="4"/>
  <c r="AW10" i="4" a="1"/>
  <c r="AW10" i="4" s="1"/>
  <c r="V10" i="4"/>
  <c r="J10" i="4"/>
  <c r="AW9" i="4" a="1"/>
  <c r="AW9" i="4" s="1"/>
  <c r="V9" i="4"/>
  <c r="J9" i="4"/>
  <c r="AW8" i="4" a="1"/>
  <c r="AW8" i="4" s="1"/>
  <c r="V8" i="4"/>
  <c r="J8" i="4"/>
  <c r="AW7" i="4" a="1"/>
  <c r="AW7" i="4" s="1"/>
  <c r="V7" i="4"/>
  <c r="J7" i="4"/>
  <c r="AW6" i="4" a="1"/>
  <c r="AW6" i="4" s="1"/>
  <c r="V6" i="4"/>
  <c r="J6" i="4"/>
  <c r="AW5" i="4" a="1"/>
  <c r="AW5" i="4" s="1"/>
  <c r="V5" i="4"/>
  <c r="J5" i="4"/>
  <c r="AW4" i="4" a="1"/>
  <c r="AW4" i="4" s="1"/>
  <c r="V4" i="4"/>
  <c r="J4" i="4"/>
  <c r="AW3" i="4" a="1"/>
  <c r="AW3" i="4" s="1"/>
  <c r="AW17" i="4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/>
  <c r="G391" i="3" s="1"/>
  <c r="V391" i="3"/>
  <c r="J391" i="3"/>
  <c r="CJ390" i="3" a="1"/>
  <c r="CJ390" i="3"/>
  <c r="G390" i="3" s="1"/>
  <c r="V390" i="3"/>
  <c r="J390" i="3"/>
  <c r="CJ389" i="3" a="1"/>
  <c r="CJ389" i="3" s="1"/>
  <c r="G389" i="3" s="1"/>
  <c r="V389" i="3"/>
  <c r="J389" i="3"/>
  <c r="CJ388" i="3" a="1"/>
  <c r="CJ388" i="3" s="1"/>
  <c r="V388" i="3"/>
  <c r="J388" i="3"/>
  <c r="G388" i="3"/>
  <c r="CJ387" i="3" a="1"/>
  <c r="CJ387" i="3"/>
  <c r="G387" i="3" s="1"/>
  <c r="V387" i="3"/>
  <c r="J387" i="3"/>
  <c r="CJ386" i="3" a="1"/>
  <c r="CJ386" i="3"/>
  <c r="G386" i="3" s="1"/>
  <c r="V386" i="3"/>
  <c r="J386" i="3"/>
  <c r="CJ385" i="3" a="1"/>
  <c r="CJ385" i="3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/>
  <c r="G375" i="3" s="1"/>
  <c r="V375" i="3"/>
  <c r="J375" i="3"/>
  <c r="CJ374" i="3" a="1"/>
  <c r="CJ374" i="3"/>
  <c r="G374" i="3" s="1"/>
  <c r="V374" i="3"/>
  <c r="J374" i="3"/>
  <c r="CJ373" i="3" a="1"/>
  <c r="CJ373" i="3" s="1"/>
  <c r="G373" i="3" s="1"/>
  <c r="V373" i="3"/>
  <c r="J373" i="3"/>
  <c r="CJ372" i="3" a="1"/>
  <c r="CJ372" i="3" s="1"/>
  <c r="V372" i="3"/>
  <c r="J372" i="3"/>
  <c r="G372" i="3"/>
  <c r="CJ371" i="3" a="1"/>
  <c r="CJ371" i="3"/>
  <c r="G371" i="3" s="1"/>
  <c r="V371" i="3"/>
  <c r="J371" i="3"/>
  <c r="CJ370" i="3" a="1"/>
  <c r="CJ370" i="3"/>
  <c r="G370" i="3" s="1"/>
  <c r="V370" i="3"/>
  <c r="J370" i="3"/>
  <c r="CJ369" i="3" a="1"/>
  <c r="CJ369" i="3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V356" i="3"/>
  <c r="J356" i="3"/>
  <c r="G356" i="3"/>
  <c r="CJ355" i="3" a="1"/>
  <c r="CJ355" i="3"/>
  <c r="G355" i="3" s="1"/>
  <c r="V355" i="3"/>
  <c r="J355" i="3"/>
  <c r="CJ354" i="3" a="1"/>
  <c r="CJ354" i="3"/>
  <c r="G354" i="3" s="1"/>
  <c r="V354" i="3"/>
  <c r="J354" i="3"/>
  <c r="CJ353" i="3" a="1"/>
  <c r="CJ353" i="3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/>
  <c r="G339" i="3" s="1"/>
  <c r="V339" i="3"/>
  <c r="J339" i="3"/>
  <c r="CJ338" i="3" a="1"/>
  <c r="CJ338" i="3"/>
  <c r="G338" i="3" s="1"/>
  <c r="V338" i="3"/>
  <c r="J338" i="3"/>
  <c r="CJ337" i="3" a="1"/>
  <c r="CJ337" i="3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/>
  <c r="G323" i="3" s="1"/>
  <c r="V323" i="3"/>
  <c r="J323" i="3"/>
  <c r="CJ322" i="3" a="1"/>
  <c r="CJ322" i="3"/>
  <c r="G322" i="3" s="1"/>
  <c r="V322" i="3"/>
  <c r="J322" i="3"/>
  <c r="CJ321" i="3" a="1"/>
  <c r="CJ321" i="3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V312" i="3"/>
  <c r="J312" i="3"/>
  <c r="G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/>
  <c r="G307" i="3" s="1"/>
  <c r="V307" i="3"/>
  <c r="J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V304" i="3"/>
  <c r="J304" i="3"/>
  <c r="G304" i="3"/>
  <c r="CJ303" i="3" a="1"/>
  <c r="CJ303" i="3"/>
  <c r="G303" i="3" s="1"/>
  <c r="V303" i="3"/>
  <c r="J303" i="3"/>
  <c r="CJ302" i="3" a="1"/>
  <c r="CJ302" i="3"/>
  <c r="G302" i="3" s="1"/>
  <c r="V302" i="3"/>
  <c r="J302" i="3"/>
  <c r="CJ301" i="3" a="1"/>
  <c r="CJ301" i="3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V288" i="3"/>
  <c r="J288" i="3"/>
  <c r="G288" i="3"/>
  <c r="CJ287" i="3" a="1"/>
  <c r="CJ287" i="3"/>
  <c r="G287" i="3" s="1"/>
  <c r="V287" i="3"/>
  <c r="J287" i="3"/>
  <c r="CJ286" i="3" a="1"/>
  <c r="CJ286" i="3"/>
  <c r="G286" i="3" s="1"/>
  <c r="V286" i="3"/>
  <c r="J286" i="3"/>
  <c r="CJ285" i="3" a="1"/>
  <c r="CJ285" i="3" s="1"/>
  <c r="G285" i="3" s="1"/>
  <c r="V285" i="3"/>
  <c r="J285" i="3"/>
  <c r="CJ284" i="3" a="1"/>
  <c r="CJ284" i="3" s="1"/>
  <c r="V284" i="3"/>
  <c r="J284" i="3"/>
  <c r="G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V280" i="3"/>
  <c r="J280" i="3"/>
  <c r="G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/>
  <c r="G275" i="3" s="1"/>
  <c r="V275" i="3"/>
  <c r="J275" i="3"/>
  <c r="CJ274" i="3" a="1"/>
  <c r="CJ274" i="3"/>
  <c r="G274" i="3" s="1"/>
  <c r="V274" i="3"/>
  <c r="J274" i="3"/>
  <c r="CJ273" i="3" a="1"/>
  <c r="CJ273" i="3" s="1"/>
  <c r="G273" i="3" s="1"/>
  <c r="V273" i="3"/>
  <c r="J273" i="3"/>
  <c r="CJ272" i="3" a="1"/>
  <c r="CJ272" i="3" s="1"/>
  <c r="V272" i="3"/>
  <c r="J272" i="3"/>
  <c r="G272" i="3"/>
  <c r="CJ271" i="3" a="1"/>
  <c r="CJ271" i="3"/>
  <c r="G271" i="3" s="1"/>
  <c r="V271" i="3"/>
  <c r="J271" i="3"/>
  <c r="CJ270" i="3" a="1"/>
  <c r="CJ270" i="3"/>
  <c r="G270" i="3" s="1"/>
  <c r="V270" i="3"/>
  <c r="J270" i="3"/>
  <c r="CJ269" i="3" a="1"/>
  <c r="CJ269" i="3" s="1"/>
  <c r="G269" i="3" s="1"/>
  <c r="V269" i="3"/>
  <c r="J269" i="3"/>
  <c r="CJ268" i="3" a="1"/>
  <c r="CJ268" i="3" s="1"/>
  <c r="V268" i="3"/>
  <c r="J268" i="3"/>
  <c r="G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V256" i="3"/>
  <c r="J256" i="3"/>
  <c r="G256" i="3"/>
  <c r="CJ255" i="3" a="1"/>
  <c r="CJ255" i="3"/>
  <c r="G255" i="3" s="1"/>
  <c r="V255" i="3"/>
  <c r="J255" i="3"/>
  <c r="CJ254" i="3" a="1"/>
  <c r="CJ254" i="3"/>
  <c r="G254" i="3" s="1"/>
  <c r="V254" i="3"/>
  <c r="J254" i="3"/>
  <c r="CJ253" i="3" a="1"/>
  <c r="CJ253" i="3" s="1"/>
  <c r="G253" i="3" s="1"/>
  <c r="V253" i="3"/>
  <c r="J253" i="3"/>
  <c r="CJ252" i="3" a="1"/>
  <c r="CJ252" i="3" s="1"/>
  <c r="V252" i="3"/>
  <c r="J252" i="3"/>
  <c r="G252" i="3"/>
  <c r="CJ251" i="3" a="1"/>
  <c r="CJ251" i="3"/>
  <c r="G251" i="3" s="1"/>
  <c r="V251" i="3"/>
  <c r="J251" i="3"/>
  <c r="CJ250" i="3" a="1"/>
  <c r="CJ250" i="3"/>
  <c r="G250" i="3" s="1"/>
  <c r="V250" i="3"/>
  <c r="J250" i="3"/>
  <c r="CJ249" i="3" a="1"/>
  <c r="CJ249" i="3" s="1"/>
  <c r="G249" i="3" s="1"/>
  <c r="V249" i="3"/>
  <c r="J249" i="3"/>
  <c r="CJ248" i="3" a="1"/>
  <c r="CJ248" i="3" s="1"/>
  <c r="V248" i="3"/>
  <c r="J248" i="3"/>
  <c r="G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/>
  <c r="G243" i="3" s="1"/>
  <c r="V243" i="3"/>
  <c r="J243" i="3"/>
  <c r="CJ242" i="3" a="1"/>
  <c r="CJ242" i="3"/>
  <c r="G242" i="3" s="1"/>
  <c r="V242" i="3"/>
  <c r="J242" i="3"/>
  <c r="CJ241" i="3" a="1"/>
  <c r="CJ241" i="3" s="1"/>
  <c r="G241" i="3" s="1"/>
  <c r="V241" i="3"/>
  <c r="J241" i="3"/>
  <c r="CJ240" i="3" a="1"/>
  <c r="CJ240" i="3" s="1"/>
  <c r="V240" i="3"/>
  <c r="J240" i="3"/>
  <c r="G240" i="3"/>
  <c r="CJ239" i="3" a="1"/>
  <c r="CJ239" i="3"/>
  <c r="G239" i="3" s="1"/>
  <c r="V239" i="3"/>
  <c r="J239" i="3"/>
  <c r="CJ238" i="3" a="1"/>
  <c r="CJ238" i="3"/>
  <c r="G238" i="3" s="1"/>
  <c r="V238" i="3"/>
  <c r="J238" i="3"/>
  <c r="CJ237" i="3" a="1"/>
  <c r="CJ237" i="3" s="1"/>
  <c r="G237" i="3" s="1"/>
  <c r="V237" i="3"/>
  <c r="J237" i="3"/>
  <c r="CJ236" i="3" a="1"/>
  <c r="CJ236" i="3" s="1"/>
  <c r="V236" i="3"/>
  <c r="J236" i="3"/>
  <c r="G236" i="3"/>
  <c r="CJ235" i="3" a="1"/>
  <c r="CJ235" i="3"/>
  <c r="G235" i="3" s="1"/>
  <c r="V235" i="3"/>
  <c r="J235" i="3"/>
  <c r="CJ234" i="3" a="1"/>
  <c r="CJ234" i="3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V224" i="3"/>
  <c r="J224" i="3"/>
  <c r="G224" i="3"/>
  <c r="CJ223" i="3" a="1"/>
  <c r="CJ223" i="3"/>
  <c r="G223" i="3" s="1"/>
  <c r="V223" i="3"/>
  <c r="J223" i="3"/>
  <c r="CJ222" i="3" a="1"/>
  <c r="CJ222" i="3"/>
  <c r="G222" i="3" s="1"/>
  <c r="V222" i="3"/>
  <c r="J222" i="3"/>
  <c r="CJ221" i="3" a="1"/>
  <c r="CJ221" i="3" s="1"/>
  <c r="G221" i="3" s="1"/>
  <c r="V221" i="3"/>
  <c r="J221" i="3"/>
  <c r="CJ220" i="3" a="1"/>
  <c r="CJ220" i="3" s="1"/>
  <c r="V220" i="3"/>
  <c r="J220" i="3"/>
  <c r="G220" i="3"/>
  <c r="CJ219" i="3" a="1"/>
  <c r="CJ219" i="3"/>
  <c r="G219" i="3" s="1"/>
  <c r="V219" i="3"/>
  <c r="J219" i="3"/>
  <c r="CJ218" i="3" a="1"/>
  <c r="CJ218" i="3"/>
  <c r="G218" i="3" s="1"/>
  <c r="V218" i="3"/>
  <c r="J218" i="3"/>
  <c r="CJ217" i="3" a="1"/>
  <c r="CJ217" i="3" s="1"/>
  <c r="G217" i="3" s="1"/>
  <c r="V217" i="3"/>
  <c r="J217" i="3"/>
  <c r="CJ216" i="3" a="1"/>
  <c r="CJ216" i="3" s="1"/>
  <c r="V216" i="3"/>
  <c r="J216" i="3"/>
  <c r="G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/>
  <c r="G211" i="3" s="1"/>
  <c r="V211" i="3"/>
  <c r="J211" i="3"/>
  <c r="CJ210" i="3" a="1"/>
  <c r="CJ210" i="3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/>
  <c r="G158" i="3" s="1"/>
  <c r="V158" i="3"/>
  <c r="J158" i="3"/>
  <c r="CJ157" i="3" a="1"/>
  <c r="CJ157" i="3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/>
  <c r="G98" i="3" s="1"/>
  <c r="V98" i="3"/>
  <c r="J98" i="3"/>
  <c r="CJ97" i="3" a="1"/>
  <c r="CJ97" i="3"/>
  <c r="G97" i="3" s="1"/>
  <c r="V97" i="3"/>
  <c r="J97" i="3"/>
  <c r="CJ96" i="3" a="1"/>
  <c r="CJ96" i="3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/>
  <c r="G37" i="3" s="1"/>
  <c r="V37" i="3"/>
  <c r="J37" i="3"/>
  <c r="CJ36" i="3" a="1"/>
  <c r="CJ36" i="3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/>
  <c r="G30" i="3" s="1"/>
  <c r="V30" i="3"/>
  <c r="J30" i="3"/>
  <c r="CJ29" i="3" a="1"/>
  <c r="CJ29" i="3"/>
  <c r="G29" i="3" s="1"/>
  <c r="V29" i="3"/>
  <c r="J29" i="3"/>
  <c r="CJ28" i="3" a="1"/>
  <c r="CJ28" i="3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/>
  <c r="G14" i="3" s="1"/>
  <c r="V14" i="3"/>
  <c r="J14" i="3"/>
  <c r="CJ13" i="3" a="1"/>
  <c r="CJ13" i="3"/>
  <c r="G13" i="3" s="1"/>
  <c r="V13" i="3"/>
  <c r="J13" i="3"/>
  <c r="CJ12" i="3" a="1"/>
  <c r="CJ12" i="3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/>
  <c r="G5" i="3" s="1"/>
  <c r="V5" i="3"/>
  <c r="J5" i="3"/>
  <c r="CJ4" i="3" a="1"/>
  <c r="CJ4" i="3"/>
  <c r="G4" i="3" s="1"/>
  <c r="V4" i="3"/>
  <c r="J4" i="3"/>
  <c r="CJ3" i="3" a="1"/>
  <c r="CJ3" i="3" s="1"/>
  <c r="V3" i="3"/>
  <c r="J3" i="3"/>
  <c r="C870" i="2"/>
  <c r="C869" i="2"/>
  <c r="C868" i="2"/>
  <c r="BA867" i="2"/>
  <c r="K3" i="13" s="1"/>
  <c r="AZ867" i="2"/>
  <c r="J3" i="13" s="1"/>
  <c r="J8" i="13" s="1"/>
  <c r="AY867" i="2"/>
  <c r="I3" i="13" s="1"/>
  <c r="I8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 s="1"/>
  <c r="G858" i="2" s="1"/>
  <c r="V858" i="2"/>
  <c r="J858" i="2"/>
  <c r="BB857" i="2" a="1"/>
  <c r="BB857" i="2" s="1"/>
  <c r="G857" i="2" s="1"/>
  <c r="V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BB760" i="2" a="1"/>
  <c r="BB760" i="2"/>
  <c r="G760" i="2" s="1"/>
  <c r="V760" i="2"/>
  <c r="J760" i="2"/>
  <c r="BB759" i="2" a="1"/>
  <c r="BB759" i="2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/>
  <c r="G756" i="2" s="1"/>
  <c r="V756" i="2"/>
  <c r="J756" i="2"/>
  <c r="BB755" i="2" a="1"/>
  <c r="BB755" i="2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/>
  <c r="G752" i="2" s="1"/>
  <c r="V752" i="2"/>
  <c r="J752" i="2"/>
  <c r="BB751" i="2" a="1"/>
  <c r="BB751" i="2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/>
  <c r="G748" i="2" s="1"/>
  <c r="V748" i="2"/>
  <c r="J748" i="2"/>
  <c r="BB747" i="2" a="1"/>
  <c r="BB747" i="2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/>
  <c r="G744" i="2" s="1"/>
  <c r="V744" i="2"/>
  <c r="J744" i="2"/>
  <c r="BB743" i="2" a="1"/>
  <c r="BB743" i="2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/>
  <c r="G740" i="2" s="1"/>
  <c r="V740" i="2"/>
  <c r="J740" i="2"/>
  <c r="BB739" i="2" a="1"/>
  <c r="BB739" i="2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J732" i="2"/>
  <c r="BB731" i="2" a="1"/>
  <c r="BB731" i="2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BB659" i="2" a="1"/>
  <c r="BB659" i="2" s="1"/>
  <c r="G659" i="2" s="1"/>
  <c r="V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/>
  <c r="G621" i="2" s="1"/>
  <c r="V621" i="2"/>
  <c r="J621" i="2"/>
  <c r="BB620" i="2" a="1"/>
  <c r="BB620" i="2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/>
  <c r="G617" i="2" s="1"/>
  <c r="V617" i="2"/>
  <c r="J617" i="2"/>
  <c r="BB616" i="2" a="1"/>
  <c r="BB616" i="2"/>
  <c r="G616" i="2" s="1"/>
  <c r="V616" i="2"/>
  <c r="J616" i="2"/>
  <c r="BB615" i="2" a="1"/>
  <c r="BB615" i="2" s="1"/>
  <c r="V615" i="2"/>
  <c r="J615" i="2"/>
  <c r="G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/>
  <c r="G605" i="2" s="1"/>
  <c r="V605" i="2"/>
  <c r="J605" i="2"/>
  <c r="BB604" i="2" a="1"/>
  <c r="BB604" i="2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/>
  <c r="G601" i="2" s="1"/>
  <c r="V601" i="2"/>
  <c r="J601" i="2"/>
  <c r="BB600" i="2" a="1"/>
  <c r="BB600" i="2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/>
  <c r="G597" i="2" s="1"/>
  <c r="V597" i="2"/>
  <c r="J597" i="2"/>
  <c r="BB596" i="2" a="1"/>
  <c r="BB596" i="2" s="1"/>
  <c r="G596" i="2" s="1"/>
  <c r="V596" i="2"/>
  <c r="BB595" i="2" a="1"/>
  <c r="BB595" i="2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/>
  <c r="G583" i="2" s="1"/>
  <c r="V583" i="2"/>
  <c r="J583" i="2"/>
  <c r="BB582" i="2" a="1"/>
  <c r="BB582" i="2" s="1"/>
  <c r="G582" i="2" s="1"/>
  <c r="V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/>
  <c r="G560" i="2" s="1"/>
  <c r="V560" i="2"/>
  <c r="J560" i="2"/>
  <c r="BB559" i="2" a="1"/>
  <c r="BB559" i="2" s="1"/>
  <c r="G559" i="2" s="1"/>
  <c r="V559" i="2"/>
  <c r="J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BB548" i="2" a="1"/>
  <c r="BB548" i="2" s="1"/>
  <c r="G548" i="2" s="1"/>
  <c r="V548" i="2"/>
  <c r="J548" i="2"/>
  <c r="BB547" i="2" a="1"/>
  <c r="BB547" i="2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/>
  <c r="G523" i="2" s="1"/>
  <c r="V523" i="2"/>
  <c r="J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BB512" i="2" a="1"/>
  <c r="BB512" i="2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/>
  <c r="G464" i="2" s="1"/>
  <c r="V464" i="2"/>
  <c r="J464" i="2"/>
  <c r="BB463" i="2" a="1"/>
  <c r="BB463" i="2" s="1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J461" i="2"/>
  <c r="BB460" i="2" a="1"/>
  <c r="BB460" i="2"/>
  <c r="G460" i="2" s="1"/>
  <c r="V460" i="2"/>
  <c r="BB459" i="2" a="1"/>
  <c r="BB459" i="2" s="1"/>
  <c r="G459" i="2" s="1"/>
  <c r="V459" i="2"/>
  <c r="BB458" i="2" a="1"/>
  <c r="BB458" i="2"/>
  <c r="G458" i="2" s="1"/>
  <c r="V458" i="2"/>
  <c r="J458" i="2"/>
  <c r="BB457" i="2" a="1"/>
  <c r="BB457" i="2" s="1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/>
  <c r="G449" i="2" s="1"/>
  <c r="V449" i="2"/>
  <c r="J449" i="2"/>
  <c r="BB448" i="2" a="1"/>
  <c r="BB448" i="2" s="1"/>
  <c r="G448" i="2" s="1"/>
  <c r="V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J357" i="2"/>
  <c r="BB356" i="2" a="1"/>
  <c r="BB356" i="2"/>
  <c r="G356" i="2" s="1"/>
  <c r="V356" i="2"/>
  <c r="J356" i="2"/>
  <c r="BB355" i="2" a="1"/>
  <c r="BB355" i="2" s="1"/>
  <c r="G355" i="2" s="1"/>
  <c r="V355" i="2"/>
  <c r="J355" i="2"/>
  <c r="BB354" i="2" a="1"/>
  <c r="BB354" i="2" s="1"/>
  <c r="G354" i="2" s="1"/>
  <c r="V354" i="2"/>
  <c r="J354" i="2"/>
  <c r="BB353" i="2" a="1"/>
  <c r="BB353" i="2" s="1"/>
  <c r="G353" i="2" s="1"/>
  <c r="V353" i="2"/>
  <c r="J353" i="2"/>
  <c r="BB352" i="2" a="1"/>
  <c r="BB352" i="2"/>
  <c r="G352" i="2" s="1"/>
  <c r="V352" i="2"/>
  <c r="J352" i="2"/>
  <c r="BB351" i="2" a="1"/>
  <c r="BB351" i="2" s="1"/>
  <c r="G351" i="2" s="1"/>
  <c r="V351" i="2"/>
  <c r="BB350" i="2" a="1"/>
  <c r="BB350" i="2" s="1"/>
  <c r="G350" i="2" s="1"/>
  <c r="V350" i="2"/>
  <c r="BB349" i="2" a="1"/>
  <c r="BB349" i="2" s="1"/>
  <c r="G349" i="2" s="1"/>
  <c r="V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 s="1"/>
  <c r="G346" i="2" s="1"/>
  <c r="V346" i="2"/>
  <c r="J346" i="2"/>
  <c r="BB345" i="2" a="1"/>
  <c r="BB345" i="2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/>
  <c r="G341" i="2" s="1"/>
  <c r="V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V282" i="2"/>
  <c r="J282" i="2"/>
  <c r="G282" i="2"/>
  <c r="BB281" i="2" a="1"/>
  <c r="BB281" i="2"/>
  <c r="G281" i="2" s="1"/>
  <c r="V281" i="2"/>
  <c r="J281" i="2"/>
  <c r="BB280" i="2" a="1"/>
  <c r="BB280" i="2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V274" i="2"/>
  <c r="J274" i="2"/>
  <c r="G274" i="2"/>
  <c r="BB273" i="2" a="1"/>
  <c r="BB273" i="2"/>
  <c r="G273" i="2" s="1"/>
  <c r="V273" i="2"/>
  <c r="J273" i="2"/>
  <c r="BB272" i="2" a="1"/>
  <c r="BB272" i="2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 s="1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/>
  <c r="G230" i="2" s="1"/>
  <c r="V230" i="2"/>
  <c r="J230" i="2"/>
  <c r="BB229" i="2" a="1"/>
  <c r="BB229" i="2" s="1"/>
  <c r="G229" i="2" s="1"/>
  <c r="V229" i="2"/>
  <c r="J229" i="2"/>
  <c r="BB228" i="2" a="1"/>
  <c r="BB228" i="2" s="1"/>
  <c r="G228" i="2" s="1"/>
  <c r="V228" i="2"/>
  <c r="J228" i="2"/>
  <c r="BB227" i="2" a="1"/>
  <c r="BB227" i="2" s="1"/>
  <c r="G227" i="2" s="1"/>
  <c r="V227" i="2"/>
  <c r="BB226" i="2" a="1"/>
  <c r="BB226" i="2" s="1"/>
  <c r="G226" i="2" s="1"/>
  <c r="V226" i="2"/>
  <c r="BB225" i="2" a="1"/>
  <c r="BB225" i="2" s="1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J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/>
  <c r="G83" i="2" s="1"/>
  <c r="V83" i="2"/>
  <c r="J83" i="2"/>
  <c r="BB82" i="2" a="1"/>
  <c r="BB82" i="2" s="1"/>
  <c r="G82" i="2" s="1"/>
  <c r="V82" i="2"/>
  <c r="J82" i="2"/>
  <c r="BB81" i="2" a="1"/>
  <c r="BB81" i="2" s="1"/>
  <c r="G81" i="2" s="1"/>
  <c r="V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F27" i="13" l="1"/>
  <c r="BB867" i="2"/>
  <c r="G3" i="2"/>
  <c r="CJ397" i="3"/>
  <c r="K5" i="13" s="1"/>
  <c r="K8" i="13" s="1"/>
  <c r="G3" i="3"/>
  <c r="O14" i="14"/>
  <c r="I15" i="13"/>
  <c r="N25" i="14"/>
  <c r="N26" i="14"/>
  <c r="N24" i="14"/>
  <c r="N22" i="14"/>
  <c r="N28" i="14"/>
  <c r="N21" i="14"/>
  <c r="O4" i="14"/>
  <c r="P8" i="14"/>
  <c r="M9" i="14"/>
  <c r="K11" i="14"/>
  <c r="P12" i="14"/>
  <c r="M13" i="14"/>
  <c r="O18" i="14"/>
  <c r="M20" i="14"/>
  <c r="O21" i="14"/>
  <c r="O23" i="14"/>
  <c r="K25" i="14"/>
  <c r="O25" i="14"/>
  <c r="G120" i="14"/>
  <c r="M8" i="14"/>
  <c r="K10" i="14"/>
  <c r="P11" i="14"/>
  <c r="M12" i="14"/>
  <c r="L3" i="14"/>
  <c r="L5" i="14" s="1"/>
  <c r="P3" i="14"/>
  <c r="P5" i="14" s="1"/>
  <c r="K9" i="14"/>
  <c r="P10" i="14"/>
  <c r="M11" i="14"/>
  <c r="K13" i="14"/>
  <c r="N19" i="14"/>
  <c r="M3" i="14"/>
  <c r="K8" i="14"/>
  <c r="P9" i="14"/>
  <c r="M10" i="14"/>
  <c r="K12" i="14"/>
  <c r="P13" i="14"/>
  <c r="K15" i="14" l="1"/>
  <c r="L8" i="14"/>
  <c r="O11" i="14"/>
  <c r="L12" i="14"/>
  <c r="M5" i="14"/>
  <c r="N4" i="14" s="1"/>
  <c r="O3" i="14"/>
  <c r="O12" i="14"/>
  <c r="N12" i="14"/>
  <c r="O10" i="14"/>
  <c r="L9" i="14"/>
  <c r="O20" i="14"/>
  <c r="N20" i="14"/>
  <c r="L11" i="14"/>
  <c r="L13" i="14"/>
  <c r="L10" i="14"/>
  <c r="K28" i="14"/>
  <c r="L25" i="14" s="1"/>
  <c r="O9" i="14"/>
  <c r="N9" i="14"/>
  <c r="O8" i="14"/>
  <c r="M15" i="14"/>
  <c r="O13" i="14"/>
  <c r="N13" i="14"/>
  <c r="P15" i="14"/>
  <c r="M27" i="14"/>
  <c r="O27" i="14" l="1"/>
  <c r="N27" i="14"/>
  <c r="O15" i="14"/>
  <c r="N15" i="14"/>
  <c r="N14" i="14"/>
  <c r="N8" i="14"/>
  <c r="N10" i="14"/>
  <c r="N3" i="14"/>
  <c r="N5" i="14" s="1"/>
  <c r="L28" i="14"/>
  <c r="L23" i="14"/>
  <c r="L21" i="14"/>
  <c r="L18" i="14"/>
  <c r="L27" i="14"/>
  <c r="L19" i="14"/>
  <c r="L20" i="14"/>
  <c r="L22" i="14"/>
  <c r="L26" i="14"/>
  <c r="L24" i="14"/>
  <c r="O28" i="14"/>
  <c r="N11" i="14"/>
  <c r="L15" i="14"/>
  <c r="L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<sst xmlns="http://schemas.openxmlformats.org/spreadsheetml/2006/main" count="40760" uniqueCount="6874">
  <si>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</si>
  <si>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</si>
  <si>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</si>
  <si>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</si>
  <si>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</si>
  <si>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</si>
  <si>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</si>
  <si>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</si>
  <si>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</si>
  <si>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</si>
  <si>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</si>
  <si>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</si>
  <si>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</si>
  <si>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</si>
  <si>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</si>
  <si>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</si>
  <si>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</si>
  <si>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</si>
  <si>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</si>
  <si>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</si>
  <si>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</si>
  <si>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</si>
  <si>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</si>
  <si>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</si>
  <si>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</si>
  <si>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</si>
  <si>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</si>
  <si>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</si>
  <si>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</si>
  <si>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</si>
  <si>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</si>
  <si>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</si>
  <si>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Nilson Claro da Silva eou Jussara Aparecida Tufino Silva</t>
  </si>
  <si>
    <t>xxxxxxx</t>
  </si>
  <si>
    <t>SUL</t>
  </si>
  <si>
    <t>Rodrigo Milanez</t>
  </si>
  <si>
    <t>CON/ GR</t>
  </si>
  <si>
    <t>CDI</t>
  </si>
  <si>
    <t>324.143.909-72</t>
  </si>
  <si>
    <t>PR</t>
  </si>
  <si>
    <t>Conservador</t>
  </si>
  <si>
    <t>Edval Luiz Mazzari Junior</t>
  </si>
  <si>
    <t>INC</t>
  </si>
  <si>
    <t>048.036.009-02</t>
  </si>
  <si>
    <t>Elaine Assuncao Batista</t>
  </si>
  <si>
    <t>064.860.366-05</t>
  </si>
  <si>
    <t>MG</t>
  </si>
  <si>
    <t xml:space="preserve">Anilson Alves de Sousa Junior     </t>
  </si>
  <si>
    <t>004385806</t>
  </si>
  <si>
    <t>GO</t>
  </si>
  <si>
    <t>Vivian</t>
  </si>
  <si>
    <t>Aguardando Cobrança de Taxas</t>
  </si>
  <si>
    <t>Moderado</t>
  </si>
  <si>
    <t>Ahmad Taha</t>
  </si>
  <si>
    <t>004370897</t>
  </si>
  <si>
    <t>Bluemetrix (MI)</t>
  </si>
  <si>
    <t>Dijean Cardoso</t>
  </si>
  <si>
    <t>Aguardando Vinculação de conta</t>
  </si>
  <si>
    <t>CON</t>
  </si>
  <si>
    <t>176.149.328-03</t>
  </si>
  <si>
    <t>SP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</si>
  <si>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</si>
  <si>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</si>
  <si>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</si>
  <si>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</si>
  <si>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</si>
  <si>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</si>
  <si>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</si>
  <si>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</si>
  <si>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</si>
  <si>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</si>
  <si>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</si>
  <si>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</si>
  <si>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</si>
  <si>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</si>
  <si>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Juliana Silvestre Bizuca</t>
  </si>
  <si>
    <t>008070407</t>
  </si>
  <si>
    <t>Larissa Montes</t>
  </si>
  <si>
    <t>001.074.201-80</t>
  </si>
  <si>
    <t>Fernao Cury Rodrigues</t>
  </si>
  <si>
    <t>VcInvest</t>
  </si>
  <si>
    <t>Bruno Ribeiro</t>
  </si>
  <si>
    <t>Pendente assinaturas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</si>
  <si>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</si>
  <si>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</si>
  <si>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</si>
  <si>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</si>
  <si>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</si>
  <si>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</si>
  <si>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</si>
  <si>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</si>
  <si>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</si>
  <si>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</si>
  <si>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</si>
  <si>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</si>
  <si>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</si>
  <si>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</si>
  <si>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</si>
  <si>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</si>
  <si>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</si>
  <si>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</si>
  <si>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</si>
  <si>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</si>
  <si>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</si>
  <si>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</si>
  <si>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</si>
  <si>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</si>
  <si>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</si>
  <si>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</si>
  <si>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</si>
  <si>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</si>
  <si>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</si>
  <si>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</si>
  <si>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</si>
  <si>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</si>
  <si>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</si>
  <si>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</si>
  <si>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</si>
  <si>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</si>
  <si>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</si>
  <si>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</si>
  <si>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</si>
  <si>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</si>
  <si>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</si>
  <si>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</si>
  <si>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</si>
  <si>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</si>
  <si>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</si>
  <si>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</si>
  <si>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</si>
  <si>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</si>
  <si>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</si>
  <si>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</si>
  <si>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</si>
  <si>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</si>
  <si>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</si>
  <si>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</si>
  <si>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</si>
  <si>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</si>
  <si>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</si>
  <si>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</si>
  <si>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</si>
  <si>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</si>
  <si>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</si>
  <si>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</si>
  <si>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</si>
  <si>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</si>
  <si>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</si>
  <si>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</si>
  <si>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</si>
  <si>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</si>
  <si>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</si>
  <si>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</si>
  <si>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</si>
  <si>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</si>
  <si>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</si>
  <si>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</si>
  <si>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</si>
  <si>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</si>
  <si>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</si>
  <si>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</si>
  <si>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</si>
  <si>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</si>
  <si>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</si>
  <si>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</si>
  <si>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</si>
  <si>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</si>
  <si>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</si>
  <si>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</si>
  <si>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</si>
  <si>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</si>
  <si>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</si>
  <si>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</si>
  <si>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</si>
  <si>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</si>
  <si>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</si>
  <si>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</si>
  <si>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</si>
  <si>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</si>
  <si>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</si>
  <si>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</si>
  <si>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</si>
  <si>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</si>
  <si>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</si>
  <si>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</si>
  <si>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</si>
  <si>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</si>
  <si>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</si>
  <si>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</si>
  <si>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</si>
  <si>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</si>
  <si>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</si>
  <si>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</si>
  <si>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</si>
  <si>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</si>
  <si>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</si>
  <si>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</si>
  <si>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</si>
  <si>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</si>
  <si>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</si>
  <si>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</si>
  <si>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</si>
  <si>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</si>
  <si>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</si>
  <si>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</si>
  <si>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</si>
  <si>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</si>
  <si>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</si>
  <si>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</si>
  <si>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</si>
  <si>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</si>
  <si>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</si>
  <si>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</si>
  <si>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</si>
  <si>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</si>
  <si>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</si>
  <si>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</si>
  <si>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</si>
  <si>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</si>
  <si>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</si>
  <si>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</si>
  <si>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</si>
  <si>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</si>
  <si>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</si>
  <si>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</si>
  <si>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</si>
  <si>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</si>
  <si>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</si>
  <si>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</si>
  <si>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</si>
  <si>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</si>
  <si>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</si>
  <si>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</si>
  <si>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</si>
  <si>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</si>
  <si>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</si>
  <si>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</si>
  <si>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</si>
  <si>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</si>
  <si>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</si>
  <si>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</si>
  <si>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</si>
  <si>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</si>
  <si>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</si>
  <si>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</si>
  <si>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</si>
  <si>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</si>
  <si>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</si>
  <si>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</si>
  <si>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</si>
  <si>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</si>
  <si>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</si>
  <si>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</si>
  <si>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</si>
  <si>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</si>
  <si>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</si>
  <si>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</si>
  <si>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</si>
  <si>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</si>
  <si>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</si>
  <si>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</si>
  <si>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</si>
  <si>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</si>
  <si>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</si>
  <si>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</si>
  <si>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</si>
  <si>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</si>
  <si>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</si>
  <si>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</si>
  <si>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</si>
  <si>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</si>
  <si>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</si>
  <si>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</si>
  <si>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</si>
  <si>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</si>
  <si>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</si>
  <si>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</si>
  <si>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</si>
  <si>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</si>
  <si>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</si>
  <si>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</si>
  <si>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</si>
  <si>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</si>
  <si>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</si>
  <si>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</si>
  <si>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</si>
  <si>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</si>
  <si>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</si>
  <si>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</si>
  <si>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</si>
  <si>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</si>
  <si>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</si>
  <si>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</si>
  <si>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</si>
  <si>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</si>
  <si>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</si>
  <si>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</si>
  <si>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</si>
  <si>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</si>
  <si>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</si>
  <si>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</si>
  <si>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</si>
  <si>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</si>
  <si>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</si>
  <si>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</si>
  <si>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</si>
  <si>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</si>
  <si>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</si>
  <si>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</si>
  <si>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</si>
  <si>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</si>
  <si>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</si>
  <si>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</si>
  <si>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</si>
  <si>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</si>
  <si>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</si>
  <si>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</si>
  <si>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</si>
  <si>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</si>
  <si>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</si>
  <si>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</si>
  <si>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</si>
  <si>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</si>
  <si>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</si>
  <si>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</si>
  <si>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</si>
  <si>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</si>
  <si>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</si>
  <si>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</si>
  <si>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</si>
  <si>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</si>
  <si>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</si>
  <si>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</si>
  <si>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</si>
  <si>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</si>
  <si>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</si>
  <si>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</si>
  <si>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</si>
  <si>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</si>
  <si>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</si>
  <si>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</si>
  <si>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</si>
  <si>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</si>
  <si>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</si>
  <si>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</si>
  <si>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</si>
  <si>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</si>
  <si>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</si>
  <si>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</si>
  <si>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</si>
  <si>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</si>
  <si>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</si>
  <si>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</si>
  <si>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</si>
  <si>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</si>
  <si>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</si>
  <si>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</si>
  <si>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</si>
  <si>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</si>
  <si>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</si>
  <si>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</si>
  <si>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</si>
  <si>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</si>
  <si>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</si>
  <si>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</si>
  <si>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</si>
  <si>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</si>
  <si>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</si>
  <si>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</si>
  <si>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</si>
  <si>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</si>
  <si>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</si>
  <si>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</si>
  <si>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</si>
  <si>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</si>
  <si>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</si>
  <si>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</si>
  <si>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</si>
  <si>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</si>
  <si>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</si>
  <si>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</si>
  <si>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</si>
  <si>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</si>
  <si>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</si>
  <si>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</si>
  <si>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</si>
  <si>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</si>
  <si>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</si>
  <si>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</si>
  <si>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</si>
  <si>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</si>
  <si>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</si>
  <si>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</si>
  <si>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</si>
  <si>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</si>
  <si>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</si>
  <si>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</si>
  <si>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</si>
  <si>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</si>
  <si>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</si>
  <si>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</si>
  <si>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</si>
  <si>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</si>
  <si>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</si>
  <si>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</si>
  <si>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>Alteração de C.A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</si>
  <si>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</si>
  <si>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</si>
  <si>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</si>
  <si>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</si>
  <si>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</si>
  <si>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</si>
  <si>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</si>
  <si>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</si>
  <si>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</si>
  <si>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</si>
  <si>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</si>
  <si>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</si>
  <si>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</si>
  <si>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</si>
  <si>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</si>
  <si>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</si>
  <si>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</si>
  <si>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</si>
  <si>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</si>
  <si>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</si>
  <si>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</si>
  <si>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</si>
  <si>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</si>
  <si>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</si>
  <si>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</si>
  <si>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</si>
  <si>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</si>
  <si>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</si>
  <si>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</si>
  <si>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</si>
  <si>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</si>
  <si>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</si>
  <si>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</si>
  <si>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</si>
  <si>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</si>
  <si>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</si>
  <si>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</si>
  <si>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</si>
  <si>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</si>
  <si>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</si>
  <si>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</si>
  <si>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</si>
  <si>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</si>
  <si>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</si>
  <si>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</si>
  <si>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</si>
  <si>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</si>
  <si>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</si>
  <si>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</si>
  <si>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</si>
  <si>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</si>
  <si>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</si>
  <si>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</si>
  <si>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</si>
  <si>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</si>
  <si>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</si>
  <si>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</si>
  <si>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</si>
  <si>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</si>
  <si>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</si>
  <si>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</si>
  <si>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</si>
  <si>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</si>
  <si>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</si>
  <si>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</si>
  <si>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</si>
  <si>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</si>
  <si>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</si>
  <si>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</si>
  <si>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</si>
  <si>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</si>
  <si>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</si>
  <si>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</si>
  <si>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</si>
  <si>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</si>
  <si>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</si>
  <si>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</si>
  <si>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</si>
  <si>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</si>
  <si>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</si>
  <si>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</si>
  <si>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</si>
  <si>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</si>
  <si>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</si>
  <si>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</si>
  <si>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</si>
  <si>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</si>
  <si>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</si>
  <si>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</si>
  <si>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</si>
  <si>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</si>
  <si>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</si>
  <si>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</si>
  <si>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</si>
  <si>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</si>
  <si>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</si>
  <si>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</si>
  <si>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</si>
  <si>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</si>
  <si>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</si>
  <si>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</si>
  <si>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</si>
  <si>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</si>
  <si>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</si>
  <si>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</si>
  <si>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</si>
  <si>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</si>
  <si>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</si>
  <si>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</si>
  <si>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</si>
  <si>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</si>
  <si>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</si>
  <si>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</si>
  <si>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</si>
  <si>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</si>
  <si>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</si>
  <si>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</si>
  <si>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</si>
  <si>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</si>
  <si>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</si>
  <si>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</si>
  <si>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</si>
  <si>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</si>
  <si>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</si>
  <si>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</si>
  <si>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</si>
  <si>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</si>
  <si>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</si>
  <si>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</si>
  <si>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</si>
  <si>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</si>
  <si>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</si>
  <si>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</si>
  <si>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</si>
  <si>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</si>
  <si>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</si>
  <si>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</si>
  <si>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</si>
  <si>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</si>
  <si>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</si>
  <si>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</si>
  <si>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</si>
  <si>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</si>
  <si>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</si>
  <si>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</si>
  <si>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</si>
  <si>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</si>
  <si>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</si>
  <si>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</si>
  <si>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</si>
  <si>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</si>
  <si>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</si>
  <si>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</si>
  <si>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</si>
  <si>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</si>
  <si>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</si>
  <si>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</si>
  <si>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</si>
  <si>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</si>
  <si>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</si>
  <si>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</si>
  <si>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</si>
  <si>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</si>
  <si>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</si>
  <si>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</si>
  <si>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</si>
  <si>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</si>
  <si>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</si>
  <si>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</si>
  <si>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</si>
  <si>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</si>
  <si>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</si>
  <si>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</si>
  <si>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</si>
  <si>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</si>
  <si>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</si>
  <si>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</si>
  <si>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</si>
  <si>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</si>
  <si>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</si>
  <si>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</si>
  <si>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</si>
  <si>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</si>
  <si>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</si>
  <si>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</si>
  <si>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</si>
  <si>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</si>
  <si>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</si>
  <si>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</si>
  <si>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</si>
  <si>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</si>
  <si>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</si>
  <si>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</si>
  <si>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</si>
  <si>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</si>
  <si>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</si>
  <si>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</si>
  <si>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</si>
  <si>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</si>
  <si>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</si>
  <si>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</si>
  <si>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</si>
  <si>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</si>
  <si>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</si>
  <si>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</si>
  <si>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</si>
  <si>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</si>
  <si>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</si>
  <si>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</si>
  <si>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</si>
  <si>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</si>
  <si>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</si>
  <si>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</si>
  <si>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</si>
  <si>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</si>
  <si>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</si>
  <si>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</si>
  <si>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</si>
  <si>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</si>
  <si>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</si>
  <si>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</si>
  <si>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</si>
  <si>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</si>
  <si>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</si>
  <si>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</si>
  <si>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</si>
  <si>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</si>
  <si>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</si>
  <si>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</si>
  <si>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</si>
  <si>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</si>
  <si>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</si>
  <si>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</si>
  <si>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</si>
  <si>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</si>
  <si>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</si>
  <si>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</si>
  <si>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</si>
  <si>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</si>
  <si>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</si>
  <si>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</si>
  <si>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</si>
  <si>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</si>
  <si>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</si>
  <si>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</si>
  <si>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</si>
  <si>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</si>
  <si>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</si>
  <si>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</si>
  <si>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</si>
  <si>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</si>
  <si>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</si>
  <si>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</si>
  <si>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</si>
  <si>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</si>
  <si>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</si>
  <si>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</si>
  <si>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</si>
  <si>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</si>
  <si>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</si>
  <si>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</si>
  <si>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</si>
  <si>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</si>
  <si>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</si>
  <si>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</si>
  <si>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</si>
  <si>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</si>
  <si>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</si>
  <si>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</si>
  <si>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</si>
  <si>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</si>
  <si>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</si>
  <si>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</si>
  <si>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</si>
  <si>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</si>
  <si>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</si>
  <si>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</si>
  <si>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</si>
  <si>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</si>
  <si>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</si>
  <si>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</si>
  <si>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</si>
  <si>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</si>
  <si>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</si>
  <si>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</si>
  <si>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</si>
  <si>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</si>
  <si>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</si>
  <si>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</si>
  <si>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</si>
  <si>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</si>
  <si>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</si>
  <si>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</si>
  <si>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</si>
  <si>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</si>
  <si>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</si>
  <si>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</si>
  <si>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</si>
  <si>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</si>
  <si>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</si>
  <si>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</si>
  <si>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</si>
  <si>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</si>
  <si>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</si>
  <si>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</si>
  <si>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</si>
  <si>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</si>
  <si>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</si>
  <si>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</si>
  <si>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</si>
  <si>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</si>
  <si>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</si>
  <si>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</si>
  <si>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</si>
  <si>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</si>
  <si>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</si>
  <si>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</si>
  <si>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</si>
  <si>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</si>
  <si>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</si>
  <si>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</si>
  <si>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</si>
  <si>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</si>
  <si>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</si>
  <si>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</si>
  <si>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</si>
  <si>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</si>
  <si>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</si>
  <si>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</si>
  <si>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</si>
  <si>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</si>
  <si>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</si>
  <si>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</si>
  <si>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</si>
  <si>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</si>
  <si>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</si>
  <si>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</si>
  <si>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</si>
  <si>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</si>
  <si>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</si>
  <si>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</si>
  <si>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</si>
  <si>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</si>
  <si>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</si>
  <si>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</si>
  <si>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</si>
  <si>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</si>
  <si>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</si>
  <si>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</si>
  <si>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</si>
  <si>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</si>
  <si>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</si>
  <si>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</si>
  <si>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</si>
  <si>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</si>
  <si>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</si>
  <si>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</si>
  <si>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</si>
  <si>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</si>
  <si>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</si>
  <si>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</si>
  <si>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</si>
  <si>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</si>
  <si>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</si>
  <si>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</si>
  <si>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</si>
  <si>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</si>
  <si>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</si>
  <si>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</si>
  <si>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</si>
  <si>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</si>
  <si>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</si>
  <si>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</si>
  <si>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</si>
  <si>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</si>
  <si>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</si>
  <si>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</si>
  <si>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</si>
  <si>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</si>
  <si>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</si>
  <si>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</si>
  <si>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</si>
  <si>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</si>
  <si>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</si>
  <si>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</si>
  <si>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</si>
  <si>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</si>
  <si>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</si>
  <si>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</si>
  <si>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</si>
  <si>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</si>
  <si>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</si>
  <si>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</si>
  <si>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</si>
  <si>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</si>
  <si>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</si>
  <si>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</si>
  <si>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</si>
  <si>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</si>
  <si>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</si>
  <si>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</si>
  <si>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</si>
  <si>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</si>
  <si>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</si>
  <si>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</si>
  <si>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</si>
  <si>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</si>
  <si>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</si>
  <si>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</si>
  <si>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</si>
  <si>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</si>
  <si>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</si>
  <si>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</si>
  <si>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</si>
  <si>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</si>
  <si>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</si>
  <si>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</si>
  <si>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</si>
  <si>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</si>
  <si>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</si>
  <si>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</si>
  <si>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</si>
  <si>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</si>
  <si>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</si>
  <si>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</si>
  <si>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</si>
  <si>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</si>
  <si>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</si>
  <si>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</si>
  <si>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</si>
  <si>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</si>
  <si>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</si>
  <si>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</si>
  <si>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</si>
  <si>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</si>
  <si>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</si>
  <si>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</si>
  <si>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</si>
  <si>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</si>
  <si>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</si>
  <si>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</si>
  <si>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</si>
  <si>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</si>
  <si>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</si>
  <si>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</si>
  <si>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</si>
  <si>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</si>
  <si>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</si>
  <si>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</si>
  <si>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</si>
  <si>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</si>
  <si>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</si>
  <si>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</si>
  <si>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</si>
  <si>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</si>
  <si>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</si>
  <si>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</si>
  <si>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</si>
  <si>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</si>
  <si>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</si>
  <si>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</si>
  <si>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</si>
  <si>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</si>
  <si>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</si>
  <si>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</si>
  <si>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</si>
  <si>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</si>
  <si>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</si>
  <si>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</si>
  <si>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</si>
  <si>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</si>
  <si>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</si>
  <si>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</si>
  <si>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</si>
  <si>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</si>
  <si>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</si>
  <si>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</si>
  <si>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</si>
  <si>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</si>
  <si>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</si>
  <si>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</si>
  <si>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</si>
  <si>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</si>
  <si>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</si>
  <si>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</si>
  <si>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</si>
  <si>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</si>
  <si>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</si>
  <si>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</si>
  <si>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</si>
  <si>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</si>
  <si>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</si>
  <si>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</si>
  <si>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</si>
  <si>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</si>
  <si>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</si>
  <si>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</si>
  <si>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</si>
  <si>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</si>
  <si>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</si>
  <si>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</si>
  <si>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</si>
  <si>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</si>
  <si>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</si>
  <si>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</si>
  <si>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</si>
  <si>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</si>
  <si>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</si>
  <si>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</si>
  <si>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</si>
  <si>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</si>
  <si>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</si>
  <si>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</si>
  <si>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</si>
  <si>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</si>
  <si>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</si>
  <si>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</si>
  <si>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</si>
  <si>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</si>
  <si>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</si>
  <si>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</si>
  <si>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</si>
  <si>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</si>
  <si>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</si>
  <si>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</si>
  <si>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</si>
  <si>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</si>
  <si>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</si>
  <si>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</si>
  <si>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</si>
  <si>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</si>
  <si>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</si>
  <si>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</si>
  <si>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</si>
  <si>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</si>
  <si>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</si>
  <si>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</si>
  <si>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</si>
  <si>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</si>
  <si>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</si>
  <si>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</si>
  <si>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</si>
  <si>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</si>
  <si>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</si>
  <si>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</si>
  <si>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</si>
  <si>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</si>
  <si>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</si>
  <si>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</si>
  <si>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</si>
  <si>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</si>
  <si>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</si>
  <si>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</si>
  <si>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</si>
  <si>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</si>
  <si>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</si>
  <si>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</si>
  <si>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</si>
  <si>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</si>
  <si>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</si>
  <si>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</si>
  <si>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</si>
  <si>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</si>
  <si>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</si>
  <si>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</si>
  <si>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</si>
  <si>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</si>
  <si>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</si>
  <si>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</si>
  <si>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</si>
  <si>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</si>
  <si>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</si>
  <si>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</si>
  <si>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</si>
  <si>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</si>
  <si>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</si>
  <si>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</si>
  <si>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</si>
  <si>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</si>
  <si>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</si>
  <si>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</si>
  <si>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</si>
  <si>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</si>
  <si>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</si>
  <si>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</si>
  <si>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</si>
  <si>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</si>
  <si>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</si>
  <si>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</si>
  <si>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</si>
  <si>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</si>
  <si>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</si>
  <si>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</si>
  <si>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</si>
  <si>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</si>
  <si>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</si>
  <si>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</si>
  <si>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</si>
  <si>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</si>
  <si>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</si>
  <si>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</si>
  <si>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</si>
  <si>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</si>
  <si>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</si>
  <si>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</si>
  <si>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</si>
  <si>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</si>
  <si>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</si>
  <si>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</si>
  <si>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</si>
  <si>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</si>
  <si>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</si>
  <si>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</si>
  <si>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</si>
  <si>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</si>
  <si>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</si>
  <si>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</si>
  <si>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</si>
  <si>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</si>
  <si>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</si>
  <si>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</si>
  <si>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</si>
  <si>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</si>
  <si>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</si>
  <si>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</si>
  <si>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</si>
  <si>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</si>
  <si>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</si>
  <si>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</si>
  <si>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</si>
  <si>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</si>
  <si>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</si>
  <si>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</si>
  <si>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</si>
  <si>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</si>
  <si>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</si>
  <si>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</si>
  <si>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</si>
  <si>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</si>
  <si>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</si>
  <si>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</si>
  <si>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</si>
  <si>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</si>
  <si>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</si>
  <si>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</si>
  <si>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</si>
  <si>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</si>
  <si>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</si>
  <si>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</si>
  <si>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</si>
  <si>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</si>
  <si>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</si>
  <si>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</si>
  <si>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</si>
  <si>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</si>
  <si>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</si>
  <si>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</si>
  <si>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</si>
  <si>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</si>
  <si>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</si>
  <si>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</si>
  <si>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</si>
  <si>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</si>
  <si>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</si>
  <si>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</si>
  <si>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</si>
  <si>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</si>
  <si>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</si>
  <si>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</si>
  <si>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</si>
  <si>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</si>
  <si>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</si>
  <si>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</si>
  <si>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</si>
  <si>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</si>
  <si>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</si>
  <si>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</si>
  <si>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</si>
  <si>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</si>
  <si>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</si>
  <si>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</si>
  <si>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</si>
  <si>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</si>
  <si>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</si>
  <si>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</si>
  <si>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</si>
  <si>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</si>
  <si>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</si>
  <si>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</si>
  <si>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</si>
  <si>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</si>
  <si>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</si>
  <si>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</si>
  <si>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</si>
  <si>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</si>
  <si>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</si>
  <si>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</si>
  <si>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</si>
  <si>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</si>
  <si>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</si>
  <si>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</si>
  <si>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</si>
  <si>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</si>
  <si>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</si>
  <si>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</si>
  <si>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</si>
  <si>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</si>
  <si>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</si>
  <si>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</si>
  <si>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</si>
  <si>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</si>
  <si>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</si>
  <si>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</si>
  <si>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</si>
  <si>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</si>
  <si>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</si>
  <si>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</si>
  <si>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</si>
  <si>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</si>
  <si>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</si>
  <si>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</si>
  <si>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</si>
  <si>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</si>
  <si>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</si>
  <si>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</si>
  <si>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</si>
  <si>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</si>
  <si>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</si>
  <si>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</si>
  <si>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</si>
  <si>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</si>
  <si>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</si>
  <si>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</si>
  <si>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</si>
  <si>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</si>
  <si>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</si>
  <si>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</si>
  <si>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</si>
  <si>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</si>
  <si>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</si>
  <si>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</si>
  <si>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</si>
  <si>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</si>
  <si>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</si>
  <si>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</si>
  <si>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</si>
  <si>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</si>
  <si>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</si>
  <si>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</si>
  <si>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</si>
  <si>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</si>
  <si>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</si>
  <si>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</si>
  <si>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</si>
  <si>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</si>
  <si>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</si>
  <si>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</si>
  <si>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</si>
  <si>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</si>
  <si>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</si>
  <si>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</si>
  <si>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</si>
  <si>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</si>
  <si>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</si>
  <si>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</si>
  <si>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</si>
  <si>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</si>
  <si>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</si>
  <si>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</si>
  <si>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</si>
  <si>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</si>
  <si>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</si>
  <si>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</si>
  <si>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</si>
  <si>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</si>
  <si>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</si>
  <si>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</si>
  <si>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</si>
  <si>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</si>
  <si>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</si>
  <si>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</si>
  <si>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</si>
  <si>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</si>
  <si>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</si>
  <si>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</si>
  <si>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</si>
  <si>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</si>
  <si>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</si>
  <si>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</si>
  <si>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</si>
  <si>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</si>
  <si>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</si>
  <si>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</si>
  <si>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</si>
  <si>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</si>
  <si>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</si>
  <si>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</si>
  <si>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</si>
  <si>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</si>
  <si>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</si>
  <si>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</si>
  <si>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</si>
  <si>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</si>
  <si>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</si>
  <si>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</si>
  <si>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</si>
  <si>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</si>
  <si>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</si>
  <si>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</si>
  <si>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</si>
  <si>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</si>
  <si>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</si>
  <si>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</si>
  <si>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</si>
  <si>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</si>
  <si>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</si>
  <si>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</si>
  <si>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</si>
  <si>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</si>
  <si>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</si>
  <si>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</si>
  <si>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</si>
  <si>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</si>
  <si>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</si>
  <si>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</si>
  <si>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</si>
  <si>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</si>
  <si>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</si>
  <si>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</si>
  <si>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</si>
  <si>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</si>
  <si>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</si>
  <si>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</si>
  <si>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</si>
  <si>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</si>
  <si>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</si>
  <si>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</si>
  <si>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</si>
  <si>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</si>
  <si>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</si>
  <si>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</si>
  <si>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</si>
  <si>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</si>
  <si>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</si>
  <si>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</si>
  <si>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</si>
  <si>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</si>
  <si>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</si>
  <si>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</si>
  <si>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</si>
  <si>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</si>
  <si>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</si>
  <si>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</si>
  <si>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</si>
  <si>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</si>
  <si>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</si>
  <si>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</si>
  <si>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</si>
  <si>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</si>
  <si>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</si>
  <si>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</si>
  <si>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</si>
  <si>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</si>
  <si>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</si>
  <si>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</si>
  <si>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</si>
  <si>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</si>
  <si>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</si>
  <si>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</si>
  <si>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</si>
  <si>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</si>
  <si>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</si>
  <si>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</si>
  <si>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</si>
  <si>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</si>
  <si>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</si>
  <si>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</si>
  <si>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</si>
  <si>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</si>
  <si>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</si>
  <si>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</si>
  <si>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</si>
  <si>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</si>
  <si>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</si>
  <si>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</si>
  <si>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</si>
  <si>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</si>
  <si>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</si>
  <si>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</si>
  <si>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</si>
  <si>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</si>
  <si>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</si>
  <si>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</si>
  <si>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</si>
  <si>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</si>
  <si>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</si>
  <si>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</si>
  <si>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</si>
  <si>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</si>
  <si>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</si>
  <si>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</si>
  <si>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</si>
  <si>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</si>
  <si>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</si>
  <si>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</si>
  <si>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</si>
  <si>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</si>
  <si>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</si>
  <si>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</si>
  <si>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</si>
  <si>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</si>
  <si>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</si>
  <si>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</si>
  <si>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</si>
  <si>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</si>
  <si>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</si>
  <si>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</si>
  <si>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</si>
  <si>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</si>
  <si>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</si>
  <si>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</si>
  <si>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</si>
  <si>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</si>
  <si>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</si>
  <si>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</si>
  <si>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</si>
  <si>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</si>
  <si>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</si>
  <si>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</si>
  <si>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</si>
  <si>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</si>
  <si>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</si>
  <si>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</si>
  <si>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</si>
  <si>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</si>
  <si>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</si>
  <si>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</si>
  <si>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</si>
  <si>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</si>
  <si>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</si>
  <si>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</si>
  <si>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</si>
  <si>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</si>
  <si>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</si>
  <si>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</si>
  <si>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</si>
  <si>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</si>
  <si>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</si>
  <si>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</si>
  <si>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</si>
  <si>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</si>
  <si>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</si>
  <si>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</si>
  <si>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</si>
  <si>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</si>
  <si>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</si>
  <si>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</si>
  <si>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</si>
  <si>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</si>
  <si>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</si>
  <si>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</si>
  <si>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</si>
  <si>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</si>
  <si>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</si>
  <si>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</si>
  <si>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</si>
  <si>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</si>
  <si>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</si>
  <si>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</si>
  <si>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</si>
  <si>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</si>
  <si>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</si>
  <si>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</si>
  <si>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</si>
  <si>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</si>
  <si>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</si>
  <si>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</si>
  <si>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</si>
  <si>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</si>
  <si>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</si>
  <si>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</si>
  <si>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</si>
  <si>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</si>
  <si>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</si>
  <si>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</si>
  <si>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</si>
  <si>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</si>
  <si>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</si>
  <si>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</si>
  <si>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</si>
  <si>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</si>
  <si>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</si>
  <si>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</si>
  <si>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</si>
  <si>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</si>
  <si>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</si>
  <si>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</si>
  <si>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</si>
  <si>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</si>
  <si>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</si>
  <si>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</si>
  <si>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</si>
  <si>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</si>
  <si>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</si>
  <si>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</si>
  <si>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</si>
  <si>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</si>
  <si>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</si>
  <si>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</si>
  <si>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</si>
  <si>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</si>
  <si>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</si>
  <si>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</si>
  <si>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</si>
  <si>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</si>
  <si>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</si>
  <si>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</si>
  <si>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</si>
  <si>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</si>
  <si>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</si>
  <si>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</si>
  <si>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</si>
  <si>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</si>
  <si>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</si>
  <si>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</si>
  <si>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</si>
  <si>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</si>
  <si>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</si>
  <si>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</si>
  <si>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</si>
  <si>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</si>
  <si>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</si>
  <si>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</si>
  <si>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</si>
  <si>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</si>
  <si>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</si>
  <si>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</si>
  <si>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</si>
  <si>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</si>
  <si>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</si>
  <si>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</si>
  <si>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</si>
  <si>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</si>
  <si>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</si>
  <si>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</si>
  <si>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</si>
  <si>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</si>
  <si>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</si>
  <si>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</si>
  <si>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</si>
  <si>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</si>
  <si>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</si>
  <si>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</si>
  <si>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</si>
  <si>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</si>
  <si>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</si>
  <si>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</si>
  <si>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</si>
  <si>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</si>
  <si>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</si>
  <si>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</si>
  <si>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</si>
  <si>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</si>
  <si>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</si>
  <si>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</si>
  <si>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</si>
  <si>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</si>
  <si>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</si>
  <si>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</si>
  <si>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</si>
  <si>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</si>
  <si>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</si>
  <si>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</si>
  <si>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</si>
  <si>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</si>
  <si>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</si>
  <si>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</si>
  <si>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</si>
  <si>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</si>
  <si>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</si>
  <si>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</si>
  <si>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</si>
  <si>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</si>
  <si>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</si>
  <si>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</si>
  <si>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</si>
  <si>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</si>
  <si>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</si>
  <si>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</si>
  <si>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</si>
  <si>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</si>
  <si>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</si>
  <si>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</si>
  <si>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</si>
  <si>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</si>
  <si>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</si>
  <si>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</si>
  <si>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</si>
  <si>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</si>
  <si>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</si>
  <si>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</si>
  <si>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</si>
  <si>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</si>
  <si>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</si>
  <si>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</si>
  <si>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</si>
  <si>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</si>
  <si>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</si>
  <si>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</si>
  <si>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</si>
  <si>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</si>
  <si>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</si>
  <si>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</si>
  <si>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</si>
  <si>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</si>
  <si>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</si>
  <si>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</si>
  <si>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</si>
  <si>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</si>
  <si>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</si>
  <si>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</si>
  <si>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</si>
  <si>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</si>
  <si>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</si>
  <si>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</si>
  <si>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</si>
  <si>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</si>
  <si>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</si>
  <si>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</si>
  <si>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</si>
  <si>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</si>
  <si>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</si>
  <si>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</si>
  <si>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</si>
  <si>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</si>
  <si>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</si>
  <si>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</si>
  <si>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</si>
  <si>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</si>
  <si>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</si>
  <si>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</si>
  <si>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</si>
  <si>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</si>
  <si>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</si>
  <si>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</si>
  <si>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</si>
  <si>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</si>
  <si>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</si>
  <si>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</si>
  <si>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</si>
  <si>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</si>
  <si>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</si>
  <si>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</si>
  <si>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</si>
  <si>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</si>
  <si>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</si>
  <si>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</si>
  <si>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</si>
  <si>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</si>
  <si>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</si>
  <si>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</si>
  <si>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</si>
  <si>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</si>
  <si>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</si>
  <si>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</si>
  <si>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</si>
  <si>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</si>
  <si>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</si>
  <si>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</si>
  <si>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</si>
  <si>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</si>
  <si>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</si>
  <si>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</si>
  <si>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</si>
  <si>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</si>
  <si>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</si>
  <si>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</si>
  <si>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</si>
  <si>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</si>
  <si>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</si>
  <si>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</si>
  <si>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</si>
  <si>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</si>
  <si>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</si>
  <si>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</si>
  <si>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</si>
  <si>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</si>
  <si>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</si>
  <si>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</si>
  <si>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</si>
  <si>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</si>
  <si>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</si>
  <si>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</si>
  <si>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</si>
  <si>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</si>
  <si>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</si>
  <si>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</si>
  <si>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</si>
  <si>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</si>
  <si>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</si>
  <si>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</si>
  <si>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</si>
  <si>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</si>
  <si>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</si>
  <si>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</si>
  <si>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</si>
  <si>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</si>
  <si>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</si>
  <si>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</si>
  <si>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</si>
  <si>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</si>
  <si>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</si>
  <si>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</si>
  <si>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</si>
  <si>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</si>
  <si>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</si>
  <si>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</si>
  <si>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</si>
  <si>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</si>
  <si>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</si>
  <si>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</si>
  <si>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</si>
  <si>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</si>
  <si>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</si>
  <si>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</si>
  <si>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</si>
  <si>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</si>
  <si>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</si>
  <si>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</si>
  <si>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</si>
  <si>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</si>
  <si>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</si>
  <si>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</si>
  <si>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</si>
  <si>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</si>
  <si>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</si>
  <si>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</si>
  <si>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</si>
  <si>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</si>
  <si>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</si>
  <si>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</si>
  <si>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</si>
  <si>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</si>
  <si>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</si>
  <si>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</si>
  <si>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</si>
  <si>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</si>
  <si>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</si>
  <si>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</si>
  <si>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</si>
  <si>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</si>
  <si>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</si>
  <si>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</si>
  <si>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</si>
  <si>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</si>
  <si>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</si>
  <si>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</si>
  <si>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</si>
  <si>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</si>
  <si>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</si>
  <si>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</si>
  <si>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</si>
  <si>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</si>
  <si>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</si>
  <si>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</si>
  <si>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</si>
  <si>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</si>
  <si>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</si>
  <si>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</si>
  <si>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</si>
  <si>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</si>
  <si>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</si>
  <si>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</si>
  <si>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</si>
  <si>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</si>
  <si>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</si>
  <si>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</si>
  <si>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</si>
  <si>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</si>
  <si>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</si>
  <si>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</si>
  <si>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</si>
  <si>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</si>
  <si>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</si>
  <si>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</si>
  <si>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</si>
  <si>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</si>
  <si>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</si>
  <si>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</si>
  <si>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</si>
  <si>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</si>
  <si>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</si>
  <si>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</si>
  <si>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</si>
  <si>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</si>
  <si>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</si>
  <si>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</si>
  <si>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</si>
  <si>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</si>
  <si>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</si>
  <si>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</si>
  <si>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</si>
  <si>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</si>
  <si>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</si>
  <si>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</si>
  <si>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</si>
  <si>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</si>
  <si>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</si>
  <si>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</si>
  <si>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</si>
  <si>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</si>
  <si>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</si>
  <si>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</si>
  <si>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</si>
  <si>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</si>
  <si>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</si>
  <si>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</si>
  <si>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</si>
  <si>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</si>
  <si>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</si>
  <si>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</si>
  <si>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</si>
  <si>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</si>
  <si>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</si>
  <si>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</si>
  <si>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</si>
  <si>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</si>
  <si>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</si>
  <si>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</si>
  <si>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</si>
  <si>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</si>
  <si>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</si>
  <si>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</si>
  <si>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</si>
  <si>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</si>
  <si>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</si>
  <si>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</si>
  <si>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</si>
  <si>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</si>
  <si>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</si>
  <si>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</si>
  <si>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</si>
  <si>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</si>
  <si>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</si>
  <si>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</si>
  <si>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</si>
  <si>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</si>
  <si>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</si>
  <si>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</si>
  <si>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</si>
  <si>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</si>
  <si>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</si>
  <si>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</si>
  <si>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</si>
  <si>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</si>
  <si>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</si>
  <si>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</si>
  <si>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</si>
  <si>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</si>
  <si>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</si>
  <si>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</si>
  <si>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</si>
  <si>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</si>
  <si>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</si>
  <si>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</si>
  <si>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</si>
  <si>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</si>
  <si>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</si>
  <si>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</si>
  <si>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</si>
  <si>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</si>
  <si>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</si>
  <si>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</si>
  <si>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</si>
  <si>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</si>
  <si>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</si>
  <si>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</si>
  <si>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</si>
  <si>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</si>
  <si>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</si>
  <si>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</si>
  <si>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</si>
  <si>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</si>
  <si>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</si>
  <si>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</si>
  <si>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</si>
  <si>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</si>
  <si>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</si>
  <si>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</si>
  <si>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</si>
  <si>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</si>
  <si>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</si>
  <si>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</si>
  <si>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</si>
  <si>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</si>
  <si>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</si>
  <si>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</si>
  <si>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</si>
  <si>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</si>
  <si>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</si>
  <si>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</si>
  <si>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</si>
  <si>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</si>
  <si>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</si>
  <si>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</si>
  <si>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</si>
  <si>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</si>
  <si>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</si>
  <si>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</si>
  <si>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</si>
  <si>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</si>
  <si>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</si>
  <si>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</si>
  <si>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</si>
  <si>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</si>
  <si>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</si>
  <si>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</si>
  <si>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</si>
  <si>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</si>
  <si>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</si>
  <si>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</si>
  <si>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</si>
  <si>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</si>
  <si>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</si>
  <si>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</si>
  <si>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</si>
  <si>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</si>
  <si>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</si>
  <si>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</si>
  <si>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</si>
  <si>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</si>
  <si>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</si>
  <si>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</si>
  <si>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</si>
  <si>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</si>
  <si>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</si>
  <si>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</si>
  <si>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</si>
  <si>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</si>
  <si>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</si>
  <si>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</si>
  <si>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</si>
  <si>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</si>
  <si>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</si>
  <si>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</si>
  <si>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</si>
  <si>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</si>
  <si>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</si>
  <si>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</si>
  <si>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</si>
  <si>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</si>
  <si>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</si>
  <si>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</si>
  <si>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</si>
  <si>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</si>
  <si>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</si>
  <si>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</si>
  <si>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</si>
  <si>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</si>
  <si>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</si>
  <si>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</si>
  <si>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</si>
  <si>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</si>
  <si>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</si>
  <si>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</si>
  <si>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</si>
  <si>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</si>
  <si>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</si>
  <si>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</si>
  <si>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</si>
  <si>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</si>
  <si>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</si>
  <si>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</si>
  <si>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</si>
  <si>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</si>
  <si>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</si>
  <si>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</si>
  <si>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</si>
  <si>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</si>
  <si>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</si>
  <si>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</si>
  <si>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</si>
  <si>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</si>
  <si>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</si>
  <si>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</si>
  <si>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</si>
  <si>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</si>
  <si>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</si>
  <si>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</si>
  <si>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</si>
  <si>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</si>
  <si>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</si>
  <si>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</si>
  <si>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</si>
  <si>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</si>
  <si>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</si>
  <si>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</si>
  <si>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</si>
  <si>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</si>
  <si>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</si>
  <si>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</si>
  <si>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</si>
  <si>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</si>
  <si>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</si>
  <si>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</si>
  <si>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</si>
  <si>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</si>
  <si>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</si>
  <si>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</si>
  <si>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</si>
  <si>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</si>
  <si>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</si>
  <si>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</si>
  <si>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</si>
  <si>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</si>
  <si>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</si>
  <si>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</si>
  <si>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</si>
  <si>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</si>
  <si>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</si>
  <si>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</si>
  <si>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</si>
  <si>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</si>
  <si>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</si>
  <si>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</si>
  <si>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</si>
  <si>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</si>
  <si>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</si>
  <si>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</si>
  <si>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</si>
  <si>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</si>
  <si>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</si>
  <si>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</si>
  <si>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</si>
  <si>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</si>
  <si>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</si>
  <si>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</si>
  <si>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</si>
  <si>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</si>
  <si>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</si>
  <si>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</si>
  <si>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</si>
  <si>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</si>
  <si>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</si>
  <si>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</si>
  <si>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</si>
  <si>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</si>
  <si>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</si>
  <si>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</si>
  <si>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</si>
  <si>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</si>
  <si>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</si>
  <si>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</si>
  <si>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</si>
  <si>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</si>
  <si>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</si>
  <si>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</si>
  <si>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</si>
  <si>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</si>
  <si>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</si>
  <si>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</si>
  <si>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</si>
  <si>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</si>
  <si>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</si>
  <si>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</si>
  <si>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</si>
  <si>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</si>
  <si>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</si>
  <si>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</si>
  <si>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</si>
  <si>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</si>
  <si>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</si>
  <si>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</si>
  <si>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</si>
  <si>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</si>
  <si>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</si>
  <si>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</si>
  <si>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</si>
  <si>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</si>
  <si>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</si>
  <si>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</si>
  <si>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</si>
  <si>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</si>
  <si>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</si>
  <si>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</si>
  <si>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</si>
  <si>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</si>
  <si>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</si>
  <si>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</si>
  <si>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</si>
  <si>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</si>
  <si>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</si>
  <si>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</si>
  <si>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</si>
  <si>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</si>
  <si>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</si>
  <si>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</si>
  <si>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</si>
  <si>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</si>
  <si>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</si>
  <si>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</si>
  <si>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</si>
  <si>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</si>
  <si>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</si>
  <si>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</si>
  <si>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</si>
  <si>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</si>
  <si>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</si>
  <si>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</si>
  <si>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</si>
  <si>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</si>
  <si>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</si>
  <si>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</si>
  <si>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</si>
  <si>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</si>
  <si>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</si>
  <si>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</si>
  <si>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</si>
  <si>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</si>
  <si>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</si>
  <si>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</si>
  <si>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</si>
  <si>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</si>
  <si>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</si>
  <si>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</si>
  <si>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</si>
  <si>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</si>
  <si>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</si>
  <si>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</si>
  <si>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</si>
  <si>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</si>
  <si>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</si>
  <si>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</si>
  <si>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</si>
  <si>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</si>
  <si>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</si>
  <si>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</si>
  <si>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</si>
  <si>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</si>
  <si>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</si>
  <si>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</si>
  <si>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</si>
  <si>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</si>
  <si>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</si>
  <si>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</si>
  <si>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</si>
  <si>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</si>
  <si>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</si>
  <si>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</si>
  <si>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</si>
  <si>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</si>
  <si>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</si>
  <si>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</si>
  <si>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</si>
  <si>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</si>
  <si>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</si>
  <si>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</si>
  <si>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</si>
  <si>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</si>
  <si>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</si>
  <si>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</si>
  <si>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</si>
  <si>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</si>
  <si>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</si>
  <si>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</si>
  <si>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</si>
  <si>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</si>
  <si>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</si>
  <si>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</si>
  <si>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</si>
  <si>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</si>
  <si>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</si>
  <si>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</si>
  <si>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</si>
  <si>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</si>
  <si>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</si>
  <si>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</si>
  <si>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</si>
  <si>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</si>
  <si>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</si>
  <si>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</si>
  <si>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</si>
  <si>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</si>
  <si>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</si>
  <si>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</si>
  <si>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</si>
  <si>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</si>
  <si>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</si>
  <si>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</si>
  <si>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</si>
  <si>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</si>
  <si>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</si>
  <si>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</si>
  <si>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</si>
  <si>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</si>
  <si>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</si>
  <si>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</si>
  <si>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</si>
  <si>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</si>
  <si>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</si>
  <si>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</si>
  <si>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</si>
  <si>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</si>
  <si>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</si>
  <si>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</si>
  <si>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</si>
  <si>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</si>
  <si>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</si>
  <si>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</si>
  <si>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</si>
  <si>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</si>
  <si>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</si>
  <si>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</si>
  <si>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</si>
  <si>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</si>
  <si>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</si>
  <si>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</si>
  <si>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</si>
  <si>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</si>
  <si>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</si>
  <si>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</si>
  <si>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</si>
  <si>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</si>
  <si>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</si>
  <si>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</si>
  <si>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</si>
  <si>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</si>
  <si>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</si>
  <si>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</si>
  <si>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</si>
  <si>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</si>
  <si>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</si>
  <si>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</si>
  <si>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</si>
  <si>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</si>
  <si>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</si>
  <si>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</si>
  <si>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</si>
  <si>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</si>
  <si>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</si>
  <si>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</si>
  <si>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</si>
  <si>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</si>
  <si>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</si>
  <si>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</si>
  <si>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</si>
  <si>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</si>
  <si>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</si>
  <si>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</si>
  <si>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</si>
  <si>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</si>
  <si>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</si>
  <si>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</si>
  <si>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</si>
  <si>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</si>
  <si>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</si>
  <si>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</si>
  <si>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</si>
  <si>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</si>
  <si>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</si>
  <si>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</si>
  <si>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</si>
  <si>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</si>
  <si>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</si>
  <si>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</si>
  <si>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</si>
  <si>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</si>
  <si>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</si>
  <si>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</si>
  <si>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</si>
  <si>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</si>
  <si>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</si>
  <si>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</si>
  <si>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</si>
  <si>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</si>
  <si>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</si>
  <si>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</si>
  <si>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</si>
  <si>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</si>
  <si>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</si>
  <si>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</si>
  <si>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</si>
  <si>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</si>
  <si>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</si>
  <si>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</si>
  <si>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</si>
  <si>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</si>
  <si>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</si>
  <si>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</si>
  <si>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</si>
  <si>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</si>
  <si>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</si>
  <si>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</si>
  <si>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</si>
  <si>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</si>
  <si>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</si>
  <si>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</si>
  <si>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</si>
  <si>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</si>
  <si>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</si>
  <si>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</si>
  <si>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</si>
  <si>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</si>
  <si>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</si>
  <si>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</si>
  <si>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</si>
  <si>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</si>
  <si>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</si>
  <si>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</si>
  <si>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</si>
  <si>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</si>
  <si>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</si>
  <si>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</si>
  <si>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</si>
  <si>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</si>
  <si>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</si>
  <si>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</si>
  <si>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</si>
  <si>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</si>
  <si>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</si>
  <si>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</si>
  <si>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</si>
  <si>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</si>
  <si>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</si>
  <si>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</si>
  <si>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</si>
  <si>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</si>
  <si>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</si>
  <si>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</si>
  <si>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</si>
  <si>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</si>
  <si>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</si>
  <si>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</si>
  <si>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</si>
  <si>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</si>
  <si>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</si>
  <si>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</si>
  <si>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</si>
  <si>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</si>
  <si>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</si>
  <si>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</si>
  <si>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</si>
  <si>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</si>
  <si>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</si>
  <si>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</si>
  <si>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</si>
  <si>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</si>
  <si>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</si>
  <si>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</si>
  <si>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</si>
  <si>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</si>
  <si>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</si>
  <si>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</si>
  <si>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</si>
  <si>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</si>
  <si>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</si>
  <si>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</si>
  <si>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</si>
  <si>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</si>
  <si>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</si>
  <si>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</si>
  <si>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</si>
  <si>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</si>
  <si>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</si>
  <si>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</si>
  <si>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</si>
  <si>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</si>
  <si>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</si>
  <si>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</si>
  <si>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</si>
  <si>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</si>
  <si>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</si>
  <si>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</si>
  <si>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</si>
  <si>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</si>
  <si>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</si>
  <si>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</si>
  <si>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</si>
  <si>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</si>
  <si>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</si>
  <si>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</si>
  <si>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</si>
  <si>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</si>
  <si>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</si>
  <si>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</si>
  <si>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</si>
  <si>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</si>
  <si>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</si>
  <si>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</si>
  <si>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</si>
  <si>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</si>
  <si>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</si>
  <si>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</si>
  <si>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</si>
  <si>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</si>
  <si>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</si>
  <si>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</si>
  <si>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</si>
  <si>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</si>
  <si>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</si>
  <si>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</si>
  <si>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</si>
  <si>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</si>
  <si>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</si>
  <si>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</si>
  <si>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</si>
  <si>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</si>
  <si>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</si>
  <si>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</si>
  <si>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</si>
  <si>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</si>
  <si>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</si>
  <si>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</si>
  <si>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</si>
  <si>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</si>
  <si>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</si>
  <si>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</si>
  <si>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</si>
  <si>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</si>
  <si>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</si>
  <si>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</si>
  <si>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</si>
  <si>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</si>
  <si>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</si>
  <si>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</si>
  <si>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</si>
  <si>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</si>
  <si>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</si>
  <si>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</si>
  <si>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</si>
  <si>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</si>
  <si>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</si>
  <si>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</si>
  <si>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</si>
  <si>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</si>
  <si>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</si>
  <si>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</si>
  <si>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</si>
  <si>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</si>
  <si>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</si>
  <si>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</si>
  <si>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</si>
  <si>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</si>
  <si>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</si>
  <si>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</si>
  <si>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</si>
  <si>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</si>
  <si>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</si>
  <si>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</si>
  <si>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</si>
  <si>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</si>
  <si>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</si>
  <si>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</si>
  <si>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</si>
  <si>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</si>
  <si>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</si>
  <si>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</si>
  <si>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</si>
  <si>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</si>
  <si>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</si>
  <si>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</si>
  <si>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</si>
  <si>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</si>
  <si>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</si>
  <si>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</si>
  <si>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</si>
  <si>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</si>
  <si>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</si>
  <si>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</si>
  <si>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</si>
  <si>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</si>
  <si>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</si>
  <si>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</si>
  <si>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</si>
  <si>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</si>
  <si>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</si>
  <si>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</si>
  <si>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</si>
  <si>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</si>
  <si>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</si>
  <si>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</si>
  <si>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</si>
  <si>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</si>
  <si>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</si>
  <si>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</si>
  <si>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</si>
  <si>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</si>
  <si>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</si>
  <si>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</si>
  <si>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</si>
  <si>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</si>
  <si>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</si>
  <si>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</si>
  <si>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</si>
  <si>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</si>
  <si>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</si>
  <si>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</si>
  <si>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</si>
  <si>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</si>
  <si>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</si>
  <si>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</si>
  <si>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</si>
  <si>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</si>
  <si>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</si>
  <si>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</si>
  <si>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</si>
  <si>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</si>
  <si>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</si>
  <si>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</si>
  <si>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</si>
  <si>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</si>
  <si>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</si>
  <si>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</si>
  <si>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</si>
  <si>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</si>
  <si>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</si>
  <si>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</si>
  <si>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</si>
  <si>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</si>
  <si>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</si>
  <si>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</si>
  <si>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</si>
  <si>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</si>
  <si>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</si>
  <si>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</si>
  <si>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</si>
  <si>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</si>
  <si>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</si>
  <si>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</si>
  <si>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</si>
  <si>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</si>
  <si>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</si>
  <si>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</si>
  <si>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</si>
  <si>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</si>
  <si>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</si>
  <si>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</si>
  <si>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</si>
  <si>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</si>
  <si>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</si>
  <si>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</si>
  <si>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</si>
  <si>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</si>
  <si>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</si>
  <si>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</si>
  <si>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</si>
  <si>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</si>
  <si>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</si>
  <si>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</si>
  <si>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</si>
  <si>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</si>
  <si>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</si>
  <si>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</si>
  <si>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</si>
  <si>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</si>
  <si>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</si>
  <si>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</si>
  <si>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</si>
  <si>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</si>
  <si>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</si>
  <si>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</si>
  <si>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</si>
  <si>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</si>
  <si>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</si>
  <si>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</si>
  <si>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</si>
  <si>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</si>
  <si>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</si>
  <si>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</si>
  <si>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</si>
  <si>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</si>
  <si>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</si>
  <si>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</si>
  <si>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</si>
  <si>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</si>
  <si>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</si>
  <si>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</si>
  <si>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</si>
  <si>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</si>
  <si>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</si>
  <si>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</si>
  <si>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</si>
  <si>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</si>
  <si>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</si>
  <si>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</si>
  <si>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</si>
  <si>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</si>
  <si>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</si>
  <si>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</si>
  <si>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</si>
  <si>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</si>
  <si>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</si>
  <si>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</si>
  <si>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</si>
  <si>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</si>
  <si>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</si>
  <si>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</si>
  <si>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</si>
  <si>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</si>
  <si>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</si>
  <si>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</si>
  <si>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</si>
  <si>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</si>
  <si>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</si>
  <si>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</si>
  <si>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</si>
  <si>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</si>
  <si>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</si>
  <si>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</si>
  <si>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</si>
  <si>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</si>
  <si>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</si>
  <si>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</si>
  <si>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</si>
  <si>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</si>
  <si>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</si>
  <si>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</si>
  <si>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</si>
  <si>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</si>
  <si>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</si>
  <si>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</si>
  <si>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</si>
  <si>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</si>
  <si>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</si>
  <si>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</si>
  <si>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</si>
  <si>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</si>
  <si>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</si>
  <si>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</si>
  <si>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</si>
  <si>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</si>
  <si>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</si>
  <si>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</si>
  <si>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</si>
  <si>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</si>
  <si>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</si>
  <si>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</si>
  <si>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</si>
  <si>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</si>
  <si>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</si>
  <si>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</si>
  <si>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</si>
  <si>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</si>
  <si>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</si>
  <si>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</si>
  <si>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</si>
  <si>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</si>
  <si>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</si>
  <si>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</si>
  <si>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</si>
  <si>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</si>
  <si>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</si>
  <si>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</si>
  <si>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</si>
  <si>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</si>
  <si>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</si>
  <si>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</si>
  <si>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</si>
  <si>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</si>
  <si>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</si>
  <si>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</si>
  <si>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</si>
  <si>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</si>
  <si>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</si>
  <si>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</si>
  <si>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</si>
  <si>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</si>
  <si>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</si>
  <si>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</si>
  <si>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</si>
  <si>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</si>
  <si>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</si>
  <si>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</si>
  <si>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</si>
  <si>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</si>
  <si>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</si>
  <si>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</si>
  <si>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</si>
  <si>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</si>
  <si>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</si>
  <si>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</si>
  <si>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</si>
  <si>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</si>
  <si>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</si>
  <si>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</si>
  <si>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</si>
  <si>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</si>
  <si>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</si>
  <si>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</si>
  <si>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</si>
  <si>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</si>
  <si>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</si>
  <si>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</si>
  <si>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</si>
  <si>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</si>
  <si>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</si>
  <si>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</si>
  <si>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</si>
  <si>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</si>
  <si>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</si>
  <si>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</si>
  <si>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</si>
  <si>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</si>
  <si>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</si>
  <si>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</si>
  <si>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</si>
  <si>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</si>
  <si>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</si>
  <si>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</si>
  <si>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</si>
  <si>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</si>
  <si>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</si>
  <si>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</si>
  <si>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</si>
  <si>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</si>
  <si>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</si>
  <si>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</si>
  <si>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</si>
  <si>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</si>
  <si>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</si>
  <si>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</si>
  <si>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</si>
  <si>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</si>
  <si>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</si>
  <si>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</si>
  <si>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</si>
  <si>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</si>
  <si>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</si>
  <si>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</si>
  <si>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</si>
  <si>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</si>
  <si>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</si>
  <si>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</si>
  <si>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</si>
  <si>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</si>
  <si>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</si>
  <si>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</si>
  <si>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</si>
  <si>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</si>
  <si>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</si>
  <si>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</si>
  <si>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</si>
  <si>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</si>
  <si>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</si>
  <si>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</si>
  <si>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</si>
  <si>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</si>
  <si>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</si>
  <si>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</si>
  <si>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</si>
  <si>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</si>
  <si>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</si>
  <si>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</si>
  <si>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</si>
  <si>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</si>
  <si>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</si>
  <si>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</si>
  <si>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</si>
  <si>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</si>
  <si>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</si>
  <si>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</si>
  <si>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</si>
  <si>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</si>
  <si>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</si>
  <si>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</si>
  <si>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</si>
  <si>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</si>
  <si>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</si>
  <si>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</si>
  <si>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</si>
  <si>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</si>
  <si>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</si>
  <si>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</si>
  <si>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</si>
  <si>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</si>
  <si>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</si>
  <si>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</si>
  <si>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</si>
  <si>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</si>
  <si>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</si>
  <si>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</si>
  <si>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</si>
  <si>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</si>
  <si>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</si>
  <si>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</si>
  <si>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</si>
  <si>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</si>
  <si>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</si>
  <si>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</si>
  <si>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</si>
  <si>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</si>
  <si>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</si>
  <si>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</si>
  <si>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</si>
  <si>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</si>
  <si>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</si>
  <si>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</si>
  <si>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</si>
  <si>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</si>
  <si>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</si>
  <si>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</si>
  <si>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</si>
  <si>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</si>
  <si>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</si>
  <si>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</si>
  <si>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</si>
  <si>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</si>
  <si>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</si>
  <si>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</si>
  <si>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</si>
  <si>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</si>
  <si>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</si>
  <si>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</si>
  <si>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</si>
  <si>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</si>
  <si>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</si>
  <si>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</si>
  <si>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</si>
  <si>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</si>
  <si>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</si>
  <si>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</si>
  <si>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</si>
  <si>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</si>
  <si>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</si>
  <si>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</si>
  <si>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</si>
  <si>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</si>
  <si>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</si>
  <si>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</si>
  <si>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</si>
  <si>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</si>
  <si>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</si>
  <si>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</si>
  <si>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</si>
  <si>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</si>
  <si>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</si>
  <si>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</si>
  <si>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</si>
  <si>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</si>
  <si>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</si>
  <si>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</si>
  <si>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</si>
  <si>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</si>
  <si>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</si>
  <si>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</si>
  <si>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</si>
  <si>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</si>
  <si>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</si>
  <si>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</si>
  <si>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</si>
  <si>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</si>
  <si>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</si>
  <si>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</si>
  <si>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</si>
  <si>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</si>
  <si>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</si>
  <si>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</si>
  <si>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</si>
  <si>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</si>
  <si>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</si>
  <si>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</si>
  <si>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</si>
  <si>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</si>
  <si>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</si>
  <si>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</si>
  <si>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</si>
  <si>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</si>
  <si>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</si>
  <si>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</si>
  <si>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</si>
  <si>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</si>
  <si>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</si>
  <si>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</si>
  <si>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</si>
  <si>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</si>
  <si>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</si>
  <si>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</si>
  <si>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</si>
  <si>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</si>
  <si>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</si>
  <si>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</si>
  <si>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</si>
  <si>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</si>
  <si>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</si>
  <si>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</si>
  <si>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</si>
  <si>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</si>
  <si>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</si>
  <si>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</si>
  <si>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</si>
  <si>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</si>
  <si>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</si>
  <si>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</si>
  <si>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</si>
  <si>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</si>
  <si>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</si>
  <si>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</si>
  <si>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</si>
  <si>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</si>
  <si>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</si>
  <si>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</si>
  <si>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</si>
  <si>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</si>
  <si>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</si>
  <si>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</si>
  <si>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</si>
  <si>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</si>
  <si>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</si>
  <si>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</si>
  <si>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</si>
  <si>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</si>
  <si>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</si>
  <si>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</si>
  <si>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</si>
  <si>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</si>
  <si>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</si>
  <si>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</si>
  <si>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</si>
  <si>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</si>
  <si>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</si>
  <si>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</si>
  <si>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</si>
  <si>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</si>
  <si>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</si>
  <si>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</si>
  <si>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</si>
  <si>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</si>
  <si>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</si>
  <si>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</si>
  <si>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</si>
  <si>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</si>
  <si>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</si>
  <si>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</si>
  <si>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</si>
  <si>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</si>
  <si>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</si>
  <si>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</si>
  <si>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</si>
  <si>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</si>
  <si>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</si>
  <si>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</si>
  <si>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</si>
  <si>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</si>
  <si>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</si>
  <si>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</si>
  <si>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</si>
  <si>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</si>
  <si>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</si>
  <si>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</si>
  <si>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</si>
  <si>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</si>
  <si>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</si>
  <si>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</si>
  <si>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</si>
  <si>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</si>
  <si>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</si>
  <si>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</si>
  <si>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</si>
  <si>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</si>
  <si>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</si>
  <si>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</si>
  <si>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</si>
  <si>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</si>
  <si>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</si>
  <si>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</si>
  <si>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</si>
  <si>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</si>
  <si>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</si>
  <si>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</si>
  <si>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</si>
  <si>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</si>
  <si>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</si>
  <si>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</si>
  <si>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</si>
  <si>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</si>
  <si>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</si>
  <si>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</si>
  <si>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</si>
  <si>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</si>
  <si>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</si>
  <si>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</si>
  <si>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</si>
  <si>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</si>
  <si>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</si>
  <si>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</si>
  <si>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</si>
  <si>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</si>
  <si>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</si>
  <si>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</si>
  <si>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</si>
  <si>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</si>
  <si>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</si>
  <si>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</si>
  <si>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</si>
  <si>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</si>
  <si>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</si>
  <si>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</si>
  <si>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</si>
  <si>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</si>
  <si>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</si>
  <si>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</si>
  <si>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</si>
  <si>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</si>
  <si>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</si>
  <si>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</si>
  <si>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</si>
  <si>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</si>
  <si>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</si>
  <si>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</si>
  <si>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</si>
  <si>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</si>
  <si>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</si>
  <si>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</si>
  <si>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</si>
  <si>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</si>
  <si>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</si>
  <si>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</si>
  <si>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</si>
  <si>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</si>
  <si>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</si>
  <si>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</si>
  <si>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</si>
  <si>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</si>
  <si>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</si>
  <si>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</si>
  <si>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</si>
  <si>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</si>
  <si>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</si>
  <si>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</si>
  <si>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</si>
  <si>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</si>
  <si>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</si>
  <si>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</si>
  <si>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</si>
  <si>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</si>
  <si>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</si>
  <si>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</si>
  <si>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</si>
  <si>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</si>
  <si>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</si>
  <si>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</si>
  <si>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</si>
  <si>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</si>
  <si>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</si>
  <si>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</si>
  <si>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</si>
  <si>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</si>
  <si>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</si>
  <si>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</si>
  <si>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</si>
  <si>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</si>
  <si>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</si>
  <si>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</si>
  <si>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</si>
  <si>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</si>
  <si>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</si>
  <si>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</si>
  <si>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</si>
  <si>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</si>
  <si>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</si>
  <si>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</si>
  <si>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</si>
  <si>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</si>
  <si>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</si>
  <si>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</si>
  <si>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</si>
  <si>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</si>
  <si>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</si>
  <si>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</si>
  <si>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</si>
  <si>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</si>
  <si>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</si>
  <si>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</si>
  <si>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</si>
  <si>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</si>
  <si>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</si>
  <si>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</si>
  <si>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</si>
  <si>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</si>
  <si>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</si>
  <si>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</si>
  <si>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</si>
  <si>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</si>
  <si>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</si>
  <si>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</si>
  <si>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</si>
  <si>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</si>
  <si>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</si>
  <si>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</si>
  <si>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</si>
  <si>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</si>
  <si>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</si>
  <si>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</si>
  <si>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</si>
  <si>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</si>
  <si>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</si>
  <si>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</si>
  <si>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</si>
  <si>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</si>
  <si>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</si>
  <si>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</si>
  <si>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</si>
  <si>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</si>
  <si>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</si>
  <si>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</si>
  <si>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</si>
  <si>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</si>
  <si>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</si>
  <si>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</si>
  <si>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</si>
  <si>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</si>
  <si>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</si>
  <si>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</si>
  <si>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</si>
  <si>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</si>
  <si>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</si>
  <si>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</si>
  <si>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</si>
  <si>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</si>
  <si>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</si>
  <si>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</si>
  <si>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</si>
  <si>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</si>
  <si>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</si>
  <si>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</si>
  <si>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</si>
  <si>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</si>
  <si>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</si>
  <si>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</si>
  <si>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</si>
  <si>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</si>
  <si>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</si>
  <si>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</si>
  <si>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</si>
  <si>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</si>
  <si>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</si>
  <si>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</si>
  <si>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</si>
  <si>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</si>
  <si>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</si>
  <si>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</si>
  <si>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</si>
  <si>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</si>
  <si>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</si>
  <si>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</si>
  <si>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</si>
  <si>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</si>
  <si>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</si>
  <si>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</si>
  <si>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</si>
  <si>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</si>
  <si>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</si>
  <si>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</si>
  <si>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</si>
  <si>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</si>
  <si>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</si>
  <si>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</si>
  <si>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</si>
  <si>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</si>
  <si>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</si>
  <si>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</si>
  <si>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</si>
  <si>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</si>
  <si>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</si>
  <si>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</si>
  <si>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</si>
  <si>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</si>
  <si>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</si>
  <si>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</si>
  <si>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</si>
  <si>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</si>
  <si>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</si>
  <si>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</si>
  <si>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</si>
  <si>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</si>
  <si>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</si>
  <si>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</si>
  <si>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</si>
  <si>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</si>
  <si>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</si>
  <si>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</si>
  <si>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</si>
  <si>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</si>
  <si>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</si>
  <si>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</si>
  <si>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</si>
  <si>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</si>
  <si>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</si>
  <si>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</si>
  <si>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</si>
  <si>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</si>
  <si>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</si>
  <si>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</si>
  <si>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</si>
  <si>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</si>
  <si>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</si>
  <si>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</si>
  <si>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</si>
  <si>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</si>
  <si>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</si>
  <si>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</si>
  <si>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</si>
  <si>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</si>
  <si>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</si>
  <si>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</si>
  <si>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</si>
  <si>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</si>
  <si>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</si>
  <si>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</si>
  <si>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</si>
  <si>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</si>
  <si>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</si>
  <si>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</si>
  <si>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</si>
  <si>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</si>
  <si>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</si>
  <si>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</si>
  <si>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</si>
  <si>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</si>
  <si>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</si>
  <si>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</si>
  <si>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</si>
  <si>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</si>
  <si>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</si>
  <si>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</si>
  <si>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</si>
  <si>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</si>
  <si>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</si>
  <si>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</si>
  <si>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</si>
  <si>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</si>
  <si>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</si>
  <si>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</si>
  <si>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</si>
  <si>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</si>
  <si>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</si>
  <si>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</si>
  <si>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</si>
  <si>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</si>
  <si>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</si>
  <si>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</si>
  <si>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</si>
  <si>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</si>
  <si>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</si>
  <si>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</si>
  <si>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</si>
  <si>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</si>
  <si>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</si>
  <si>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</si>
  <si>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</si>
  <si>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</si>
  <si>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</si>
  <si>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</si>
  <si>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</si>
  <si>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</si>
  <si>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</si>
  <si>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</si>
  <si>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</si>
  <si>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</si>
  <si>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</si>
  <si>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</si>
  <si>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</si>
  <si>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</si>
  <si>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</si>
  <si>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</si>
  <si>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</si>
  <si>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</si>
  <si>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</si>
  <si>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</si>
  <si>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</si>
  <si>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</si>
  <si>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</si>
  <si>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</si>
  <si>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</si>
  <si>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</si>
  <si>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</si>
  <si>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</si>
  <si>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</si>
  <si>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</si>
  <si>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</si>
  <si>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</si>
  <si>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</si>
  <si>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</si>
  <si>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</si>
  <si>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</si>
  <si>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</si>
  <si>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</si>
  <si>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</si>
  <si>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</si>
  <si>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</si>
  <si>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</si>
  <si>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</si>
  <si>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</si>
  <si>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</si>
  <si>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</si>
  <si>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</si>
  <si>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</si>
  <si>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</si>
  <si>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</si>
  <si>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</si>
  <si>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</si>
  <si>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</si>
  <si>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</si>
  <si>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</si>
  <si>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</si>
  <si>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</si>
  <si>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</si>
  <si>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</si>
  <si>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</si>
  <si>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</si>
  <si>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</si>
  <si>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</si>
  <si>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</si>
  <si>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</si>
  <si>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</si>
  <si>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</si>
  <si>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</si>
  <si>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</si>
  <si>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</si>
  <si>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</si>
  <si>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</si>
  <si>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</si>
  <si>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</si>
  <si>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</si>
  <si>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</si>
  <si>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</si>
  <si>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</si>
  <si>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</si>
  <si>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</si>
  <si>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</si>
  <si>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</si>
  <si>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</si>
  <si>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</si>
  <si>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</si>
  <si>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</si>
  <si>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</si>
  <si>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</si>
  <si>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</si>
  <si>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</si>
  <si>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</si>
  <si>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</si>
  <si>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</si>
  <si>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</si>
  <si>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</si>
  <si>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</si>
  <si>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</si>
  <si>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</si>
  <si>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</si>
  <si>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</si>
  <si>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</si>
  <si>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</si>
  <si>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</si>
  <si>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</si>
  <si>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</si>
  <si>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</si>
  <si>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</si>
  <si>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</si>
  <si>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</si>
  <si>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</si>
  <si>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</si>
  <si>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</si>
  <si>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</si>
  <si>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</si>
  <si>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</si>
  <si>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</si>
  <si>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</si>
  <si>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</si>
  <si>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</si>
  <si>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</si>
  <si>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</si>
  <si>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</si>
  <si>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</si>
  <si>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</si>
  <si>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</si>
  <si>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</si>
  <si>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</si>
  <si>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</si>
  <si>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</si>
  <si>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</si>
  <si>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</si>
  <si>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</si>
  <si>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</si>
  <si>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</si>
  <si>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</si>
  <si>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</si>
  <si>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</si>
  <si>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</si>
  <si>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</si>
  <si>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</si>
  <si>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</si>
  <si>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</si>
  <si>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</si>
  <si>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</si>
  <si>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</si>
  <si>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</si>
  <si>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</si>
  <si>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</si>
  <si>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</si>
  <si>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</si>
  <si>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</si>
  <si>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</si>
  <si>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</si>
  <si>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</si>
  <si>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</si>
  <si>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</si>
  <si>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</si>
  <si>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</si>
  <si>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</si>
  <si>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</si>
  <si>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</si>
  <si>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</si>
  <si>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</si>
  <si>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</si>
  <si>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</si>
  <si>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</si>
  <si>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</si>
  <si>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</si>
  <si>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</si>
  <si>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</si>
  <si>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</si>
  <si>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</si>
  <si>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</si>
  <si>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</si>
  <si>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</si>
  <si>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</si>
  <si>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</si>
  <si>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</si>
  <si>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</si>
  <si>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</si>
  <si>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</si>
  <si>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</si>
  <si>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</si>
  <si>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</si>
  <si>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</si>
  <si>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</si>
  <si>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</si>
  <si>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</si>
  <si>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</si>
  <si>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</si>
  <si>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</si>
  <si>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</si>
  <si>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</si>
  <si>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</si>
  <si>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</si>
  <si>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</si>
  <si>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</si>
  <si>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</si>
  <si>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</si>
  <si>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</si>
  <si>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</si>
  <si>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</si>
  <si>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</si>
  <si>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</si>
  <si>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</si>
  <si>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</si>
  <si>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</si>
  <si>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</si>
  <si>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</si>
  <si>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</si>
  <si>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</si>
  <si>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</si>
  <si>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</si>
  <si>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</si>
  <si>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</si>
  <si>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</si>
  <si>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</si>
  <si>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</si>
  <si>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</si>
  <si>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</si>
  <si>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</si>
  <si>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</si>
  <si>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</si>
  <si>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</si>
  <si>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</si>
  <si>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</si>
  <si>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</si>
  <si>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</si>
  <si>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</si>
  <si>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</si>
  <si>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</si>
  <si>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</si>
  <si>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</si>
  <si>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</si>
  <si>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</si>
  <si>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</si>
  <si>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</si>
  <si>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</si>
  <si>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</si>
  <si>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</si>
  <si>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</si>
  <si>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</si>
  <si>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</si>
  <si>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</si>
  <si>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</si>
  <si>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</si>
  <si>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</si>
  <si>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</si>
  <si>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</si>
  <si>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</si>
  <si>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</si>
  <si>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</si>
  <si>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</si>
  <si>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</si>
  <si>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</si>
  <si>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</si>
  <si>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</si>
  <si>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</si>
  <si>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</si>
  <si>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</si>
  <si>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</si>
  <si>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</si>
  <si>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</si>
  <si>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</si>
  <si>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</si>
  <si>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</si>
  <si>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</si>
  <si>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</si>
  <si>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</si>
  <si>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</si>
  <si>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</si>
  <si>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</si>
  <si>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</si>
  <si>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</si>
  <si>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</si>
  <si>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</si>
  <si>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</si>
  <si>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</si>
  <si>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</si>
  <si>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</si>
  <si>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</si>
  <si>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</si>
  <si>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</si>
  <si>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</si>
  <si>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</si>
  <si>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</si>
  <si>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</si>
  <si>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</si>
  <si>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</si>
  <si>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</si>
  <si>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</si>
  <si>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</si>
  <si>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</si>
  <si>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</si>
  <si>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</si>
  <si>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</si>
  <si>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</si>
  <si>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</si>
  <si>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</si>
  <si>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</si>
  <si>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</si>
  <si>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</si>
  <si>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</si>
  <si>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</si>
  <si>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</si>
  <si>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</si>
  <si>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</si>
  <si>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</si>
  <si>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</si>
  <si>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</si>
  <si>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</si>
  <si>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</si>
  <si>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</si>
  <si>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</si>
  <si>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</si>
  <si>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</si>
  <si>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</si>
  <si>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</si>
  <si>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</si>
  <si>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</si>
  <si>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</si>
  <si>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</si>
  <si>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</si>
  <si>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</si>
  <si>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</si>
  <si>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</si>
  <si>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</si>
  <si>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</si>
  <si>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</si>
  <si>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</si>
  <si>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</si>
  <si>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</si>
  <si>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</si>
  <si>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</si>
  <si>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</si>
  <si>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</si>
  <si>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</si>
  <si>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</si>
  <si>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</si>
  <si>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</si>
  <si>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</si>
  <si>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</si>
  <si>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</si>
  <si>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</si>
  <si>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</si>
  <si>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</si>
  <si>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</si>
  <si>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</si>
  <si>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</si>
  <si>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</si>
  <si>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</si>
  <si>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</si>
  <si>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</si>
  <si>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</si>
  <si>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</si>
  <si>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</si>
  <si>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</si>
  <si>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</si>
  <si>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</si>
  <si>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</si>
  <si>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</si>
  <si>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</si>
  <si>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</si>
  <si>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</si>
  <si>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</si>
  <si>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</si>
  <si>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</si>
  <si>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</si>
  <si>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</si>
  <si>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</si>
  <si>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</si>
  <si>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</si>
  <si>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</si>
  <si>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</si>
  <si>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</si>
  <si>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</si>
  <si>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</si>
  <si>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</si>
  <si>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</si>
  <si>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</si>
  <si>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</si>
  <si>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</si>
  <si>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</si>
  <si>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</si>
  <si>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</si>
  <si>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</si>
  <si>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</si>
  <si>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</si>
  <si>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</si>
  <si>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</si>
  <si>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</si>
  <si>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</si>
  <si>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</si>
  <si>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</si>
  <si>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</si>
  <si>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</si>
  <si>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</si>
  <si>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</si>
  <si>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</si>
  <si>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</si>
  <si>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</si>
  <si>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</si>
  <si>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</si>
  <si>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</si>
  <si>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</si>
  <si>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</si>
  <si>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</si>
  <si>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</si>
  <si>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</si>
  <si>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</si>
  <si>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</si>
  <si>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</si>
  <si>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</si>
  <si>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</si>
  <si>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</si>
  <si>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</si>
  <si>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</si>
  <si>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</si>
  <si>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</si>
  <si>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</si>
  <si>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</si>
  <si>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</si>
  <si>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</si>
  <si>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</si>
  <si>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</si>
  <si>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</si>
  <si>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</si>
  <si>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</si>
  <si>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</si>
  <si>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</si>
  <si>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</si>
  <si>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</si>
  <si>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</si>
  <si>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</si>
  <si>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</si>
  <si>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</si>
  <si>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</si>
  <si>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</si>
  <si>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</si>
  <si>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</si>
  <si>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</si>
  <si>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</si>
  <si>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</si>
  <si>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</si>
  <si>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</si>
  <si>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</si>
  <si>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</si>
  <si>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</si>
  <si>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</si>
  <si>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</si>
  <si>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</si>
  <si>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</si>
  <si>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</si>
  <si>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</si>
  <si>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</si>
  <si>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</si>
  <si>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</si>
  <si>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</si>
  <si>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</si>
  <si>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</si>
  <si>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</si>
  <si>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</si>
  <si>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</si>
  <si>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</si>
  <si>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</si>
  <si>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</si>
  <si>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</si>
  <si>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</si>
  <si>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</si>
  <si>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</si>
  <si>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</si>
  <si>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</si>
  <si>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</si>
  <si>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</si>
  <si>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</si>
  <si>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</si>
  <si>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</si>
  <si>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</si>
  <si>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</si>
  <si>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</si>
  <si>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</si>
  <si>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</si>
  <si>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</si>
  <si>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</si>
  <si>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</si>
  <si>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</si>
  <si>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</si>
  <si>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</si>
  <si>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</si>
  <si>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</si>
  <si>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</si>
  <si>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</si>
  <si>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</si>
  <si>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</si>
  <si>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</si>
  <si>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</si>
  <si>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</si>
  <si>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</si>
  <si>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</si>
  <si>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</si>
  <si>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</si>
  <si>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</si>
  <si>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</si>
  <si>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</si>
  <si>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</si>
  <si>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</si>
  <si>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</si>
  <si>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</si>
  <si>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</si>
  <si>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</si>
  <si>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</si>
  <si>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</si>
  <si>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</si>
  <si>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</si>
  <si>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</si>
  <si>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</si>
  <si>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</si>
  <si>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</si>
  <si>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</si>
  <si>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</si>
  <si>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</si>
  <si>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</si>
  <si>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</si>
  <si>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</si>
  <si>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</si>
  <si>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</si>
  <si>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</si>
  <si>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</si>
  <si>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</si>
  <si>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</si>
  <si>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</si>
  <si>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</si>
  <si>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</si>
  <si>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</si>
  <si>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</si>
  <si>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</si>
  <si>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</si>
  <si>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</si>
  <si>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</si>
  <si>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</si>
  <si>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</si>
  <si>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</si>
  <si>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</si>
  <si>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</si>
  <si>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</si>
  <si>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</si>
  <si>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</si>
  <si>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</si>
  <si>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</si>
  <si>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</si>
  <si>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</si>
  <si>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</si>
  <si>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</si>
  <si>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</si>
  <si>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</si>
  <si>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</si>
  <si>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</si>
  <si>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</si>
  <si>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</si>
  <si>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</si>
  <si>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</si>
  <si>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</si>
  <si>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</si>
  <si>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</si>
  <si>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</si>
  <si>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</si>
  <si>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</si>
  <si>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</si>
  <si>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</si>
  <si>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</si>
  <si>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</si>
  <si>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</si>
  <si>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</si>
  <si>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</si>
  <si>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</si>
  <si>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</si>
  <si>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</si>
  <si>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</si>
  <si>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</si>
  <si>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</si>
  <si>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</si>
  <si>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</si>
  <si>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</si>
  <si>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</si>
  <si>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</si>
  <si>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</si>
  <si>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</si>
  <si>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</si>
  <si>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</si>
  <si>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</si>
  <si>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</si>
  <si>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</si>
  <si>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</si>
  <si>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</si>
  <si>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</si>
  <si>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</si>
  <si>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</si>
  <si>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</si>
  <si>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</si>
  <si>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</si>
  <si>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</si>
  <si>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</si>
  <si>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</si>
  <si>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</si>
  <si>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</si>
  <si>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</si>
  <si>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</si>
  <si>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</si>
  <si>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</si>
  <si>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</si>
  <si>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</si>
  <si>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</si>
  <si>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</si>
  <si>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</si>
  <si>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</si>
  <si>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</si>
  <si>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</si>
  <si>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</si>
  <si>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</si>
  <si>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</si>
  <si>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</si>
  <si>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</si>
  <si>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</si>
  <si>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</si>
  <si>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</si>
  <si>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</si>
  <si>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</si>
  <si>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</si>
  <si>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</si>
  <si>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</si>
  <si>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</si>
  <si>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</si>
  <si>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</si>
  <si>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</si>
  <si>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</si>
  <si>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</si>
  <si>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</si>
  <si>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</si>
  <si>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</si>
  <si>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</si>
  <si>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</si>
  <si>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</si>
  <si>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</si>
  <si>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</si>
  <si>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</si>
  <si>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</si>
  <si>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</si>
  <si>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</si>
  <si>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</si>
  <si>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</si>
  <si>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</si>
  <si>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</si>
  <si>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</si>
  <si>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</si>
  <si>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</si>
  <si>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</si>
  <si>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</si>
  <si>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</si>
  <si>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</si>
  <si>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</si>
  <si>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</si>
  <si>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</si>
  <si>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</si>
  <si>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</si>
  <si>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</si>
  <si>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</si>
  <si>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</si>
  <si>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</si>
  <si>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</si>
  <si>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</si>
  <si>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</si>
  <si>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</si>
  <si>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</si>
  <si>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</si>
  <si>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</si>
  <si>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</si>
  <si>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</si>
  <si>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</si>
  <si>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</si>
  <si>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</si>
  <si>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</si>
  <si>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</si>
  <si>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</si>
  <si>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</si>
  <si>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</si>
  <si>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</si>
  <si>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</si>
  <si>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</si>
  <si>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</si>
  <si>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</si>
  <si>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</si>
  <si>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</si>
  <si>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</si>
  <si>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</si>
  <si>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</si>
  <si>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</si>
  <si>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</si>
  <si>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</si>
  <si>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</si>
  <si>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</si>
  <si>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</si>
  <si>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</si>
  <si>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</si>
  <si>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</si>
  <si>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</si>
  <si>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</si>
  <si>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</si>
  <si>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</si>
  <si>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</si>
  <si>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</si>
  <si>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</si>
  <si>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</si>
  <si>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</si>
  <si>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</si>
  <si>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</si>
  <si>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</si>
  <si>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</si>
  <si>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</si>
  <si>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</si>
  <si>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</si>
  <si>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</si>
  <si>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</si>
  <si>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</si>
  <si>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</si>
  <si>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</si>
  <si>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</si>
  <si>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</si>
  <si>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</si>
  <si>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</si>
  <si>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</si>
  <si>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</si>
  <si>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</si>
  <si>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</si>
  <si>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</si>
  <si>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</si>
  <si>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</si>
  <si>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</si>
  <si>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</si>
  <si>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</si>
  <si>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</si>
  <si>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</si>
  <si>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</si>
  <si>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</si>
  <si>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</si>
  <si>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</si>
  <si>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</si>
  <si>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</si>
  <si>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</si>
  <si>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</si>
  <si>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</si>
  <si>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</si>
  <si>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</si>
  <si>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</si>
  <si>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</si>
  <si>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</si>
  <si>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</si>
  <si>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</si>
  <si>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</si>
  <si>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</si>
  <si>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</si>
  <si>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</si>
  <si>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</si>
  <si>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</si>
  <si>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</si>
  <si>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</si>
  <si>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</si>
  <si>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</si>
  <si>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</si>
  <si>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</si>
  <si>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</si>
  <si>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</si>
  <si>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</si>
  <si>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</si>
  <si>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</si>
  <si>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</si>
  <si>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</si>
  <si>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</si>
  <si>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</si>
  <si>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</si>
  <si>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</si>
  <si>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</si>
  <si>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</si>
  <si>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</si>
  <si>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</si>
  <si>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</si>
  <si>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</si>
  <si>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</si>
  <si>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</si>
  <si>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</si>
  <si>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</si>
  <si>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</si>
  <si>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</si>
  <si>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</si>
  <si>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</si>
  <si>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</si>
  <si>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</si>
  <si>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</si>
  <si>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</si>
  <si>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</si>
  <si>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</si>
  <si>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</si>
  <si>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</si>
  <si>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</si>
  <si>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</si>
  <si>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</si>
  <si>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</si>
  <si>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</si>
  <si>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</si>
  <si>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</si>
  <si>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</si>
  <si>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</si>
  <si>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</si>
  <si>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</si>
  <si>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</si>
  <si>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</si>
  <si>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</si>
  <si>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</si>
  <si>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</si>
  <si>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</si>
  <si>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</si>
  <si>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</si>
  <si>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</si>
  <si>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</si>
  <si>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</si>
  <si>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</si>
  <si>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</si>
  <si>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</si>
  <si>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</si>
  <si>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</si>
  <si>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</si>
  <si>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</si>
  <si>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</si>
  <si>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</si>
  <si>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</si>
  <si>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</si>
  <si>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</si>
  <si>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</si>
  <si>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</si>
  <si>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</si>
  <si>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</si>
  <si>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</si>
  <si>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</si>
  <si>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</si>
  <si>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</si>
  <si>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</si>
  <si>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</si>
  <si>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</si>
  <si>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</si>
  <si>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</si>
  <si>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</si>
  <si>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</si>
  <si>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</si>
  <si>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</si>
  <si>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</si>
  <si>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</si>
  <si>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</si>
  <si>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</si>
  <si>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</si>
  <si>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</si>
  <si>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</si>
  <si>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</si>
  <si>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</si>
  <si>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</si>
  <si>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</si>
  <si>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</si>
  <si>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</si>
  <si>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</si>
  <si>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</si>
  <si>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</si>
  <si>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</si>
  <si>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</si>
  <si>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</si>
  <si>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</si>
  <si>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</si>
  <si>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</si>
  <si>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</si>
  <si>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</si>
  <si>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</si>
  <si>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</si>
  <si>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</si>
  <si>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</si>
  <si>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</si>
  <si>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</si>
  <si>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</si>
  <si>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</si>
  <si>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</si>
  <si>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</si>
  <si>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</si>
  <si>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</si>
  <si>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</si>
  <si>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</si>
  <si>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</si>
  <si>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</si>
  <si>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</si>
  <si>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</si>
  <si>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</si>
  <si>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</si>
  <si>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</si>
  <si>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</si>
  <si>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</si>
  <si>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</si>
  <si>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</si>
  <si>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</si>
  <si>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</si>
  <si>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</si>
  <si>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</si>
  <si>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</si>
  <si>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</si>
  <si>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</si>
  <si>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</si>
  <si>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</si>
  <si>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</si>
  <si>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</si>
  <si>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</si>
  <si>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</si>
  <si>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</si>
  <si>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</si>
  <si>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</si>
  <si>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</si>
  <si>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</si>
  <si>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</si>
  <si>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</si>
  <si>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</si>
  <si>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</si>
  <si>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</si>
  <si>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</si>
  <si>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</si>
  <si>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</si>
  <si>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</si>
  <si>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</si>
  <si>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</si>
  <si>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</si>
  <si>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</si>
  <si>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</si>
  <si>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</si>
  <si>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</si>
  <si>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</si>
  <si>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</si>
  <si>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</si>
  <si>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</si>
  <si>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</si>
  <si>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</si>
  <si>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</si>
  <si>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</si>
  <si>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</si>
  <si>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</si>
  <si>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</si>
  <si>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</si>
  <si>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</si>
  <si>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</si>
  <si>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</si>
  <si>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</si>
  <si>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</si>
  <si>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</si>
  <si>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</si>
  <si>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</si>
  <si>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</si>
  <si>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</si>
  <si>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</si>
  <si>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</si>
  <si>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</si>
  <si>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</si>
  <si>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</si>
  <si>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</si>
  <si>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</si>
  <si>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</si>
  <si>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</si>
  <si>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</si>
  <si>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</si>
  <si>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</si>
  <si>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</si>
  <si>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</si>
  <si>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</si>
  <si>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</si>
  <si>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</si>
  <si>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</si>
  <si>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</si>
  <si>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</si>
  <si>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</si>
  <si>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</si>
  <si>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</si>
  <si>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</si>
  <si>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</si>
  <si>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</si>
  <si>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</si>
  <si>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</si>
  <si>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</si>
  <si>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</si>
  <si>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</si>
  <si>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</si>
  <si>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</si>
  <si>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</si>
  <si>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</si>
  <si>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</si>
  <si>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</si>
  <si>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</si>
  <si>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</si>
  <si>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</si>
  <si>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</si>
  <si>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</si>
  <si>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</si>
  <si>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</si>
  <si>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</si>
  <si>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</si>
  <si>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</si>
  <si>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</si>
  <si>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</si>
  <si>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</si>
  <si>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</si>
  <si>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</si>
  <si>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</si>
  <si>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</si>
  <si>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</si>
  <si>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</si>
  <si>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</si>
  <si>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</si>
  <si>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</si>
  <si>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</si>
  <si>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</si>
  <si>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</si>
  <si>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</si>
  <si>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</si>
  <si>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</si>
  <si>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</si>
  <si>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</si>
  <si>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</si>
  <si>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</si>
  <si>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</si>
  <si>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</si>
  <si>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</si>
  <si>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</si>
  <si>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</si>
  <si>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</si>
  <si>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</si>
  <si>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</si>
  <si>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</si>
  <si>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</si>
  <si>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</si>
  <si>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</si>
  <si>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</si>
  <si>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</si>
  <si>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</si>
  <si>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</si>
  <si>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</si>
  <si>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</si>
  <si>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</si>
  <si>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</si>
  <si>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</si>
  <si>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</si>
  <si>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</si>
  <si>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</si>
  <si>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</si>
  <si>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</si>
  <si>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</si>
  <si>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</si>
  <si>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</si>
  <si>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</si>
  <si>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</si>
  <si>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</si>
  <si>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</si>
  <si>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</si>
  <si>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</si>
  <si>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</si>
  <si>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</si>
  <si>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</si>
  <si>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</si>
  <si>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</si>
  <si>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</si>
  <si>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</si>
  <si>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</si>
  <si>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</si>
  <si>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</si>
  <si>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</si>
  <si>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</si>
  <si>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</si>
  <si>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</si>
  <si>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</si>
  <si>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</si>
  <si>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</si>
  <si>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</si>
  <si>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</si>
  <si>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</si>
  <si>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</si>
  <si>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</si>
  <si>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</si>
  <si>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</si>
  <si>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</si>
  <si>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</si>
  <si>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</si>
  <si>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</si>
  <si>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</si>
  <si>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</si>
  <si>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</si>
  <si>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</si>
  <si>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</si>
  <si>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</si>
  <si>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</si>
  <si>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</si>
  <si>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</si>
  <si>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</si>
  <si>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</si>
  <si>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</si>
  <si>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</si>
  <si>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</si>
  <si>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</si>
  <si>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</si>
  <si>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</si>
  <si>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</si>
  <si>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</si>
  <si>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</si>
  <si>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</si>
  <si>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</si>
  <si>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</si>
  <si>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</si>
  <si>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</si>
  <si>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</si>
  <si>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</si>
  <si>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</si>
  <si>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</si>
  <si>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</si>
  <si>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</si>
  <si>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</si>
  <si>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</si>
  <si>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</si>
  <si>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</si>
  <si>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</si>
  <si>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</si>
  <si>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</si>
  <si>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</si>
  <si>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</si>
  <si>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</si>
  <si>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</si>
  <si>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</si>
  <si>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</si>
  <si>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</si>
  <si>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</si>
  <si>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</si>
  <si>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</si>
  <si>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</si>
  <si>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</si>
  <si>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</si>
  <si>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</si>
  <si>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</si>
  <si>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</si>
  <si>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</si>
  <si>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</si>
  <si>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</si>
  <si>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</si>
  <si>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</si>
  <si>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</si>
  <si>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</si>
  <si>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</si>
  <si>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</si>
  <si>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</si>
  <si>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</si>
  <si>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</si>
  <si>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</si>
  <si>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</si>
  <si>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</si>
  <si>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</si>
  <si>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</si>
  <si>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</si>
  <si>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</si>
  <si>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</si>
  <si>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</si>
  <si>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</si>
  <si>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</si>
  <si>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</si>
  <si>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</si>
  <si>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</si>
  <si>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</si>
  <si>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</si>
  <si>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</si>
  <si>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</si>
  <si>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</si>
  <si>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</si>
  <si>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</si>
  <si>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</si>
  <si>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</si>
  <si>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</si>
  <si>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</si>
  <si>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</si>
  <si>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</si>
  <si>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</si>
  <si>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</si>
  <si>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</si>
  <si>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</si>
  <si>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</si>
  <si>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</si>
  <si>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</si>
  <si>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</si>
  <si>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</si>
  <si>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</si>
  <si>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</si>
  <si>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</si>
  <si>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</si>
  <si>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</si>
  <si>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</si>
  <si>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</si>
  <si>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</si>
  <si>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</si>
  <si>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</si>
  <si>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</si>
  <si>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</si>
  <si>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</si>
  <si>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</si>
  <si>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</si>
  <si>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</si>
  <si>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</si>
  <si>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</si>
  <si>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</si>
  <si>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</si>
  <si>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</si>
  <si>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</si>
  <si>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</si>
  <si>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</si>
  <si>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</si>
  <si>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</si>
  <si>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</si>
  <si>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</si>
  <si>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</si>
  <si>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</si>
  <si>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</si>
  <si>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</si>
  <si>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</si>
  <si>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</si>
  <si>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</si>
  <si>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</si>
  <si>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</si>
  <si>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</si>
  <si>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</si>
  <si>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</si>
  <si>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</si>
  <si>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</si>
  <si>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</si>
  <si>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</si>
  <si>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</si>
  <si>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</si>
  <si>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</si>
  <si>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</si>
  <si>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</si>
  <si>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</si>
  <si>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</si>
  <si>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</si>
  <si>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</si>
  <si>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</si>
  <si>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</si>
  <si>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</si>
  <si>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</si>
  <si>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</si>
  <si>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</si>
  <si>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</si>
  <si>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</si>
  <si>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</si>
  <si>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</si>
  <si>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</si>
  <si>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</si>
  <si>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</si>
  <si>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</si>
  <si>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</si>
  <si>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</si>
  <si>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</si>
  <si>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</si>
  <si>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</si>
  <si>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</si>
  <si>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</si>
  <si>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</si>
  <si>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</si>
  <si>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</si>
  <si>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</si>
  <si>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</si>
  <si>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</si>
  <si>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</si>
  <si>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</si>
  <si>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</si>
  <si>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</si>
  <si>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</si>
  <si>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</si>
  <si>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</si>
  <si>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</si>
  <si>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</si>
  <si>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</si>
  <si>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</si>
  <si>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</si>
  <si>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</si>
  <si>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</si>
  <si>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</si>
  <si>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</si>
  <si>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</si>
  <si>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</si>
  <si>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</si>
  <si>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</si>
  <si>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</si>
  <si>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</si>
  <si>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</si>
  <si>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</si>
  <si>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</si>
  <si>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</si>
  <si>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</si>
  <si>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</si>
  <si>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</si>
  <si>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</si>
  <si>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</si>
  <si>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</si>
  <si>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</si>
  <si>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</si>
  <si>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</si>
  <si>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</si>
  <si>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</si>
  <si>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</si>
  <si>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</si>
  <si>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</si>
  <si>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</si>
  <si>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</si>
  <si>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</si>
  <si>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</si>
  <si>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</si>
  <si>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</si>
  <si>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</si>
  <si>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</si>
  <si>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</si>
  <si>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</si>
  <si>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</si>
  <si>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</si>
  <si>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</si>
  <si>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</si>
  <si>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</si>
  <si>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</si>
  <si>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</si>
  <si>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</si>
  <si>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</si>
  <si>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</si>
  <si>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</si>
  <si>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</si>
  <si>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</si>
  <si>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</si>
  <si>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</si>
  <si>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</si>
  <si>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</si>
  <si>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</si>
  <si>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</si>
  <si>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</si>
  <si>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</si>
  <si>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</si>
  <si>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</si>
  <si>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</si>
  <si>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</si>
  <si>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</si>
  <si>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</si>
  <si>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</si>
  <si>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</si>
  <si>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</si>
  <si>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</si>
  <si>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</si>
  <si>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</si>
  <si>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</si>
  <si>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</si>
  <si>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</si>
  <si>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</si>
  <si>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</si>
  <si>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</si>
  <si>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</si>
  <si>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</si>
  <si>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</si>
  <si>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</si>
  <si>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</si>
  <si>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</si>
  <si>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</si>
  <si>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</si>
  <si>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</si>
  <si>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</si>
  <si>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</si>
  <si>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</si>
  <si>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</si>
  <si>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</si>
  <si>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</si>
  <si>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</si>
  <si>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</si>
  <si>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</si>
  <si>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</si>
  <si>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</si>
  <si>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</si>
  <si>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</si>
  <si>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</si>
  <si>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</si>
  <si>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</si>
  <si>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</si>
  <si>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</si>
  <si>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</si>
  <si>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</si>
  <si>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</si>
  <si>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</si>
  <si>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</si>
  <si>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</si>
  <si>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</si>
  <si>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</si>
  <si>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</si>
  <si>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</si>
  <si>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</si>
  <si>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</si>
  <si>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</si>
  <si>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</si>
  <si>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</si>
  <si>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</si>
  <si>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</si>
  <si>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</si>
  <si>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</si>
  <si>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</si>
  <si>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</si>
  <si>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</si>
  <si>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</si>
  <si>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</si>
  <si>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</si>
  <si>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</si>
  <si>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</si>
  <si>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</si>
  <si>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</si>
  <si>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</si>
  <si>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</si>
  <si>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</si>
  <si>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</si>
  <si>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</si>
  <si>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</si>
  <si>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</si>
  <si>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</si>
  <si>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</si>
  <si>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</si>
  <si>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</si>
  <si>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</si>
  <si>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</si>
  <si>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</si>
  <si>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</si>
  <si>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</si>
  <si>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</si>
  <si>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</si>
  <si>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</si>
  <si>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</si>
  <si>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</si>
  <si>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</si>
  <si>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</si>
  <si>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</si>
  <si>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</si>
  <si>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</si>
  <si>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</si>
  <si>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</si>
  <si>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</si>
  <si>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</si>
  <si>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</si>
  <si>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</si>
  <si>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</si>
  <si>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</si>
  <si>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</si>
  <si>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</si>
  <si>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</si>
  <si>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</si>
  <si>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</si>
  <si>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</si>
  <si>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</si>
  <si>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</si>
  <si>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</si>
  <si>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</si>
  <si>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</si>
  <si>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</si>
  <si>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</si>
  <si>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</si>
  <si>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</si>
  <si>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</si>
  <si>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</si>
  <si>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</si>
  <si>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</si>
  <si>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</si>
  <si>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</si>
  <si>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</si>
  <si>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</si>
  <si>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</si>
  <si>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</si>
  <si>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</si>
  <si>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</si>
  <si>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</si>
  <si>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</si>
  <si>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</si>
  <si>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</si>
  <si>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</si>
  <si>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</si>
  <si>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</si>
  <si>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</si>
  <si>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</si>
  <si>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</si>
  <si>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</si>
  <si>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</si>
  <si>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</si>
  <si>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</si>
  <si>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</si>
  <si>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</si>
  <si>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</si>
  <si>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</si>
  <si>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</si>
  <si>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</si>
  <si>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</si>
  <si>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</si>
  <si>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</si>
  <si>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</si>
  <si>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</si>
  <si>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</si>
  <si>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</si>
  <si>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</si>
  <si>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</si>
  <si>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</si>
  <si>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</si>
  <si>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</si>
  <si>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</si>
  <si>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</si>
  <si>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</si>
  <si>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</si>
  <si>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</si>
  <si>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</si>
  <si>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</si>
  <si>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</si>
  <si>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</si>
  <si>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</si>
  <si>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</si>
  <si>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</si>
  <si>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</si>
  <si>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</si>
  <si>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</si>
  <si>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</si>
  <si>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</si>
  <si>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</si>
  <si>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</si>
  <si>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</si>
  <si>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</si>
  <si>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</si>
  <si>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</si>
  <si>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</si>
  <si>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</si>
  <si>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</si>
  <si>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</si>
  <si>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</si>
  <si>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</si>
  <si>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</si>
  <si>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</si>
  <si>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</si>
  <si>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</si>
  <si>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</si>
  <si>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</si>
  <si>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</si>
  <si>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</si>
  <si>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</si>
  <si>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</si>
  <si>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</si>
  <si>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</si>
  <si>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</si>
  <si>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</si>
  <si>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</si>
  <si>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</si>
  <si>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</si>
  <si>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</si>
  <si>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</si>
  <si>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</si>
  <si>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</si>
  <si>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</si>
  <si>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</si>
  <si>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</si>
  <si>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</si>
  <si>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</si>
  <si>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</si>
  <si>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</si>
  <si>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</si>
  <si>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</si>
  <si>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</si>
  <si>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</si>
  <si>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</si>
  <si>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</si>
  <si>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</si>
  <si>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</si>
  <si>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</si>
  <si>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</si>
  <si>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</si>
  <si>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</si>
  <si>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</si>
  <si>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</si>
  <si>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</si>
  <si>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</si>
  <si>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</si>
  <si>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</si>
  <si>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</si>
  <si>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</si>
  <si>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</si>
  <si>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</si>
  <si>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</si>
  <si>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</si>
  <si>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</si>
  <si>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</si>
  <si>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</si>
  <si>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</si>
  <si>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</si>
  <si>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</si>
  <si>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</si>
  <si>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</si>
  <si>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</si>
  <si>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</si>
  <si>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</si>
  <si>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</si>
  <si>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</si>
  <si>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</si>
  <si>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</si>
  <si>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</si>
  <si>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</si>
  <si>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</si>
  <si>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</si>
  <si>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</si>
  <si>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</si>
  <si>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</si>
  <si>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</si>
  <si>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</si>
  <si>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</si>
  <si>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</si>
  <si>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</si>
  <si>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</si>
  <si>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</si>
  <si>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</si>
  <si>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</si>
  <si>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</si>
  <si>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</si>
  <si>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</si>
  <si>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</si>
  <si>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</si>
  <si>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</si>
  <si>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</si>
  <si>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</si>
  <si>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</si>
  <si>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</si>
  <si>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</si>
  <si>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</si>
  <si>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</si>
  <si>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</si>
  <si>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</si>
  <si>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</si>
  <si>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</si>
  <si>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</si>
  <si>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</si>
  <si>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</si>
  <si>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</si>
  <si>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</si>
  <si>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</si>
  <si>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</si>
  <si>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</si>
  <si>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</si>
  <si>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</si>
  <si>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</si>
  <si>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</si>
  <si>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</si>
  <si>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</si>
  <si>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</si>
  <si>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</si>
  <si>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</si>
  <si>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</si>
  <si>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</si>
  <si>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</si>
  <si>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</si>
  <si>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</si>
  <si>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</si>
  <si>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</si>
  <si>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</si>
  <si>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</si>
  <si>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</si>
  <si>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</si>
  <si>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</si>
  <si>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</si>
  <si>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</si>
  <si>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</si>
  <si>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</si>
  <si>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</si>
  <si>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</si>
  <si>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</si>
  <si>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</si>
  <si>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</si>
  <si>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</si>
  <si>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</si>
  <si>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</si>
  <si>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</si>
  <si>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</si>
  <si>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</si>
  <si>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</si>
  <si>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</si>
  <si>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</si>
  <si>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</si>
  <si>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</si>
  <si>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</si>
  <si>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</si>
  <si>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</si>
  <si>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</si>
  <si>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</si>
  <si>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</si>
  <si>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</si>
  <si>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</si>
  <si>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</si>
  <si>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</si>
  <si>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</si>
  <si>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</si>
  <si>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</si>
  <si>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</si>
  <si>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</si>
  <si>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</si>
  <si>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</si>
  <si>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</si>
  <si>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</si>
  <si>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</si>
  <si>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</si>
  <si>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</si>
  <si>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</si>
  <si>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</si>
  <si>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</si>
  <si>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</si>
  <si>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</si>
  <si>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</si>
  <si>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</si>
  <si>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</si>
  <si>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</si>
  <si>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</si>
  <si>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</si>
  <si>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</si>
  <si>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</si>
  <si>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</si>
  <si>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</si>
  <si>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</si>
  <si>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</si>
  <si>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</si>
  <si>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</si>
  <si>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</si>
  <si>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</si>
  <si>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</si>
  <si>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</si>
  <si>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</si>
  <si>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</si>
  <si>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</si>
  <si>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</si>
  <si>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</si>
  <si>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</si>
  <si>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</si>
  <si>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</si>
  <si>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</si>
  <si>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</si>
  <si>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</si>
  <si>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</si>
  <si>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</si>
  <si>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</si>
  <si>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</si>
  <si>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</si>
  <si>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</si>
  <si>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</si>
  <si>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</si>
  <si>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</si>
  <si>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</si>
  <si>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</si>
  <si>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</si>
  <si>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</si>
  <si>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</si>
  <si>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</si>
  <si>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</si>
  <si>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</si>
  <si>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</si>
  <si>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</si>
  <si>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</si>
  <si>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</si>
  <si>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</si>
  <si>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</si>
  <si>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</si>
  <si>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</si>
  <si>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</si>
  <si>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</si>
  <si>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</si>
  <si>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</si>
  <si>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</si>
  <si>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</si>
  <si>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</si>
  <si>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</si>
  <si>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</si>
  <si>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</si>
  <si>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</si>
  <si>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</si>
  <si>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</si>
  <si>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</si>
  <si>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</si>
  <si>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</si>
  <si>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</si>
  <si>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</si>
  <si>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</si>
  <si>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</si>
  <si>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</si>
  <si>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</si>
  <si>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</si>
  <si>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</si>
  <si>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</si>
  <si>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</si>
  <si>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</si>
  <si>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</si>
  <si>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</si>
  <si>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</si>
  <si>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</si>
  <si>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</si>
  <si>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</si>
  <si>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</si>
  <si>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</si>
  <si>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</si>
  <si>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</si>
  <si>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</si>
  <si>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</si>
  <si>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</si>
  <si>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</si>
  <si>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</si>
  <si>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</si>
  <si>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</si>
  <si>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</si>
  <si>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</si>
  <si>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</si>
  <si>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</si>
  <si>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</si>
  <si>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</si>
  <si>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</si>
  <si>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</si>
  <si>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</si>
  <si>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</si>
  <si>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</si>
  <si>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</si>
  <si>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</si>
  <si>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</si>
  <si>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</si>
  <si>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</si>
  <si>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</si>
  <si>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</si>
  <si>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</si>
  <si>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</si>
  <si>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</si>
  <si>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</si>
  <si>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</si>
  <si>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</si>
  <si>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</si>
  <si>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</si>
  <si>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</si>
  <si>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</si>
  <si>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</si>
  <si>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</si>
  <si>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</si>
  <si>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</si>
  <si>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</si>
  <si>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</si>
  <si>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</si>
  <si>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</si>
  <si>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</si>
  <si>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</si>
  <si>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</si>
  <si>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</si>
  <si>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</si>
  <si>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</si>
  <si>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</si>
  <si>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</si>
  <si>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</si>
  <si>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</si>
  <si>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</si>
  <si>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</si>
  <si>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</si>
  <si>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</si>
  <si>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</si>
  <si>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</si>
  <si>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</si>
  <si>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</si>
  <si>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</si>
  <si>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</si>
  <si>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</si>
  <si>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</si>
  <si>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</si>
  <si>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</si>
  <si>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</si>
  <si>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</si>
  <si>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</si>
  <si>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</si>
  <si>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</si>
  <si>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</si>
  <si>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</si>
  <si>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</si>
  <si>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</si>
  <si>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</si>
  <si>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</si>
  <si>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</si>
  <si>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</si>
  <si>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</si>
  <si>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</si>
  <si>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</si>
  <si>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</si>
  <si>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</si>
  <si>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</si>
  <si>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</si>
  <si>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</si>
  <si>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</si>
  <si>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</si>
  <si>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</si>
  <si>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</si>
  <si>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</si>
  <si>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</si>
  <si>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</si>
  <si>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</si>
  <si>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</si>
  <si>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</si>
  <si>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</si>
  <si>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</si>
  <si>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</si>
  <si>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</si>
  <si>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</si>
  <si>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</si>
  <si>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</si>
  <si>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</si>
  <si>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</si>
  <si>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</si>
  <si>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</si>
  <si>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</si>
  <si>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</si>
  <si>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</si>
  <si>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</si>
  <si>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</si>
  <si>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</si>
  <si>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</si>
  <si>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</si>
  <si>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</si>
  <si>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</si>
  <si>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</si>
  <si>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</si>
  <si>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</si>
  <si>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</si>
  <si>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</si>
  <si>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</si>
  <si>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</si>
  <si>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</si>
  <si>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</si>
  <si>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</si>
  <si>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</si>
  <si>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</si>
  <si>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</si>
  <si>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</si>
  <si>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</si>
  <si>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</si>
  <si>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</si>
  <si>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</si>
  <si>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</si>
  <si>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</si>
  <si>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</si>
  <si>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</si>
  <si>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</si>
  <si>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</si>
  <si>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</si>
  <si>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</si>
  <si>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</si>
  <si>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</si>
  <si>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</si>
  <si>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</si>
  <si>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</si>
  <si>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</si>
  <si>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</si>
  <si>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</si>
  <si>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</si>
  <si>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</si>
  <si>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</si>
  <si>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</si>
  <si>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</si>
  <si>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</si>
  <si>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</si>
  <si>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</si>
  <si>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</si>
  <si>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</si>
  <si>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</si>
  <si>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</si>
  <si>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</si>
  <si>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</si>
  <si>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</si>
  <si>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</si>
  <si>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</si>
  <si>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</si>
  <si>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</si>
  <si>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</si>
  <si>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</si>
  <si>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</si>
  <si>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</si>
  <si>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</si>
  <si>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</si>
  <si>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</si>
  <si>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</si>
  <si>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</si>
  <si>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</si>
  <si>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</si>
  <si>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</si>
  <si>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</si>
  <si>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</si>
  <si>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</si>
  <si>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</si>
  <si>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</si>
  <si>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</si>
  <si>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</si>
  <si>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</si>
  <si>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</si>
  <si>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</si>
  <si>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</si>
  <si>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</si>
  <si>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</si>
  <si>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</si>
  <si>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</si>
  <si>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</si>
  <si>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</si>
  <si>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</si>
  <si>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</si>
  <si>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</si>
  <si>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</si>
  <si>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</si>
  <si>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</si>
  <si>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</si>
  <si>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</si>
  <si>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</si>
  <si>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</si>
  <si>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</si>
  <si>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</si>
  <si>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</si>
  <si>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</si>
  <si>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</si>
  <si>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</si>
  <si>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</si>
  <si>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</si>
  <si>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</si>
  <si>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</si>
  <si>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</si>
  <si>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</si>
  <si>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</si>
  <si>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</si>
  <si>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</si>
  <si>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</si>
  <si>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</si>
  <si>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</si>
  <si>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</si>
  <si>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</si>
  <si>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</si>
  <si>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</si>
  <si>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</si>
  <si>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</si>
  <si>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</si>
  <si>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</si>
  <si>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</si>
  <si>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</si>
  <si>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</si>
  <si>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</si>
  <si>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</si>
  <si>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</si>
  <si>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</si>
  <si>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</si>
  <si>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</si>
  <si>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</si>
  <si>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</si>
  <si>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</si>
  <si>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</si>
  <si>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</si>
  <si>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</si>
  <si>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</si>
  <si>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</si>
  <si>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</si>
  <si>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</si>
  <si>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</si>
  <si>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</si>
  <si>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</si>
  <si>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</si>
  <si>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</si>
  <si>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</si>
  <si>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</si>
  <si>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</si>
  <si>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</si>
  <si>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</si>
  <si>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</si>
  <si>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</si>
  <si>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</si>
  <si>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</si>
  <si>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</si>
  <si>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</si>
  <si>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</si>
  <si>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</si>
  <si>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</si>
  <si>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</si>
  <si>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</si>
  <si>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</si>
  <si>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</si>
  <si>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</si>
  <si>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</si>
  <si>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</si>
  <si>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</si>
  <si>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</si>
  <si>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</si>
  <si>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</si>
  <si>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</si>
  <si>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</si>
  <si>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</si>
  <si>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</si>
  <si>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</si>
  <si>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</si>
  <si>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</si>
  <si>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</si>
  <si>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</si>
  <si>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</si>
  <si>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</si>
  <si>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</si>
  <si>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</si>
  <si>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</si>
  <si>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</si>
  <si>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</si>
  <si>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</si>
  <si>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</si>
  <si>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</si>
  <si>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</si>
  <si>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</si>
  <si>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</si>
  <si>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</si>
  <si>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</si>
  <si>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</si>
  <si>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</si>
  <si>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</si>
  <si>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</si>
  <si>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</si>
  <si>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</si>
  <si>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</si>
  <si>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</si>
  <si>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</si>
  <si>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</si>
  <si>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</si>
  <si>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</si>
  <si>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</si>
  <si>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</si>
  <si>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</si>
  <si>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</si>
  <si>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</si>
  <si>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</si>
  <si>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</si>
  <si>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</si>
  <si>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</si>
  <si>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</si>
  <si>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</si>
  <si>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</si>
  <si>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</si>
  <si>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</si>
  <si>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</si>
  <si>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</si>
  <si>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</si>
  <si>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</si>
  <si>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</si>
  <si>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</si>
  <si>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</si>
  <si>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</si>
  <si>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</si>
  <si>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</si>
  <si>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</si>
  <si>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</si>
  <si>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</si>
  <si>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</si>
  <si>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</si>
  <si>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</si>
  <si>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</si>
  <si>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</si>
  <si>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</si>
  <si>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</si>
  <si>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</si>
  <si>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</si>
  <si>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</si>
  <si>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</si>
  <si>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</si>
  <si>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</si>
  <si>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</si>
  <si>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</si>
  <si>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</si>
  <si>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</si>
  <si>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</si>
  <si>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</si>
  <si>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</si>
  <si>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</si>
  <si>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</si>
  <si>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</si>
  <si>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</si>
  <si>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</si>
  <si>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</si>
  <si>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</si>
  <si>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</si>
  <si>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</si>
  <si>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</si>
  <si>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</si>
  <si>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</si>
  <si>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</si>
  <si>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</si>
  <si>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</si>
  <si>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</si>
  <si>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</si>
  <si>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</si>
  <si>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</si>
  <si>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</si>
  <si>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</si>
  <si>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</si>
  <si>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</si>
  <si>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</si>
  <si>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</si>
  <si>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</si>
  <si>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</si>
  <si>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</si>
  <si>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</si>
  <si>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</si>
  <si>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</si>
  <si>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</si>
  <si>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</si>
  <si>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</si>
  <si>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</si>
  <si>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</si>
  <si>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</si>
  <si>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</si>
  <si>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</si>
  <si>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</si>
  <si>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</si>
  <si>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</si>
  <si>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</si>
  <si>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</si>
  <si>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</si>
  <si>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</si>
  <si>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</si>
  <si>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</si>
  <si>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</si>
  <si>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</si>
  <si>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</si>
  <si>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</si>
  <si>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</si>
  <si>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</si>
  <si>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</si>
  <si>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</si>
  <si>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</si>
  <si>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</si>
  <si>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</si>
  <si>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</si>
  <si>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</si>
  <si>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</si>
  <si>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</si>
  <si>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</si>
  <si>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</si>
  <si>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</si>
  <si>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</si>
  <si>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</si>
  <si>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</si>
  <si>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</si>
  <si>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</si>
  <si>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</si>
  <si>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</si>
  <si>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</si>
  <si>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</si>
  <si>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</si>
  <si>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</si>
  <si>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</si>
  <si>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</si>
  <si>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</si>
  <si>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</si>
  <si>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</si>
  <si>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</si>
  <si>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</si>
  <si>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</si>
  <si>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</si>
  <si>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</si>
  <si>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</si>
  <si>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</si>
  <si>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</si>
  <si>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</si>
  <si>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</si>
  <si>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</si>
  <si>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</si>
  <si>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</si>
  <si>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</si>
  <si>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</si>
  <si>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</si>
  <si>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</si>
  <si>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</si>
  <si>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</si>
  <si>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</si>
  <si>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</si>
  <si>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</si>
  <si>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</si>
  <si>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</si>
  <si>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</si>
  <si>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</si>
  <si>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</si>
  <si>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</si>
  <si>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</si>
  <si>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</si>
  <si>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</si>
  <si>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</si>
  <si>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</si>
  <si>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</si>
  <si>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</si>
  <si>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</si>
  <si>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</si>
  <si>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</si>
  <si>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</si>
  <si>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</si>
  <si>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</si>
  <si>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</si>
  <si>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</si>
  <si>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</si>
  <si>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</si>
  <si>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</si>
  <si>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</si>
  <si>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</si>
  <si>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</si>
  <si>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</si>
  <si>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</si>
  <si>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</si>
  <si>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</si>
  <si>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</si>
  <si>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</si>
  <si>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MONICA</t>
  </si>
  <si>
    <t>RUBENS MAZER JUNIOR</t>
  </si>
  <si>
    <t>LAURA</t>
  </si>
  <si>
    <t>JOSE AUGUSTO PORTO FERREIRA</t>
  </si>
  <si>
    <t>TATIANA MENEZES FONSECA</t>
  </si>
  <si>
    <t>NASSIM</t>
  </si>
  <si>
    <t>RODRIGO LUIS DE BARROS RODRIGUES</t>
  </si>
  <si>
    <t>ANDRE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</si>
  <si>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</si>
  <si>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</si>
  <si>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</si>
  <si>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</si>
  <si>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</si>
  <si>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</si>
  <si>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</si>
  <si>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</si>
  <si>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</si>
  <si>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HEPTA</t>
  </si>
  <si>
    <t>MARCIA CARVALHO GAZETA</t>
  </si>
  <si>
    <t>FILIPE</t>
  </si>
  <si>
    <t>RODRIGO SILVA ROCHA</t>
  </si>
  <si>
    <t>LEVI</t>
  </si>
  <si>
    <t>NATAL FERREIRA DAS DORES</t>
  </si>
  <si>
    <t>MVFC</t>
  </si>
  <si>
    <t>NEANDER CAMBRAIA</t>
  </si>
  <si>
    <t>MONICA TORRES SILVA</t>
  </si>
  <si>
    <t>LUCIA</t>
  </si>
  <si>
    <t>MARCELO FERNANDES MADALENA</t>
  </si>
  <si>
    <t>PRISCILLA</t>
  </si>
  <si>
    <t>EDMUNDO STARLING LOUREIRO FRANCA</t>
  </si>
  <si>
    <t>RODOLFO</t>
  </si>
  <si>
    <t>MARCELO DE OLIVEIRA MAIA</t>
  </si>
  <si>
    <t>GUILHERME</t>
  </si>
  <si>
    <t>AMANDA GABRIELE DO NASCIMENTO VIDAL</t>
  </si>
  <si>
    <t>JORGE</t>
  </si>
  <si>
    <t>ROSANE INEZ PILONI</t>
  </si>
  <si>
    <t>FABIO SANTOS DUTRA</t>
  </si>
  <si>
    <t>MOACIR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</si>
  <si>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</si>
  <si>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</si>
  <si>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</si>
  <si>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</si>
  <si>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</si>
  <si>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</si>
  <si>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</si>
  <si>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</si>
  <si>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</si>
  <si>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</si>
  <si>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</si>
  <si>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</si>
  <si>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</si>
  <si>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LUIZ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</si>
  <si>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</si>
  <si>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</si>
  <si>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</si>
  <si>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</si>
  <si>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</si>
  <si>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</si>
  <si>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</si>
  <si>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REINALDO</t>
  </si>
  <si>
    <t>PRISCILLA HENRIQUE MENEZES</t>
  </si>
  <si>
    <t>POLO</t>
  </si>
  <si>
    <t>FABRICIO MASSULA DUTRA</t>
  </si>
  <si>
    <t>AGUINALDO</t>
  </si>
  <si>
    <t>MARCIA REZENDE PINHEIRO</t>
  </si>
  <si>
    <t>BERNARDO</t>
  </si>
  <si>
    <t>ISABEL LUIZA RAFAEL MACHADO DOS SANTOS</t>
  </si>
  <si>
    <t>OLGA</t>
  </si>
  <si>
    <t>DENISE XAVIER</t>
  </si>
  <si>
    <t>VINICIUS</t>
  </si>
  <si>
    <t>ANGELA TEIXEIRA LIRA</t>
  </si>
  <si>
    <t>NATALIA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</si>
  <si>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</si>
  <si>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</si>
  <si>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</si>
  <si>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</si>
  <si>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</si>
  <si>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</si>
  <si>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</si>
  <si>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</si>
  <si>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</si>
  <si>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</si>
  <si>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</si>
  <si>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HENRIQUE</t>
  </si>
  <si>
    <t>ANNA CAROLINA ROCHA GAMA</t>
  </si>
  <si>
    <t>AFONSO FRANKLIN MEIRELES DE ARAUJO</t>
  </si>
  <si>
    <t>HELIO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</si>
  <si>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</si>
  <si>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</si>
  <si>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</si>
  <si>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</si>
  <si>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</si>
  <si>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</si>
  <si>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</si>
  <si>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</si>
  <si>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</si>
  <si>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</si>
  <si>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</si>
  <si>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SABRINA</t>
  </si>
  <si>
    <t>MARIA DAS GRACAS DA SILVA PIRES</t>
  </si>
  <si>
    <t>JOVINO</t>
  </si>
  <si>
    <t>LUCIENE</t>
  </si>
  <si>
    <t>CAIOCO SAKURAGUI</t>
  </si>
  <si>
    <t>FERNANDO ALVES VIEIRA</t>
  </si>
  <si>
    <t>SYLVERSON</t>
  </si>
  <si>
    <t>ROBERTO CASTELO BRANCO CARNEIRO DE ALBUQUERQUE</t>
  </si>
  <si>
    <t>CLINEO</t>
  </si>
  <si>
    <t>ROBERTO SOARES SACRAMENTO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</si>
  <si>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</si>
  <si>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</si>
  <si>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</si>
  <si>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</si>
  <si>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</si>
  <si>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</si>
  <si>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</si>
  <si>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</si>
  <si>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</si>
  <si>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</si>
  <si>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</si>
  <si>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</si>
  <si>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</si>
  <si>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</si>
  <si>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</si>
  <si>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</si>
  <si>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</si>
  <si>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</si>
  <si>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</si>
  <si>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</si>
  <si>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</si>
  <si>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GLEYSERSON</t>
  </si>
  <si>
    <t>MARIA SOCORRO RODRIGUES</t>
  </si>
  <si>
    <t>SERGIO DE RESENDE LOPES</t>
  </si>
  <si>
    <t>RICARDO</t>
  </si>
  <si>
    <t>HENRIQUE FERNANDO CAMPOS MARQUES</t>
  </si>
  <si>
    <t>EMILIA</t>
  </si>
  <si>
    <t>LUCYENE DOS SANTOS BORGES</t>
  </si>
  <si>
    <t>BLOCO</t>
  </si>
  <si>
    <t>CELSO FLAVIO BALDOTTO COVRE</t>
  </si>
  <si>
    <t>TIAGO</t>
  </si>
  <si>
    <t>SUZY RORIZ DOS SANTOS</t>
  </si>
  <si>
    <t>FELIPE EDUARDO HATSUMURA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</si>
  <si>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</si>
  <si>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</si>
  <si>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</si>
  <si>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</si>
  <si>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</si>
  <si>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</si>
  <si>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</si>
  <si>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</si>
  <si>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FREDERICO ASSAD ANDRADE</t>
  </si>
  <si>
    <t>SILVIA</t>
  </si>
  <si>
    <t>SILVIO CARLOS SANDRE JUNIOR</t>
  </si>
  <si>
    <t>NATHALIA</t>
  </si>
  <si>
    <t>MARCEL</t>
  </si>
  <si>
    <t>OLIVEIRA DE PAULA SOCIEDADE INDIVIDUAL DE ADVOCACIA</t>
  </si>
  <si>
    <t>WLADMIR RAMALHO OSORIO SILVA</t>
  </si>
  <si>
    <t>HELOISA</t>
  </si>
  <si>
    <t>CAIO CHAVES MORAU</t>
  </si>
  <si>
    <t>ELEUSE</t>
  </si>
  <si>
    <t>PEDRO DE MELLO VIANNA PEDROSA GALVAO</t>
  </si>
  <si>
    <t>MATEUS</t>
  </si>
  <si>
    <t>ARIENE MARIA VIMIEIRO SAABOR</t>
  </si>
  <si>
    <t>ROSANGELA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</si>
  <si>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</si>
  <si>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</si>
  <si>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</si>
  <si>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</si>
  <si>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</si>
  <si>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</si>
  <si>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</si>
  <si>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</si>
  <si>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</si>
  <si>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</si>
  <si>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</si>
  <si>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MARCELO CAVALCANTE BARROS</t>
  </si>
  <si>
    <t>EDINARDO</t>
  </si>
  <si>
    <t>LARA</t>
  </si>
  <si>
    <t>JERONYMO NERY DO AMARAL</t>
  </si>
  <si>
    <t>GLEIDE SATYRO SALES</t>
  </si>
  <si>
    <t>JOAO</t>
  </si>
  <si>
    <t>MARCOS AUGUSTO DO NASCIMENTO VIDAL</t>
  </si>
  <si>
    <t>NABOR</t>
  </si>
  <si>
    <t>LUCIANA</t>
  </si>
  <si>
    <t>MARCELO KANITZ</t>
  </si>
  <si>
    <t>HEITOR</t>
  </si>
  <si>
    <t>RACHEL ARAUJO CAMPOS RAMOS</t>
  </si>
  <si>
    <t>PAULO</t>
  </si>
  <si>
    <t>JORGE GOMES DE ARAUJO</t>
  </si>
  <si>
    <t>IVONE</t>
  </si>
  <si>
    <t>NASSIM TALEB</t>
  </si>
  <si>
    <t>ANILSON</t>
  </si>
  <si>
    <t>SILVIA RUTH PENALOZA DIEZ</t>
  </si>
  <si>
    <t>ERIK</t>
  </si>
  <si>
    <t>DURVAL SOBREIRO JUNIOR</t>
  </si>
  <si>
    <t>HELVECIO</t>
  </si>
  <si>
    <t>SOLANGE ALVES DE MORAES MENDES</t>
  </si>
  <si>
    <t>TATIANA</t>
  </si>
  <si>
    <t>THAYSA ZAIA COSTA BARROS IUNES</t>
  </si>
  <si>
    <t>IRON LUIZ GOMES DOS REIS</t>
  </si>
  <si>
    <t>RACHEL</t>
  </si>
  <si>
    <t>ANGELICA ROCHA MADALENA MOTTA</t>
  </si>
  <si>
    <t>AHMAD</t>
  </si>
  <si>
    <t>GILSON APOLINARIO ALENCAR</t>
  </si>
  <si>
    <t>DANIELA JAIME SMITH</t>
  </si>
  <si>
    <t>WALTER</t>
  </si>
  <si>
    <t>CINTIA</t>
  </si>
  <si>
    <t>FELIPE FARIA ZUBA</t>
  </si>
  <si>
    <t>HEMAT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</si>
  <si>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</si>
  <si>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</si>
  <si>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</si>
  <si>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</si>
  <si>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</si>
  <si>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</si>
  <si>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</si>
  <si>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</si>
  <si>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</si>
  <si>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</si>
  <si>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</si>
  <si>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</si>
  <si>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</si>
  <si>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</si>
  <si>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</si>
  <si>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</si>
  <si>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CLAUDIO MARTINELLI FRANCA</t>
  </si>
  <si>
    <t>MARCONDES</t>
  </si>
  <si>
    <t>ADSON RODRIGUES DE SOUZA</t>
  </si>
  <si>
    <t>ALANA</t>
  </si>
  <si>
    <t>MATTHEW PAZ CARVALHO</t>
  </si>
  <si>
    <t>SONIA</t>
  </si>
  <si>
    <t>ANGELA LUIZA DANTAS LEITE</t>
  </si>
  <si>
    <t>LUCYENE</t>
  </si>
  <si>
    <t>CARLOS HENRIQUE DE SOUZA</t>
  </si>
  <si>
    <t>THIAGO</t>
  </si>
  <si>
    <t>MARIAH DAS GRACAS BARBOSA</t>
  </si>
  <si>
    <t>WANDER</t>
  </si>
  <si>
    <t>HFR - CONSTRUTORA LTDA</t>
  </si>
  <si>
    <t>SISSI CALAZANS DE OLIVEIRA BARROS</t>
  </si>
  <si>
    <t>MAGALI</t>
  </si>
  <si>
    <t>DANIEL ESTEVES FONSECA FRANCO</t>
  </si>
  <si>
    <t>GILTON</t>
  </si>
  <si>
    <t>RITA</t>
  </si>
  <si>
    <t>CARLOS ALBERTO FERREIRA RODRIGUEZ</t>
  </si>
  <si>
    <t>MARA RUBIA SOUZA RAMALHO</t>
  </si>
  <si>
    <t>LEONARDO FERNANDES DE OLIVEIRA</t>
  </si>
  <si>
    <t>FERNANDO</t>
  </si>
  <si>
    <t>ANTONIO DAUD JUNIOR</t>
  </si>
  <si>
    <t>GENESI</t>
  </si>
  <si>
    <t>RAPHAEL STECKELBERG</t>
  </si>
  <si>
    <t>DAURA</t>
  </si>
  <si>
    <t>IURI SALLES COZAC</t>
  </si>
  <si>
    <t>PAULO ROGERIO DA SILVA</t>
  </si>
  <si>
    <t>CASSIO</t>
  </si>
  <si>
    <t>GISELA GOULART VALADARES</t>
  </si>
  <si>
    <t>DARLAN</t>
  </si>
  <si>
    <t>BRUNO CESAR PESQUERO PONCE JAIME</t>
  </si>
  <si>
    <t>LUANA</t>
  </si>
  <si>
    <t>TIAGO VASCONCELLOS DE REZENDE</t>
  </si>
  <si>
    <t>LUCIANO</t>
  </si>
  <si>
    <t>ALBERTO CARLOS DE AGUIAR RODRIGUES</t>
  </si>
  <si>
    <t>INTERLAGOS</t>
  </si>
  <si>
    <t>HERNANE DA SILVA RIBEIRO</t>
  </si>
  <si>
    <t>LEILA</t>
  </si>
  <si>
    <t>CARLA AMELOTI GALVAO</t>
  </si>
  <si>
    <t>CEZAR</t>
  </si>
  <si>
    <t>DANIELA FERREIRA SALOMAO PONTES</t>
  </si>
  <si>
    <t>E3</t>
  </si>
  <si>
    <t>SILVIA CARLA GALLI LEYSER</t>
  </si>
  <si>
    <t>VERANICE</t>
  </si>
  <si>
    <t>ELZA REGINA VARGAS LEONEL</t>
  </si>
  <si>
    <t>ALINE</t>
  </si>
  <si>
    <t>ANDREA SATYRO SA RIBEIRO FRITZSCHE</t>
  </si>
  <si>
    <t>DIMITRI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</si>
  <si>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</si>
  <si>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</si>
  <si>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</si>
  <si>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</si>
  <si>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</si>
  <si>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</si>
  <si>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005064906</t>
  </si>
  <si>
    <t>BERTILLA</t>
  </si>
  <si>
    <t>THIAGO LUCAS LEITE DE NORONHA</t>
  </si>
  <si>
    <t>CATARINE</t>
  </si>
  <si>
    <t>ANANDA CABRAL LELIS BELEZA</t>
  </si>
  <si>
    <t>ERICA</t>
  </si>
  <si>
    <t>MARCELO JAIME FERREIRA</t>
  </si>
  <si>
    <t>LARISSA WEBER GOMES REIS</t>
  </si>
  <si>
    <t>CAIO CESAR DAMITTO ROSA</t>
  </si>
  <si>
    <t>NEILA</t>
  </si>
  <si>
    <t>JOAO RAFAEL DE SOUZA PUGLIA</t>
  </si>
  <si>
    <t>VALERIA</t>
  </si>
  <si>
    <t>PATRICIA DA CONCEICAO ALVES MENDES</t>
  </si>
  <si>
    <t>AYRTON</t>
  </si>
  <si>
    <t>ARMANDO SILVEIRA MARTINS</t>
  </si>
  <si>
    <t>IGOR</t>
  </si>
  <si>
    <t>MARCO AURELIO MARQUES DE CASTRO</t>
  </si>
  <si>
    <t>CRISTINA</t>
  </si>
  <si>
    <t>OTAVIO ALVES FORTE</t>
  </si>
  <si>
    <t>PAULO RENATO SIMMONS DE PAULA</t>
  </si>
  <si>
    <t>RODRIGO ALVES DO NASCIMENTO</t>
  </si>
  <si>
    <t>IRON</t>
  </si>
  <si>
    <t>MARCIA</t>
  </si>
  <si>
    <t>GERALDO CARDOSO DE MELLO NETO</t>
  </si>
  <si>
    <t>BEATRIZ</t>
  </si>
  <si>
    <t>MARIO CAPP FILHO</t>
  </si>
  <si>
    <t>CAIRO</t>
  </si>
  <si>
    <t>DANIELA DE MARTINS SOUZA</t>
  </si>
  <si>
    <t>IRMAOS SAKURAGUI LTDA</t>
  </si>
  <si>
    <t>MICHELE</t>
  </si>
  <si>
    <t>SOCIEDADE EDUCACIONAL RODRIGUES ABREU LTDA ME</t>
  </si>
  <si>
    <t>FLAVIA</t>
  </si>
  <si>
    <t>GUARACI LELIS BELEZA</t>
  </si>
  <si>
    <t>KENIA MENDES CRUZ</t>
  </si>
  <si>
    <t>ISADORA PRADO</t>
  </si>
  <si>
    <t>EULER</t>
  </si>
  <si>
    <t>NAYANE BRAGA AIDAR</t>
  </si>
  <si>
    <t>CAIO</t>
  </si>
  <si>
    <t>GUILHERME SATYRO SALES</t>
  </si>
  <si>
    <t>ASSISTIGAS</t>
  </si>
  <si>
    <t>MARCIA REGIANE DE SOUSA ALEIXO</t>
  </si>
  <si>
    <t>ISABEL</t>
  </si>
  <si>
    <t>DEBORA MACANEIRO VIEIRA</t>
  </si>
  <si>
    <t>CAROLINE</t>
  </si>
  <si>
    <t>WILLIAM ENIO GUEDES FABRICIO</t>
  </si>
  <si>
    <t>CLISIA</t>
  </si>
  <si>
    <t>PEDRO VICTOR LIMA DE FARIA</t>
  </si>
  <si>
    <t>VERA</t>
  </si>
  <si>
    <t>ANA ALICE DA COSTA SILVA</t>
  </si>
  <si>
    <t>DIOGO</t>
  </si>
  <si>
    <t>NINA ROSA GOMES NOGUEIRA</t>
  </si>
  <si>
    <t>LUCAS</t>
  </si>
  <si>
    <t>SILVAL JOSE ALVES FILHO</t>
  </si>
  <si>
    <t>LEDA</t>
  </si>
  <si>
    <t>EDWARD LUCIO VIEIRA BORBA</t>
  </si>
  <si>
    <t>SAKURAGUI JOIAS LTDA</t>
  </si>
  <si>
    <t>CIRIA COELHO RIBEIRO</t>
  </si>
  <si>
    <t>GLEUBER</t>
  </si>
  <si>
    <t>MARIA OLIVIA BETHONICO CORREA</t>
  </si>
  <si>
    <t>EDNA</t>
  </si>
  <si>
    <t>IRACY MARIA MACHADO DE AMORIM</t>
  </si>
  <si>
    <t>MATHEUS</t>
  </si>
  <si>
    <t>JULIA VITORIA SOARES GALVAO</t>
  </si>
  <si>
    <t>ALESSANDRO</t>
  </si>
  <si>
    <t>TIAGO PERFEITO DE SANTANA</t>
  </si>
  <si>
    <t>AUGUSTO SETTE CAMARA VALENTE</t>
  </si>
  <si>
    <t>ARILMA MARCAL DE BRITO</t>
  </si>
  <si>
    <t>SOLANGE</t>
  </si>
  <si>
    <t>MARIA DO PILAR FIGUEIREDO CRUZ</t>
  </si>
  <si>
    <t>ANTONIO CARLOS DE PAULA COSTA</t>
  </si>
  <si>
    <t>ELENE</t>
  </si>
  <si>
    <t>MARIANA</t>
  </si>
  <si>
    <t>CELSO MARCUS ALVARENGA DE CASTRO</t>
  </si>
  <si>
    <t>ISABELE</t>
  </si>
  <si>
    <t>GABRIEL ANTONIO FERREIRA ALVES</t>
  </si>
  <si>
    <t>ROSANE</t>
  </si>
  <si>
    <t>LUCAS RODRIGUES ARAUJO</t>
  </si>
  <si>
    <t>DANIELA ALMEIDA TEIXEIRA TOCCAFONDO</t>
  </si>
  <si>
    <t>JULIO</t>
  </si>
  <si>
    <t>LUCIANA FAVIERO DE LARA RIBEIRO</t>
  </si>
  <si>
    <t>SERGIO LINCOLN DE MATOS ARRUDA</t>
  </si>
  <si>
    <t>ERIKA</t>
  </si>
  <si>
    <t>ATILIO RULLI</t>
  </si>
  <si>
    <t>RAFAELA BAYARDINO MACHADO</t>
  </si>
  <si>
    <t>DENISE FREIRE MENICUCCI</t>
  </si>
  <si>
    <t>STELLA</t>
  </si>
  <si>
    <t>DANIELA MARQUES BRITO</t>
  </si>
  <si>
    <t>AFRISIO DE SOUZA VIEIRA LIMA FILHO</t>
  </si>
  <si>
    <t>LEONARDO GUERRA CHAVES</t>
  </si>
  <si>
    <t>YURI</t>
  </si>
  <si>
    <t>MARCIA COELHO</t>
  </si>
  <si>
    <t>SILVANIA</t>
  </si>
  <si>
    <t>NEMORA PAIM DOS SANTOS</t>
  </si>
  <si>
    <t>JAIME</t>
  </si>
  <si>
    <t>SILVANIA PEREIRA DA COSTA</t>
  </si>
  <si>
    <t>CIRIA</t>
  </si>
  <si>
    <t>ILTON LUIS GUIMARAES DE SIQUEIRA</t>
  </si>
  <si>
    <t>REDRAU</t>
  </si>
  <si>
    <t>GABRIEL BASILE PANTAZIS</t>
  </si>
  <si>
    <t>GARCIA</t>
  </si>
  <si>
    <t>ELIANE MEDEIROS LEOPOLDINO GONCALVES</t>
  </si>
  <si>
    <t>ALEXANDRE ALVES E SOUZA</t>
  </si>
  <si>
    <t>BIANCA</t>
  </si>
  <si>
    <t>VICTOR VIEITES DO VALLE PIRES</t>
  </si>
  <si>
    <t>ANA LUISA CUNHA CAMPOS DIEGUEZ</t>
  </si>
  <si>
    <t>DENISE</t>
  </si>
  <si>
    <t>DAURA DE CAMPOS MENDES FILPO</t>
  </si>
  <si>
    <t>DILSON</t>
  </si>
  <si>
    <t>SANDRA REGINA SILVEIRA</t>
  </si>
  <si>
    <t>ROBERTO</t>
  </si>
  <si>
    <t>GLAUCIA DE AVILA OLIVEIRA</t>
  </si>
  <si>
    <t>NADY</t>
  </si>
  <si>
    <t>PAULO SERGIO DOS SANTOS PEREIRA</t>
  </si>
  <si>
    <t>AMADO DA COSTA E SILVA</t>
  </si>
  <si>
    <t>EDUARDA SEBASTIANI VAN LIESHOUT</t>
  </si>
  <si>
    <t>CLAYTON</t>
  </si>
  <si>
    <t>ISABELLA AZARIAS DE SOUZA</t>
  </si>
  <si>
    <t>WILLIAM</t>
  </si>
  <si>
    <t>FLAVIO COSTA BEZERRA FILHO</t>
  </si>
  <si>
    <t>REJANE</t>
  </si>
  <si>
    <t>LEONARDO GRANJA CARDOSO</t>
  </si>
  <si>
    <t>WAGNER</t>
  </si>
  <si>
    <t>JULIA</t>
  </si>
  <si>
    <t>POLYANNA REZENDE MILHOMEM MARINHO</t>
  </si>
  <si>
    <t>DANIEL</t>
  </si>
  <si>
    <t>CHRISTIAN KLEBER ROSA LISBOA</t>
  </si>
  <si>
    <t>THAYSA</t>
  </si>
  <si>
    <t>JUSCELINO</t>
  </si>
  <si>
    <t>KRYSCIA</t>
  </si>
  <si>
    <t>CLUBE DE BLUEMETRIX GESTAO DE ATIVOS S.A</t>
  </si>
  <si>
    <t>EMMANUELLE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</si>
  <si>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</si>
  <si>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</si>
  <si>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</si>
  <si>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</si>
  <si>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</si>
  <si>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</si>
  <si>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</si>
  <si>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</si>
  <si>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</si>
  <si>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</si>
  <si>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</si>
  <si>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</si>
  <si>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</si>
  <si>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</si>
  <si>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ADRIANA</t>
  </si>
  <si>
    <t>EDUARDO</t>
  </si>
  <si>
    <t>SERGIO</t>
  </si>
  <si>
    <t>SUZY</t>
  </si>
  <si>
    <t>GABRIEL</t>
  </si>
  <si>
    <t>CELIA</t>
  </si>
  <si>
    <t>THAISSA</t>
  </si>
  <si>
    <t>MARINA</t>
  </si>
  <si>
    <t>ROSANA</t>
  </si>
  <si>
    <t>MILA</t>
  </si>
  <si>
    <t>OTAVIO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</si>
  <si>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</si>
  <si>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</si>
  <si>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</si>
  <si>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</si>
  <si>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</si>
  <si>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</si>
  <si>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</si>
  <si>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</si>
  <si>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</si>
  <si>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</si>
  <si>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</si>
  <si>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</si>
  <si>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</si>
  <si>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</si>
  <si>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</si>
  <si>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</si>
  <si>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LAGO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</si>
  <si>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</si>
  <si>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</si>
  <si>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</si>
  <si>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</si>
  <si>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</si>
  <si>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</si>
  <si>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</si>
  <si>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</si>
  <si>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</si>
  <si>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</si>
  <si>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</si>
  <si>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</si>
  <si>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</si>
  <si>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</si>
  <si>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</si>
  <si>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</si>
  <si>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</si>
  <si>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</si>
  <si>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</si>
  <si>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</si>
  <si>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GABRIELLE</t>
  </si>
  <si>
    <t>004340036</t>
  </si>
  <si>
    <t>TAYLA</t>
  </si>
  <si>
    <t>ANGELA</t>
  </si>
  <si>
    <t>ANNA</t>
  </si>
  <si>
    <t>ISABELLA</t>
  </si>
  <si>
    <t>MARIAH</t>
  </si>
  <si>
    <t>SANDRA</t>
  </si>
  <si>
    <t>004308815</t>
  </si>
  <si>
    <t>ZELI</t>
  </si>
  <si>
    <t>005043894</t>
  </si>
  <si>
    <t>NAIARA</t>
  </si>
  <si>
    <t>GLAUCIANE</t>
  </si>
  <si>
    <t>ALINNE</t>
  </si>
  <si>
    <t>CLAUDIO</t>
  </si>
  <si>
    <t>KARINA</t>
  </si>
  <si>
    <t>DANIELY</t>
  </si>
  <si>
    <t>IRACY</t>
  </si>
  <si>
    <t>NATAL</t>
  </si>
  <si>
    <t>JONAS</t>
  </si>
  <si>
    <t>002894447</t>
  </si>
  <si>
    <t>BRENO</t>
  </si>
  <si>
    <t>SIMONE</t>
  </si>
  <si>
    <t>RENATA</t>
  </si>
  <si>
    <t>BLUEMETRIX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</si>
  <si>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</si>
  <si>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</si>
  <si>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</si>
  <si>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</si>
  <si>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</si>
  <si>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</si>
  <si>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</si>
  <si>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</si>
  <si>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</si>
  <si>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</si>
  <si>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</si>
  <si>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</si>
  <si>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</si>
  <si>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</si>
  <si>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</si>
  <si>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</si>
  <si>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</si>
  <si>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</si>
  <si>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</si>
  <si>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</si>
  <si>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</si>
  <si>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</si>
  <si>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</si>
  <si>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</si>
  <si>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</si>
  <si>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</si>
  <si>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</si>
  <si>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</si>
  <si>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</si>
  <si>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</si>
  <si>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</si>
  <si>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</si>
  <si>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</si>
  <si>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</si>
  <si>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GIANLUCA</t>
  </si>
  <si>
    <t>MARCUS</t>
  </si>
  <si>
    <t>JALISON</t>
  </si>
  <si>
    <t>BASE</t>
  </si>
  <si>
    <t>CLOVIS</t>
  </si>
  <si>
    <t>RUBENS</t>
  </si>
  <si>
    <t>LAIS</t>
  </si>
  <si>
    <t>004165558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</si>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</sst>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71C-4D28-8554-6C5ED07C6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59173"/>
        <c:axId val="823237742"/>
      </c:lineChart>
      <c:catAx>
        <c:axId val="1162059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23237742"/>
        <c:crosses val="autoZero"/>
        <c:auto val="1"/>
        <c:lblAlgn val="ctr"/>
        <c:lblOffset val="100"/>
        <c:noMultiLvlLbl val="1"/>
      </c:catAx>
      <c:valAx>
        <c:axId val="823237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620591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F6C1-8C18-41D8-8B12-F14E2EB4E09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1.2E-2</v>
      </c>
      <c r="K4" s="6" t="s">
        <v>37</v>
      </c>
      <c r="L4" s="11">
        <v>0.1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33</v>
      </c>
      <c r="C5" s="5" t="s">
        <v>29</v>
      </c>
      <c r="D5" s="6" t="s">
        <v>19</v>
      </c>
      <c r="E5" s="6" t="s">
        <v>34</v>
      </c>
      <c r="F5" s="7" t="s">
        <v>35</v>
      </c>
      <c r="G5" s="6" t="s">
        <v>22</v>
      </c>
      <c r="H5" s="8" t="s">
        <v>30</v>
      </c>
      <c r="I5" s="9" t="s">
        <v>42</v>
      </c>
      <c r="J5" s="10">
        <v>1.2E-2</v>
      </c>
      <c r="K5" s="6" t="s">
        <v>25</v>
      </c>
      <c r="L5" s="11">
        <v>0</v>
      </c>
      <c r="M5" s="12" t="s">
        <v>43</v>
      </c>
      <c r="N5" s="12" t="s">
        <v>39</v>
      </c>
      <c r="O5" s="7"/>
      <c r="P5" s="13"/>
    </row>
    <row r="6" spans="1:16">
      <c r="A6" s="3" t="s">
        <v>44</v>
      </c>
      <c r="B6" s="4" t="s">
        <v>33</v>
      </c>
      <c r="C6" s="5" t="s">
        <v>29</v>
      </c>
      <c r="D6" s="6" t="s">
        <v>19</v>
      </c>
      <c r="E6" s="6" t="s">
        <v>34</v>
      </c>
      <c r="F6" s="7" t="s">
        <v>35</v>
      </c>
      <c r="G6" s="6" t="s">
        <v>22</v>
      </c>
      <c r="H6" s="8" t="s">
        <v>30</v>
      </c>
      <c r="I6" s="9" t="s">
        <v>42</v>
      </c>
      <c r="J6" s="10">
        <v>1.2E-2</v>
      </c>
      <c r="K6" s="6" t="s">
        <v>25</v>
      </c>
      <c r="L6" s="11">
        <v>0</v>
      </c>
      <c r="M6" s="12" t="s">
        <v>45</v>
      </c>
      <c r="N6" s="12" t="s">
        <v>46</v>
      </c>
      <c r="O6" s="7"/>
      <c r="P6" s="13"/>
    </row>
    <row r="7" spans="1:16">
      <c r="A7" s="3" t="s">
        <v>47</v>
      </c>
      <c r="B7" s="4" t="s">
        <v>48</v>
      </c>
      <c r="C7" s="5" t="s">
        <v>29</v>
      </c>
      <c r="D7" s="6" t="s">
        <v>19</v>
      </c>
      <c r="E7" s="6" t="s">
        <v>49</v>
      </c>
      <c r="F7" s="7" t="s">
        <v>50</v>
      </c>
      <c r="G7" s="6" t="s">
        <v>22</v>
      </c>
      <c r="H7" s="8" t="s">
        <v>51</v>
      </c>
      <c r="I7" s="9" t="s">
        <v>42</v>
      </c>
      <c r="J7" s="10">
        <v>1.2E-2</v>
      </c>
      <c r="K7" s="6" t="s">
        <v>25</v>
      </c>
      <c r="L7" s="11">
        <v>0</v>
      </c>
      <c r="M7" s="12"/>
      <c r="N7" s="12"/>
      <c r="O7" s="7" t="s">
        <v>52</v>
      </c>
      <c r="P7" s="13"/>
    </row>
    <row r="8" spans="1:16">
      <c r="A8" s="3" t="s">
        <v>53</v>
      </c>
      <c r="B8" s="4" t="s">
        <v>54</v>
      </c>
      <c r="C8" s="5" t="s">
        <v>29</v>
      </c>
      <c r="D8" s="6" t="s">
        <v>55</v>
      </c>
      <c r="E8" s="6" t="s">
        <v>34</v>
      </c>
      <c r="F8" s="7" t="s">
        <v>56</v>
      </c>
      <c r="G8" s="6" t="s">
        <v>22</v>
      </c>
      <c r="H8" s="8" t="s">
        <v>57</v>
      </c>
      <c r="I8" s="9" t="s">
        <v>58</v>
      </c>
      <c r="J8" s="10">
        <v>1.2E-2</v>
      </c>
      <c r="K8" s="6" t="s">
        <v>37</v>
      </c>
      <c r="L8" s="11">
        <v>0.1</v>
      </c>
      <c r="M8" s="12" t="s">
        <v>59</v>
      </c>
      <c r="N8" s="12" t="s">
        <v>60</v>
      </c>
      <c r="O8" s="7" t="s">
        <v>52</v>
      </c>
      <c r="P8" s="13" t="s">
        <v>61</v>
      </c>
    </row>
    <row r="9" spans="1:16">
      <c r="A9" s="3" t="s">
        <v>62</v>
      </c>
      <c r="B9" s="4" t="s">
        <v>63</v>
      </c>
      <c r="C9" s="5" t="s">
        <v>29</v>
      </c>
      <c r="D9" s="6" t="s">
        <v>64</v>
      </c>
      <c r="E9" s="6" t="s">
        <v>20</v>
      </c>
      <c r="F9" s="7" t="s">
        <v>65</v>
      </c>
      <c r="G9" s="6" t="s">
        <v>22</v>
      </c>
      <c r="H9" s="8" t="s">
        <v>57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46</v>
      </c>
      <c r="O9" s="7" t="s">
        <v>52</v>
      </c>
      <c r="P9" s="13" t="s">
        <v>66</v>
      </c>
    </row>
    <row r="10" spans="1:16">
      <c r="A10" s="3" t="s">
        <v>67</v>
      </c>
      <c r="B10" s="4" t="s">
        <v>68</v>
      </c>
      <c r="C10" s="5" t="s">
        <v>29</v>
      </c>
      <c r="D10" s="6" t="s">
        <v>64</v>
      </c>
      <c r="E10" s="6" t="s">
        <v>20</v>
      </c>
      <c r="F10" s="7" t="s">
        <v>65</v>
      </c>
      <c r="G10" s="6" t="s">
        <v>22</v>
      </c>
      <c r="H10" s="8" t="s">
        <v>57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69</v>
      </c>
      <c r="N10" s="12" t="s">
        <v>46</v>
      </c>
      <c r="O10" s="7" t="s">
        <v>52</v>
      </c>
      <c r="P10" s="13" t="s">
        <v>66</v>
      </c>
    </row>
    <row r="11" spans="1:16">
      <c r="A11" s="3" t="s">
        <v>70</v>
      </c>
      <c r="B11" s="4" t="s">
        <v>71</v>
      </c>
      <c r="C11" s="5" t="s">
        <v>29</v>
      </c>
      <c r="D11" s="6" t="s">
        <v>72</v>
      </c>
      <c r="E11" s="6" t="s">
        <v>20</v>
      </c>
      <c r="F11" s="7" t="s">
        <v>73</v>
      </c>
      <c r="G11" s="6" t="s">
        <v>22</v>
      </c>
      <c r="H11" s="8" t="s">
        <v>57</v>
      </c>
      <c r="I11" s="9" t="s">
        <v>42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20</v>
      </c>
      <c r="O11" s="7" t="s">
        <v>52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19</v>
      </c>
      <c r="E12" s="6" t="s">
        <v>49</v>
      </c>
      <c r="F12" s="7" t="s">
        <v>77</v>
      </c>
      <c r="G12" s="6" t="s">
        <v>22</v>
      </c>
      <c r="H12" s="8" t="s">
        <v>57</v>
      </c>
      <c r="I12" s="9" t="s">
        <v>58</v>
      </c>
      <c r="J12" s="10">
        <v>1.2E-2</v>
      </c>
      <c r="K12" s="6" t="s">
        <v>37</v>
      </c>
      <c r="L12" s="11">
        <v>0.1</v>
      </c>
      <c r="M12" s="12" t="s">
        <v>78</v>
      </c>
      <c r="N12" s="12" t="s">
        <v>49</v>
      </c>
      <c r="O12" s="7" t="s">
        <v>52</v>
      </c>
      <c r="P12" s="13"/>
    </row>
    <row r="13" spans="1:16">
      <c r="A13" s="3" t="s">
        <v>79</v>
      </c>
      <c r="B13" s="4" t="s">
        <v>33</v>
      </c>
      <c r="C13" s="5" t="s">
        <v>29</v>
      </c>
      <c r="D13" s="6" t="s">
        <v>80</v>
      </c>
      <c r="E13" s="6" t="s">
        <v>49</v>
      </c>
      <c r="F13" s="7" t="s">
        <v>81</v>
      </c>
      <c r="G13" s="6" t="s">
        <v>22</v>
      </c>
      <c r="H13" s="8" t="s">
        <v>82</v>
      </c>
      <c r="I13" s="9" t="s">
        <v>42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49</v>
      </c>
      <c r="O13" s="7" t="s">
        <v>52</v>
      </c>
      <c r="P13" s="13"/>
    </row>
    <row r="14" spans="1:16">
      <c r="A14" s="3" t="s">
        <v>84</v>
      </c>
      <c r="B14" s="4" t="s">
        <v>85</v>
      </c>
      <c r="C14" s="5" t="s">
        <v>29</v>
      </c>
      <c r="D14" s="6" t="s">
        <v>19</v>
      </c>
      <c r="E14" s="6" t="s">
        <v>60</v>
      </c>
      <c r="F14" s="7" t="s">
        <v>86</v>
      </c>
      <c r="G14" s="6" t="s">
        <v>22</v>
      </c>
      <c r="H14" s="8" t="s">
        <v>82</v>
      </c>
      <c r="I14" s="9" t="s">
        <v>87</v>
      </c>
      <c r="J14" s="10">
        <v>2.5000000000000001E-2</v>
      </c>
      <c r="K14" s="6" t="s">
        <v>88</v>
      </c>
      <c r="L14" s="11">
        <v>0.2</v>
      </c>
      <c r="M14" s="12" t="s">
        <v>89</v>
      </c>
      <c r="N14" s="12" t="s">
        <v>90</v>
      </c>
      <c r="O14" s="7" t="s">
        <v>91</v>
      </c>
      <c r="P14" s="13"/>
    </row>
  </sheetData>
  <customSheetViews>
    <customSheetView guid="{464E467D-5F69-45A6-B615-C09F27CC4D65}" filter="1" showAutoFilter="1">
      <pageMargins left="0.511811024" right="0.511811024" top="0.78740157499999996" bottom="0.78740157499999996" header="0.31496062000000002" footer="0.31496062000000002"/>
      <autoFilter ref="A1:P1" xr:uid="{338CDB3D-EA0D-4249-843B-8B6CC07AAF10}"/>
    </customSheetView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A1:I1" xr:uid="{C4B9C453-DFFC-4D7F-B6EA-63CCF99EB792}"/>
    </customSheetView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A1:P1" xr:uid="{D2A68279-486A-4B1B-A8CA-7423700907A9}"/>
    </customSheetView>
    <customSheetView guid="{43D7DCDF-CF02-4AAB-AE27-FF5FBA1F67C7}" filter="1" showAutoFilter="1">
      <pageMargins left="0.511811024" right="0.511811024" top="0.78740157499999996" bottom="0.78740157499999996" header="0.31496062000000002" footer="0.31496062000000002"/>
      <autoFilter ref="A1:P1" xr:uid="{C3C8387B-B7BA-45CE-B1E1-C230C384E552}"/>
    </customSheetView>
    <customSheetView guid="{8CA8846E-7409-464D-8BE7-34F85B724DDC}" filter="1" showAutoFilter="1">
      <pageMargins left="0.511811024" right="0.511811024" top="0.78740157499999996" bottom="0.78740157499999996" header="0.31496062000000002" footer="0.31496062000000002"/>
      <autoFilter ref="C1" xr:uid="{BCC9E957-4352-4C06-BB1D-AF20C441A3D8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6" t="s">
        <v>92</v>
      </c>
      <c r="B1" s="647"/>
      <c r="C1" s="647"/>
      <c r="D1" s="647"/>
      <c r="E1" s="647"/>
      <c r="F1" s="647"/>
      <c r="G1" s="15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15" t="s">
        <v>93</v>
      </c>
      <c r="R1" s="17" t="s">
        <v>92</v>
      </c>
      <c r="S1" s="18" t="s">
        <v>95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  <c r="AX1" s="19" t="s">
        <v>96</v>
      </c>
      <c r="AY1" s="19" t="s">
        <v>96</v>
      </c>
      <c r="AZ1" s="19" t="s">
        <v>96</v>
      </c>
      <c r="BA1" s="19" t="s">
        <v>96</v>
      </c>
      <c r="BB1" s="19" t="s">
        <v>96</v>
      </c>
    </row>
    <row r="2" spans="1:54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115</v>
      </c>
      <c r="AD2" s="20" t="s">
        <v>116</v>
      </c>
      <c r="AE2" s="20" t="s">
        <v>117</v>
      </c>
      <c r="AF2" s="20" t="s">
        <v>118</v>
      </c>
      <c r="AG2" s="20" t="s">
        <v>119</v>
      </c>
      <c r="AH2" s="20" t="s">
        <v>120</v>
      </c>
      <c r="AI2" s="20" t="s">
        <v>121</v>
      </c>
      <c r="AJ2" s="20" t="s">
        <v>122</v>
      </c>
      <c r="AK2" s="20" t="s">
        <v>123</v>
      </c>
      <c r="AL2" s="20" t="s">
        <v>124</v>
      </c>
      <c r="AM2" s="20" t="s">
        <v>125</v>
      </c>
      <c r="AN2" s="20" t="s">
        <v>126</v>
      </c>
      <c r="AO2" s="20" t="s">
        <v>127</v>
      </c>
      <c r="AP2" s="20" t="s">
        <v>128</v>
      </c>
      <c r="AQ2" s="20" t="s">
        <v>129</v>
      </c>
      <c r="AR2" s="20" t="s">
        <v>130</v>
      </c>
      <c r="AS2" s="20" t="s">
        <v>131</v>
      </c>
      <c r="AT2" s="20" t="s">
        <v>132</v>
      </c>
      <c r="AU2" s="20" t="s">
        <v>133</v>
      </c>
      <c r="AV2" s="20" t="s">
        <v>134</v>
      </c>
      <c r="AW2" s="20" t="s">
        <v>135</v>
      </c>
      <c r="AX2" s="20" t="s">
        <v>136</v>
      </c>
      <c r="AY2" s="20" t="s">
        <v>137</v>
      </c>
      <c r="AZ2" s="20" t="s">
        <v>138</v>
      </c>
      <c r="BA2" s="20" t="s">
        <v>139</v>
      </c>
      <c r="BB2" s="20" t="s">
        <v>140</v>
      </c>
    </row>
    <row r="3" spans="1:54" ht="15.75" customHeight="1">
      <c r="A3" s="23" t="s">
        <v>29</v>
      </c>
      <c r="B3" s="3" t="s">
        <v>141</v>
      </c>
      <c r="C3" s="4" t="s">
        <v>142</v>
      </c>
      <c r="D3" s="7" t="s">
        <v>64</v>
      </c>
      <c r="E3" s="7" t="s">
        <v>20</v>
      </c>
      <c r="F3" s="7" t="s">
        <v>143</v>
      </c>
      <c r="G3" s="7" t="e">
        <f t="shared" ref="G3:G257" ca="1" si="0">_xludf.IFS($BB$3:$BB$864&lt;=500000,"Breno",$BB$3:$BB$864&lt;=20000000,"Bruno",$BB$3:$BB$864="","")</f>
        <v>#NAME?</v>
      </c>
      <c r="H3" s="24" t="s">
        <v>144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58</v>
      </c>
      <c r="N3" s="26">
        <v>1.2E-2</v>
      </c>
      <c r="O3" s="7" t="s">
        <v>37</v>
      </c>
      <c r="P3" s="27">
        <v>0.1</v>
      </c>
      <c r="Q3" s="28"/>
      <c r="R3" s="28" t="s">
        <v>145</v>
      </c>
      <c r="S3" s="7" t="s">
        <v>146</v>
      </c>
      <c r="T3" s="7" t="s">
        <v>147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148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149</v>
      </c>
      <c r="C4" s="4" t="s">
        <v>150</v>
      </c>
      <c r="D4" s="7" t="s">
        <v>151</v>
      </c>
      <c r="E4" s="7" t="s">
        <v>49</v>
      </c>
      <c r="F4" s="7" t="s">
        <v>152</v>
      </c>
      <c r="G4" s="7" t="e">
        <f t="shared" ca="1" si="0"/>
        <v>#NAME?</v>
      </c>
      <c r="H4" s="24" t="s">
        <v>153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42</v>
      </c>
      <c r="N4" s="26">
        <v>1.2E-2</v>
      </c>
      <c r="O4" s="7" t="s">
        <v>25</v>
      </c>
      <c r="P4" s="27">
        <v>0</v>
      </c>
      <c r="Q4" s="28" t="s">
        <v>154</v>
      </c>
      <c r="R4" s="28"/>
      <c r="S4" s="7" t="s">
        <v>146</v>
      </c>
      <c r="T4" s="7" t="s">
        <v>155</v>
      </c>
      <c r="U4" s="7" t="s">
        <v>49</v>
      </c>
      <c r="V4" s="24" t="e">
        <f t="shared" ca="1" si="2"/>
        <v>#NAME?</v>
      </c>
      <c r="W4" s="7"/>
      <c r="X4" s="7" t="s">
        <v>40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156</v>
      </c>
      <c r="C5" s="4" t="s">
        <v>157</v>
      </c>
      <c r="D5" s="7" t="s">
        <v>72</v>
      </c>
      <c r="E5" s="7" t="s">
        <v>20</v>
      </c>
      <c r="F5" s="7" t="s">
        <v>158</v>
      </c>
      <c r="G5" s="7" t="e">
        <f t="shared" ca="1" si="0"/>
        <v>#NAME?</v>
      </c>
      <c r="H5" s="24" t="s">
        <v>153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58</v>
      </c>
      <c r="N5" s="26">
        <v>1.2E-2</v>
      </c>
      <c r="O5" s="7" t="s">
        <v>37</v>
      </c>
      <c r="P5" s="27">
        <v>0.1</v>
      </c>
      <c r="Q5" s="28"/>
      <c r="R5" s="28"/>
      <c r="S5" s="7" t="s">
        <v>146</v>
      </c>
      <c r="T5" s="7" t="s">
        <v>159</v>
      </c>
      <c r="U5" s="7" t="s">
        <v>20</v>
      </c>
      <c r="V5" s="24" t="e">
        <f t="shared" ca="1" si="2"/>
        <v>#NAME?</v>
      </c>
      <c r="W5" s="7"/>
      <c r="X5" s="7" t="s">
        <v>52</v>
      </c>
      <c r="Y5" s="29" t="s">
        <v>148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160</v>
      </c>
      <c r="C6" s="4" t="s">
        <v>161</v>
      </c>
      <c r="D6" s="7" t="s">
        <v>19</v>
      </c>
      <c r="E6" s="7" t="s">
        <v>49</v>
      </c>
      <c r="F6" s="7" t="s">
        <v>50</v>
      </c>
      <c r="G6" s="7" t="e">
        <f t="shared" ca="1" si="0"/>
        <v>#NAME?</v>
      </c>
      <c r="H6" s="24" t="s">
        <v>162</v>
      </c>
      <c r="I6" s="24" t="s">
        <v>163</v>
      </c>
      <c r="J6" s="7" t="str">
        <f t="shared" si="1"/>
        <v>Não</v>
      </c>
      <c r="K6" s="25">
        <v>45036</v>
      </c>
      <c r="L6" s="7"/>
      <c r="M6" s="7" t="s">
        <v>42</v>
      </c>
      <c r="N6" s="26">
        <v>1.2E-2</v>
      </c>
      <c r="O6" s="7" t="s">
        <v>25</v>
      </c>
      <c r="P6" s="27">
        <v>0</v>
      </c>
      <c r="Q6" s="28"/>
      <c r="R6" s="28"/>
      <c r="S6" s="7" t="s">
        <v>146</v>
      </c>
      <c r="T6" s="7" t="s">
        <v>164</v>
      </c>
      <c r="U6" s="7" t="s">
        <v>49</v>
      </c>
      <c r="V6" s="24" t="e">
        <f t="shared" ca="1" si="2"/>
        <v>#NAME?</v>
      </c>
      <c r="W6" s="7"/>
      <c r="X6" s="7"/>
      <c r="Y6" s="29" t="s">
        <v>148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165</v>
      </c>
      <c r="C7" s="4" t="s">
        <v>166</v>
      </c>
      <c r="D7" s="7" t="s">
        <v>19</v>
      </c>
      <c r="E7" s="7" t="s">
        <v>49</v>
      </c>
      <c r="F7" s="7" t="s">
        <v>167</v>
      </c>
      <c r="G7" s="7" t="e">
        <f t="shared" ca="1" si="0"/>
        <v>#NAME?</v>
      </c>
      <c r="H7" s="24" t="s">
        <v>168</v>
      </c>
      <c r="I7" s="24" t="s">
        <v>163</v>
      </c>
      <c r="J7" s="7" t="str">
        <f t="shared" si="1"/>
        <v>Não</v>
      </c>
      <c r="K7" s="25">
        <v>45474</v>
      </c>
      <c r="L7" s="7"/>
      <c r="M7" s="7" t="s">
        <v>42</v>
      </c>
      <c r="N7" s="26">
        <v>1.2E-2</v>
      </c>
      <c r="O7" s="7" t="s">
        <v>25</v>
      </c>
      <c r="P7" s="27">
        <v>0</v>
      </c>
      <c r="Q7" s="28"/>
      <c r="R7" s="28"/>
      <c r="S7" s="7" t="s">
        <v>146</v>
      </c>
      <c r="T7" s="7" t="s">
        <v>169</v>
      </c>
      <c r="U7" s="7" t="s">
        <v>49</v>
      </c>
      <c r="V7" s="24" t="e">
        <f t="shared" ca="1" si="2"/>
        <v>#NAME?</v>
      </c>
      <c r="W7" s="7"/>
      <c r="X7" s="7" t="s">
        <v>91</v>
      </c>
      <c r="Y7" s="29" t="s">
        <v>148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170</v>
      </c>
      <c r="C8" s="4" t="s">
        <v>171</v>
      </c>
      <c r="D8" s="7" t="s">
        <v>19</v>
      </c>
      <c r="E8" s="7" t="s">
        <v>20</v>
      </c>
      <c r="F8" s="7" t="s">
        <v>172</v>
      </c>
      <c r="G8" s="7" t="e">
        <f t="shared" ca="1" si="0"/>
        <v>#NAME?</v>
      </c>
      <c r="H8" s="24" t="s">
        <v>153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173</v>
      </c>
      <c r="N8" s="26">
        <v>0</v>
      </c>
      <c r="O8" s="7" t="s">
        <v>25</v>
      </c>
      <c r="P8" s="27">
        <v>0</v>
      </c>
      <c r="Q8" s="28"/>
      <c r="R8" s="28"/>
      <c r="S8" s="7" t="s">
        <v>146</v>
      </c>
      <c r="T8" s="7" t="s">
        <v>174</v>
      </c>
      <c r="U8" s="7" t="s">
        <v>20</v>
      </c>
      <c r="V8" s="24" t="e">
        <f t="shared" ca="1" si="2"/>
        <v>#NAME?</v>
      </c>
      <c r="W8" s="7"/>
      <c r="X8" s="7"/>
      <c r="Y8" s="29" t="s">
        <v>148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175</v>
      </c>
      <c r="C9" s="4" t="s">
        <v>176</v>
      </c>
      <c r="D9" s="7" t="s">
        <v>19</v>
      </c>
      <c r="E9" s="7" t="s">
        <v>49</v>
      </c>
      <c r="F9" s="7" t="s">
        <v>50</v>
      </c>
      <c r="G9" s="7" t="e">
        <f t="shared" ca="1" si="0"/>
        <v>#NAME?</v>
      </c>
      <c r="H9" s="24" t="s">
        <v>153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42</v>
      </c>
      <c r="N9" s="26">
        <v>1.2E-2</v>
      </c>
      <c r="O9" s="7" t="s">
        <v>25</v>
      </c>
      <c r="P9" s="27">
        <v>0</v>
      </c>
      <c r="Q9" s="28"/>
      <c r="R9" s="28"/>
      <c r="S9" s="7" t="s">
        <v>146</v>
      </c>
      <c r="T9" s="7" t="s">
        <v>177</v>
      </c>
      <c r="U9" s="7" t="s">
        <v>49</v>
      </c>
      <c r="V9" s="24" t="e">
        <f t="shared" ca="1" si="2"/>
        <v>#NAME?</v>
      </c>
      <c r="W9" s="7"/>
      <c r="X9" s="7"/>
      <c r="Y9" s="29" t="s">
        <v>148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178</v>
      </c>
      <c r="C10" s="4" t="s">
        <v>179</v>
      </c>
      <c r="D10" s="7" t="s">
        <v>80</v>
      </c>
      <c r="E10" s="7" t="s">
        <v>49</v>
      </c>
      <c r="F10" s="7" t="s">
        <v>81</v>
      </c>
      <c r="G10" s="7" t="e">
        <f t="shared" ca="1" si="0"/>
        <v>#NAME?</v>
      </c>
      <c r="H10" s="24" t="s">
        <v>153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42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146</v>
      </c>
      <c r="T10" s="7" t="s">
        <v>180</v>
      </c>
      <c r="U10" s="7" t="s">
        <v>49</v>
      </c>
      <c r="V10" s="24" t="e">
        <f t="shared" ca="1" si="2"/>
        <v>#NAME?</v>
      </c>
      <c r="W10" s="7"/>
      <c r="X10" s="7" t="s">
        <v>91</v>
      </c>
      <c r="Y10" s="29" t="s">
        <v>148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178</v>
      </c>
      <c r="C11" s="4" t="s">
        <v>181</v>
      </c>
      <c r="D11" s="7" t="s">
        <v>80</v>
      </c>
      <c r="E11" s="7" t="s">
        <v>49</v>
      </c>
      <c r="F11" s="7" t="s">
        <v>81</v>
      </c>
      <c r="G11" s="7" t="e">
        <f t="shared" ca="1" si="0"/>
        <v>#NAME?</v>
      </c>
      <c r="H11" s="24" t="s">
        <v>153</v>
      </c>
      <c r="I11" s="24" t="s">
        <v>25</v>
      </c>
      <c r="J11" s="7" t="s">
        <v>182</v>
      </c>
      <c r="K11" s="25">
        <v>45450</v>
      </c>
      <c r="L11" s="7"/>
      <c r="M11" s="7" t="s">
        <v>183</v>
      </c>
      <c r="N11" s="26">
        <v>2.5000000000000001E-2</v>
      </c>
      <c r="O11" s="7" t="s">
        <v>184</v>
      </c>
      <c r="P11" s="27">
        <v>0.2</v>
      </c>
      <c r="Q11" s="28"/>
      <c r="R11" s="28"/>
      <c r="S11" s="7" t="s">
        <v>146</v>
      </c>
      <c r="T11" s="7" t="s">
        <v>180</v>
      </c>
      <c r="U11" s="7" t="s">
        <v>49</v>
      </c>
      <c r="V11" s="24" t="e">
        <f t="shared" ca="1" si="2"/>
        <v>#NAME?</v>
      </c>
      <c r="W11" s="7"/>
      <c r="X11" s="7" t="s">
        <v>91</v>
      </c>
      <c r="Y11" s="29" t="s">
        <v>148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185</v>
      </c>
      <c r="C12" s="34" t="s">
        <v>186</v>
      </c>
      <c r="D12" s="7" t="s">
        <v>55</v>
      </c>
      <c r="E12" s="7" t="s">
        <v>34</v>
      </c>
      <c r="F12" s="7" t="s">
        <v>56</v>
      </c>
      <c r="G12" s="7" t="e">
        <f t="shared" ca="1" si="0"/>
        <v>#NAME?</v>
      </c>
      <c r="H12" s="24" t="s">
        <v>162</v>
      </c>
      <c r="I12" s="24" t="s">
        <v>25</v>
      </c>
      <c r="J12" s="7" t="s">
        <v>182</v>
      </c>
      <c r="K12" s="25">
        <v>45582</v>
      </c>
      <c r="L12" s="7"/>
      <c r="M12" s="7" t="s">
        <v>58</v>
      </c>
      <c r="N12" s="26">
        <v>1.2E-2</v>
      </c>
      <c r="O12" s="7" t="s">
        <v>37</v>
      </c>
      <c r="P12" s="27">
        <v>0.1</v>
      </c>
      <c r="Q12" s="28" t="s">
        <v>187</v>
      </c>
      <c r="R12" s="28"/>
      <c r="S12" s="7" t="s">
        <v>188</v>
      </c>
      <c r="T12" s="7" t="s">
        <v>189</v>
      </c>
      <c r="U12" s="7" t="s">
        <v>60</v>
      </c>
      <c r="V12" s="24" t="e">
        <f t="shared" ca="1" si="2"/>
        <v>#NAME?</v>
      </c>
      <c r="W12" s="7"/>
      <c r="X12" s="7" t="s">
        <v>52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190</v>
      </c>
      <c r="C13" s="35" t="s">
        <v>191</v>
      </c>
      <c r="D13" s="7" t="s">
        <v>19</v>
      </c>
      <c r="E13" s="7" t="s">
        <v>49</v>
      </c>
      <c r="F13" s="7" t="s">
        <v>50</v>
      </c>
      <c r="G13" s="7" t="e">
        <f t="shared" ca="1" si="0"/>
        <v>#NAME?</v>
      </c>
      <c r="H13" s="24" t="s">
        <v>153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36</v>
      </c>
      <c r="N13" s="26">
        <v>1.2E-2</v>
      </c>
      <c r="O13" s="7" t="s">
        <v>37</v>
      </c>
      <c r="P13" s="27">
        <v>0.1</v>
      </c>
      <c r="Q13" s="28"/>
      <c r="R13" s="28"/>
      <c r="S13" s="7" t="s">
        <v>146</v>
      </c>
      <c r="T13" s="6" t="s">
        <v>192</v>
      </c>
      <c r="U13" s="7" t="s">
        <v>49</v>
      </c>
      <c r="V13" s="24" t="e">
        <f t="shared" ca="1" si="2"/>
        <v>#NAME?</v>
      </c>
      <c r="W13" s="7"/>
      <c r="X13" s="7"/>
      <c r="Y13" s="29" t="s">
        <v>148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193</v>
      </c>
      <c r="C14" s="35" t="s">
        <v>194</v>
      </c>
      <c r="D14" s="7" t="s">
        <v>195</v>
      </c>
      <c r="E14" s="7" t="s">
        <v>20</v>
      </c>
      <c r="F14" s="7" t="s">
        <v>196</v>
      </c>
      <c r="G14" s="7" t="e">
        <f t="shared" ca="1" si="0"/>
        <v>#NAME?</v>
      </c>
      <c r="H14" s="24" t="s">
        <v>153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42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146</v>
      </c>
      <c r="T14" s="6" t="s">
        <v>197</v>
      </c>
      <c r="U14" s="7" t="s">
        <v>20</v>
      </c>
      <c r="V14" s="24" t="e">
        <f t="shared" ca="1" si="2"/>
        <v>#NAME?</v>
      </c>
      <c r="W14" s="7"/>
      <c r="X14" s="7" t="s">
        <v>52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198</v>
      </c>
      <c r="C15" s="4" t="s">
        <v>199</v>
      </c>
      <c r="D15" s="7" t="s">
        <v>19</v>
      </c>
      <c r="E15" s="7" t="s">
        <v>20</v>
      </c>
      <c r="F15" s="7" t="s">
        <v>200</v>
      </c>
      <c r="G15" s="7" t="e">
        <f t="shared" ca="1" si="0"/>
        <v>#NAME?</v>
      </c>
      <c r="H15" s="24" t="s">
        <v>153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201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146</v>
      </c>
      <c r="T15" s="7" t="s">
        <v>202</v>
      </c>
      <c r="U15" s="7" t="s">
        <v>20</v>
      </c>
      <c r="V15" s="24" t="e">
        <f t="shared" ca="1" si="2"/>
        <v>#NAME?</v>
      </c>
      <c r="W15" s="7"/>
      <c r="X15" s="7"/>
      <c r="Y15" s="29" t="s">
        <v>148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203</v>
      </c>
      <c r="C16" s="4" t="s">
        <v>204</v>
      </c>
      <c r="D16" s="7" t="s">
        <v>64</v>
      </c>
      <c r="E16" s="7" t="s">
        <v>20</v>
      </c>
      <c r="F16" s="7" t="s">
        <v>205</v>
      </c>
      <c r="G16" s="7" t="e">
        <f t="shared" ca="1" si="0"/>
        <v>#NAME?</v>
      </c>
      <c r="H16" s="24" t="s">
        <v>162</v>
      </c>
      <c r="I16" s="24" t="s">
        <v>206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207</v>
      </c>
      <c r="R16" s="36"/>
      <c r="S16" s="7" t="s">
        <v>146</v>
      </c>
      <c r="T16" s="7" t="s">
        <v>208</v>
      </c>
      <c r="U16" s="7" t="s">
        <v>46</v>
      </c>
      <c r="V16" s="24" t="e">
        <f t="shared" ca="1" si="2"/>
        <v>#NAME?</v>
      </c>
      <c r="W16" s="7"/>
      <c r="X16" s="7"/>
      <c r="Y16" s="29" t="s">
        <v>148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209</v>
      </c>
      <c r="C17" s="4" t="s">
        <v>210</v>
      </c>
      <c r="D17" s="7" t="s">
        <v>19</v>
      </c>
      <c r="E17" s="7" t="s">
        <v>20</v>
      </c>
      <c r="F17" s="7" t="s">
        <v>211</v>
      </c>
      <c r="G17" s="7" t="e">
        <f t="shared" ca="1" si="0"/>
        <v>#NAME?</v>
      </c>
      <c r="H17" s="24" t="s">
        <v>162</v>
      </c>
      <c r="I17" s="24" t="s">
        <v>212</v>
      </c>
      <c r="J17" s="7" t="str">
        <f t="shared" si="3"/>
        <v>Não</v>
      </c>
      <c r="K17" s="25">
        <v>45036</v>
      </c>
      <c r="L17" s="7"/>
      <c r="M17" s="7" t="s">
        <v>42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146</v>
      </c>
      <c r="T17" s="7" t="s">
        <v>213</v>
      </c>
      <c r="U17" s="7" t="s">
        <v>20</v>
      </c>
      <c r="V17" s="24" t="e">
        <f t="shared" ca="1" si="2"/>
        <v>#NAME?</v>
      </c>
      <c r="W17" s="7"/>
      <c r="X17" s="7"/>
      <c r="Y17" s="29" t="s">
        <v>148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214</v>
      </c>
      <c r="C18" s="4" t="s">
        <v>215</v>
      </c>
      <c r="D18" s="7" t="s">
        <v>19</v>
      </c>
      <c r="E18" s="7" t="s">
        <v>34</v>
      </c>
      <c r="F18" s="7" t="s">
        <v>35</v>
      </c>
      <c r="G18" s="7" t="e">
        <f t="shared" ca="1" si="0"/>
        <v>#NAME?</v>
      </c>
      <c r="H18" s="24" t="s">
        <v>168</v>
      </c>
      <c r="I18" s="24" t="s">
        <v>163</v>
      </c>
      <c r="J18" s="7" t="str">
        <f t="shared" si="3"/>
        <v>Não</v>
      </c>
      <c r="K18" s="25">
        <v>45544</v>
      </c>
      <c r="L18" s="7"/>
      <c r="M18" s="7" t="s">
        <v>216</v>
      </c>
      <c r="N18" s="26">
        <v>1.4999999999999999E-2</v>
      </c>
      <c r="O18" s="7" t="s">
        <v>37</v>
      </c>
      <c r="P18" s="27">
        <v>0.1</v>
      </c>
      <c r="Q18" s="28"/>
      <c r="R18" s="28"/>
      <c r="S18" s="7" t="s">
        <v>146</v>
      </c>
      <c r="T18" s="7" t="s">
        <v>217</v>
      </c>
      <c r="U18" s="7" t="s">
        <v>39</v>
      </c>
      <c r="V18" s="24" t="e">
        <f t="shared" ca="1" si="2"/>
        <v>#NAME?</v>
      </c>
      <c r="W18" s="7"/>
      <c r="X18" s="7" t="s">
        <v>52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218</v>
      </c>
      <c r="C19" s="4" t="s">
        <v>219</v>
      </c>
      <c r="D19" s="7" t="s">
        <v>19</v>
      </c>
      <c r="E19" s="7" t="s">
        <v>20</v>
      </c>
      <c r="F19" s="7" t="s">
        <v>211</v>
      </c>
      <c r="G19" s="7" t="e">
        <f t="shared" ca="1" si="0"/>
        <v>#NAME?</v>
      </c>
      <c r="H19" s="24" t="s">
        <v>153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42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146</v>
      </c>
      <c r="T19" s="7" t="s">
        <v>220</v>
      </c>
      <c r="U19" s="7" t="s">
        <v>20</v>
      </c>
      <c r="V19" s="24" t="e">
        <f t="shared" ca="1" si="2"/>
        <v>#NAME?</v>
      </c>
      <c r="W19" s="7"/>
      <c r="X19" s="7"/>
      <c r="Y19" s="29" t="s">
        <v>148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221</v>
      </c>
      <c r="C20" s="4" t="s">
        <v>222</v>
      </c>
      <c r="D20" s="7" t="s">
        <v>19</v>
      </c>
      <c r="E20" s="7" t="s">
        <v>20</v>
      </c>
      <c r="F20" s="7" t="s">
        <v>211</v>
      </c>
      <c r="G20" s="7" t="e">
        <f t="shared" ca="1" si="0"/>
        <v>#NAME?</v>
      </c>
      <c r="H20" s="24" t="s">
        <v>162</v>
      </c>
      <c r="I20" s="24" t="s">
        <v>223</v>
      </c>
      <c r="J20" s="7" t="str">
        <f t="shared" si="3"/>
        <v>Não</v>
      </c>
      <c r="K20" s="25">
        <v>45356</v>
      </c>
      <c r="L20" s="7"/>
      <c r="M20" s="7" t="s">
        <v>58</v>
      </c>
      <c r="N20" s="26">
        <v>0.01</v>
      </c>
      <c r="O20" s="7" t="s">
        <v>37</v>
      </c>
      <c r="P20" s="27">
        <v>0.1</v>
      </c>
      <c r="Q20" s="28"/>
      <c r="R20" s="28"/>
      <c r="S20" s="7" t="s">
        <v>146</v>
      </c>
      <c r="T20" s="7" t="s">
        <v>220</v>
      </c>
      <c r="U20" s="7" t="s">
        <v>20</v>
      </c>
      <c r="V20" s="24" t="e">
        <f t="shared" ca="1" si="2"/>
        <v>#NAME?</v>
      </c>
      <c r="W20" s="7"/>
      <c r="X20" s="7"/>
      <c r="Y20" s="29" t="s">
        <v>148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224</v>
      </c>
      <c r="C21" s="4" t="s">
        <v>225</v>
      </c>
      <c r="D21" s="7" t="s">
        <v>64</v>
      </c>
      <c r="E21" s="7" t="s">
        <v>20</v>
      </c>
      <c r="F21" s="7" t="s">
        <v>143</v>
      </c>
      <c r="G21" s="7" t="e">
        <f t="shared" ca="1" si="0"/>
        <v>#NAME?</v>
      </c>
      <c r="H21" s="24" t="s">
        <v>144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226</v>
      </c>
      <c r="N21" s="26">
        <v>0.01</v>
      </c>
      <c r="O21" s="7" t="s">
        <v>25</v>
      </c>
      <c r="P21" s="27">
        <v>0</v>
      </c>
      <c r="Q21" s="28"/>
      <c r="R21" s="28"/>
      <c r="S21" s="7" t="s">
        <v>146</v>
      </c>
      <c r="T21" s="7" t="s">
        <v>227</v>
      </c>
      <c r="U21" s="7" t="s">
        <v>20</v>
      </c>
      <c r="V21" s="24" t="e">
        <f t="shared" ca="1" si="2"/>
        <v>#NAME?</v>
      </c>
      <c r="W21" s="7"/>
      <c r="X21" s="7"/>
      <c r="Y21" s="29" t="s">
        <v>148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228</v>
      </c>
      <c r="C22" s="4" t="s">
        <v>229</v>
      </c>
      <c r="D22" s="7" t="s">
        <v>19</v>
      </c>
      <c r="E22" s="7" t="s">
        <v>20</v>
      </c>
      <c r="F22" s="7" t="s">
        <v>200</v>
      </c>
      <c r="G22" s="7" t="e">
        <f t="shared" ca="1" si="0"/>
        <v>#NAME?</v>
      </c>
      <c r="H22" s="24" t="s">
        <v>153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42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146</v>
      </c>
      <c r="T22" s="7" t="s">
        <v>230</v>
      </c>
      <c r="U22" s="7" t="s">
        <v>20</v>
      </c>
      <c r="V22" s="24" t="e">
        <f t="shared" ca="1" si="2"/>
        <v>#NAME?</v>
      </c>
      <c r="W22" s="7"/>
      <c r="X22" s="7" t="s">
        <v>40</v>
      </c>
      <c r="Y22" s="29" t="s">
        <v>148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231</v>
      </c>
      <c r="C23" s="4" t="s">
        <v>232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153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42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146</v>
      </c>
      <c r="T23" s="7" t="s">
        <v>233</v>
      </c>
      <c r="U23" s="7" t="s">
        <v>20</v>
      </c>
      <c r="V23" s="24" t="e">
        <f t="shared" ca="1" si="2"/>
        <v>#NAME?</v>
      </c>
      <c r="W23" s="7"/>
      <c r="X23" s="7"/>
      <c r="Y23" s="29" t="s">
        <v>148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234</v>
      </c>
      <c r="C24" s="4" t="s">
        <v>235</v>
      </c>
      <c r="D24" s="7" t="s">
        <v>19</v>
      </c>
      <c r="E24" s="7" t="s">
        <v>20</v>
      </c>
      <c r="F24" s="7" t="s">
        <v>200</v>
      </c>
      <c r="G24" s="7" t="e">
        <f t="shared" ca="1" si="0"/>
        <v>#NAME?</v>
      </c>
      <c r="H24" s="24" t="s">
        <v>153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42</v>
      </c>
      <c r="N24" s="26">
        <v>1.2E-2</v>
      </c>
      <c r="O24" s="7" t="s">
        <v>25</v>
      </c>
      <c r="P24" s="27">
        <v>0</v>
      </c>
      <c r="Q24" s="28" t="s">
        <v>236</v>
      </c>
      <c r="R24" s="28"/>
      <c r="S24" s="7" t="s">
        <v>146</v>
      </c>
      <c r="T24" s="7" t="s">
        <v>237</v>
      </c>
      <c r="U24" s="7" t="s">
        <v>20</v>
      </c>
      <c r="V24" s="24" t="e">
        <f t="shared" ca="1" si="2"/>
        <v>#NAME?</v>
      </c>
      <c r="W24" s="7"/>
      <c r="X24" s="7" t="s">
        <v>40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238</v>
      </c>
      <c r="C25" s="4" t="s">
        <v>239</v>
      </c>
      <c r="D25" s="7" t="s">
        <v>72</v>
      </c>
      <c r="E25" s="7" t="s">
        <v>20</v>
      </c>
      <c r="F25" s="7" t="s">
        <v>240</v>
      </c>
      <c r="G25" s="7" t="e">
        <f t="shared" ca="1" si="0"/>
        <v>#NAME?</v>
      </c>
      <c r="H25" s="24" t="s">
        <v>153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42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146</v>
      </c>
      <c r="T25" s="7" t="s">
        <v>241</v>
      </c>
      <c r="U25" s="7" t="s">
        <v>20</v>
      </c>
      <c r="V25" s="24" t="e">
        <f t="shared" ca="1" si="2"/>
        <v>#NAME?</v>
      </c>
      <c r="W25" s="7"/>
      <c r="X25" s="7"/>
      <c r="Y25" s="29" t="s">
        <v>148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242</v>
      </c>
      <c r="C26" s="4" t="s">
        <v>243</v>
      </c>
      <c r="D26" s="7" t="s">
        <v>19</v>
      </c>
      <c r="E26" s="7" t="s">
        <v>34</v>
      </c>
      <c r="F26" s="7" t="s">
        <v>35</v>
      </c>
      <c r="G26" s="7" t="e">
        <f t="shared" ca="1" si="0"/>
        <v>#NAME?</v>
      </c>
      <c r="H26" s="24" t="s">
        <v>162</v>
      </c>
      <c r="I26" s="24" t="s">
        <v>212</v>
      </c>
      <c r="J26" s="7" t="str">
        <f t="shared" si="3"/>
        <v>Não</v>
      </c>
      <c r="K26" s="25">
        <v>45166</v>
      </c>
      <c r="L26" s="25"/>
      <c r="M26" s="7" t="s">
        <v>201</v>
      </c>
      <c r="N26" s="26">
        <v>1.4999999999999999E-2</v>
      </c>
      <c r="O26" s="7" t="s">
        <v>37</v>
      </c>
      <c r="P26" s="27">
        <v>0.1</v>
      </c>
      <c r="Q26" s="28"/>
      <c r="R26" s="28" t="s">
        <v>244</v>
      </c>
      <c r="S26" s="7" t="s">
        <v>146</v>
      </c>
      <c r="T26" s="7" t="s">
        <v>245</v>
      </c>
      <c r="U26" s="7" t="s">
        <v>39</v>
      </c>
      <c r="V26" s="24" t="e">
        <f t="shared" ca="1" si="2"/>
        <v>#NAME?</v>
      </c>
      <c r="W26" s="7"/>
      <c r="X26" s="7"/>
      <c r="Y26" s="29" t="s">
        <v>148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246</v>
      </c>
      <c r="C27" s="39" t="s">
        <v>247</v>
      </c>
      <c r="D27" s="7" t="s">
        <v>72</v>
      </c>
      <c r="E27" s="7" t="s">
        <v>20</v>
      </c>
      <c r="F27" s="7" t="s">
        <v>248</v>
      </c>
      <c r="G27" s="7" t="e">
        <f t="shared" ca="1" si="0"/>
        <v>#NAME?</v>
      </c>
      <c r="H27" s="24" t="s">
        <v>153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42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146</v>
      </c>
      <c r="T27" s="12" t="s">
        <v>249</v>
      </c>
      <c r="U27" s="7" t="s">
        <v>20</v>
      </c>
      <c r="V27" s="24" t="e">
        <f t="shared" ca="1" si="2"/>
        <v>#NAME?</v>
      </c>
      <c r="W27" s="7"/>
      <c r="X27" s="7" t="s">
        <v>40</v>
      </c>
      <c r="Y27" s="29" t="s">
        <v>148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250</v>
      </c>
      <c r="C28" s="41" t="s">
        <v>251</v>
      </c>
      <c r="D28" s="7" t="s">
        <v>19</v>
      </c>
      <c r="E28" s="7" t="s">
        <v>20</v>
      </c>
      <c r="F28" s="7" t="s">
        <v>211</v>
      </c>
      <c r="G28" s="7" t="e">
        <f t="shared" ca="1" si="0"/>
        <v>#NAME?</v>
      </c>
      <c r="H28" s="24" t="s">
        <v>144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42</v>
      </c>
      <c r="N28" s="26">
        <v>0.01</v>
      </c>
      <c r="O28" s="7" t="s">
        <v>25</v>
      </c>
      <c r="P28" s="27">
        <v>0</v>
      </c>
      <c r="Q28" s="28"/>
      <c r="R28" s="23" t="s">
        <v>252</v>
      </c>
      <c r="S28" s="7" t="s">
        <v>146</v>
      </c>
      <c r="T28" s="7" t="s">
        <v>253</v>
      </c>
      <c r="U28" s="7" t="s">
        <v>20</v>
      </c>
      <c r="V28" s="24" t="e">
        <f t="shared" ca="1" si="2"/>
        <v>#NAME?</v>
      </c>
      <c r="W28" s="7"/>
      <c r="X28" s="7"/>
      <c r="Y28" s="29" t="s">
        <v>254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250</v>
      </c>
      <c r="C29" s="41" t="s">
        <v>255</v>
      </c>
      <c r="D29" s="7" t="s">
        <v>19</v>
      </c>
      <c r="E29" s="7" t="s">
        <v>20</v>
      </c>
      <c r="F29" s="7" t="s">
        <v>211</v>
      </c>
      <c r="G29" s="7" t="e">
        <f t="shared" ca="1" si="0"/>
        <v>#NAME?</v>
      </c>
      <c r="H29" s="24" t="s">
        <v>144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87</v>
      </c>
      <c r="N29" s="26">
        <v>0.02</v>
      </c>
      <c r="O29" s="7" t="s">
        <v>184</v>
      </c>
      <c r="P29" s="27">
        <v>0.2</v>
      </c>
      <c r="Q29" s="28"/>
      <c r="R29" s="23" t="s">
        <v>256</v>
      </c>
      <c r="S29" s="7" t="s">
        <v>146</v>
      </c>
      <c r="T29" s="7" t="s">
        <v>253</v>
      </c>
      <c r="U29" s="7" t="s">
        <v>20</v>
      </c>
      <c r="V29" s="24" t="e">
        <f t="shared" ca="1" si="2"/>
        <v>#NAME?</v>
      </c>
      <c r="W29" s="7"/>
      <c r="X29" s="7"/>
      <c r="Y29" s="29" t="s">
        <v>254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250</v>
      </c>
      <c r="C30" s="42" t="s">
        <v>257</v>
      </c>
      <c r="D30" s="7" t="s">
        <v>19</v>
      </c>
      <c r="E30" s="7" t="s">
        <v>20</v>
      </c>
      <c r="F30" s="7" t="s">
        <v>211</v>
      </c>
      <c r="G30" s="7" t="e">
        <f t="shared" ca="1" si="0"/>
        <v>#NAME?</v>
      </c>
      <c r="H30" s="24" t="s">
        <v>144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258</v>
      </c>
      <c r="N30" s="26">
        <v>8.0000000000000002E-3</v>
      </c>
      <c r="O30" s="7" t="s">
        <v>259</v>
      </c>
      <c r="P30" s="27">
        <v>0.1</v>
      </c>
      <c r="Q30" s="28"/>
      <c r="R30" s="43" t="s">
        <v>260</v>
      </c>
      <c r="S30" s="7" t="s">
        <v>146</v>
      </c>
      <c r="T30" s="7" t="s">
        <v>253</v>
      </c>
      <c r="U30" s="7" t="s">
        <v>20</v>
      </c>
      <c r="V30" s="24" t="e">
        <f t="shared" ca="1" si="2"/>
        <v>#NAME?</v>
      </c>
      <c r="W30" s="7"/>
      <c r="X30" s="7"/>
      <c r="Y30" s="29" t="s">
        <v>254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261</v>
      </c>
      <c r="C31" s="44" t="s">
        <v>262</v>
      </c>
      <c r="D31" s="7" t="s">
        <v>19</v>
      </c>
      <c r="E31" s="7" t="s">
        <v>34</v>
      </c>
      <c r="F31" s="7" t="s">
        <v>263</v>
      </c>
      <c r="G31" s="7" t="e">
        <f t="shared" ca="1" si="0"/>
        <v>#NAME?</v>
      </c>
      <c r="H31" s="24" t="s">
        <v>153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201</v>
      </c>
      <c r="N31" s="26">
        <v>1.4999999999999999E-2</v>
      </c>
      <c r="O31" s="7" t="s">
        <v>37</v>
      </c>
      <c r="P31" s="27">
        <v>0.1</v>
      </c>
      <c r="Q31" s="28"/>
      <c r="R31" s="45" t="s">
        <v>264</v>
      </c>
      <c r="S31" s="7" t="s">
        <v>146</v>
      </c>
      <c r="T31" s="7" t="s">
        <v>265</v>
      </c>
      <c r="U31" s="7" t="s">
        <v>39</v>
      </c>
      <c r="V31" s="24" t="e">
        <f t="shared" ca="1" si="2"/>
        <v>#NAME?</v>
      </c>
      <c r="W31" s="7"/>
      <c r="X31" s="7"/>
      <c r="Y31" s="29" t="s">
        <v>148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266</v>
      </c>
      <c r="C32" s="4" t="s">
        <v>267</v>
      </c>
      <c r="D32" s="7" t="s">
        <v>19</v>
      </c>
      <c r="E32" s="7" t="s">
        <v>34</v>
      </c>
      <c r="F32" s="7" t="s">
        <v>263</v>
      </c>
      <c r="G32" s="7" t="e">
        <f t="shared" ca="1" si="0"/>
        <v>#NAME?</v>
      </c>
      <c r="H32" s="24" t="s">
        <v>144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42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146</v>
      </c>
      <c r="T32" s="7" t="s">
        <v>265</v>
      </c>
      <c r="U32" s="7" t="s">
        <v>39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268</v>
      </c>
      <c r="C33" s="39" t="s">
        <v>269</v>
      </c>
      <c r="D33" s="7" t="s">
        <v>19</v>
      </c>
      <c r="E33" s="7" t="s">
        <v>20</v>
      </c>
      <c r="F33" s="7" t="s">
        <v>270</v>
      </c>
      <c r="G33" s="7" t="e">
        <f t="shared" ca="1" si="0"/>
        <v>#NAME?</v>
      </c>
      <c r="H33" s="24" t="s">
        <v>168</v>
      </c>
      <c r="I33" s="24" t="s">
        <v>223</v>
      </c>
      <c r="J33" s="7" t="str">
        <f t="shared" si="3"/>
        <v>Não</v>
      </c>
      <c r="K33" s="25">
        <v>45421</v>
      </c>
      <c r="L33" s="25"/>
      <c r="M33" s="7" t="s">
        <v>42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146</v>
      </c>
      <c r="T33" s="12" t="s">
        <v>271</v>
      </c>
      <c r="U33" s="7" t="s">
        <v>60</v>
      </c>
      <c r="V33" s="24" t="e">
        <f t="shared" ca="1" si="2"/>
        <v>#NAME?</v>
      </c>
      <c r="W33" s="7"/>
      <c r="X33" s="7" t="s">
        <v>52</v>
      </c>
      <c r="Y33" s="29" t="s">
        <v>148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272</v>
      </c>
      <c r="C34" s="46" t="s">
        <v>273</v>
      </c>
      <c r="D34" s="7" t="s">
        <v>64</v>
      </c>
      <c r="E34" s="7" t="s">
        <v>20</v>
      </c>
      <c r="F34" s="7" t="s">
        <v>274</v>
      </c>
      <c r="G34" s="7" t="e">
        <f t="shared" ca="1" si="0"/>
        <v>#NAME?</v>
      </c>
      <c r="H34" s="24" t="s">
        <v>153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87</v>
      </c>
      <c r="N34" s="26">
        <v>2.5000000000000001E-2</v>
      </c>
      <c r="O34" s="7" t="s">
        <v>184</v>
      </c>
      <c r="P34" s="27">
        <v>0.2</v>
      </c>
      <c r="Q34" s="28"/>
      <c r="R34" s="28"/>
      <c r="S34" s="7" t="s">
        <v>146</v>
      </c>
      <c r="T34" s="7" t="s">
        <v>275</v>
      </c>
      <c r="U34" s="7" t="s">
        <v>20</v>
      </c>
      <c r="V34" s="24" t="e">
        <f t="shared" ca="1" si="2"/>
        <v>#NAME?</v>
      </c>
      <c r="W34" s="7"/>
      <c r="X34" s="7"/>
      <c r="Y34" s="29" t="s">
        <v>148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276</v>
      </c>
      <c r="C35" s="4" t="s">
        <v>277</v>
      </c>
      <c r="D35" s="7" t="s">
        <v>19</v>
      </c>
      <c r="E35" s="7" t="s">
        <v>49</v>
      </c>
      <c r="F35" s="7" t="s">
        <v>278</v>
      </c>
      <c r="G35" s="7" t="e">
        <f t="shared" ca="1" si="0"/>
        <v>#NAME?</v>
      </c>
      <c r="H35" s="24" t="s">
        <v>153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42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146</v>
      </c>
      <c r="T35" s="7" t="s">
        <v>279</v>
      </c>
      <c r="U35" s="7" t="s">
        <v>20</v>
      </c>
      <c r="V35" s="24" t="e">
        <f t="shared" ca="1" si="2"/>
        <v>#NAME?</v>
      </c>
      <c r="W35" s="7"/>
      <c r="X35" s="7"/>
      <c r="Y35" s="29" t="s">
        <v>148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280</v>
      </c>
      <c r="C36" s="4" t="s">
        <v>281</v>
      </c>
      <c r="D36" s="7" t="s">
        <v>19</v>
      </c>
      <c r="E36" s="7" t="s">
        <v>20</v>
      </c>
      <c r="F36" s="7" t="s">
        <v>211</v>
      </c>
      <c r="G36" s="7" t="e">
        <f t="shared" ca="1" si="0"/>
        <v>#NAME?</v>
      </c>
      <c r="H36" s="24" t="s">
        <v>153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42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146</v>
      </c>
      <c r="T36" s="7" t="s">
        <v>282</v>
      </c>
      <c r="U36" s="7" t="s">
        <v>20</v>
      </c>
      <c r="V36" s="24" t="e">
        <f t="shared" ca="1" si="2"/>
        <v>#NAME?</v>
      </c>
      <c r="W36" s="7"/>
      <c r="X36" s="7" t="s">
        <v>40</v>
      </c>
      <c r="Y36" s="29" t="s">
        <v>148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283</v>
      </c>
      <c r="C37" s="4" t="s">
        <v>284</v>
      </c>
      <c r="D37" s="7" t="s">
        <v>64</v>
      </c>
      <c r="E37" s="7" t="s">
        <v>20</v>
      </c>
      <c r="F37" s="7" t="s">
        <v>143</v>
      </c>
      <c r="G37" s="7" t="e">
        <f t="shared" ca="1" si="0"/>
        <v>#NAME?</v>
      </c>
      <c r="H37" s="24" t="s">
        <v>144</v>
      </c>
      <c r="I37" s="24" t="s">
        <v>25</v>
      </c>
      <c r="J37" s="7" t="s">
        <v>182</v>
      </c>
      <c r="K37" s="25">
        <v>45355</v>
      </c>
      <c r="L37" s="25">
        <v>45513</v>
      </c>
      <c r="M37" s="7" t="s">
        <v>285</v>
      </c>
      <c r="N37" s="26">
        <v>0.01</v>
      </c>
      <c r="O37" s="7" t="s">
        <v>37</v>
      </c>
      <c r="P37" s="27">
        <v>0.1</v>
      </c>
      <c r="Q37" s="28"/>
      <c r="R37" s="28" t="s">
        <v>286</v>
      </c>
      <c r="S37" s="7" t="s">
        <v>188</v>
      </c>
      <c r="T37" s="7" t="s">
        <v>287</v>
      </c>
      <c r="U37" s="7" t="s">
        <v>60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288</v>
      </c>
      <c r="C38" s="4" t="s">
        <v>289</v>
      </c>
      <c r="D38" s="7" t="s">
        <v>64</v>
      </c>
      <c r="E38" s="7" t="s">
        <v>20</v>
      </c>
      <c r="F38" s="7" t="s">
        <v>290</v>
      </c>
      <c r="G38" s="7" t="e">
        <f t="shared" ca="1" si="0"/>
        <v>#NAME?</v>
      </c>
      <c r="H38" s="24" t="s">
        <v>162</v>
      </c>
      <c r="I38" s="24" t="s">
        <v>163</v>
      </c>
      <c r="J38" s="7" t="str">
        <f t="shared" ref="J38:J43" si="4">IF(Q38=0,"Não","Sim")</f>
        <v>Não</v>
      </c>
      <c r="K38" s="25">
        <v>44973</v>
      </c>
      <c r="L38" s="7"/>
      <c r="M38" s="7" t="s">
        <v>201</v>
      </c>
      <c r="N38" s="26">
        <v>0.02</v>
      </c>
      <c r="O38" s="7" t="s">
        <v>37</v>
      </c>
      <c r="P38" s="27">
        <v>0.2</v>
      </c>
      <c r="Q38" s="28"/>
      <c r="R38" s="47"/>
      <c r="S38" s="7" t="s">
        <v>146</v>
      </c>
      <c r="T38" s="7" t="s">
        <v>291</v>
      </c>
      <c r="U38" s="7" t="s">
        <v>20</v>
      </c>
      <c r="V38" s="24" t="e">
        <f t="shared" ca="1" si="2"/>
        <v>#NAME?</v>
      </c>
      <c r="W38" s="7"/>
      <c r="X38" s="7"/>
      <c r="Y38" s="29" t="s">
        <v>148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292</v>
      </c>
      <c r="C39" s="4" t="s">
        <v>293</v>
      </c>
      <c r="D39" s="7" t="s">
        <v>19</v>
      </c>
      <c r="E39" s="7" t="s">
        <v>20</v>
      </c>
      <c r="F39" s="7" t="s">
        <v>200</v>
      </c>
      <c r="G39" s="7" t="e">
        <f t="shared" ca="1" si="0"/>
        <v>#NAME?</v>
      </c>
      <c r="H39" s="24" t="s">
        <v>153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201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146</v>
      </c>
      <c r="T39" s="7" t="s">
        <v>294</v>
      </c>
      <c r="U39" s="7" t="s">
        <v>295</v>
      </c>
      <c r="V39" s="24" t="e">
        <f t="shared" ca="1" si="2"/>
        <v>#NAME?</v>
      </c>
      <c r="W39" s="7"/>
      <c r="X39" s="7"/>
      <c r="Y39" s="29" t="s">
        <v>148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296</v>
      </c>
      <c r="C40" s="4" t="s">
        <v>297</v>
      </c>
      <c r="D40" s="7" t="s">
        <v>19</v>
      </c>
      <c r="E40" s="7" t="s">
        <v>49</v>
      </c>
      <c r="F40" s="7" t="s">
        <v>50</v>
      </c>
      <c r="G40" s="7" t="e">
        <f t="shared" ca="1" si="0"/>
        <v>#NAME?</v>
      </c>
      <c r="H40" s="24" t="s">
        <v>153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42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146</v>
      </c>
      <c r="T40" s="7" t="s">
        <v>298</v>
      </c>
      <c r="U40" s="7" t="s">
        <v>49</v>
      </c>
      <c r="V40" s="24" t="e">
        <f t="shared" ca="1" si="2"/>
        <v>#NAME?</v>
      </c>
      <c r="W40" s="7"/>
      <c r="X40" s="7"/>
      <c r="Y40" s="29" t="s">
        <v>254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299</v>
      </c>
      <c r="C41" s="4" t="s">
        <v>300</v>
      </c>
      <c r="D41" s="7" t="s">
        <v>19</v>
      </c>
      <c r="E41" s="7" t="s">
        <v>49</v>
      </c>
      <c r="F41" s="7" t="s">
        <v>167</v>
      </c>
      <c r="G41" s="7" t="e">
        <f t="shared" ca="1" si="0"/>
        <v>#NAME?</v>
      </c>
      <c r="H41" s="24" t="s">
        <v>162</v>
      </c>
      <c r="I41" s="24" t="s">
        <v>223</v>
      </c>
      <c r="J41" s="7" t="str">
        <f t="shared" si="4"/>
        <v>Não</v>
      </c>
      <c r="K41" s="25">
        <v>45247</v>
      </c>
      <c r="L41" s="7"/>
      <c r="M41" s="7" t="s">
        <v>42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146</v>
      </c>
      <c r="T41" s="7" t="s">
        <v>301</v>
      </c>
      <c r="U41" s="7" t="s">
        <v>49</v>
      </c>
      <c r="V41" s="24" t="e">
        <f t="shared" ca="1" si="2"/>
        <v>#NAME?</v>
      </c>
      <c r="W41" s="7"/>
      <c r="X41" s="7"/>
      <c r="Y41" s="29" t="s">
        <v>148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302</v>
      </c>
      <c r="C42" s="39" t="s">
        <v>303</v>
      </c>
      <c r="D42" s="7" t="s">
        <v>64</v>
      </c>
      <c r="E42" s="7" t="s">
        <v>20</v>
      </c>
      <c r="F42" s="7" t="s">
        <v>143</v>
      </c>
      <c r="G42" s="7" t="e">
        <f t="shared" ca="1" si="0"/>
        <v>#NAME?</v>
      </c>
      <c r="H42" s="24" t="s">
        <v>144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146</v>
      </c>
      <c r="T42" s="6" t="s">
        <v>304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305</v>
      </c>
      <c r="C43" s="41" t="s">
        <v>306</v>
      </c>
      <c r="D43" s="7" t="s">
        <v>19</v>
      </c>
      <c r="E43" s="7" t="s">
        <v>34</v>
      </c>
      <c r="F43" s="7" t="s">
        <v>263</v>
      </c>
      <c r="G43" s="7" t="e">
        <f t="shared" ca="1" si="0"/>
        <v>#NAME?</v>
      </c>
      <c r="H43" s="24" t="s">
        <v>162</v>
      </c>
      <c r="I43" s="24" t="s">
        <v>212</v>
      </c>
      <c r="J43" s="7" t="str">
        <f t="shared" si="4"/>
        <v>Não</v>
      </c>
      <c r="K43" s="25">
        <v>45203</v>
      </c>
      <c r="L43" s="7"/>
      <c r="M43" s="7" t="s">
        <v>42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146</v>
      </c>
      <c r="T43" s="7" t="s">
        <v>307</v>
      </c>
      <c r="U43" s="7" t="s">
        <v>39</v>
      </c>
      <c r="V43" s="24" t="e">
        <f t="shared" ca="1" si="2"/>
        <v>#NAME?</v>
      </c>
      <c r="W43" s="7"/>
      <c r="X43" s="7"/>
      <c r="Y43" s="29" t="s">
        <v>148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308</v>
      </c>
      <c r="C44" s="49" t="s">
        <v>309</v>
      </c>
      <c r="D44" s="7" t="s">
        <v>19</v>
      </c>
      <c r="E44" s="7" t="s">
        <v>20</v>
      </c>
      <c r="F44" s="7" t="s">
        <v>211</v>
      </c>
      <c r="G44" s="7" t="e">
        <f t="shared" ca="1" si="0"/>
        <v>#NAME?</v>
      </c>
      <c r="H44" s="24" t="s">
        <v>144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42</v>
      </c>
      <c r="N44" s="26">
        <v>0.01</v>
      </c>
      <c r="O44" s="7" t="s">
        <v>25</v>
      </c>
      <c r="P44" s="27">
        <v>0</v>
      </c>
      <c r="Q44" s="28"/>
      <c r="R44" s="45" t="s">
        <v>310</v>
      </c>
      <c r="S44" s="7" t="s">
        <v>146</v>
      </c>
      <c r="T44" s="7" t="s">
        <v>311</v>
      </c>
      <c r="U44" s="7" t="s">
        <v>20</v>
      </c>
      <c r="V44" s="24" t="e">
        <f t="shared" ca="1" si="2"/>
        <v>#NAME?</v>
      </c>
      <c r="W44" s="7"/>
      <c r="X44" s="7"/>
      <c r="Y44" s="29" t="s">
        <v>148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312</v>
      </c>
      <c r="C45" s="50" t="s">
        <v>313</v>
      </c>
      <c r="D45" s="7" t="s">
        <v>64</v>
      </c>
      <c r="E45" s="7" t="s">
        <v>20</v>
      </c>
      <c r="F45" s="7" t="s">
        <v>205</v>
      </c>
      <c r="G45" s="7" t="e">
        <f t="shared" ca="1" si="0"/>
        <v>#NAME?</v>
      </c>
      <c r="H45" s="24" t="s">
        <v>162</v>
      </c>
      <c r="I45" s="24" t="s">
        <v>206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66</v>
      </c>
      <c r="R45" s="45"/>
      <c r="S45" s="7" t="s">
        <v>146</v>
      </c>
      <c r="T45" s="7" t="s">
        <v>314</v>
      </c>
      <c r="U45" s="7" t="s">
        <v>46</v>
      </c>
      <c r="V45" s="24" t="e">
        <f t="shared" ca="1" si="2"/>
        <v>#NAME?</v>
      </c>
      <c r="W45" s="7"/>
      <c r="X45" s="7" t="s">
        <v>52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315</v>
      </c>
      <c r="C46" s="55" t="s">
        <v>316</v>
      </c>
      <c r="D46" s="7" t="s">
        <v>19</v>
      </c>
      <c r="E46" s="7" t="s">
        <v>34</v>
      </c>
      <c r="F46" s="7" t="s">
        <v>35</v>
      </c>
      <c r="G46" s="7" t="e">
        <f t="shared" ca="1" si="0"/>
        <v>#NAME?</v>
      </c>
      <c r="H46" s="24" t="s">
        <v>153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42</v>
      </c>
      <c r="N46" s="56">
        <v>1.2E-2</v>
      </c>
      <c r="O46" s="57" t="s">
        <v>37</v>
      </c>
      <c r="P46" s="58">
        <v>0.1</v>
      </c>
      <c r="Q46" s="28"/>
      <c r="R46" s="45" t="s">
        <v>317</v>
      </c>
      <c r="S46" s="7" t="s">
        <v>146</v>
      </c>
      <c r="T46" s="7" t="s">
        <v>318</v>
      </c>
      <c r="U46" s="7" t="s">
        <v>39</v>
      </c>
      <c r="V46" s="24" t="e">
        <f t="shared" ca="1" si="2"/>
        <v>#NAME?</v>
      </c>
      <c r="W46" s="7"/>
      <c r="X46" s="7"/>
      <c r="Y46" s="29" t="s">
        <v>148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319</v>
      </c>
      <c r="C47" s="4" t="s">
        <v>320</v>
      </c>
      <c r="D47" s="7" t="s">
        <v>19</v>
      </c>
      <c r="E47" s="7" t="s">
        <v>34</v>
      </c>
      <c r="F47" s="7" t="s">
        <v>35</v>
      </c>
      <c r="G47" s="7" t="e">
        <f t="shared" ca="1" si="0"/>
        <v>#NAME?</v>
      </c>
      <c r="H47" s="24" t="s">
        <v>153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201</v>
      </c>
      <c r="N47" s="26">
        <v>1.4999999999999999E-2</v>
      </c>
      <c r="O47" s="7" t="s">
        <v>37</v>
      </c>
      <c r="P47" s="27">
        <v>0.1</v>
      </c>
      <c r="Q47" s="28"/>
      <c r="R47" s="28"/>
      <c r="S47" s="7" t="s">
        <v>146</v>
      </c>
      <c r="T47" s="7" t="s">
        <v>321</v>
      </c>
      <c r="U47" s="7" t="s">
        <v>39</v>
      </c>
      <c r="V47" s="24" t="e">
        <f t="shared" ca="1" si="2"/>
        <v>#NAME?</v>
      </c>
      <c r="W47" s="7"/>
      <c r="X47" s="7"/>
      <c r="Y47" s="29" t="s">
        <v>148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319</v>
      </c>
      <c r="C48" s="4" t="s">
        <v>322</v>
      </c>
      <c r="D48" s="7" t="s">
        <v>19</v>
      </c>
      <c r="E48" s="7" t="s">
        <v>34</v>
      </c>
      <c r="F48" s="7" t="s">
        <v>35</v>
      </c>
      <c r="G48" s="7" t="e">
        <f t="shared" ca="1" si="0"/>
        <v>#NAME?</v>
      </c>
      <c r="H48" s="24" t="s">
        <v>162</v>
      </c>
      <c r="I48" s="24" t="s">
        <v>163</v>
      </c>
      <c r="J48" s="7" t="str">
        <f t="shared" si="6"/>
        <v>Não</v>
      </c>
      <c r="K48" s="25">
        <v>44998</v>
      </c>
      <c r="L48" s="7"/>
      <c r="M48" s="7" t="s">
        <v>42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146</v>
      </c>
      <c r="T48" s="7" t="s">
        <v>321</v>
      </c>
      <c r="U48" s="7" t="s">
        <v>39</v>
      </c>
      <c r="V48" s="24" t="e">
        <f t="shared" ca="1" si="2"/>
        <v>#NAME?</v>
      </c>
      <c r="W48" s="7"/>
      <c r="X48" s="7"/>
      <c r="Y48" s="29" t="s">
        <v>148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323</v>
      </c>
      <c r="C49" s="4" t="s">
        <v>324</v>
      </c>
      <c r="D49" s="7" t="s">
        <v>19</v>
      </c>
      <c r="E49" s="7" t="s">
        <v>34</v>
      </c>
      <c r="F49" s="7" t="s">
        <v>35</v>
      </c>
      <c r="G49" s="7" t="e">
        <f t="shared" ca="1" si="0"/>
        <v>#NAME?</v>
      </c>
      <c r="H49" s="24" t="s">
        <v>153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58</v>
      </c>
      <c r="N49" s="26">
        <v>1.2E-2</v>
      </c>
      <c r="O49" s="7" t="s">
        <v>37</v>
      </c>
      <c r="P49" s="27">
        <v>0.1</v>
      </c>
      <c r="Q49" s="28"/>
      <c r="R49" s="28" t="s">
        <v>325</v>
      </c>
      <c r="S49" s="7" t="s">
        <v>146</v>
      </c>
      <c r="T49" s="7" t="s">
        <v>326</v>
      </c>
      <c r="U49" s="7" t="s">
        <v>39</v>
      </c>
      <c r="V49" s="24" t="e">
        <f t="shared" ca="1" si="2"/>
        <v>#NAME?</v>
      </c>
      <c r="W49" s="7"/>
      <c r="X49" s="7"/>
      <c r="Y49" s="29" t="s">
        <v>148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327</v>
      </c>
      <c r="C50" s="4" t="s">
        <v>328</v>
      </c>
      <c r="D50" s="7" t="s">
        <v>19</v>
      </c>
      <c r="E50" s="7" t="s">
        <v>49</v>
      </c>
      <c r="F50" s="7" t="s">
        <v>329</v>
      </c>
      <c r="G50" s="7" t="e">
        <f t="shared" ca="1" si="0"/>
        <v>#NAME?</v>
      </c>
      <c r="H50" s="24" t="s">
        <v>162</v>
      </c>
      <c r="I50" s="24" t="s">
        <v>163</v>
      </c>
      <c r="J50" s="7" t="str">
        <f t="shared" si="6"/>
        <v>Não</v>
      </c>
      <c r="K50" s="25">
        <v>45166</v>
      </c>
      <c r="L50" s="25"/>
      <c r="M50" s="7" t="s">
        <v>42</v>
      </c>
      <c r="N50" s="26">
        <v>1.2E-2</v>
      </c>
      <c r="O50" s="7" t="s">
        <v>25</v>
      </c>
      <c r="P50" s="27">
        <v>0</v>
      </c>
      <c r="Q50" s="28"/>
      <c r="R50" s="28" t="s">
        <v>330</v>
      </c>
      <c r="S50" s="7" t="s">
        <v>146</v>
      </c>
      <c r="T50" s="7" t="s">
        <v>331</v>
      </c>
      <c r="U50" s="7" t="s">
        <v>49</v>
      </c>
      <c r="V50" s="24" t="e">
        <f t="shared" ca="1" si="2"/>
        <v>#NAME?</v>
      </c>
      <c r="W50" s="7"/>
      <c r="X50" s="7"/>
      <c r="Y50" s="29" t="s">
        <v>148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332</v>
      </c>
      <c r="C51" s="59" t="s">
        <v>333</v>
      </c>
      <c r="D51" s="7" t="s">
        <v>19</v>
      </c>
      <c r="E51" s="7" t="s">
        <v>34</v>
      </c>
      <c r="F51" s="7" t="s">
        <v>263</v>
      </c>
      <c r="G51" s="7" t="e">
        <f t="shared" ca="1" si="0"/>
        <v>#NAME?</v>
      </c>
      <c r="H51" s="24" t="s">
        <v>153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42</v>
      </c>
      <c r="N51" s="26">
        <v>1.2E-2</v>
      </c>
      <c r="O51" s="7" t="s">
        <v>25</v>
      </c>
      <c r="P51" s="27">
        <v>0</v>
      </c>
      <c r="Q51" s="28"/>
      <c r="R51" s="45" t="s">
        <v>334</v>
      </c>
      <c r="S51" s="7" t="s">
        <v>146</v>
      </c>
      <c r="T51" s="7" t="s">
        <v>335</v>
      </c>
      <c r="U51" s="7" t="s">
        <v>39</v>
      </c>
      <c r="V51" s="24" t="e">
        <f t="shared" ca="1" si="2"/>
        <v>#NAME?</v>
      </c>
      <c r="W51" s="7"/>
      <c r="X51" s="7"/>
      <c r="Y51" s="29" t="s">
        <v>148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336</v>
      </c>
      <c r="C52" s="59" t="s">
        <v>337</v>
      </c>
      <c r="D52" s="7" t="s">
        <v>72</v>
      </c>
      <c r="E52" s="7" t="s">
        <v>20</v>
      </c>
      <c r="F52" s="7" t="s">
        <v>338</v>
      </c>
      <c r="G52" s="7" t="e">
        <f t="shared" ca="1" si="0"/>
        <v>#NAME?</v>
      </c>
      <c r="H52" s="24" t="s">
        <v>153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42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146</v>
      </c>
      <c r="T52" s="7" t="s">
        <v>339</v>
      </c>
      <c r="U52" s="7" t="s">
        <v>20</v>
      </c>
      <c r="V52" s="24" t="e">
        <f t="shared" ca="1" si="2"/>
        <v>#NAME?</v>
      </c>
      <c r="W52" s="7"/>
      <c r="X52" s="7" t="s">
        <v>52</v>
      </c>
      <c r="Y52" s="29" t="s">
        <v>148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340</v>
      </c>
      <c r="C53" s="4" t="s">
        <v>341</v>
      </c>
      <c r="D53" s="7" t="s">
        <v>19</v>
      </c>
      <c r="E53" s="7" t="s">
        <v>34</v>
      </c>
      <c r="F53" s="7" t="s">
        <v>35</v>
      </c>
      <c r="G53" s="7" t="e">
        <f t="shared" ca="1" si="0"/>
        <v>#NAME?</v>
      </c>
      <c r="H53" s="24" t="s">
        <v>153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42</v>
      </c>
      <c r="N53" s="26">
        <v>1.2E-2</v>
      </c>
      <c r="O53" s="7" t="s">
        <v>25</v>
      </c>
      <c r="P53" s="27">
        <v>0</v>
      </c>
      <c r="Q53" s="28" t="s">
        <v>342</v>
      </c>
      <c r="R53" s="28"/>
      <c r="S53" s="7" t="s">
        <v>146</v>
      </c>
      <c r="T53" s="7" t="s">
        <v>343</v>
      </c>
      <c r="U53" s="7" t="s">
        <v>39</v>
      </c>
      <c r="V53" s="24" t="e">
        <f t="shared" ca="1" si="2"/>
        <v>#NAME?</v>
      </c>
      <c r="W53" s="7"/>
      <c r="X53" s="7"/>
      <c r="Y53" s="29" t="s">
        <v>148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344</v>
      </c>
      <c r="C54" s="4" t="s">
        <v>345</v>
      </c>
      <c r="D54" s="7" t="s">
        <v>64</v>
      </c>
      <c r="E54" s="7" t="s">
        <v>20</v>
      </c>
      <c r="F54" s="7" t="s">
        <v>143</v>
      </c>
      <c r="G54" s="7" t="e">
        <f t="shared" ca="1" si="0"/>
        <v>#NAME?</v>
      </c>
      <c r="H54" s="24" t="s">
        <v>144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346</v>
      </c>
      <c r="N54" s="26">
        <v>6.0000000000000001E-3</v>
      </c>
      <c r="O54" s="7" t="s">
        <v>25</v>
      </c>
      <c r="P54" s="27">
        <v>0</v>
      </c>
      <c r="Q54" s="28"/>
      <c r="R54" s="28" t="s">
        <v>347</v>
      </c>
      <c r="S54" s="7" t="s">
        <v>146</v>
      </c>
      <c r="T54" s="7" t="s">
        <v>348</v>
      </c>
      <c r="U54" s="7" t="s">
        <v>60</v>
      </c>
      <c r="V54" s="24" t="e">
        <f t="shared" ca="1" si="2"/>
        <v>#NAME?</v>
      </c>
      <c r="W54" s="7"/>
      <c r="X54" s="7"/>
      <c r="Y54" s="29" t="s">
        <v>148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349</v>
      </c>
      <c r="C55" s="60" t="s">
        <v>350</v>
      </c>
      <c r="D55" s="7" t="s">
        <v>64</v>
      </c>
      <c r="E55" s="7" t="s">
        <v>20</v>
      </c>
      <c r="F55" s="7" t="s">
        <v>143</v>
      </c>
      <c r="G55" s="7" t="e">
        <f t="shared" ca="1" si="0"/>
        <v>#NAME?</v>
      </c>
      <c r="H55" s="24" t="s">
        <v>144</v>
      </c>
      <c r="I55" s="24" t="s">
        <v>25</v>
      </c>
      <c r="J55" s="7" t="s">
        <v>182</v>
      </c>
      <c r="K55" s="25">
        <v>45296</v>
      </c>
      <c r="L55" s="25">
        <v>45492</v>
      </c>
      <c r="M55" s="7" t="s">
        <v>351</v>
      </c>
      <c r="N55" s="26">
        <v>6.0000000000000001E-3</v>
      </c>
      <c r="O55" s="7" t="s">
        <v>25</v>
      </c>
      <c r="P55" s="27">
        <v>0</v>
      </c>
      <c r="Q55" s="28"/>
      <c r="R55" s="61" t="s">
        <v>352</v>
      </c>
      <c r="S55" s="7" t="s">
        <v>146</v>
      </c>
      <c r="T55" s="7" t="s">
        <v>348</v>
      </c>
      <c r="U55" s="7" t="s">
        <v>60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353</v>
      </c>
      <c r="C56" s="39" t="s">
        <v>354</v>
      </c>
      <c r="D56" s="7" t="s">
        <v>72</v>
      </c>
      <c r="E56" s="7" t="s">
        <v>20</v>
      </c>
      <c r="F56" s="7" t="s">
        <v>338</v>
      </c>
      <c r="G56" s="7" t="e">
        <f t="shared" ca="1" si="0"/>
        <v>#NAME?</v>
      </c>
      <c r="H56" s="24" t="s">
        <v>153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42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146</v>
      </c>
      <c r="T56" s="7" t="s">
        <v>355</v>
      </c>
      <c r="U56" s="7" t="s">
        <v>20</v>
      </c>
      <c r="V56" s="24" t="e">
        <f t="shared" ca="1" si="2"/>
        <v>#NAME?</v>
      </c>
      <c r="W56" s="7"/>
      <c r="X56" s="7"/>
      <c r="Y56" s="29" t="s">
        <v>148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356</v>
      </c>
      <c r="C57" s="4" t="s">
        <v>357</v>
      </c>
      <c r="D57" s="7" t="s">
        <v>19</v>
      </c>
      <c r="E57" s="7" t="s">
        <v>20</v>
      </c>
      <c r="F57" s="7" t="s">
        <v>211</v>
      </c>
      <c r="G57" s="7" t="e">
        <f t="shared" ca="1" si="0"/>
        <v>#NAME?</v>
      </c>
      <c r="H57" s="24" t="s">
        <v>162</v>
      </c>
      <c r="I57" s="24" t="s">
        <v>163</v>
      </c>
      <c r="J57" s="7" t="str">
        <f t="shared" si="7"/>
        <v>Não</v>
      </c>
      <c r="K57" s="25">
        <v>45296</v>
      </c>
      <c r="L57" s="7"/>
      <c r="M57" s="9" t="s">
        <v>358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146</v>
      </c>
      <c r="T57" s="7" t="s">
        <v>359</v>
      </c>
      <c r="U57" s="7" t="s">
        <v>20</v>
      </c>
      <c r="V57" s="24" t="e">
        <f t="shared" ca="1" si="2"/>
        <v>#NAME?</v>
      </c>
      <c r="W57" s="7"/>
      <c r="X57" s="7"/>
      <c r="Y57" s="29" t="s">
        <v>148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360</v>
      </c>
      <c r="C58" s="62" t="s">
        <v>361</v>
      </c>
      <c r="D58" s="7" t="s">
        <v>19</v>
      </c>
      <c r="E58" s="7" t="s">
        <v>49</v>
      </c>
      <c r="F58" s="7" t="s">
        <v>167</v>
      </c>
      <c r="G58" s="7" t="e">
        <f t="shared" ca="1" si="0"/>
        <v>#NAME?</v>
      </c>
      <c r="H58" s="24" t="s">
        <v>153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42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146</v>
      </c>
      <c r="T58" s="7" t="s">
        <v>362</v>
      </c>
      <c r="U58" s="7" t="s">
        <v>363</v>
      </c>
      <c r="V58" s="24" t="e">
        <f t="shared" ca="1" si="2"/>
        <v>#NAME?</v>
      </c>
      <c r="W58" s="7"/>
      <c r="X58" s="7"/>
      <c r="Y58" s="29" t="s">
        <v>148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364</v>
      </c>
      <c r="C59" s="63" t="s">
        <v>365</v>
      </c>
      <c r="D59" s="7" t="s">
        <v>19</v>
      </c>
      <c r="E59" s="7" t="s">
        <v>34</v>
      </c>
      <c r="F59" s="7" t="s">
        <v>35</v>
      </c>
      <c r="G59" s="7" t="e">
        <f t="shared" ca="1" si="0"/>
        <v>#NAME?</v>
      </c>
      <c r="H59" s="24" t="s">
        <v>153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201</v>
      </c>
      <c r="N59" s="26">
        <v>8.9999999999999993E-3</v>
      </c>
      <c r="O59" s="7" t="s">
        <v>25</v>
      </c>
      <c r="P59" s="27">
        <v>0</v>
      </c>
      <c r="Q59" s="28"/>
      <c r="R59" s="28" t="s">
        <v>366</v>
      </c>
      <c r="S59" s="7" t="s">
        <v>146</v>
      </c>
      <c r="T59" s="7" t="s">
        <v>367</v>
      </c>
      <c r="U59" s="7" t="s">
        <v>39</v>
      </c>
      <c r="V59" s="24" t="e">
        <f t="shared" ca="1" si="2"/>
        <v>#NAME?</v>
      </c>
      <c r="W59" s="7"/>
      <c r="X59" s="7"/>
      <c r="Y59" s="29" t="s">
        <v>148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364</v>
      </c>
      <c r="C60" s="4" t="s">
        <v>368</v>
      </c>
      <c r="D60" s="7" t="s">
        <v>19</v>
      </c>
      <c r="E60" s="7" t="s">
        <v>34</v>
      </c>
      <c r="F60" s="7" t="s">
        <v>35</v>
      </c>
      <c r="G60" s="7" t="e">
        <f t="shared" ca="1" si="0"/>
        <v>#NAME?</v>
      </c>
      <c r="H60" s="24" t="s">
        <v>144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258</v>
      </c>
      <c r="N60" s="26">
        <v>8.0000000000000002E-3</v>
      </c>
      <c r="O60" s="7" t="s">
        <v>259</v>
      </c>
      <c r="P60" s="27">
        <v>0.1</v>
      </c>
      <c r="Q60" s="28"/>
      <c r="R60" s="28"/>
      <c r="S60" s="7" t="s">
        <v>146</v>
      </c>
      <c r="T60" s="7" t="s">
        <v>367</v>
      </c>
      <c r="U60" s="7" t="s">
        <v>39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369</v>
      </c>
      <c r="C61" s="63" t="s">
        <v>370</v>
      </c>
      <c r="D61" s="7" t="s">
        <v>19</v>
      </c>
      <c r="E61" s="7" t="s">
        <v>34</v>
      </c>
      <c r="F61" s="7" t="s">
        <v>35</v>
      </c>
      <c r="G61" s="7" t="e">
        <f t="shared" ca="1" si="0"/>
        <v>#NAME?</v>
      </c>
      <c r="H61" s="24" t="s">
        <v>162</v>
      </c>
      <c r="I61" s="24" t="s">
        <v>163</v>
      </c>
      <c r="J61" s="7" t="str">
        <f t="shared" si="7"/>
        <v>Não</v>
      </c>
      <c r="K61" s="25">
        <v>45020</v>
      </c>
      <c r="L61" s="7"/>
      <c r="M61" s="7" t="s">
        <v>87</v>
      </c>
      <c r="N61" s="26">
        <v>2.5000000000000001E-2</v>
      </c>
      <c r="O61" s="7" t="s">
        <v>184</v>
      </c>
      <c r="P61" s="27">
        <v>0.2</v>
      </c>
      <c r="Q61" s="28"/>
      <c r="R61" s="28" t="s">
        <v>366</v>
      </c>
      <c r="S61" s="7" t="s">
        <v>146</v>
      </c>
      <c r="T61" s="7" t="s">
        <v>367</v>
      </c>
      <c r="U61" s="7" t="s">
        <v>39</v>
      </c>
      <c r="V61" s="24" t="e">
        <f t="shared" ca="1" si="2"/>
        <v>#NAME?</v>
      </c>
      <c r="W61" s="7"/>
      <c r="X61" s="7"/>
      <c r="Y61" s="29" t="s">
        <v>148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371</v>
      </c>
      <c r="C62" s="64" t="s">
        <v>372</v>
      </c>
      <c r="D62" s="7" t="s">
        <v>19</v>
      </c>
      <c r="E62" s="7" t="s">
        <v>20</v>
      </c>
      <c r="F62" s="7" t="s">
        <v>373</v>
      </c>
      <c r="G62" s="7" t="e">
        <f t="shared" ca="1" si="0"/>
        <v>#NAME?</v>
      </c>
      <c r="H62" s="24" t="s">
        <v>162</v>
      </c>
      <c r="I62" s="24" t="s">
        <v>212</v>
      </c>
      <c r="J62" s="7" t="str">
        <f t="shared" si="7"/>
        <v>Não</v>
      </c>
      <c r="K62" s="25">
        <v>45447</v>
      </c>
      <c r="L62" s="7"/>
      <c r="M62" s="7" t="s">
        <v>42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146</v>
      </c>
      <c r="T62" s="7" t="s">
        <v>374</v>
      </c>
      <c r="U62" s="7" t="s">
        <v>20</v>
      </c>
      <c r="V62" s="24" t="e">
        <f t="shared" ca="1" si="2"/>
        <v>#NAME?</v>
      </c>
      <c r="W62" s="7"/>
      <c r="X62" s="7" t="s">
        <v>52</v>
      </c>
      <c r="Y62" s="29" t="s">
        <v>148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375</v>
      </c>
      <c r="C63" s="4" t="s">
        <v>376</v>
      </c>
      <c r="D63" s="7" t="s">
        <v>19</v>
      </c>
      <c r="E63" s="7" t="s">
        <v>34</v>
      </c>
      <c r="F63" s="7" t="s">
        <v>263</v>
      </c>
      <c r="G63" s="7" t="e">
        <f t="shared" ca="1" si="0"/>
        <v>#NAME?</v>
      </c>
      <c r="H63" s="24" t="s">
        <v>153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201</v>
      </c>
      <c r="N63" s="26">
        <v>1.4999999999999999E-2</v>
      </c>
      <c r="O63" s="7" t="s">
        <v>37</v>
      </c>
      <c r="P63" s="27">
        <v>0.1</v>
      </c>
      <c r="Q63" s="28"/>
      <c r="R63" s="28" t="s">
        <v>377</v>
      </c>
      <c r="S63" s="7" t="s">
        <v>146</v>
      </c>
      <c r="T63" s="7" t="s">
        <v>378</v>
      </c>
      <c r="U63" s="7" t="s">
        <v>39</v>
      </c>
      <c r="V63" s="24" t="e">
        <f t="shared" ca="1" si="2"/>
        <v>#NAME?</v>
      </c>
      <c r="W63" s="7"/>
      <c r="X63" s="7"/>
      <c r="Y63" s="29" t="s">
        <v>148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379</v>
      </c>
      <c r="C64" s="44" t="s">
        <v>380</v>
      </c>
      <c r="D64" s="7" t="s">
        <v>19</v>
      </c>
      <c r="E64" s="7" t="s">
        <v>20</v>
      </c>
      <c r="F64" s="9" t="s">
        <v>172</v>
      </c>
      <c r="G64" s="7" t="e">
        <f t="shared" ca="1" si="0"/>
        <v>#NAME?</v>
      </c>
      <c r="H64" s="24" t="s">
        <v>153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42</v>
      </c>
      <c r="N64" s="26">
        <v>7.0000000000000001E-3</v>
      </c>
      <c r="O64" s="7" t="s">
        <v>25</v>
      </c>
      <c r="P64" s="27">
        <v>0</v>
      </c>
      <c r="Q64" s="28"/>
      <c r="R64" s="28" t="s">
        <v>381</v>
      </c>
      <c r="S64" s="7" t="s">
        <v>146</v>
      </c>
      <c r="T64" s="7" t="s">
        <v>382</v>
      </c>
      <c r="U64" s="7" t="s">
        <v>20</v>
      </c>
      <c r="V64" s="24" t="e">
        <f t="shared" ca="1" si="2"/>
        <v>#NAME?</v>
      </c>
      <c r="W64" s="7"/>
      <c r="X64" s="7"/>
      <c r="Y64" s="29" t="s">
        <v>148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379</v>
      </c>
      <c r="C65" s="4" t="s">
        <v>383</v>
      </c>
      <c r="D65" s="7" t="s">
        <v>19</v>
      </c>
      <c r="E65" s="7" t="s">
        <v>20</v>
      </c>
      <c r="F65" s="9" t="s">
        <v>172</v>
      </c>
      <c r="G65" s="7" t="e">
        <f t="shared" ca="1" si="0"/>
        <v>#NAME?</v>
      </c>
      <c r="H65" s="24" t="s">
        <v>162</v>
      </c>
      <c r="I65" s="24" t="s">
        <v>206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384</v>
      </c>
      <c r="S65" s="7" t="s">
        <v>146</v>
      </c>
      <c r="T65" s="7" t="s">
        <v>382</v>
      </c>
      <c r="U65" s="7" t="s">
        <v>20</v>
      </c>
      <c r="V65" s="24" t="e">
        <f t="shared" ca="1" si="2"/>
        <v>#NAME?</v>
      </c>
      <c r="W65" s="7"/>
      <c r="X65" s="7"/>
      <c r="Y65" s="29" t="s">
        <v>148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385</v>
      </c>
      <c r="C66" s="4" t="s">
        <v>386</v>
      </c>
      <c r="D66" s="7" t="s">
        <v>72</v>
      </c>
      <c r="E66" s="7" t="s">
        <v>20</v>
      </c>
      <c r="F66" s="9" t="s">
        <v>387</v>
      </c>
      <c r="G66" s="7" t="e">
        <f t="shared" ca="1" si="0"/>
        <v>#NAME?</v>
      </c>
      <c r="H66" s="24" t="s">
        <v>168</v>
      </c>
      <c r="I66" s="24" t="s">
        <v>223</v>
      </c>
      <c r="J66" s="7" t="str">
        <f t="shared" si="7"/>
        <v>Não</v>
      </c>
      <c r="K66" s="25">
        <v>45475</v>
      </c>
      <c r="L66" s="7"/>
      <c r="M66" s="7" t="s">
        <v>42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146</v>
      </c>
      <c r="T66" s="7" t="s">
        <v>388</v>
      </c>
      <c r="U66" s="7" t="s">
        <v>20</v>
      </c>
      <c r="V66" s="24" t="e">
        <f t="shared" ca="1" si="2"/>
        <v>#NAME?</v>
      </c>
      <c r="W66" s="7"/>
      <c r="X66" s="7" t="s">
        <v>40</v>
      </c>
      <c r="Y66" s="29" t="s">
        <v>148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389</v>
      </c>
      <c r="C67" s="66" t="s">
        <v>390</v>
      </c>
      <c r="D67" s="7" t="s">
        <v>19</v>
      </c>
      <c r="E67" s="7" t="s">
        <v>20</v>
      </c>
      <c r="F67" s="7" t="s">
        <v>200</v>
      </c>
      <c r="G67" s="7" t="e">
        <f t="shared" ca="1" si="0"/>
        <v>#NAME?</v>
      </c>
      <c r="H67" s="24" t="s">
        <v>153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42</v>
      </c>
      <c r="N67" s="26">
        <v>0</v>
      </c>
      <c r="O67" s="7" t="s">
        <v>25</v>
      </c>
      <c r="P67" s="27">
        <v>0</v>
      </c>
      <c r="Q67" s="28"/>
      <c r="R67" s="23"/>
      <c r="S67" s="7" t="s">
        <v>146</v>
      </c>
      <c r="T67" s="7" t="s">
        <v>391</v>
      </c>
      <c r="U67" s="7" t="s">
        <v>20</v>
      </c>
      <c r="V67" s="24" t="e">
        <f t="shared" ca="1" si="2"/>
        <v>#NAME?</v>
      </c>
      <c r="W67" s="7"/>
      <c r="X67" s="7"/>
      <c r="Y67" s="29" t="s">
        <v>148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392</v>
      </c>
      <c r="C68" s="66" t="s">
        <v>393</v>
      </c>
      <c r="D68" s="7" t="s">
        <v>19</v>
      </c>
      <c r="E68" s="7" t="s">
        <v>49</v>
      </c>
      <c r="F68" s="7" t="s">
        <v>167</v>
      </c>
      <c r="G68" s="7" t="e">
        <f t="shared" ca="1" si="0"/>
        <v>#NAME?</v>
      </c>
      <c r="H68" s="24" t="s">
        <v>153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42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146</v>
      </c>
      <c r="T68" s="7" t="s">
        <v>394</v>
      </c>
      <c r="U68" s="7" t="s">
        <v>49</v>
      </c>
      <c r="V68" s="24" t="e">
        <f t="shared" ca="1" si="2"/>
        <v>#NAME?</v>
      </c>
      <c r="W68" s="7"/>
      <c r="X68" s="7" t="s">
        <v>52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395</v>
      </c>
      <c r="C69" s="4" t="s">
        <v>396</v>
      </c>
      <c r="D69" s="7" t="s">
        <v>19</v>
      </c>
      <c r="E69" s="7" t="s">
        <v>20</v>
      </c>
      <c r="F69" s="7" t="s">
        <v>373</v>
      </c>
      <c r="G69" s="7" t="e">
        <f t="shared" ca="1" si="0"/>
        <v>#NAME?</v>
      </c>
      <c r="H69" s="24" t="s">
        <v>162</v>
      </c>
      <c r="I69" s="24" t="s">
        <v>163</v>
      </c>
      <c r="J69" s="7" t="str">
        <f t="shared" si="7"/>
        <v>Não</v>
      </c>
      <c r="K69" s="25">
        <v>44973</v>
      </c>
      <c r="L69" s="7"/>
      <c r="M69" s="7" t="s">
        <v>42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146</v>
      </c>
      <c r="T69" s="7" t="s">
        <v>397</v>
      </c>
      <c r="U69" s="7" t="s">
        <v>20</v>
      </c>
      <c r="V69" s="24" t="e">
        <f t="shared" ca="1" si="2"/>
        <v>#NAME?</v>
      </c>
      <c r="W69" s="7"/>
      <c r="X69" s="7"/>
      <c r="Y69" s="29" t="s">
        <v>148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398</v>
      </c>
      <c r="C70" s="4" t="s">
        <v>399</v>
      </c>
      <c r="D70" s="7" t="s">
        <v>19</v>
      </c>
      <c r="E70" s="7" t="s">
        <v>49</v>
      </c>
      <c r="F70" s="7" t="s">
        <v>278</v>
      </c>
      <c r="G70" s="7" t="e">
        <f t="shared" ca="1" si="0"/>
        <v>#NAME?</v>
      </c>
      <c r="H70" s="24" t="s">
        <v>162</v>
      </c>
      <c r="I70" s="24" t="s">
        <v>163</v>
      </c>
      <c r="J70" s="7" t="str">
        <f t="shared" si="7"/>
        <v>Não</v>
      </c>
      <c r="K70" s="25">
        <v>44949</v>
      </c>
      <c r="L70" s="7"/>
      <c r="M70" s="7" t="s">
        <v>42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146</v>
      </c>
      <c r="T70" s="7" t="s">
        <v>400</v>
      </c>
      <c r="U70" s="7" t="s">
        <v>49</v>
      </c>
      <c r="V70" s="24" t="e">
        <f t="shared" ca="1" si="2"/>
        <v>#NAME?</v>
      </c>
      <c r="W70" s="7"/>
      <c r="X70" s="7"/>
      <c r="Y70" s="29" t="s">
        <v>254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401</v>
      </c>
      <c r="C71" s="4" t="s">
        <v>402</v>
      </c>
      <c r="D71" s="7" t="s">
        <v>19</v>
      </c>
      <c r="E71" s="7" t="s">
        <v>49</v>
      </c>
      <c r="F71" s="7" t="s">
        <v>50</v>
      </c>
      <c r="G71" s="7" t="e">
        <f t="shared" ca="1" si="0"/>
        <v>#NAME?</v>
      </c>
      <c r="H71" s="24" t="s">
        <v>144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42</v>
      </c>
      <c r="N71" s="26">
        <v>2E-3</v>
      </c>
      <c r="O71" s="7" t="s">
        <v>25</v>
      </c>
      <c r="P71" s="27">
        <v>0</v>
      </c>
      <c r="Q71" s="28"/>
      <c r="R71" s="48" t="s">
        <v>403</v>
      </c>
      <c r="S71" s="7" t="s">
        <v>146</v>
      </c>
      <c r="T71" s="7" t="s">
        <v>404</v>
      </c>
      <c r="U71" s="7" t="s">
        <v>49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47</v>
      </c>
      <c r="C72" s="4" t="s">
        <v>48</v>
      </c>
      <c r="D72" s="7" t="s">
        <v>19</v>
      </c>
      <c r="E72" s="7" t="s">
        <v>49</v>
      </c>
      <c r="F72" s="7" t="s">
        <v>50</v>
      </c>
      <c r="G72" s="7" t="e">
        <f t="shared" ca="1" si="0"/>
        <v>#NAME?</v>
      </c>
      <c r="H72" s="24" t="s">
        <v>162</v>
      </c>
      <c r="I72" s="24" t="s">
        <v>405</v>
      </c>
      <c r="J72" s="7" t="str">
        <f t="shared" si="7"/>
        <v>Não</v>
      </c>
      <c r="K72" s="25">
        <v>44973</v>
      </c>
      <c r="L72" s="7"/>
      <c r="M72" s="7" t="s">
        <v>201</v>
      </c>
      <c r="N72" s="26">
        <v>1.4999999999999999E-2</v>
      </c>
      <c r="O72" s="7" t="s">
        <v>37</v>
      </c>
      <c r="P72" s="27">
        <v>0.1</v>
      </c>
      <c r="Q72" s="28"/>
      <c r="R72" s="28"/>
      <c r="S72" s="7" t="s">
        <v>146</v>
      </c>
      <c r="T72" s="7" t="s">
        <v>406</v>
      </c>
      <c r="U72" s="7" t="s">
        <v>49</v>
      </c>
      <c r="V72" s="24" t="e">
        <f t="shared" ca="1" si="2"/>
        <v>#NAME?</v>
      </c>
      <c r="W72" s="7"/>
      <c r="X72" s="7"/>
      <c r="Y72" s="29" t="s">
        <v>148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407</v>
      </c>
      <c r="C73" s="4" t="s">
        <v>408</v>
      </c>
      <c r="D73" s="7" t="s">
        <v>19</v>
      </c>
      <c r="E73" s="7" t="s">
        <v>49</v>
      </c>
      <c r="F73" s="7" t="s">
        <v>167</v>
      </c>
      <c r="G73" s="7" t="e">
        <f t="shared" ca="1" si="0"/>
        <v>#NAME?</v>
      </c>
      <c r="H73" s="24" t="s">
        <v>153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42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146</v>
      </c>
      <c r="T73" s="7" t="s">
        <v>409</v>
      </c>
      <c r="U73" s="7" t="s">
        <v>20</v>
      </c>
      <c r="V73" s="24" t="e">
        <f t="shared" ca="1" si="2"/>
        <v>#NAME?</v>
      </c>
      <c r="W73" s="7"/>
      <c r="X73" s="7"/>
      <c r="Y73" s="29" t="s">
        <v>148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410</v>
      </c>
      <c r="C74" s="4" t="s">
        <v>411</v>
      </c>
      <c r="D74" s="7" t="s">
        <v>19</v>
      </c>
      <c r="E74" s="7" t="s">
        <v>20</v>
      </c>
      <c r="F74" s="7" t="s">
        <v>338</v>
      </c>
      <c r="G74" s="7" t="e">
        <f t="shared" ca="1" si="0"/>
        <v>#NAME?</v>
      </c>
      <c r="H74" s="24" t="s">
        <v>168</v>
      </c>
      <c r="I74" s="24" t="s">
        <v>223</v>
      </c>
      <c r="J74" s="7" t="str">
        <f t="shared" si="7"/>
        <v>Não</v>
      </c>
      <c r="K74" s="25">
        <v>45454</v>
      </c>
      <c r="L74" s="25"/>
      <c r="M74" s="7" t="s">
        <v>42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146</v>
      </c>
      <c r="T74" s="7" t="s">
        <v>412</v>
      </c>
      <c r="U74" s="7" t="s">
        <v>20</v>
      </c>
      <c r="V74" s="24" t="e">
        <f t="shared" ca="1" si="2"/>
        <v>#NAME?</v>
      </c>
      <c r="W74" s="7"/>
      <c r="X74" s="7" t="s">
        <v>52</v>
      </c>
      <c r="Y74" s="29" t="s">
        <v>148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413</v>
      </c>
      <c r="C75" s="4" t="s">
        <v>414</v>
      </c>
      <c r="D75" s="7" t="s">
        <v>19</v>
      </c>
      <c r="E75" s="7" t="s">
        <v>49</v>
      </c>
      <c r="F75" s="7" t="s">
        <v>167</v>
      </c>
      <c r="G75" s="7" t="e">
        <f t="shared" ca="1" si="0"/>
        <v>#NAME?</v>
      </c>
      <c r="H75" s="24" t="s">
        <v>162</v>
      </c>
      <c r="I75" s="24" t="s">
        <v>163</v>
      </c>
      <c r="J75" s="7" t="str">
        <f t="shared" si="7"/>
        <v>Não</v>
      </c>
      <c r="K75" s="25">
        <v>45012</v>
      </c>
      <c r="L75" s="7"/>
      <c r="M75" s="7" t="s">
        <v>42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146</v>
      </c>
      <c r="T75" s="7" t="s">
        <v>415</v>
      </c>
      <c r="U75" s="7" t="s">
        <v>49</v>
      </c>
      <c r="V75" s="24" t="e">
        <f t="shared" ca="1" si="2"/>
        <v>#NAME?</v>
      </c>
      <c r="W75" s="7"/>
      <c r="X75" s="7"/>
      <c r="Y75" s="29" t="s">
        <v>148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416</v>
      </c>
      <c r="C76" s="4" t="s">
        <v>417</v>
      </c>
      <c r="D76" s="7" t="s">
        <v>72</v>
      </c>
      <c r="E76" s="7" t="s">
        <v>20</v>
      </c>
      <c r="F76" s="7" t="s">
        <v>387</v>
      </c>
      <c r="G76" s="7" t="e">
        <f t="shared" ca="1" si="0"/>
        <v>#NAME?</v>
      </c>
      <c r="H76" s="24" t="s">
        <v>153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42</v>
      </c>
      <c r="N76" s="26">
        <v>1.2E-2</v>
      </c>
      <c r="O76" s="7" t="s">
        <v>25</v>
      </c>
      <c r="P76" s="27">
        <v>0</v>
      </c>
      <c r="Q76" s="28" t="s">
        <v>418</v>
      </c>
      <c r="R76" s="28"/>
      <c r="S76" s="7" t="s">
        <v>146</v>
      </c>
      <c r="T76" s="7" t="s">
        <v>419</v>
      </c>
      <c r="U76" s="7" t="s">
        <v>20</v>
      </c>
      <c r="V76" s="24" t="e">
        <f t="shared" ca="1" si="2"/>
        <v>#NAME?</v>
      </c>
      <c r="W76" s="7"/>
      <c r="X76" s="7"/>
      <c r="Y76" s="29" t="s">
        <v>148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420</v>
      </c>
      <c r="C77" s="4" t="s">
        <v>421</v>
      </c>
      <c r="D77" s="7" t="s">
        <v>19</v>
      </c>
      <c r="E77" s="7" t="s">
        <v>34</v>
      </c>
      <c r="F77" s="7" t="s">
        <v>35</v>
      </c>
      <c r="G77" s="7" t="e">
        <f t="shared" ca="1" si="0"/>
        <v>#NAME?</v>
      </c>
      <c r="H77" s="24" t="s">
        <v>153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58</v>
      </c>
      <c r="N77" s="26">
        <v>1.2E-2</v>
      </c>
      <c r="O77" s="7" t="s">
        <v>25</v>
      </c>
      <c r="P77" s="27">
        <v>0</v>
      </c>
      <c r="Q77" s="28"/>
      <c r="R77" s="28" t="s">
        <v>422</v>
      </c>
      <c r="S77" s="7" t="s">
        <v>146</v>
      </c>
      <c r="T77" s="7" t="s">
        <v>423</v>
      </c>
      <c r="U77" s="7" t="s">
        <v>46</v>
      </c>
      <c r="V77" s="24" t="e">
        <f t="shared" ca="1" si="2"/>
        <v>#NAME?</v>
      </c>
      <c r="W77" s="7"/>
      <c r="X77" s="7"/>
      <c r="Y77" s="29" t="s">
        <v>148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424</v>
      </c>
      <c r="C78" s="4" t="s">
        <v>425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153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42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146</v>
      </c>
      <c r="T78" s="7" t="s">
        <v>426</v>
      </c>
      <c r="U78" s="7" t="s">
        <v>20</v>
      </c>
      <c r="V78" s="24" t="e">
        <f t="shared" ca="1" si="2"/>
        <v>#NAME?</v>
      </c>
      <c r="W78" s="7"/>
      <c r="X78" s="7"/>
      <c r="Y78" s="29" t="s">
        <v>148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427</v>
      </c>
      <c r="C79" s="4" t="s">
        <v>428</v>
      </c>
      <c r="D79" s="7" t="s">
        <v>19</v>
      </c>
      <c r="E79" s="7" t="s">
        <v>34</v>
      </c>
      <c r="F79" s="7" t="s">
        <v>263</v>
      </c>
      <c r="G79" s="7" t="e">
        <f t="shared" ca="1" si="0"/>
        <v>#NAME?</v>
      </c>
      <c r="H79" s="24" t="s">
        <v>153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201</v>
      </c>
      <c r="N79" s="26">
        <v>1.4999999999999999E-2</v>
      </c>
      <c r="O79" s="7" t="s">
        <v>37</v>
      </c>
      <c r="P79" s="27">
        <v>0.1</v>
      </c>
      <c r="Q79" s="28"/>
      <c r="R79" s="28"/>
      <c r="S79" s="7" t="s">
        <v>146</v>
      </c>
      <c r="T79" s="7" t="s">
        <v>429</v>
      </c>
      <c r="U79" s="7" t="s">
        <v>39</v>
      </c>
      <c r="V79" s="24" t="e">
        <f t="shared" ca="1" si="2"/>
        <v>#NAME?</v>
      </c>
      <c r="W79" s="7"/>
      <c r="X79" s="7"/>
      <c r="Y79" s="29" t="s">
        <v>148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3" t="s">
        <v>430</v>
      </c>
      <c r="C80" s="67" t="s">
        <v>431</v>
      </c>
      <c r="D80" s="7" t="s">
        <v>64</v>
      </c>
      <c r="E80" s="7" t="s">
        <v>20</v>
      </c>
      <c r="F80" s="7" t="s">
        <v>432</v>
      </c>
      <c r="G80" s="7" t="e">
        <f t="shared" ca="1" si="0"/>
        <v>#NAME?</v>
      </c>
      <c r="H80" s="24" t="s">
        <v>153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58</v>
      </c>
      <c r="N80" s="26">
        <v>1.4E-2</v>
      </c>
      <c r="O80" s="7" t="s">
        <v>37</v>
      </c>
      <c r="P80" s="27">
        <v>0.1</v>
      </c>
      <c r="Q80" s="28"/>
      <c r="R80" s="28"/>
      <c r="S80" s="7" t="s">
        <v>146</v>
      </c>
      <c r="T80" s="12" t="s">
        <v>433</v>
      </c>
      <c r="U80" s="7" t="s">
        <v>20</v>
      </c>
      <c r="V80" s="24" t="e">
        <f t="shared" ca="1" si="2"/>
        <v>#NAME?</v>
      </c>
      <c r="W80" s="7"/>
      <c r="X80" s="7" t="s">
        <v>91</v>
      </c>
      <c r="Y80" s="29" t="s">
        <v>434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>
        <v>466114.29</v>
      </c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435</v>
      </c>
      <c r="C81" s="67" t="s">
        <v>436</v>
      </c>
      <c r="D81" s="7" t="s">
        <v>64</v>
      </c>
      <c r="E81" s="7" t="s">
        <v>20</v>
      </c>
      <c r="F81" s="7" t="s">
        <v>143</v>
      </c>
      <c r="G81" s="7" t="e">
        <f t="shared" ca="1" si="0"/>
        <v>#NAME?</v>
      </c>
      <c r="H81" s="24" t="s">
        <v>144</v>
      </c>
      <c r="I81" s="24" t="s">
        <v>25</v>
      </c>
      <c r="J81" s="7" t="s">
        <v>182</v>
      </c>
      <c r="K81" s="25">
        <v>45113</v>
      </c>
      <c r="L81" s="25">
        <v>45513</v>
      </c>
      <c r="M81" s="7" t="s">
        <v>351</v>
      </c>
      <c r="N81" s="26">
        <v>6.0000000000000001E-3</v>
      </c>
      <c r="O81" s="7" t="s">
        <v>25</v>
      </c>
      <c r="P81" s="27">
        <v>0</v>
      </c>
      <c r="Q81" s="28"/>
      <c r="R81" s="28" t="s">
        <v>286</v>
      </c>
      <c r="S81" s="7" t="s">
        <v>188</v>
      </c>
      <c r="T81" s="12" t="s">
        <v>437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>
        <v>0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" t="s">
        <v>438</v>
      </c>
      <c r="C82" s="4" t="s">
        <v>439</v>
      </c>
      <c r="D82" s="7" t="s">
        <v>19</v>
      </c>
      <c r="E82" s="7" t="s">
        <v>34</v>
      </c>
      <c r="F82" s="7" t="s">
        <v>35</v>
      </c>
      <c r="G82" s="7" t="e">
        <f t="shared" ca="1" si="0"/>
        <v>#NAME?</v>
      </c>
      <c r="H82" s="24" t="s">
        <v>153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87</v>
      </c>
      <c r="N82" s="26">
        <v>6.4999999999999997E-3</v>
      </c>
      <c r="O82" s="7" t="s">
        <v>184</v>
      </c>
      <c r="P82" s="27">
        <v>0.2</v>
      </c>
      <c r="Q82" s="28"/>
      <c r="R82" s="28"/>
      <c r="S82" s="7" t="s">
        <v>146</v>
      </c>
      <c r="T82" s="7" t="s">
        <v>440</v>
      </c>
      <c r="U82" s="7" t="s">
        <v>39</v>
      </c>
      <c r="V82" s="24" t="e">
        <f t="shared" ca="1" si="2"/>
        <v>#NAME?</v>
      </c>
      <c r="W82" s="7"/>
      <c r="X82" s="7"/>
      <c r="Y82" s="29" t="s">
        <v>148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>
        <v>741560.95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7" t="s">
        <v>438</v>
      </c>
      <c r="C83" s="4" t="s">
        <v>441</v>
      </c>
      <c r="D83" s="7" t="s">
        <v>19</v>
      </c>
      <c r="E83" s="7" t="s">
        <v>34</v>
      </c>
      <c r="F83" s="7" t="s">
        <v>35</v>
      </c>
      <c r="G83" s="7" t="e">
        <f t="shared" ca="1" si="0"/>
        <v>#NAME?</v>
      </c>
      <c r="H83" s="24" t="s">
        <v>153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42</v>
      </c>
      <c r="N83" s="26">
        <v>6.4999999999999997E-3</v>
      </c>
      <c r="O83" s="7" t="s">
        <v>25</v>
      </c>
      <c r="P83" s="27">
        <v>0</v>
      </c>
      <c r="Q83" s="28"/>
      <c r="R83" s="28" t="s">
        <v>442</v>
      </c>
      <c r="S83" s="7" t="s">
        <v>146</v>
      </c>
      <c r="T83" s="7" t="s">
        <v>440</v>
      </c>
      <c r="U83" s="7" t="s">
        <v>39</v>
      </c>
      <c r="V83" s="24" t="e">
        <f t="shared" ca="1" si="2"/>
        <v>#NAME?</v>
      </c>
      <c r="W83" s="7"/>
      <c r="X83" s="7"/>
      <c r="Y83" s="29" t="s">
        <v>148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>
        <v>8541947.6199999992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" t="s">
        <v>438</v>
      </c>
      <c r="C84" s="4" t="s">
        <v>443</v>
      </c>
      <c r="D84" s="7" t="s">
        <v>19</v>
      </c>
      <c r="E84" s="7" t="s">
        <v>34</v>
      </c>
      <c r="F84" s="7" t="s">
        <v>35</v>
      </c>
      <c r="G84" s="7" t="e">
        <f t="shared" ca="1" si="0"/>
        <v>#NAME?</v>
      </c>
      <c r="H84" s="24" t="s">
        <v>162</v>
      </c>
      <c r="I84" s="24" t="s">
        <v>212</v>
      </c>
      <c r="J84" s="7" t="str">
        <f t="shared" si="8"/>
        <v>Não</v>
      </c>
      <c r="K84" s="25">
        <v>45163</v>
      </c>
      <c r="L84" s="7"/>
      <c r="M84" s="7" t="s">
        <v>87</v>
      </c>
      <c r="N84" s="26">
        <v>0</v>
      </c>
      <c r="O84" s="7" t="s">
        <v>25</v>
      </c>
      <c r="P84" s="27">
        <v>0</v>
      </c>
      <c r="Q84" s="28"/>
      <c r="R84" s="28" t="s">
        <v>444</v>
      </c>
      <c r="S84" s="7" t="s">
        <v>146</v>
      </c>
      <c r="T84" s="7" t="s">
        <v>440</v>
      </c>
      <c r="U84" s="7" t="s">
        <v>39</v>
      </c>
      <c r="V84" s="24" t="e">
        <f t="shared" ca="1" si="2"/>
        <v>#NAME?</v>
      </c>
      <c r="W84" s="7"/>
      <c r="X84" s="7"/>
      <c r="Y84" s="29" t="s">
        <v>148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>
        <v>0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445</v>
      </c>
      <c r="C85" s="4" t="s">
        <v>446</v>
      </c>
      <c r="D85" s="7" t="s">
        <v>19</v>
      </c>
      <c r="E85" s="7" t="s">
        <v>49</v>
      </c>
      <c r="F85" s="7" t="s">
        <v>50</v>
      </c>
      <c r="G85" s="7" t="e">
        <f t="shared" ca="1" si="0"/>
        <v>#NAME?</v>
      </c>
      <c r="H85" s="24" t="s">
        <v>153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42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188</v>
      </c>
      <c r="T85" s="7" t="s">
        <v>447</v>
      </c>
      <c r="U85" s="7" t="s">
        <v>49</v>
      </c>
      <c r="V85" s="24" t="e">
        <f t="shared" ca="1" si="2"/>
        <v>#NAME?</v>
      </c>
      <c r="W85" s="7"/>
      <c r="X85" s="7"/>
      <c r="Y85" s="29" t="s">
        <v>148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>
        <v>273894.46000000002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448</v>
      </c>
      <c r="C86" s="4" t="s">
        <v>449</v>
      </c>
      <c r="D86" s="7" t="s">
        <v>19</v>
      </c>
      <c r="E86" s="7" t="s">
        <v>20</v>
      </c>
      <c r="F86" s="7" t="s">
        <v>450</v>
      </c>
      <c r="G86" s="7" t="e">
        <f t="shared" ca="1" si="0"/>
        <v>#NAME?</v>
      </c>
      <c r="H86" s="24" t="s">
        <v>162</v>
      </c>
      <c r="I86" s="24" t="s">
        <v>206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451</v>
      </c>
      <c r="R86" s="28"/>
      <c r="S86" s="7" t="s">
        <v>188</v>
      </c>
      <c r="T86" s="7" t="s">
        <v>452</v>
      </c>
      <c r="U86" s="7" t="s">
        <v>60</v>
      </c>
      <c r="V86" s="24" t="e">
        <f t="shared" ca="1" si="2"/>
        <v>#NAME?</v>
      </c>
      <c r="W86" s="7"/>
      <c r="X86" s="7"/>
      <c r="Y86" s="29" t="s">
        <v>453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454</v>
      </c>
      <c r="C87" s="4" t="s">
        <v>455</v>
      </c>
      <c r="D87" s="7" t="s">
        <v>19</v>
      </c>
      <c r="E87" s="7" t="s">
        <v>49</v>
      </c>
      <c r="F87" s="7" t="s">
        <v>50</v>
      </c>
      <c r="G87" s="7" t="e">
        <f t="shared" ca="1" si="0"/>
        <v>#NAME?</v>
      </c>
      <c r="H87" s="24" t="s">
        <v>153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201</v>
      </c>
      <c r="N87" s="26">
        <v>1.4999999999999999E-2</v>
      </c>
      <c r="O87" s="7" t="s">
        <v>37</v>
      </c>
      <c r="P87" s="27">
        <v>0.1</v>
      </c>
      <c r="Q87" s="28"/>
      <c r="R87" s="28"/>
      <c r="S87" s="7" t="s">
        <v>146</v>
      </c>
      <c r="T87" s="7" t="s">
        <v>456</v>
      </c>
      <c r="U87" s="7" t="s">
        <v>49</v>
      </c>
      <c r="V87" s="24" t="e">
        <f t="shared" ca="1" si="2"/>
        <v>#NAME?</v>
      </c>
      <c r="W87" s="7"/>
      <c r="X87" s="7"/>
      <c r="Y87" s="29" t="s">
        <v>148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>
        <v>120818.36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457</v>
      </c>
      <c r="C88" s="4" t="s">
        <v>458</v>
      </c>
      <c r="D88" s="7" t="s">
        <v>19</v>
      </c>
      <c r="E88" s="7" t="s">
        <v>49</v>
      </c>
      <c r="F88" s="7" t="s">
        <v>50</v>
      </c>
      <c r="G88" s="7" t="e">
        <f t="shared" ca="1" si="0"/>
        <v>#NAME?</v>
      </c>
      <c r="H88" s="24" t="s">
        <v>153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42</v>
      </c>
      <c r="N88" s="26">
        <v>0.01</v>
      </c>
      <c r="O88" s="7" t="s">
        <v>25</v>
      </c>
      <c r="P88" s="27">
        <v>0</v>
      </c>
      <c r="Q88" s="28"/>
      <c r="R88" s="28"/>
      <c r="S88" s="7" t="s">
        <v>146</v>
      </c>
      <c r="T88" s="7" t="s">
        <v>459</v>
      </c>
      <c r="U88" s="7" t="s">
        <v>49</v>
      </c>
      <c r="V88" s="24" t="e">
        <f t="shared" ca="1" si="2"/>
        <v>#NAME?</v>
      </c>
      <c r="W88" s="7"/>
      <c r="X88" s="7"/>
      <c r="Y88" s="29" t="s">
        <v>148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>
        <v>312167.07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460</v>
      </c>
      <c r="C89" s="41" t="s">
        <v>461</v>
      </c>
      <c r="D89" s="7" t="s">
        <v>19</v>
      </c>
      <c r="E89" s="7" t="s">
        <v>49</v>
      </c>
      <c r="F89" s="7" t="s">
        <v>50</v>
      </c>
      <c r="G89" s="7" t="e">
        <f t="shared" ca="1" si="0"/>
        <v>#NAME?</v>
      </c>
      <c r="H89" s="24" t="s">
        <v>153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42</v>
      </c>
      <c r="N89" s="26">
        <v>1.2E-2</v>
      </c>
      <c r="O89" s="7" t="s">
        <v>25</v>
      </c>
      <c r="P89" s="27">
        <v>0</v>
      </c>
      <c r="Q89" s="69" t="s">
        <v>462</v>
      </c>
      <c r="R89" s="28"/>
      <c r="S89" s="7" t="s">
        <v>146</v>
      </c>
      <c r="T89" s="7" t="s">
        <v>463</v>
      </c>
      <c r="U89" s="7" t="s">
        <v>49</v>
      </c>
      <c r="V89" s="24" t="e">
        <f t="shared" ca="1" si="2"/>
        <v>#NAME?</v>
      </c>
      <c r="W89" s="7"/>
      <c r="X89" s="7"/>
      <c r="Y89" s="29" t="s">
        <v>148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>
        <v>74218.05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40" t="s">
        <v>464</v>
      </c>
      <c r="C90" s="41" t="s">
        <v>465</v>
      </c>
      <c r="D90" s="7" t="s">
        <v>19</v>
      </c>
      <c r="E90" s="7" t="s">
        <v>49</v>
      </c>
      <c r="F90" s="70" t="s">
        <v>466</v>
      </c>
      <c r="G90" s="7" t="e">
        <f t="shared" ca="1" si="0"/>
        <v>#NAME?</v>
      </c>
      <c r="H90" s="24" t="s">
        <v>162</v>
      </c>
      <c r="I90" s="24" t="s">
        <v>163</v>
      </c>
      <c r="J90" s="7" t="str">
        <f t="shared" si="8"/>
        <v>Não</v>
      </c>
      <c r="K90" s="25">
        <v>45191</v>
      </c>
      <c r="L90" s="7"/>
      <c r="M90" s="7" t="s">
        <v>467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188</v>
      </c>
      <c r="T90" s="7" t="s">
        <v>468</v>
      </c>
      <c r="U90" s="7" t="s">
        <v>49</v>
      </c>
      <c r="V90" s="24" t="e">
        <f t="shared" ca="1" si="2"/>
        <v>#NAME?</v>
      </c>
      <c r="W90" s="7"/>
      <c r="X90" s="7"/>
      <c r="Y90" s="29" t="s">
        <v>148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>
        <v>310.39999999999998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3" t="s">
        <v>469</v>
      </c>
      <c r="C91" s="4" t="s">
        <v>470</v>
      </c>
      <c r="D91" s="7" t="s">
        <v>19</v>
      </c>
      <c r="E91" s="7" t="s">
        <v>34</v>
      </c>
      <c r="F91" s="7" t="s">
        <v>35</v>
      </c>
      <c r="G91" s="7" t="e">
        <f t="shared" ca="1" si="0"/>
        <v>#NAME?</v>
      </c>
      <c r="H91" s="24" t="s">
        <v>144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87</v>
      </c>
      <c r="N91" s="26">
        <v>2.5000000000000001E-2</v>
      </c>
      <c r="O91" s="7" t="s">
        <v>184</v>
      </c>
      <c r="P91" s="27">
        <v>0.2</v>
      </c>
      <c r="Q91" s="23"/>
      <c r="R91" s="28" t="s">
        <v>471</v>
      </c>
      <c r="S91" s="7" t="s">
        <v>146</v>
      </c>
      <c r="T91" s="7" t="s">
        <v>472</v>
      </c>
      <c r="U91" s="7" t="s">
        <v>39</v>
      </c>
      <c r="V91" s="24" t="e">
        <f t="shared" ca="1" si="2"/>
        <v>#NAME?</v>
      </c>
      <c r="W91" s="7"/>
      <c r="X91" s="7"/>
      <c r="Y91" s="29" t="s">
        <v>148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469</v>
      </c>
      <c r="C92" s="4" t="s">
        <v>473</v>
      </c>
      <c r="D92" s="7" t="s">
        <v>19</v>
      </c>
      <c r="E92" s="7" t="s">
        <v>34</v>
      </c>
      <c r="F92" s="7" t="s">
        <v>35</v>
      </c>
      <c r="G92" s="7" t="e">
        <f t="shared" ca="1" si="0"/>
        <v>#NAME?</v>
      </c>
      <c r="H92" s="24" t="s">
        <v>144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42</v>
      </c>
      <c r="N92" s="26">
        <v>1.2E-2</v>
      </c>
      <c r="O92" s="7" t="s">
        <v>25</v>
      </c>
      <c r="P92" s="27">
        <v>0</v>
      </c>
      <c r="Q92" s="28"/>
      <c r="R92" s="28" t="s">
        <v>471</v>
      </c>
      <c r="S92" s="7" t="s">
        <v>146</v>
      </c>
      <c r="T92" s="7" t="s">
        <v>472</v>
      </c>
      <c r="U92" s="7" t="s">
        <v>39</v>
      </c>
      <c r="V92" s="24" t="e">
        <f t="shared" ca="1" si="2"/>
        <v>#NAME?</v>
      </c>
      <c r="W92" s="7"/>
      <c r="X92" s="7"/>
      <c r="Y92" s="29" t="s">
        <v>148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40" t="s">
        <v>469</v>
      </c>
      <c r="C93" s="41" t="s">
        <v>474</v>
      </c>
      <c r="D93" s="7" t="s">
        <v>19</v>
      </c>
      <c r="E93" s="7" t="s">
        <v>34</v>
      </c>
      <c r="F93" s="7" t="s">
        <v>35</v>
      </c>
      <c r="G93" s="7" t="e">
        <f t="shared" ca="1" si="0"/>
        <v>#NAME?</v>
      </c>
      <c r="H93" s="24" t="s">
        <v>144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146</v>
      </c>
      <c r="T93" s="7" t="s">
        <v>472</v>
      </c>
      <c r="U93" s="7" t="s">
        <v>39</v>
      </c>
      <c r="V93" s="24" t="e">
        <f t="shared" ca="1" si="2"/>
        <v>#NAME?</v>
      </c>
      <c r="W93" s="7"/>
      <c r="X93" s="7"/>
      <c r="Y93" s="29" t="s">
        <v>148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37" t="s">
        <v>475</v>
      </c>
      <c r="C94" s="4" t="s">
        <v>476</v>
      </c>
      <c r="D94" s="7" t="s">
        <v>19</v>
      </c>
      <c r="E94" s="7" t="s">
        <v>20</v>
      </c>
      <c r="F94" s="7" t="s">
        <v>200</v>
      </c>
      <c r="G94" s="7" t="e">
        <f t="shared" ca="1" si="0"/>
        <v>#NAME?</v>
      </c>
      <c r="H94" s="24" t="s">
        <v>153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173</v>
      </c>
      <c r="N94" s="26">
        <v>0</v>
      </c>
      <c r="O94" s="7" t="s">
        <v>25</v>
      </c>
      <c r="P94" s="27">
        <v>0</v>
      </c>
      <c r="Q94" s="28"/>
      <c r="R94" s="28"/>
      <c r="S94" s="7" t="s">
        <v>146</v>
      </c>
      <c r="T94" s="6" t="s">
        <v>477</v>
      </c>
      <c r="U94" s="7" t="s">
        <v>20</v>
      </c>
      <c r="V94" s="24" t="e">
        <f t="shared" ca="1" si="2"/>
        <v>#NAME?</v>
      </c>
      <c r="W94" s="7"/>
      <c r="X94" s="7"/>
      <c r="Y94" s="29" t="s">
        <v>148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>
        <v>12657.71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8" t="s">
        <v>478</v>
      </c>
      <c r="C95" s="39" t="s">
        <v>479</v>
      </c>
      <c r="D95" s="7" t="s">
        <v>64</v>
      </c>
      <c r="E95" s="7" t="s">
        <v>20</v>
      </c>
      <c r="F95" s="7" t="s">
        <v>205</v>
      </c>
      <c r="G95" s="7" t="e">
        <f t="shared" ca="1" si="0"/>
        <v>#NAME?</v>
      </c>
      <c r="H95" s="24" t="s">
        <v>162</v>
      </c>
      <c r="I95" s="24" t="s">
        <v>206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207</v>
      </c>
      <c r="R95" s="28"/>
      <c r="S95" s="7" t="s">
        <v>146</v>
      </c>
      <c r="T95" s="12" t="s">
        <v>480</v>
      </c>
      <c r="U95" s="7" t="s">
        <v>60</v>
      </c>
      <c r="V95" s="24" t="e">
        <f t="shared" ca="1" si="2"/>
        <v>#NAME?</v>
      </c>
      <c r="W95" s="7"/>
      <c r="X95" s="7" t="s">
        <v>52</v>
      </c>
      <c r="Y95" s="29" t="s">
        <v>148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" t="s">
        <v>481</v>
      </c>
      <c r="C96" s="4" t="s">
        <v>482</v>
      </c>
      <c r="D96" s="7" t="s">
        <v>19</v>
      </c>
      <c r="E96" s="7" t="s">
        <v>34</v>
      </c>
      <c r="F96" s="7" t="s">
        <v>35</v>
      </c>
      <c r="G96" s="7" t="e">
        <f t="shared" ca="1" si="0"/>
        <v>#NAME?</v>
      </c>
      <c r="H96" s="24" t="s">
        <v>153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173</v>
      </c>
      <c r="N96" s="26">
        <v>0</v>
      </c>
      <c r="O96" s="7" t="s">
        <v>25</v>
      </c>
      <c r="P96" s="27">
        <v>0</v>
      </c>
      <c r="Q96" s="28"/>
      <c r="R96" s="28"/>
      <c r="S96" s="7" t="s">
        <v>146</v>
      </c>
      <c r="T96" s="7" t="s">
        <v>483</v>
      </c>
      <c r="U96" s="7" t="s">
        <v>39</v>
      </c>
      <c r="V96" s="24" t="e">
        <f t="shared" ca="1" si="2"/>
        <v>#NAME?</v>
      </c>
      <c r="W96" s="7"/>
      <c r="X96" s="7"/>
      <c r="Y96" s="29" t="s">
        <v>148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>
        <v>7583.97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48" t="s">
        <v>484</v>
      </c>
      <c r="C97" s="62" t="s">
        <v>485</v>
      </c>
      <c r="D97" s="7" t="s">
        <v>19</v>
      </c>
      <c r="E97" s="7" t="s">
        <v>34</v>
      </c>
      <c r="F97" s="7" t="s">
        <v>263</v>
      </c>
      <c r="G97" s="7" t="e">
        <f t="shared" ca="1" si="0"/>
        <v>#NAME?</v>
      </c>
      <c r="H97" s="24" t="s">
        <v>153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58</v>
      </c>
      <c r="N97" s="26">
        <v>1.2E-2</v>
      </c>
      <c r="O97" s="7" t="s">
        <v>37</v>
      </c>
      <c r="P97" s="27">
        <v>0.1</v>
      </c>
      <c r="Q97" s="23"/>
      <c r="R97" s="28" t="s">
        <v>486</v>
      </c>
      <c r="S97" s="7" t="s">
        <v>146</v>
      </c>
      <c r="T97" s="7" t="s">
        <v>487</v>
      </c>
      <c r="U97" s="7" t="s">
        <v>39</v>
      </c>
      <c r="V97" s="24" t="e">
        <f t="shared" ca="1" si="2"/>
        <v>#NAME?</v>
      </c>
      <c r="W97" s="7"/>
      <c r="X97" s="7"/>
      <c r="Y97" s="29" t="s">
        <v>148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>
        <v>300479.28999999998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3" t="s">
        <v>488</v>
      </c>
      <c r="C98" s="4" t="s">
        <v>489</v>
      </c>
      <c r="D98" s="7" t="s">
        <v>64</v>
      </c>
      <c r="E98" s="7" t="s">
        <v>20</v>
      </c>
      <c r="F98" s="7" t="s">
        <v>490</v>
      </c>
      <c r="G98" s="7" t="e">
        <f t="shared" ca="1" si="0"/>
        <v>#NAME?</v>
      </c>
      <c r="H98" s="24" t="s">
        <v>144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42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146</v>
      </c>
      <c r="T98" s="7" t="s">
        <v>491</v>
      </c>
      <c r="U98" s="7" t="s">
        <v>20</v>
      </c>
      <c r="V98" s="24" t="e">
        <f t="shared" ca="1" si="2"/>
        <v>#NAME?</v>
      </c>
      <c r="W98" s="7"/>
      <c r="X98" s="7"/>
      <c r="Y98" s="29" t="s">
        <v>148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>
        <v>0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492</v>
      </c>
      <c r="C99" s="4" t="s">
        <v>493</v>
      </c>
      <c r="D99" s="7" t="s">
        <v>19</v>
      </c>
      <c r="E99" s="7" t="s">
        <v>20</v>
      </c>
      <c r="F99" s="7" t="s">
        <v>373</v>
      </c>
      <c r="G99" s="7" t="e">
        <f t="shared" ca="1" si="0"/>
        <v>#NAME?</v>
      </c>
      <c r="H99" s="24" t="s">
        <v>162</v>
      </c>
      <c r="I99" s="24" t="s">
        <v>212</v>
      </c>
      <c r="J99" s="7" t="str">
        <f t="shared" si="8"/>
        <v>Não</v>
      </c>
      <c r="K99" s="25">
        <v>44909</v>
      </c>
      <c r="L99" s="7"/>
      <c r="M99" s="7" t="s">
        <v>87</v>
      </c>
      <c r="N99" s="26">
        <v>2.5000000000000001E-2</v>
      </c>
      <c r="O99" s="7" t="s">
        <v>184</v>
      </c>
      <c r="P99" s="27">
        <v>0.2</v>
      </c>
      <c r="Q99" s="28"/>
      <c r="R99" s="28"/>
      <c r="S99" s="7" t="s">
        <v>146</v>
      </c>
      <c r="T99" s="7" t="s">
        <v>494</v>
      </c>
      <c r="U99" s="7" t="s">
        <v>20</v>
      </c>
      <c r="V99" s="24" t="e">
        <f t="shared" ca="1" si="2"/>
        <v>#NAME?</v>
      </c>
      <c r="W99" s="7"/>
      <c r="X99" s="7"/>
      <c r="Y99" s="29" t="s">
        <v>254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492</v>
      </c>
      <c r="C100" s="4" t="s">
        <v>495</v>
      </c>
      <c r="D100" s="7" t="s">
        <v>19</v>
      </c>
      <c r="E100" s="7" t="s">
        <v>20</v>
      </c>
      <c r="F100" s="7" t="s">
        <v>373</v>
      </c>
      <c r="G100" s="7" t="e">
        <f t="shared" ca="1" si="0"/>
        <v>#NAME?</v>
      </c>
      <c r="H100" s="24" t="s">
        <v>162</v>
      </c>
      <c r="I100" s="24" t="s">
        <v>212</v>
      </c>
      <c r="J100" s="7" t="str">
        <f t="shared" si="8"/>
        <v>Não</v>
      </c>
      <c r="K100" s="25">
        <v>45000</v>
      </c>
      <c r="L100" s="7"/>
      <c r="M100" s="7" t="s">
        <v>496</v>
      </c>
      <c r="N100" s="26">
        <v>0.02</v>
      </c>
      <c r="O100" s="7" t="s">
        <v>184</v>
      </c>
      <c r="P100" s="27">
        <v>0.2</v>
      </c>
      <c r="Q100" s="28"/>
      <c r="R100" s="28"/>
      <c r="S100" s="7" t="s">
        <v>146</v>
      </c>
      <c r="T100" s="7" t="s">
        <v>494</v>
      </c>
      <c r="U100" s="7" t="s">
        <v>20</v>
      </c>
      <c r="V100" s="24" t="e">
        <f t="shared" ca="1" si="2"/>
        <v>#NAME?</v>
      </c>
      <c r="W100" s="7"/>
      <c r="X100" s="7"/>
      <c r="Y100" s="29" t="s">
        <v>254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492</v>
      </c>
      <c r="C101" s="4" t="s">
        <v>497</v>
      </c>
      <c r="D101" s="7" t="s">
        <v>19</v>
      </c>
      <c r="E101" s="7" t="s">
        <v>20</v>
      </c>
      <c r="F101" s="7" t="s">
        <v>373</v>
      </c>
      <c r="G101" s="7" t="e">
        <f t="shared" ca="1" si="0"/>
        <v>#NAME?</v>
      </c>
      <c r="H101" s="24" t="s">
        <v>162</v>
      </c>
      <c r="I101" s="24" t="s">
        <v>212</v>
      </c>
      <c r="J101" s="7" t="str">
        <f t="shared" si="8"/>
        <v>Não</v>
      </c>
      <c r="K101" s="25">
        <v>44914</v>
      </c>
      <c r="L101" s="7"/>
      <c r="M101" s="7" t="s">
        <v>498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146</v>
      </c>
      <c r="T101" s="7" t="s">
        <v>494</v>
      </c>
      <c r="U101" s="7" t="s">
        <v>20</v>
      </c>
      <c r="V101" s="24" t="e">
        <f t="shared" ca="1" si="2"/>
        <v>#NAME?</v>
      </c>
      <c r="W101" s="7"/>
      <c r="X101" s="7"/>
      <c r="Y101" s="29" t="s">
        <v>254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492</v>
      </c>
      <c r="C102" s="4" t="s">
        <v>499</v>
      </c>
      <c r="D102" s="7" t="s">
        <v>19</v>
      </c>
      <c r="E102" s="7" t="s">
        <v>20</v>
      </c>
      <c r="F102" s="7" t="s">
        <v>373</v>
      </c>
      <c r="G102" s="7" t="e">
        <f t="shared" ca="1" si="0"/>
        <v>#NAME?</v>
      </c>
      <c r="H102" s="24" t="s">
        <v>162</v>
      </c>
      <c r="I102" s="24" t="s">
        <v>212</v>
      </c>
      <c r="J102" s="7" t="str">
        <f t="shared" si="8"/>
        <v>Não</v>
      </c>
      <c r="K102" s="25">
        <v>45026</v>
      </c>
      <c r="L102" s="7"/>
      <c r="M102" s="7" t="s">
        <v>42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146</v>
      </c>
      <c r="T102" s="7" t="s">
        <v>494</v>
      </c>
      <c r="U102" s="7" t="s">
        <v>20</v>
      </c>
      <c r="V102" s="24" t="e">
        <f t="shared" ca="1" si="2"/>
        <v>#NAME?</v>
      </c>
      <c r="W102" s="7"/>
      <c r="X102" s="7"/>
      <c r="Y102" s="29" t="s">
        <v>254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492</v>
      </c>
      <c r="C103" s="4" t="s">
        <v>500</v>
      </c>
      <c r="D103" s="7" t="s">
        <v>19</v>
      </c>
      <c r="E103" s="7" t="s">
        <v>20</v>
      </c>
      <c r="F103" s="7" t="s">
        <v>373</v>
      </c>
      <c r="G103" s="7" t="e">
        <f t="shared" ca="1" si="0"/>
        <v>#NAME?</v>
      </c>
      <c r="H103" s="24" t="s">
        <v>162</v>
      </c>
      <c r="I103" s="24" t="s">
        <v>212</v>
      </c>
      <c r="J103" s="7" t="str">
        <f t="shared" si="8"/>
        <v>Não</v>
      </c>
      <c r="K103" s="25">
        <v>45166</v>
      </c>
      <c r="L103" s="25"/>
      <c r="M103" s="7" t="s">
        <v>258</v>
      </c>
      <c r="N103" s="26">
        <v>8.0000000000000002E-3</v>
      </c>
      <c r="O103" s="7" t="s">
        <v>259</v>
      </c>
      <c r="P103" s="27">
        <v>0.1</v>
      </c>
      <c r="Q103" s="45"/>
      <c r="R103" s="28" t="s">
        <v>501</v>
      </c>
      <c r="S103" s="7" t="s">
        <v>146</v>
      </c>
      <c r="T103" s="7" t="s">
        <v>494</v>
      </c>
      <c r="U103" s="7" t="s">
        <v>20</v>
      </c>
      <c r="V103" s="24" t="e">
        <f t="shared" ca="1" si="2"/>
        <v>#NAME?</v>
      </c>
      <c r="W103" s="7"/>
      <c r="X103" s="7"/>
      <c r="Y103" s="29" t="s">
        <v>254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502</v>
      </c>
      <c r="C104" s="44" t="s">
        <v>503</v>
      </c>
      <c r="D104" s="7" t="s">
        <v>19</v>
      </c>
      <c r="E104" s="7" t="s">
        <v>20</v>
      </c>
      <c r="F104" s="7" t="s">
        <v>373</v>
      </c>
      <c r="G104" s="7" t="e">
        <f t="shared" ca="1" si="0"/>
        <v>#NAME?</v>
      </c>
      <c r="H104" s="24" t="s">
        <v>153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42</v>
      </c>
      <c r="N104" s="26">
        <v>1.2E-2</v>
      </c>
      <c r="O104" s="7" t="s">
        <v>25</v>
      </c>
      <c r="P104" s="27">
        <v>0</v>
      </c>
      <c r="Q104" s="28" t="s">
        <v>504</v>
      </c>
      <c r="R104" s="28" t="s">
        <v>505</v>
      </c>
      <c r="S104" s="7" t="s">
        <v>146</v>
      </c>
      <c r="T104" s="12" t="s">
        <v>506</v>
      </c>
      <c r="U104" s="7" t="s">
        <v>60</v>
      </c>
      <c r="V104" s="24" t="e">
        <f t="shared" ca="1" si="2"/>
        <v>#NAME?</v>
      </c>
      <c r="W104" s="7"/>
      <c r="X104" s="7"/>
      <c r="Y104" s="29" t="s">
        <v>148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>
        <v>1023061.78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507</v>
      </c>
      <c r="C105" s="72" t="s">
        <v>508</v>
      </c>
      <c r="D105" s="7" t="s">
        <v>19</v>
      </c>
      <c r="E105" s="7" t="s">
        <v>20</v>
      </c>
      <c r="F105" s="7" t="s">
        <v>509</v>
      </c>
      <c r="G105" s="7" t="e">
        <f t="shared" ca="1" si="0"/>
        <v>#NAME?</v>
      </c>
      <c r="H105" s="24" t="s">
        <v>162</v>
      </c>
      <c r="I105" s="24" t="s">
        <v>206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146</v>
      </c>
      <c r="T105" s="12" t="s">
        <v>510</v>
      </c>
      <c r="U105" s="7" t="s">
        <v>20</v>
      </c>
      <c r="V105" s="24" t="e">
        <f t="shared" ca="1" si="2"/>
        <v>#NAME?</v>
      </c>
      <c r="W105" s="7"/>
      <c r="X105" s="7" t="s">
        <v>91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>
        <v>10634.48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8" t="s">
        <v>511</v>
      </c>
      <c r="C106" s="39" t="s">
        <v>512</v>
      </c>
      <c r="D106" s="7" t="s">
        <v>19</v>
      </c>
      <c r="E106" s="7" t="s">
        <v>20</v>
      </c>
      <c r="F106" s="7" t="s">
        <v>200</v>
      </c>
      <c r="G106" s="7" t="e">
        <f t="shared" ca="1" si="0"/>
        <v>#NAME?</v>
      </c>
      <c r="H106" s="24" t="s">
        <v>153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201</v>
      </c>
      <c r="N106" s="26">
        <v>1.4999999999999999E-2</v>
      </c>
      <c r="O106" s="7" t="s">
        <v>37</v>
      </c>
      <c r="P106" s="27">
        <v>0.1</v>
      </c>
      <c r="Q106" s="28"/>
      <c r="R106" s="28"/>
      <c r="S106" s="7" t="s">
        <v>146</v>
      </c>
      <c r="T106" s="6" t="s">
        <v>513</v>
      </c>
      <c r="U106" s="7" t="s">
        <v>20</v>
      </c>
      <c r="V106" s="24" t="e">
        <f t="shared" ca="1" si="2"/>
        <v>#NAME?</v>
      </c>
      <c r="W106" s="7"/>
      <c r="X106" s="7" t="s">
        <v>52</v>
      </c>
      <c r="Y106" s="29" t="s">
        <v>148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>
        <v>204839.57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7" t="s">
        <v>514</v>
      </c>
      <c r="C107" s="4" t="s">
        <v>515</v>
      </c>
      <c r="D107" s="7" t="s">
        <v>19</v>
      </c>
      <c r="E107" s="7" t="s">
        <v>49</v>
      </c>
      <c r="F107" s="7" t="s">
        <v>50</v>
      </c>
      <c r="G107" s="7" t="e">
        <f t="shared" ca="1" si="0"/>
        <v>#NAME?</v>
      </c>
      <c r="H107" s="24" t="s">
        <v>153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201</v>
      </c>
      <c r="N107" s="26">
        <v>1.4999999999999999E-2</v>
      </c>
      <c r="O107" s="7" t="s">
        <v>37</v>
      </c>
      <c r="P107" s="27">
        <v>0.1</v>
      </c>
      <c r="Q107" s="28"/>
      <c r="R107" s="28"/>
      <c r="S107" s="7" t="s">
        <v>188</v>
      </c>
      <c r="T107" s="7" t="s">
        <v>516</v>
      </c>
      <c r="U107" s="7" t="s">
        <v>49</v>
      </c>
      <c r="V107" s="24" t="e">
        <f t="shared" ca="1" si="2"/>
        <v>#NAME?</v>
      </c>
      <c r="W107" s="7"/>
      <c r="X107" s="7"/>
      <c r="Y107" s="29" t="s">
        <v>254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>
        <v>629108.19999999995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517</v>
      </c>
      <c r="C108" s="4" t="s">
        <v>518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162</v>
      </c>
      <c r="I108" s="24" t="s">
        <v>206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188</v>
      </c>
      <c r="T108" s="7" t="s">
        <v>519</v>
      </c>
      <c r="U108" s="7" t="s">
        <v>20</v>
      </c>
      <c r="V108" s="24" t="e">
        <f t="shared" ca="1" si="2"/>
        <v>#NAME?</v>
      </c>
      <c r="W108" s="7"/>
      <c r="X108" s="7"/>
      <c r="Y108" s="29" t="s">
        <v>434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>
        <v>12492.56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520</v>
      </c>
      <c r="C109" s="4" t="s">
        <v>521</v>
      </c>
      <c r="D109" s="7" t="s">
        <v>72</v>
      </c>
      <c r="E109" s="7" t="s">
        <v>20</v>
      </c>
      <c r="F109" s="7" t="s">
        <v>338</v>
      </c>
      <c r="G109" s="7" t="e">
        <f t="shared" ca="1" si="0"/>
        <v>#NAME?</v>
      </c>
      <c r="H109" s="24" t="s">
        <v>153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346</v>
      </c>
      <c r="N109" s="26">
        <v>0.02</v>
      </c>
      <c r="O109" s="7" t="s">
        <v>37</v>
      </c>
      <c r="P109" s="27">
        <v>0.2</v>
      </c>
      <c r="Q109" s="28"/>
      <c r="R109" s="28"/>
      <c r="S109" s="7" t="s">
        <v>188</v>
      </c>
      <c r="T109" s="7" t="s">
        <v>522</v>
      </c>
      <c r="U109" s="7" t="s">
        <v>20</v>
      </c>
      <c r="V109" s="24" t="e">
        <f t="shared" ca="1" si="2"/>
        <v>#NAME?</v>
      </c>
      <c r="W109" s="7"/>
      <c r="X109" s="7"/>
      <c r="Y109" s="29" t="s">
        <v>148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>
        <v>4209978.58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" t="s">
        <v>523</v>
      </c>
      <c r="C110" s="4" t="s">
        <v>524</v>
      </c>
      <c r="D110" s="7" t="s">
        <v>19</v>
      </c>
      <c r="E110" s="7" t="s">
        <v>49</v>
      </c>
      <c r="F110" s="7" t="s">
        <v>50</v>
      </c>
      <c r="G110" s="7" t="e">
        <f t="shared" ca="1" si="0"/>
        <v>#NAME?</v>
      </c>
      <c r="H110" s="24" t="s">
        <v>153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42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188</v>
      </c>
      <c r="T110" s="7" t="s">
        <v>525</v>
      </c>
      <c r="U110" s="7" t="s">
        <v>49</v>
      </c>
      <c r="V110" s="24" t="e">
        <f t="shared" ca="1" si="2"/>
        <v>#NAME?</v>
      </c>
      <c r="W110" s="7"/>
      <c r="X110" s="7"/>
      <c r="Y110" s="29" t="s">
        <v>148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>
        <v>2981736.08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75" t="s">
        <v>526</v>
      </c>
      <c r="C111" s="44" t="s">
        <v>527</v>
      </c>
      <c r="D111" s="7" t="s">
        <v>19</v>
      </c>
      <c r="E111" s="7" t="s">
        <v>20</v>
      </c>
      <c r="F111" s="7" t="s">
        <v>509</v>
      </c>
      <c r="G111" s="7" t="e">
        <f t="shared" ca="1" si="0"/>
        <v>#NAME?</v>
      </c>
      <c r="H111" s="24" t="s">
        <v>162</v>
      </c>
      <c r="I111" s="24" t="s">
        <v>206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146</v>
      </c>
      <c r="T111" s="12" t="s">
        <v>528</v>
      </c>
      <c r="U111" s="7" t="s">
        <v>20</v>
      </c>
      <c r="V111" s="24" t="e">
        <f t="shared" ca="1" si="2"/>
        <v>#NAME?</v>
      </c>
      <c r="W111" s="7"/>
      <c r="X111" s="7"/>
      <c r="Y111" s="29" t="s">
        <v>148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>
        <v>22898.26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7" t="s">
        <v>529</v>
      </c>
      <c r="C112" s="4" t="s">
        <v>530</v>
      </c>
      <c r="D112" s="7" t="s">
        <v>19</v>
      </c>
      <c r="E112" s="7" t="s">
        <v>49</v>
      </c>
      <c r="F112" s="7" t="s">
        <v>50</v>
      </c>
      <c r="G112" s="7" t="e">
        <f t="shared" ca="1" si="0"/>
        <v>#NAME?</v>
      </c>
      <c r="H112" s="24" t="s">
        <v>162</v>
      </c>
      <c r="I112" s="24" t="s">
        <v>163</v>
      </c>
      <c r="J112" s="7" t="str">
        <f t="shared" si="8"/>
        <v>Não</v>
      </c>
      <c r="K112" s="25">
        <v>44950</v>
      </c>
      <c r="L112" s="7"/>
      <c r="M112" s="7" t="s">
        <v>42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146</v>
      </c>
      <c r="T112" s="7" t="s">
        <v>531</v>
      </c>
      <c r="U112" s="7" t="s">
        <v>49</v>
      </c>
      <c r="V112" s="24" t="e">
        <f t="shared" ca="1" si="2"/>
        <v>#NAME?</v>
      </c>
      <c r="W112" s="7"/>
      <c r="X112" s="7"/>
      <c r="Y112" s="29" t="s">
        <v>148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>
        <v>0.78</v>
      </c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3" t="s">
        <v>532</v>
      </c>
      <c r="C113" s="4" t="s">
        <v>533</v>
      </c>
      <c r="D113" s="7" t="s">
        <v>19</v>
      </c>
      <c r="E113" s="7" t="s">
        <v>34</v>
      </c>
      <c r="F113" s="7" t="s">
        <v>35</v>
      </c>
      <c r="G113" s="7" t="e">
        <f t="shared" ca="1" si="0"/>
        <v>#NAME?</v>
      </c>
      <c r="H113" s="24" t="s">
        <v>153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201</v>
      </c>
      <c r="N113" s="26">
        <v>1.4999999999999999E-2</v>
      </c>
      <c r="O113" s="7" t="s">
        <v>37</v>
      </c>
      <c r="P113" s="27">
        <v>0.1</v>
      </c>
      <c r="Q113" s="28"/>
      <c r="R113" s="28"/>
      <c r="S113" s="7" t="s">
        <v>146</v>
      </c>
      <c r="T113" s="7" t="s">
        <v>534</v>
      </c>
      <c r="U113" s="7" t="s">
        <v>535</v>
      </c>
      <c r="V113" s="24" t="e">
        <f t="shared" ca="1" si="2"/>
        <v>#NAME?</v>
      </c>
      <c r="W113" s="7"/>
      <c r="X113" s="7"/>
      <c r="Y113" s="29" t="s">
        <v>148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>
        <v>280258.11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" t="s">
        <v>536</v>
      </c>
      <c r="C114" s="4" t="s">
        <v>537</v>
      </c>
      <c r="D114" s="7" t="s">
        <v>19</v>
      </c>
      <c r="E114" s="7" t="s">
        <v>20</v>
      </c>
      <c r="F114" s="7" t="s">
        <v>172</v>
      </c>
      <c r="G114" s="7" t="e">
        <f t="shared" ca="1" si="0"/>
        <v>#NAME?</v>
      </c>
      <c r="H114" s="24" t="s">
        <v>162</v>
      </c>
      <c r="I114" s="24" t="s">
        <v>206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146</v>
      </c>
      <c r="T114" s="7" t="s">
        <v>538</v>
      </c>
      <c r="U114" s="7" t="s">
        <v>20</v>
      </c>
      <c r="V114" s="24" t="e">
        <f t="shared" ca="1" si="2"/>
        <v>#NAME?</v>
      </c>
      <c r="W114" s="7"/>
      <c r="X114" s="7"/>
      <c r="Y114" s="29" t="s">
        <v>148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>
        <v>4702.63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7" t="s">
        <v>539</v>
      </c>
      <c r="C115" s="44" t="s">
        <v>540</v>
      </c>
      <c r="D115" s="7" t="s">
        <v>19</v>
      </c>
      <c r="E115" s="7" t="s">
        <v>34</v>
      </c>
      <c r="F115" s="9" t="s">
        <v>35</v>
      </c>
      <c r="G115" s="7" t="e">
        <f t="shared" ca="1" si="0"/>
        <v>#NAME?</v>
      </c>
      <c r="H115" s="24" t="s">
        <v>153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346</v>
      </c>
      <c r="N115" s="26">
        <v>0.02</v>
      </c>
      <c r="O115" s="7" t="s">
        <v>37</v>
      </c>
      <c r="P115" s="27">
        <v>0.2</v>
      </c>
      <c r="Q115" s="28"/>
      <c r="R115" s="28"/>
      <c r="S115" s="7" t="s">
        <v>146</v>
      </c>
      <c r="T115" s="7" t="s">
        <v>541</v>
      </c>
      <c r="U115" s="7" t="s">
        <v>39</v>
      </c>
      <c r="V115" s="24" t="e">
        <f t="shared" ca="1" si="2"/>
        <v>#NAME?</v>
      </c>
      <c r="W115" s="7"/>
      <c r="X115" s="7"/>
      <c r="Y115" s="29" t="s">
        <v>148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>
        <v>219974.49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7" t="s">
        <v>542</v>
      </c>
      <c r="C116" s="4" t="s">
        <v>543</v>
      </c>
      <c r="D116" s="7" t="s">
        <v>19</v>
      </c>
      <c r="E116" s="7" t="s">
        <v>34</v>
      </c>
      <c r="F116" s="7" t="s">
        <v>263</v>
      </c>
      <c r="G116" s="7" t="e">
        <f t="shared" ca="1" si="0"/>
        <v>#NAME?</v>
      </c>
      <c r="H116" s="24" t="s">
        <v>153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201</v>
      </c>
      <c r="N116" s="26">
        <v>1.4999999999999999E-2</v>
      </c>
      <c r="O116" s="7" t="s">
        <v>37</v>
      </c>
      <c r="P116" s="27">
        <v>0.1</v>
      </c>
      <c r="Q116" s="28"/>
      <c r="R116" s="28"/>
      <c r="S116" s="7" t="s">
        <v>146</v>
      </c>
      <c r="T116" s="7" t="s">
        <v>544</v>
      </c>
      <c r="U116" s="7" t="s">
        <v>39</v>
      </c>
      <c r="V116" s="24" t="e">
        <f t="shared" ca="1" si="2"/>
        <v>#NAME?</v>
      </c>
      <c r="W116" s="7"/>
      <c r="X116" s="7"/>
      <c r="Y116" s="29" t="s">
        <v>148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>
        <v>624399.68999999994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545</v>
      </c>
      <c r="C117" s="4" t="s">
        <v>546</v>
      </c>
      <c r="D117" s="7" t="s">
        <v>80</v>
      </c>
      <c r="E117" s="7" t="s">
        <v>49</v>
      </c>
      <c r="F117" s="7" t="s">
        <v>81</v>
      </c>
      <c r="G117" s="7" t="e">
        <f t="shared" ca="1" si="0"/>
        <v>#NAME?</v>
      </c>
      <c r="H117" s="24" t="s">
        <v>153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42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146</v>
      </c>
      <c r="T117" s="7" t="s">
        <v>547</v>
      </c>
      <c r="U117" s="7" t="s">
        <v>49</v>
      </c>
      <c r="V117" s="24" t="e">
        <f t="shared" ca="1" si="2"/>
        <v>#NAME?</v>
      </c>
      <c r="W117" s="7"/>
      <c r="X117" s="7" t="s">
        <v>52</v>
      </c>
      <c r="Y117" s="29" t="s">
        <v>148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>
        <v>681733.41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548</v>
      </c>
      <c r="C118" s="4" t="s">
        <v>549</v>
      </c>
      <c r="D118" s="7" t="s">
        <v>19</v>
      </c>
      <c r="E118" s="7" t="s">
        <v>34</v>
      </c>
      <c r="F118" s="7" t="s">
        <v>35</v>
      </c>
      <c r="G118" s="7" t="e">
        <f t="shared" ca="1" si="0"/>
        <v>#NAME?</v>
      </c>
      <c r="H118" s="24" t="s">
        <v>153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201</v>
      </c>
      <c r="N118" s="26">
        <v>1.4999999999999999E-2</v>
      </c>
      <c r="O118" s="7" t="s">
        <v>37</v>
      </c>
      <c r="P118" s="27">
        <v>0.1</v>
      </c>
      <c r="Q118" s="28"/>
      <c r="R118" s="28" t="s">
        <v>550</v>
      </c>
      <c r="S118" s="7" t="s">
        <v>146</v>
      </c>
      <c r="T118" s="7" t="s">
        <v>551</v>
      </c>
      <c r="U118" s="7" t="s">
        <v>39</v>
      </c>
      <c r="V118" s="24" t="e">
        <f t="shared" ca="1" si="2"/>
        <v>#NAME?</v>
      </c>
      <c r="W118" s="7"/>
      <c r="X118" s="7"/>
      <c r="Y118" s="29" t="s">
        <v>148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>
        <v>2753016.07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6" t="s">
        <v>548</v>
      </c>
      <c r="C119" s="44" t="s">
        <v>552</v>
      </c>
      <c r="D119" s="7" t="s">
        <v>19</v>
      </c>
      <c r="E119" s="7" t="s">
        <v>34</v>
      </c>
      <c r="F119" s="7" t="s">
        <v>35</v>
      </c>
      <c r="G119" s="7" t="e">
        <f t="shared" ca="1" si="0"/>
        <v>#NAME?</v>
      </c>
      <c r="H119" s="24" t="s">
        <v>153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87</v>
      </c>
      <c r="N119" s="26">
        <v>2.5000000000000001E-2</v>
      </c>
      <c r="O119" s="7" t="s">
        <v>184</v>
      </c>
      <c r="P119" s="27">
        <v>0.2</v>
      </c>
      <c r="Q119" s="28"/>
      <c r="R119" s="28" t="s">
        <v>553</v>
      </c>
      <c r="S119" s="7" t="s">
        <v>146</v>
      </c>
      <c r="T119" s="7" t="s">
        <v>551</v>
      </c>
      <c r="U119" s="7" t="s">
        <v>39</v>
      </c>
      <c r="V119" s="24" t="e">
        <f t="shared" ca="1" si="2"/>
        <v>#NAME?</v>
      </c>
      <c r="W119" s="7"/>
      <c r="X119" s="7"/>
      <c r="Y119" s="29" t="s">
        <v>148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>
        <v>608549.78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" t="s">
        <v>554</v>
      </c>
      <c r="C120" s="4" t="s">
        <v>555</v>
      </c>
      <c r="D120" s="7" t="s">
        <v>19</v>
      </c>
      <c r="E120" s="7" t="s">
        <v>34</v>
      </c>
      <c r="F120" s="7" t="s">
        <v>35</v>
      </c>
      <c r="G120" s="7" t="e">
        <f t="shared" ca="1" si="0"/>
        <v>#NAME?</v>
      </c>
      <c r="H120" s="24" t="s">
        <v>153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87</v>
      </c>
      <c r="N120" s="26">
        <v>2.5000000000000001E-2</v>
      </c>
      <c r="O120" s="7" t="s">
        <v>184</v>
      </c>
      <c r="P120" s="27">
        <v>0.2</v>
      </c>
      <c r="Q120" s="28"/>
      <c r="R120" s="28"/>
      <c r="S120" s="7" t="s">
        <v>146</v>
      </c>
      <c r="T120" s="7" t="s">
        <v>556</v>
      </c>
      <c r="U120" s="7" t="s">
        <v>39</v>
      </c>
      <c r="V120" s="24" t="e">
        <f t="shared" ca="1" si="2"/>
        <v>#NAME?</v>
      </c>
      <c r="W120" s="7"/>
      <c r="X120" s="7"/>
      <c r="Y120" s="29" t="s">
        <v>148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>
        <v>93253.98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" t="s">
        <v>554</v>
      </c>
      <c r="C121" s="4" t="s">
        <v>557</v>
      </c>
      <c r="D121" s="7" t="s">
        <v>19</v>
      </c>
      <c r="E121" s="7" t="s">
        <v>34</v>
      </c>
      <c r="F121" s="7" t="s">
        <v>35</v>
      </c>
      <c r="G121" s="7" t="e">
        <f t="shared" ca="1" si="0"/>
        <v>#NAME?</v>
      </c>
      <c r="H121" s="24" t="s">
        <v>153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42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146</v>
      </c>
      <c r="T121" s="7" t="s">
        <v>556</v>
      </c>
      <c r="U121" s="7" t="s">
        <v>39</v>
      </c>
      <c r="V121" s="24" t="e">
        <f t="shared" ca="1" si="2"/>
        <v>#NAME?</v>
      </c>
      <c r="W121" s="7"/>
      <c r="X121" s="7"/>
      <c r="Y121" s="29" t="s">
        <v>148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>
        <v>571305.71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558</v>
      </c>
      <c r="C122" s="4" t="s">
        <v>559</v>
      </c>
      <c r="D122" s="7" t="s">
        <v>19</v>
      </c>
      <c r="E122" s="7" t="s">
        <v>34</v>
      </c>
      <c r="F122" s="7" t="s">
        <v>263</v>
      </c>
      <c r="G122" s="7" t="e">
        <f t="shared" ca="1" si="0"/>
        <v>#NAME?</v>
      </c>
      <c r="H122" s="24" t="s">
        <v>153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58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146</v>
      </c>
      <c r="T122" s="7" t="s">
        <v>560</v>
      </c>
      <c r="U122" s="7" t="s">
        <v>39</v>
      </c>
      <c r="V122" s="24" t="e">
        <f t="shared" ca="1" si="2"/>
        <v>#NAME?</v>
      </c>
      <c r="W122" s="7"/>
      <c r="X122" s="7"/>
      <c r="Y122" s="29" t="s">
        <v>148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>
        <v>276422.3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561</v>
      </c>
      <c r="C123" s="4" t="s">
        <v>562</v>
      </c>
      <c r="D123" s="7" t="s">
        <v>19</v>
      </c>
      <c r="E123" s="7" t="s">
        <v>34</v>
      </c>
      <c r="F123" s="7" t="s">
        <v>263</v>
      </c>
      <c r="G123" s="7" t="e">
        <f t="shared" ca="1" si="0"/>
        <v>#NAME?</v>
      </c>
      <c r="H123" s="24" t="s">
        <v>162</v>
      </c>
      <c r="I123" s="24" t="s">
        <v>212</v>
      </c>
      <c r="J123" s="7" t="str">
        <f t="shared" si="8"/>
        <v>Não</v>
      </c>
      <c r="K123" s="25">
        <v>45043</v>
      </c>
      <c r="L123" s="7"/>
      <c r="M123" s="7" t="s">
        <v>58</v>
      </c>
      <c r="N123" s="26">
        <v>1.2E-2</v>
      </c>
      <c r="O123" s="7" t="s">
        <v>37</v>
      </c>
      <c r="P123" s="27">
        <v>0.1</v>
      </c>
      <c r="Q123" s="23"/>
      <c r="R123" s="28" t="s">
        <v>563</v>
      </c>
      <c r="S123" s="7" t="s">
        <v>146</v>
      </c>
      <c r="T123" s="7" t="s">
        <v>564</v>
      </c>
      <c r="U123" s="7" t="s">
        <v>39</v>
      </c>
      <c r="V123" s="24" t="e">
        <f t="shared" ca="1" si="2"/>
        <v>#NAME?</v>
      </c>
      <c r="W123" s="7"/>
      <c r="X123" s="7"/>
      <c r="Y123" s="29" t="s">
        <v>148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>
        <v>0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565</v>
      </c>
      <c r="C124" s="41" t="s">
        <v>566</v>
      </c>
      <c r="D124" s="7" t="s">
        <v>19</v>
      </c>
      <c r="E124" s="7" t="s">
        <v>20</v>
      </c>
      <c r="F124" s="7" t="s">
        <v>373</v>
      </c>
      <c r="G124" s="7" t="e">
        <f t="shared" ca="1" si="0"/>
        <v>#NAME?</v>
      </c>
      <c r="H124" s="24" t="s">
        <v>162</v>
      </c>
      <c r="I124" s="24" t="s">
        <v>212</v>
      </c>
      <c r="J124" s="7" t="str">
        <f t="shared" si="8"/>
        <v>Não</v>
      </c>
      <c r="K124" s="25">
        <v>45174</v>
      </c>
      <c r="L124" s="7"/>
      <c r="M124" s="7" t="s">
        <v>58</v>
      </c>
      <c r="N124" s="26">
        <v>1.2E-2</v>
      </c>
      <c r="O124" s="7" t="s">
        <v>37</v>
      </c>
      <c r="P124" s="27">
        <v>0.1</v>
      </c>
      <c r="Q124" s="76"/>
      <c r="R124" s="28"/>
      <c r="S124" s="7" t="s">
        <v>146</v>
      </c>
      <c r="T124" s="7" t="s">
        <v>567</v>
      </c>
      <c r="U124" s="7" t="s">
        <v>20</v>
      </c>
      <c r="V124" s="24" t="e">
        <f t="shared" ca="1" si="2"/>
        <v>#NAME?</v>
      </c>
      <c r="W124" s="7"/>
      <c r="X124" s="7"/>
      <c r="Y124" s="29" t="s">
        <v>148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>
        <v>0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568</v>
      </c>
      <c r="C125" s="4" t="s">
        <v>569</v>
      </c>
      <c r="D125" s="7" t="s">
        <v>19</v>
      </c>
      <c r="E125" s="7" t="s">
        <v>20</v>
      </c>
      <c r="F125" s="7" t="s">
        <v>200</v>
      </c>
      <c r="G125" s="7" t="e">
        <f t="shared" ca="1" si="0"/>
        <v>#NAME?</v>
      </c>
      <c r="H125" s="24" t="s">
        <v>162</v>
      </c>
      <c r="I125" s="24" t="s">
        <v>163</v>
      </c>
      <c r="J125" s="7" t="str">
        <f t="shared" si="8"/>
        <v>Não</v>
      </c>
      <c r="K125" s="25">
        <v>45264</v>
      </c>
      <c r="L125" s="7"/>
      <c r="M125" s="7" t="s">
        <v>358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146</v>
      </c>
      <c r="T125" s="7" t="s">
        <v>570</v>
      </c>
      <c r="U125" s="7" t="s">
        <v>20</v>
      </c>
      <c r="V125" s="24" t="e">
        <f t="shared" ca="1" si="2"/>
        <v>#NAME?</v>
      </c>
      <c r="W125" s="7"/>
      <c r="X125" s="7"/>
      <c r="Y125" s="29" t="s">
        <v>148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571</v>
      </c>
      <c r="C126" s="4" t="s">
        <v>572</v>
      </c>
      <c r="D126" s="7" t="s">
        <v>80</v>
      </c>
      <c r="E126" s="7" t="s">
        <v>49</v>
      </c>
      <c r="F126" s="7" t="s">
        <v>81</v>
      </c>
      <c r="G126" s="7" t="e">
        <f t="shared" ca="1" si="0"/>
        <v>#NAME?</v>
      </c>
      <c r="H126" s="24" t="s">
        <v>153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42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146</v>
      </c>
      <c r="T126" s="7" t="s">
        <v>573</v>
      </c>
      <c r="U126" s="7" t="s">
        <v>20</v>
      </c>
      <c r="V126" s="24" t="e">
        <f t="shared" ca="1" si="2"/>
        <v>#NAME?</v>
      </c>
      <c r="W126" s="7"/>
      <c r="X126" s="7" t="s">
        <v>52</v>
      </c>
      <c r="Y126" s="29" t="s">
        <v>148</v>
      </c>
      <c r="Z126" s="30"/>
      <c r="AA126" s="30"/>
      <c r="AB126" s="32">
        <v>49075100015589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>
        <v>297315.96999999997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574</v>
      </c>
      <c r="C127" s="4" t="s">
        <v>575</v>
      </c>
      <c r="D127" s="7" t="s">
        <v>19</v>
      </c>
      <c r="E127" s="7" t="s">
        <v>20</v>
      </c>
      <c r="F127" s="7" t="s">
        <v>373</v>
      </c>
      <c r="G127" s="7" t="e">
        <f t="shared" ca="1" si="0"/>
        <v>#NAME?</v>
      </c>
      <c r="H127" s="24" t="s">
        <v>162</v>
      </c>
      <c r="I127" s="24" t="s">
        <v>212</v>
      </c>
      <c r="J127" s="7" t="str">
        <f t="shared" si="8"/>
        <v>Não</v>
      </c>
      <c r="K127" s="25">
        <v>45470</v>
      </c>
      <c r="L127" s="7"/>
      <c r="M127" s="7" t="s">
        <v>467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146</v>
      </c>
      <c r="T127" s="7" t="s">
        <v>576</v>
      </c>
      <c r="U127" s="7" t="s">
        <v>20</v>
      </c>
      <c r="V127" s="24" t="e">
        <f t="shared" ca="1" si="2"/>
        <v>#NAME?</v>
      </c>
      <c r="W127" s="7"/>
      <c r="X127" s="7" t="s">
        <v>40</v>
      </c>
      <c r="Y127" s="29" t="s">
        <v>148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577</v>
      </c>
      <c r="C128" s="4" t="s">
        <v>578</v>
      </c>
      <c r="D128" s="7" t="s">
        <v>19</v>
      </c>
      <c r="E128" s="7" t="s">
        <v>20</v>
      </c>
      <c r="F128" s="7" t="s">
        <v>373</v>
      </c>
      <c r="G128" s="7" t="e">
        <f t="shared" ca="1" si="0"/>
        <v>#NAME?</v>
      </c>
      <c r="H128" s="24" t="s">
        <v>162</v>
      </c>
      <c r="I128" s="24" t="s">
        <v>163</v>
      </c>
      <c r="J128" s="7" t="str">
        <f t="shared" si="8"/>
        <v>Não</v>
      </c>
      <c r="K128" s="25">
        <v>44999</v>
      </c>
      <c r="L128" s="7"/>
      <c r="M128" s="7" t="s">
        <v>42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146</v>
      </c>
      <c r="T128" s="7" t="s">
        <v>579</v>
      </c>
      <c r="U128" s="7" t="s">
        <v>20</v>
      </c>
      <c r="V128" s="24" t="e">
        <f t="shared" ca="1" si="2"/>
        <v>#NAME?</v>
      </c>
      <c r="W128" s="7"/>
      <c r="X128" s="7"/>
      <c r="Y128" s="29" t="s">
        <v>148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580</v>
      </c>
      <c r="C129" s="4" t="s">
        <v>581</v>
      </c>
      <c r="D129" s="7" t="s">
        <v>19</v>
      </c>
      <c r="E129" s="7" t="s">
        <v>49</v>
      </c>
      <c r="F129" s="7" t="s">
        <v>50</v>
      </c>
      <c r="G129" s="7" t="e">
        <f t="shared" ca="1" si="0"/>
        <v>#NAME?</v>
      </c>
      <c r="H129" s="24" t="s">
        <v>153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42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146</v>
      </c>
      <c r="T129" s="7" t="s">
        <v>582</v>
      </c>
      <c r="U129" s="7" t="s">
        <v>49</v>
      </c>
      <c r="V129" s="24" t="e">
        <f t="shared" ca="1" si="2"/>
        <v>#NAME?</v>
      </c>
      <c r="W129" s="7"/>
      <c r="X129" s="7"/>
      <c r="Y129" s="29" t="s">
        <v>254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>
        <v>107127.67999999999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583</v>
      </c>
      <c r="C130" s="4" t="s">
        <v>584</v>
      </c>
      <c r="D130" s="7" t="s">
        <v>64</v>
      </c>
      <c r="E130" s="7" t="s">
        <v>20</v>
      </c>
      <c r="F130" s="7" t="s">
        <v>143</v>
      </c>
      <c r="G130" s="7" t="e">
        <f t="shared" ca="1" si="0"/>
        <v>#NAME?</v>
      </c>
      <c r="H130" s="24" t="s">
        <v>144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358</v>
      </c>
      <c r="N130" s="26">
        <v>7.0000000000000001E-3</v>
      </c>
      <c r="O130" s="7" t="s">
        <v>25</v>
      </c>
      <c r="P130" s="27">
        <v>0</v>
      </c>
      <c r="Q130" s="28"/>
      <c r="R130" s="28" t="s">
        <v>286</v>
      </c>
      <c r="S130" s="7" t="s">
        <v>146</v>
      </c>
      <c r="T130" s="7" t="s">
        <v>585</v>
      </c>
      <c r="U130" s="7" t="s">
        <v>586</v>
      </c>
      <c r="V130" s="24" t="e">
        <f t="shared" ca="1" si="2"/>
        <v>#NAME?</v>
      </c>
      <c r="W130" s="7"/>
      <c r="X130" s="7"/>
      <c r="Y130" s="29" t="s">
        <v>148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8" t="s">
        <v>587</v>
      </c>
      <c r="C131" s="39" t="s">
        <v>588</v>
      </c>
      <c r="D131" s="7" t="s">
        <v>19</v>
      </c>
      <c r="E131" s="7" t="s">
        <v>20</v>
      </c>
      <c r="F131" s="7" t="s">
        <v>205</v>
      </c>
      <c r="G131" s="7" t="e">
        <f t="shared" ca="1" si="0"/>
        <v>#NAME?</v>
      </c>
      <c r="H131" s="24" t="s">
        <v>144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146</v>
      </c>
      <c r="T131" s="12" t="s">
        <v>589</v>
      </c>
      <c r="U131" s="7" t="s">
        <v>46</v>
      </c>
      <c r="V131" s="24" t="e">
        <f t="shared" ca="1" si="2"/>
        <v>#NAME?</v>
      </c>
      <c r="W131" s="7"/>
      <c r="X131" s="7" t="s">
        <v>52</v>
      </c>
      <c r="Y131" s="29" t="s">
        <v>148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590</v>
      </c>
      <c r="C132" s="4" t="s">
        <v>591</v>
      </c>
      <c r="D132" s="7" t="s">
        <v>19</v>
      </c>
      <c r="E132" s="7" t="s">
        <v>49</v>
      </c>
      <c r="F132" s="7" t="s">
        <v>329</v>
      </c>
      <c r="G132" s="7" t="e">
        <f t="shared" ca="1" si="0"/>
        <v>#NAME?</v>
      </c>
      <c r="H132" s="24" t="s">
        <v>153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58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146</v>
      </c>
      <c r="T132" s="7" t="s">
        <v>592</v>
      </c>
      <c r="U132" s="7" t="s">
        <v>49</v>
      </c>
      <c r="V132" s="24" t="e">
        <f t="shared" ca="1" si="2"/>
        <v>#NAME?</v>
      </c>
      <c r="W132" s="7"/>
      <c r="X132" s="7"/>
      <c r="Y132" s="29" t="s">
        <v>254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>
        <v>376945.78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" t="s">
        <v>593</v>
      </c>
      <c r="C133" s="4" t="s">
        <v>594</v>
      </c>
      <c r="D133" s="7" t="s">
        <v>64</v>
      </c>
      <c r="E133" s="7" t="s">
        <v>20</v>
      </c>
      <c r="F133" s="7" t="s">
        <v>143</v>
      </c>
      <c r="G133" s="7" t="e">
        <f t="shared" ca="1" si="0"/>
        <v>#NAME?</v>
      </c>
      <c r="H133" s="24" t="s">
        <v>144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58</v>
      </c>
      <c r="N133" s="26">
        <v>1.2E-2</v>
      </c>
      <c r="O133" s="7" t="s">
        <v>25</v>
      </c>
      <c r="P133" s="27">
        <v>0</v>
      </c>
      <c r="Q133" s="28"/>
      <c r="R133" s="28" t="s">
        <v>286</v>
      </c>
      <c r="S133" s="7" t="s">
        <v>146</v>
      </c>
      <c r="T133" s="7" t="s">
        <v>595</v>
      </c>
      <c r="U133" s="7" t="s">
        <v>586</v>
      </c>
      <c r="V133" s="24" t="e">
        <f t="shared" ca="1" si="2"/>
        <v>#NAME?</v>
      </c>
      <c r="W133" s="7"/>
      <c r="X133" s="7"/>
      <c r="Y133" s="29" t="s">
        <v>254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596</v>
      </c>
      <c r="C134" s="4" t="s">
        <v>597</v>
      </c>
      <c r="D134" s="7" t="s">
        <v>64</v>
      </c>
      <c r="E134" s="7" t="s">
        <v>20</v>
      </c>
      <c r="F134" s="7" t="s">
        <v>143</v>
      </c>
      <c r="G134" s="7" t="e">
        <f t="shared" ca="1" si="0"/>
        <v>#NAME?</v>
      </c>
      <c r="H134" s="24" t="s">
        <v>144</v>
      </c>
      <c r="I134" s="24" t="s">
        <v>25</v>
      </c>
      <c r="J134" s="7" t="s">
        <v>182</v>
      </c>
      <c r="K134" s="25">
        <v>45464</v>
      </c>
      <c r="L134" s="25">
        <v>45506</v>
      </c>
      <c r="M134" s="7" t="s">
        <v>598</v>
      </c>
      <c r="N134" s="26">
        <v>0</v>
      </c>
      <c r="O134" s="7" t="s">
        <v>25</v>
      </c>
      <c r="P134" s="27">
        <v>0</v>
      </c>
      <c r="Q134" s="28"/>
      <c r="R134" s="28" t="s">
        <v>286</v>
      </c>
      <c r="S134" s="7" t="s">
        <v>146</v>
      </c>
      <c r="T134" s="7" t="s">
        <v>595</v>
      </c>
      <c r="U134" s="7" t="s">
        <v>586</v>
      </c>
      <c r="V134" s="24" t="e">
        <f t="shared" ca="1" si="2"/>
        <v>#NAME?</v>
      </c>
      <c r="W134" s="7"/>
      <c r="X134" s="7" t="s">
        <v>52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599</v>
      </c>
      <c r="C135" s="4" t="s">
        <v>600</v>
      </c>
      <c r="D135" s="7" t="s">
        <v>80</v>
      </c>
      <c r="E135" s="7" t="s">
        <v>49</v>
      </c>
      <c r="F135" s="7" t="s">
        <v>81</v>
      </c>
      <c r="G135" s="7" t="e">
        <f t="shared" ca="1" si="0"/>
        <v>#NAME?</v>
      </c>
      <c r="H135" s="24" t="s">
        <v>153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42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146</v>
      </c>
      <c r="T135" s="7" t="s">
        <v>601</v>
      </c>
      <c r="U135" s="7" t="s">
        <v>49</v>
      </c>
      <c r="V135" s="24" t="e">
        <f t="shared" ca="1" si="2"/>
        <v>#NAME?</v>
      </c>
      <c r="W135" s="7"/>
      <c r="X135" s="7" t="s">
        <v>52</v>
      </c>
      <c r="Y135" s="29" t="s">
        <v>148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>
        <v>313819.15999999997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602</v>
      </c>
      <c r="C136" s="4" t="s">
        <v>603</v>
      </c>
      <c r="D136" s="7" t="s">
        <v>64</v>
      </c>
      <c r="E136" s="7" t="s">
        <v>20</v>
      </c>
      <c r="F136" s="7" t="s">
        <v>143</v>
      </c>
      <c r="G136" s="7" t="e">
        <f t="shared" ca="1" si="0"/>
        <v>#NAME?</v>
      </c>
      <c r="H136" s="24" t="s">
        <v>162</v>
      </c>
      <c r="I136" s="24" t="s">
        <v>163</v>
      </c>
      <c r="J136" s="7" t="str">
        <f t="shared" si="9"/>
        <v>Não</v>
      </c>
      <c r="K136" s="25">
        <v>45082</v>
      </c>
      <c r="L136" s="7"/>
      <c r="M136" s="7" t="s">
        <v>42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146</v>
      </c>
      <c r="T136" s="7" t="s">
        <v>604</v>
      </c>
      <c r="U136" s="7" t="s">
        <v>60</v>
      </c>
      <c r="V136" s="24" t="e">
        <f t="shared" ca="1" si="2"/>
        <v>#NAME?</v>
      </c>
      <c r="W136" s="7"/>
      <c r="X136" s="7"/>
      <c r="Y136" s="29" t="s">
        <v>148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>
        <v>0.69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7" t="s">
        <v>605</v>
      </c>
      <c r="C137" s="4" t="s">
        <v>606</v>
      </c>
      <c r="D137" s="7" t="s">
        <v>19</v>
      </c>
      <c r="E137" s="7" t="s">
        <v>34</v>
      </c>
      <c r="F137" s="7" t="s">
        <v>263</v>
      </c>
      <c r="G137" s="7" t="e">
        <f t="shared" ca="1" si="0"/>
        <v>#NAME?</v>
      </c>
      <c r="H137" s="24" t="s">
        <v>153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42</v>
      </c>
      <c r="N137" s="26">
        <v>1.2E-2</v>
      </c>
      <c r="O137" s="7" t="s">
        <v>25</v>
      </c>
      <c r="P137" s="27">
        <v>0</v>
      </c>
      <c r="Q137" s="28" t="s">
        <v>607</v>
      </c>
      <c r="R137" s="28"/>
      <c r="S137" s="7" t="s">
        <v>146</v>
      </c>
      <c r="T137" s="7" t="s">
        <v>608</v>
      </c>
      <c r="U137" s="7" t="s">
        <v>39</v>
      </c>
      <c r="V137" s="24" t="e">
        <f t="shared" ca="1" si="2"/>
        <v>#NAME?</v>
      </c>
      <c r="W137" s="7"/>
      <c r="X137" s="7"/>
      <c r="Y137" s="29" t="s">
        <v>148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>
        <v>185739.62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7" t="s">
        <v>609</v>
      </c>
      <c r="C138" s="4" t="s">
        <v>610</v>
      </c>
      <c r="D138" s="7" t="s">
        <v>80</v>
      </c>
      <c r="E138" s="7" t="s">
        <v>49</v>
      </c>
      <c r="F138" s="7" t="s">
        <v>81</v>
      </c>
      <c r="G138" s="7" t="e">
        <f t="shared" ca="1" si="0"/>
        <v>#NAME?</v>
      </c>
      <c r="H138" s="24" t="s">
        <v>153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42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146</v>
      </c>
      <c r="T138" s="7" t="s">
        <v>611</v>
      </c>
      <c r="U138" s="7" t="s">
        <v>49</v>
      </c>
      <c r="V138" s="24" t="e">
        <f t="shared" ca="1" si="2"/>
        <v>#NAME?</v>
      </c>
      <c r="W138" s="7"/>
      <c r="X138" s="7" t="s">
        <v>91</v>
      </c>
      <c r="Y138" s="29" t="s">
        <v>148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>
        <v>323826.40000000002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612</v>
      </c>
      <c r="C139" s="4" t="s">
        <v>613</v>
      </c>
      <c r="D139" s="7" t="s">
        <v>19</v>
      </c>
      <c r="E139" s="7" t="s">
        <v>20</v>
      </c>
      <c r="F139" s="7" t="s">
        <v>373</v>
      </c>
      <c r="G139" s="7" t="e">
        <f t="shared" ca="1" si="0"/>
        <v>#NAME?</v>
      </c>
      <c r="H139" s="24" t="s">
        <v>162</v>
      </c>
      <c r="I139" s="24" t="s">
        <v>212</v>
      </c>
      <c r="J139" s="7" t="str">
        <f t="shared" si="9"/>
        <v>Não</v>
      </c>
      <c r="K139" s="25">
        <v>44973</v>
      </c>
      <c r="L139" s="7"/>
      <c r="M139" s="7" t="s">
        <v>201</v>
      </c>
      <c r="N139" s="26">
        <v>1.4999999999999999E-2</v>
      </c>
      <c r="O139" s="7" t="s">
        <v>37</v>
      </c>
      <c r="P139" s="27">
        <v>0.1</v>
      </c>
      <c r="Q139" s="28"/>
      <c r="R139" s="28"/>
      <c r="S139" s="7" t="s">
        <v>146</v>
      </c>
      <c r="T139" s="7" t="s">
        <v>614</v>
      </c>
      <c r="U139" s="7" t="s">
        <v>20</v>
      </c>
      <c r="V139" s="24" t="e">
        <f t="shared" ca="1" si="2"/>
        <v>#NAME?</v>
      </c>
      <c r="W139" s="7"/>
      <c r="X139" s="7"/>
      <c r="Y139" s="29" t="s">
        <v>148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>
        <v>0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" t="s">
        <v>615</v>
      </c>
      <c r="C140" s="4" t="s">
        <v>616</v>
      </c>
      <c r="D140" s="7" t="s">
        <v>19</v>
      </c>
      <c r="E140" s="7" t="s">
        <v>34</v>
      </c>
      <c r="F140" s="7" t="s">
        <v>617</v>
      </c>
      <c r="G140" s="7" t="e">
        <f t="shared" ca="1" si="0"/>
        <v>#NAME?</v>
      </c>
      <c r="H140" s="24" t="s">
        <v>153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42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146</v>
      </c>
      <c r="T140" s="7" t="s">
        <v>618</v>
      </c>
      <c r="U140" s="7" t="s">
        <v>60</v>
      </c>
      <c r="V140" s="24" t="e">
        <f t="shared" ca="1" si="2"/>
        <v>#NAME?</v>
      </c>
      <c r="W140" s="7"/>
      <c r="X140" s="7"/>
      <c r="Y140" s="29" t="s">
        <v>148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>
        <v>1936558.38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8" t="s">
        <v>619</v>
      </c>
      <c r="C141" s="39" t="s">
        <v>620</v>
      </c>
      <c r="D141" s="7" t="s">
        <v>19</v>
      </c>
      <c r="E141" s="7" t="s">
        <v>20</v>
      </c>
      <c r="F141" s="7" t="s">
        <v>200</v>
      </c>
      <c r="G141" s="7" t="e">
        <f t="shared" ca="1" si="0"/>
        <v>#NAME?</v>
      </c>
      <c r="H141" s="24" t="s">
        <v>153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42</v>
      </c>
      <c r="N141" s="26">
        <v>0.01</v>
      </c>
      <c r="O141" s="7" t="s">
        <v>25</v>
      </c>
      <c r="P141" s="27">
        <v>0</v>
      </c>
      <c r="Q141" s="28" t="s">
        <v>621</v>
      </c>
      <c r="R141" s="28"/>
      <c r="S141" s="7" t="s">
        <v>146</v>
      </c>
      <c r="T141" s="12" t="s">
        <v>622</v>
      </c>
      <c r="U141" s="7" t="s">
        <v>20</v>
      </c>
      <c r="V141" s="24" t="e">
        <f t="shared" ca="1" si="2"/>
        <v>#NAME?</v>
      </c>
      <c r="W141" s="7"/>
      <c r="X141" s="7" t="s">
        <v>52</v>
      </c>
      <c r="Y141" s="29" t="s">
        <v>148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>
        <v>313633.38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8" t="s">
        <v>623</v>
      </c>
      <c r="C142" s="39" t="s">
        <v>624</v>
      </c>
      <c r="D142" s="7" t="s">
        <v>19</v>
      </c>
      <c r="E142" s="7" t="s">
        <v>49</v>
      </c>
      <c r="F142" s="7" t="s">
        <v>167</v>
      </c>
      <c r="G142" s="7" t="e">
        <f t="shared" ca="1" si="0"/>
        <v>#NAME?</v>
      </c>
      <c r="H142" s="24" t="s">
        <v>153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467</v>
      </c>
      <c r="N142" s="26">
        <v>7.0000000000000001E-3</v>
      </c>
      <c r="O142" s="7" t="s">
        <v>25</v>
      </c>
      <c r="P142" s="27">
        <v>0</v>
      </c>
      <c r="Q142" s="28" t="s">
        <v>625</v>
      </c>
      <c r="R142" s="28"/>
      <c r="S142" s="7" t="s">
        <v>188</v>
      </c>
      <c r="T142" s="12" t="s">
        <v>626</v>
      </c>
      <c r="U142" s="7" t="s">
        <v>49</v>
      </c>
      <c r="V142" s="24" t="e">
        <f t="shared" ca="1" si="2"/>
        <v>#NAME?</v>
      </c>
      <c r="W142" s="7"/>
      <c r="X142" s="7" t="s">
        <v>52</v>
      </c>
      <c r="Y142" s="29" t="s">
        <v>148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>
        <v>103537.86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627</v>
      </c>
      <c r="C143" s="39" t="s">
        <v>628</v>
      </c>
      <c r="D143" s="7" t="s">
        <v>64</v>
      </c>
      <c r="E143" s="7" t="s">
        <v>20</v>
      </c>
      <c r="F143" s="7" t="s">
        <v>205</v>
      </c>
      <c r="G143" s="7" t="e">
        <f t="shared" ca="1" si="0"/>
        <v>#NAME?</v>
      </c>
      <c r="H143" s="24" t="s">
        <v>162</v>
      </c>
      <c r="I143" s="24" t="s">
        <v>206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207</v>
      </c>
      <c r="R143" s="28"/>
      <c r="S143" s="7" t="s">
        <v>146</v>
      </c>
      <c r="T143" s="12" t="s">
        <v>629</v>
      </c>
      <c r="U143" s="7" t="s">
        <v>46</v>
      </c>
      <c r="V143" s="24" t="e">
        <f t="shared" ca="1" si="2"/>
        <v>#NAME?</v>
      </c>
      <c r="W143" s="7"/>
      <c r="X143" s="7" t="s">
        <v>40</v>
      </c>
      <c r="Y143" s="29" t="s">
        <v>148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>
        <v>0.85</v>
      </c>
      <c r="BB143" s="30" t="e">
        <f t="array" aca="1" ref="BB143" ca="1">_xludf.XLOOKUP(C143,'PL TOTAL D0'!A:A,'PL TOTAL D0'!C:C,"")</f>
        <v>#NAME?</v>
      </c>
    </row>
    <row r="144" spans="1:54" ht="18.75" customHeight="1">
      <c r="A144" s="23" t="s">
        <v>29</v>
      </c>
      <c r="B144" s="3" t="s">
        <v>630</v>
      </c>
      <c r="C144" s="4" t="s">
        <v>631</v>
      </c>
      <c r="D144" s="7" t="s">
        <v>19</v>
      </c>
      <c r="E144" s="7" t="s">
        <v>20</v>
      </c>
      <c r="F144" s="7" t="s">
        <v>373</v>
      </c>
      <c r="G144" s="7" t="e">
        <f t="shared" ca="1" si="0"/>
        <v>#NAME?</v>
      </c>
      <c r="H144" s="24" t="s">
        <v>153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173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146</v>
      </c>
      <c r="T144" s="7" t="s">
        <v>632</v>
      </c>
      <c r="U144" s="7" t="s">
        <v>60</v>
      </c>
      <c r="V144" s="24" t="e">
        <f t="shared" ca="1" si="2"/>
        <v>#NAME?</v>
      </c>
      <c r="W144" s="7"/>
      <c r="X144" s="7"/>
      <c r="Y144" s="29" t="s">
        <v>148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>
        <v>0</v>
      </c>
      <c r="BB144" s="30" t="e">
        <f t="array" aca="1" ref="BB144" ca="1">_xludf.XLOOKUP(C144,'PL TOTAL D0'!A:A,'PL TOTAL D0'!C:C,"")</f>
        <v>#NAME?</v>
      </c>
    </row>
    <row r="145" spans="1:54" ht="18.75" customHeight="1">
      <c r="A145" s="23" t="s">
        <v>29</v>
      </c>
      <c r="B145" s="3" t="s">
        <v>633</v>
      </c>
      <c r="C145" s="60" t="s">
        <v>634</v>
      </c>
      <c r="D145" s="7" t="s">
        <v>64</v>
      </c>
      <c r="E145" s="7" t="s">
        <v>20</v>
      </c>
      <c r="F145" s="7" t="s">
        <v>205</v>
      </c>
      <c r="G145" s="7" t="e">
        <f t="shared" ca="1" si="0"/>
        <v>#NAME?</v>
      </c>
      <c r="H145" s="24" t="s">
        <v>162</v>
      </c>
      <c r="I145" s="24" t="s">
        <v>206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66</v>
      </c>
      <c r="R145" s="28"/>
      <c r="S145" s="7" t="s">
        <v>146</v>
      </c>
      <c r="T145" s="7" t="s">
        <v>635</v>
      </c>
      <c r="U145" s="7" t="s">
        <v>46</v>
      </c>
      <c r="V145" s="24" t="e">
        <f t="shared" ca="1" si="2"/>
        <v>#NAME?</v>
      </c>
      <c r="W145" s="7"/>
      <c r="X145" s="7" t="s">
        <v>52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>
        <v>9.7200000000000006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8" t="s">
        <v>636</v>
      </c>
      <c r="C146" s="39" t="s">
        <v>637</v>
      </c>
      <c r="D146" s="7" t="s">
        <v>64</v>
      </c>
      <c r="E146" s="7" t="s">
        <v>20</v>
      </c>
      <c r="F146" s="7" t="s">
        <v>205</v>
      </c>
      <c r="G146" s="7" t="e">
        <f t="shared" ca="1" si="0"/>
        <v>#NAME?</v>
      </c>
      <c r="H146" s="24" t="s">
        <v>162</v>
      </c>
      <c r="I146" s="24" t="s">
        <v>206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207</v>
      </c>
      <c r="R146" s="28"/>
      <c r="S146" s="7" t="s">
        <v>146</v>
      </c>
      <c r="T146" s="12" t="s">
        <v>638</v>
      </c>
      <c r="U146" s="7" t="s">
        <v>60</v>
      </c>
      <c r="V146" s="24" t="e">
        <f t="shared" ca="1" si="2"/>
        <v>#NAME?</v>
      </c>
      <c r="W146" s="7"/>
      <c r="X146" s="7" t="s">
        <v>52</v>
      </c>
      <c r="Y146" s="29" t="s">
        <v>434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>
        <v>758.46</v>
      </c>
      <c r="BB146" s="30" t="e">
        <f t="array" aca="1" ref="BB146" ca="1">_xludf.XLOOKUP(C146,'PL TOTAL D0'!A:A,'PL TOTAL D0'!C:C,"")</f>
        <v>#NAME?</v>
      </c>
    </row>
    <row r="147" spans="1:54" ht="12.75">
      <c r="A147" s="23" t="s">
        <v>29</v>
      </c>
      <c r="B147" s="37" t="s">
        <v>639</v>
      </c>
      <c r="C147" s="4" t="s">
        <v>640</v>
      </c>
      <c r="D147" s="7" t="s">
        <v>19</v>
      </c>
      <c r="E147" s="7" t="s">
        <v>49</v>
      </c>
      <c r="F147" s="7" t="s">
        <v>329</v>
      </c>
      <c r="G147" s="7" t="e">
        <f t="shared" ca="1" si="0"/>
        <v>#NAME?</v>
      </c>
      <c r="H147" s="24" t="s">
        <v>153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58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146</v>
      </c>
      <c r="T147" s="7" t="s">
        <v>641</v>
      </c>
      <c r="U147" s="7" t="s">
        <v>20</v>
      </c>
      <c r="V147" s="24" t="e">
        <f t="shared" ca="1" si="2"/>
        <v>#NAME?</v>
      </c>
      <c r="W147" s="7"/>
      <c r="X147" s="7"/>
      <c r="Y147" s="29" t="s">
        <v>254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>
        <v>272307.15999999997</v>
      </c>
      <c r="BB147" s="30" t="e">
        <f t="array" aca="1" ref="BB147" ca="1">_xludf.XLOOKUP(C147,'PL TOTAL D0'!A:A,'PL TOTAL D0'!C:C,"")</f>
        <v>#NAME?</v>
      </c>
    </row>
    <row r="148" spans="1:54" ht="15.75" customHeight="1">
      <c r="A148" s="23" t="s">
        <v>29</v>
      </c>
      <c r="B148" s="3" t="s">
        <v>642</v>
      </c>
      <c r="C148" s="4" t="s">
        <v>643</v>
      </c>
      <c r="D148" s="7" t="s">
        <v>19</v>
      </c>
      <c r="E148" s="7" t="s">
        <v>20</v>
      </c>
      <c r="F148" s="7" t="s">
        <v>200</v>
      </c>
      <c r="G148" s="7" t="e">
        <f t="shared" ca="1" si="0"/>
        <v>#NAME?</v>
      </c>
      <c r="H148" s="24" t="s">
        <v>153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42</v>
      </c>
      <c r="N148" s="26">
        <v>1.2E-2</v>
      </c>
      <c r="O148" s="7" t="s">
        <v>25</v>
      </c>
      <c r="P148" s="27">
        <v>0</v>
      </c>
      <c r="Q148" s="28"/>
      <c r="R148" s="28" t="s">
        <v>644</v>
      </c>
      <c r="S148" s="7" t="s">
        <v>146</v>
      </c>
      <c r="T148" s="7" t="s">
        <v>645</v>
      </c>
      <c r="U148" s="7" t="s">
        <v>20</v>
      </c>
      <c r="V148" s="24" t="e">
        <f t="shared" ca="1" si="2"/>
        <v>#NAME?</v>
      </c>
      <c r="W148" s="7"/>
      <c r="X148" s="7"/>
      <c r="Y148" s="29" t="s">
        <v>148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>
        <v>59915.78</v>
      </c>
      <c r="BB148" s="30" t="e">
        <f t="array" aca="1" ref="BB148" ca="1">_xludf.XLOOKUP(C148,'PL TOTAL D0'!A:A,'PL TOTAL D0'!C:C,"")</f>
        <v>#NAME?</v>
      </c>
    </row>
    <row r="149" spans="1:54" ht="15.75" customHeight="1">
      <c r="A149" s="23" t="s">
        <v>29</v>
      </c>
      <c r="B149" s="3" t="s">
        <v>646</v>
      </c>
      <c r="C149" s="4" t="s">
        <v>647</v>
      </c>
      <c r="D149" s="7" t="s">
        <v>19</v>
      </c>
      <c r="E149" s="7" t="s">
        <v>34</v>
      </c>
      <c r="F149" s="7" t="s">
        <v>35</v>
      </c>
      <c r="G149" s="7" t="e">
        <f t="shared" ca="1" si="0"/>
        <v>#NAME?</v>
      </c>
      <c r="H149" s="24" t="s">
        <v>153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201</v>
      </c>
      <c r="N149" s="26">
        <v>1.4999999999999999E-2</v>
      </c>
      <c r="O149" s="7" t="s">
        <v>37</v>
      </c>
      <c r="P149" s="27">
        <v>0.1</v>
      </c>
      <c r="Q149" s="28"/>
      <c r="R149" s="28" t="s">
        <v>648</v>
      </c>
      <c r="S149" s="7" t="s">
        <v>146</v>
      </c>
      <c r="T149" s="7" t="s">
        <v>649</v>
      </c>
      <c r="U149" s="7" t="s">
        <v>39</v>
      </c>
      <c r="V149" s="24" t="e">
        <f t="shared" ca="1" si="2"/>
        <v>#NAME?</v>
      </c>
      <c r="W149" s="7"/>
      <c r="X149" s="7"/>
      <c r="Y149" s="29" t="s">
        <v>148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>
        <v>364666.74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650</v>
      </c>
      <c r="C150" s="4" t="s">
        <v>651</v>
      </c>
      <c r="D150" s="7" t="s">
        <v>19</v>
      </c>
      <c r="E150" s="7" t="s">
        <v>34</v>
      </c>
      <c r="F150" s="7" t="s">
        <v>35</v>
      </c>
      <c r="G150" s="7" t="e">
        <f t="shared" ca="1" si="0"/>
        <v>#NAME?</v>
      </c>
      <c r="H150" s="24" t="s">
        <v>153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42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146</v>
      </c>
      <c r="T150" s="7" t="s">
        <v>652</v>
      </c>
      <c r="U150" s="7" t="s">
        <v>39</v>
      </c>
      <c r="V150" s="24" t="e">
        <f t="shared" ca="1" si="2"/>
        <v>#NAME?</v>
      </c>
      <c r="W150" s="7"/>
      <c r="X150" s="7"/>
      <c r="Y150" s="29" t="s">
        <v>148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>
        <v>321296.2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650</v>
      </c>
      <c r="C151" s="4" t="s">
        <v>653</v>
      </c>
      <c r="D151" s="7" t="s">
        <v>19</v>
      </c>
      <c r="E151" s="7" t="s">
        <v>34</v>
      </c>
      <c r="F151" s="7" t="s">
        <v>35</v>
      </c>
      <c r="G151" s="7" t="e">
        <f t="shared" ca="1" si="0"/>
        <v>#NAME?</v>
      </c>
      <c r="H151" s="24" t="s">
        <v>153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87</v>
      </c>
      <c r="N151" s="26">
        <v>2.5000000000000001E-2</v>
      </c>
      <c r="O151" s="7" t="s">
        <v>184</v>
      </c>
      <c r="P151" s="27">
        <v>0.2</v>
      </c>
      <c r="Q151" s="28"/>
      <c r="R151" s="28"/>
      <c r="S151" s="7" t="s">
        <v>146</v>
      </c>
      <c r="T151" s="7" t="s">
        <v>652</v>
      </c>
      <c r="U151" s="7" t="s">
        <v>39</v>
      </c>
      <c r="V151" s="24" t="e">
        <f t="shared" ca="1" si="2"/>
        <v>#NAME?</v>
      </c>
      <c r="W151" s="7"/>
      <c r="X151" s="7"/>
      <c r="Y151" s="29" t="s">
        <v>148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>
        <v>95452.98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654</v>
      </c>
      <c r="C152" s="4" t="s">
        <v>655</v>
      </c>
      <c r="D152" s="7" t="s">
        <v>19</v>
      </c>
      <c r="E152" s="7" t="s">
        <v>20</v>
      </c>
      <c r="F152" s="7" t="s">
        <v>200</v>
      </c>
      <c r="G152" s="7" t="e">
        <f t="shared" ca="1" si="0"/>
        <v>#NAME?</v>
      </c>
      <c r="H152" s="24" t="s">
        <v>162</v>
      </c>
      <c r="I152" s="24" t="s">
        <v>163</v>
      </c>
      <c r="J152" s="7" t="str">
        <f t="shared" si="9"/>
        <v>Não</v>
      </c>
      <c r="K152" s="25">
        <v>45264</v>
      </c>
      <c r="L152" s="25"/>
      <c r="M152" s="9" t="s">
        <v>358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146</v>
      </c>
      <c r="T152" s="7" t="s">
        <v>656</v>
      </c>
      <c r="U152" s="7" t="s">
        <v>20</v>
      </c>
      <c r="V152" s="24" t="e">
        <f t="shared" ca="1" si="2"/>
        <v>#NAME?</v>
      </c>
      <c r="W152" s="7"/>
      <c r="X152" s="7"/>
      <c r="Y152" s="29" t="s">
        <v>148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40" t="s">
        <v>657</v>
      </c>
      <c r="C153" s="41" t="s">
        <v>658</v>
      </c>
      <c r="D153" s="7" t="s">
        <v>64</v>
      </c>
      <c r="E153" s="7" t="s">
        <v>20</v>
      </c>
      <c r="F153" s="7" t="s">
        <v>143</v>
      </c>
      <c r="G153" s="7" t="e">
        <f t="shared" ca="1" si="0"/>
        <v>#NAME?</v>
      </c>
      <c r="H153" s="24" t="s">
        <v>162</v>
      </c>
      <c r="I153" s="24" t="s">
        <v>163</v>
      </c>
      <c r="J153" s="7" t="str">
        <f t="shared" si="9"/>
        <v>Não</v>
      </c>
      <c r="K153" s="25">
        <v>45189</v>
      </c>
      <c r="L153" s="25"/>
      <c r="M153" s="7" t="s">
        <v>58</v>
      </c>
      <c r="N153" s="26">
        <v>1.2E-2</v>
      </c>
      <c r="O153" s="7" t="s">
        <v>37</v>
      </c>
      <c r="P153" s="27">
        <v>0.1</v>
      </c>
      <c r="Q153" s="45"/>
      <c r="R153" s="28"/>
      <c r="S153" s="7" t="s">
        <v>146</v>
      </c>
      <c r="T153" s="7" t="s">
        <v>659</v>
      </c>
      <c r="U153" s="7" t="s">
        <v>20</v>
      </c>
      <c r="V153" s="24" t="e">
        <f t="shared" ca="1" si="2"/>
        <v>#NAME?</v>
      </c>
      <c r="W153" s="7"/>
      <c r="X153" s="7"/>
      <c r="Y153" s="29" t="s">
        <v>148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>
        <v>112.85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660</v>
      </c>
      <c r="C154" s="4" t="s">
        <v>661</v>
      </c>
      <c r="D154" s="7" t="s">
        <v>19</v>
      </c>
      <c r="E154" s="7" t="s">
        <v>60</v>
      </c>
      <c r="F154" s="7" t="s">
        <v>662</v>
      </c>
      <c r="G154" s="7" t="e">
        <f t="shared" ca="1" si="0"/>
        <v>#NAME?</v>
      </c>
      <c r="H154" s="24" t="s">
        <v>153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201</v>
      </c>
      <c r="N154" s="26">
        <v>1.4999999999999999E-2</v>
      </c>
      <c r="O154" s="7" t="s">
        <v>37</v>
      </c>
      <c r="P154" s="27">
        <v>0.1</v>
      </c>
      <c r="Q154" s="28"/>
      <c r="R154" s="28"/>
      <c r="S154" s="7" t="s">
        <v>146</v>
      </c>
      <c r="T154" s="7" t="s">
        <v>663</v>
      </c>
      <c r="U154" s="7" t="s">
        <v>60</v>
      </c>
      <c r="V154" s="24" t="e">
        <f t="shared" ca="1" si="2"/>
        <v>#NAME?</v>
      </c>
      <c r="W154" s="7"/>
      <c r="X154" s="7"/>
      <c r="Y154" s="29" t="s">
        <v>148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>
        <v>139613.75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3" t="s">
        <v>664</v>
      </c>
      <c r="C155" s="4" t="s">
        <v>665</v>
      </c>
      <c r="D155" s="7" t="s">
        <v>19</v>
      </c>
      <c r="E155" s="7" t="s">
        <v>49</v>
      </c>
      <c r="F155" s="7" t="s">
        <v>167</v>
      </c>
      <c r="G155" s="7" t="e">
        <f t="shared" ca="1" si="0"/>
        <v>#NAME?</v>
      </c>
      <c r="H155" s="24" t="s">
        <v>153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42</v>
      </c>
      <c r="N155" s="26">
        <v>0.01</v>
      </c>
      <c r="O155" s="7" t="s">
        <v>25</v>
      </c>
      <c r="P155" s="27">
        <v>0</v>
      </c>
      <c r="Q155" s="28" t="s">
        <v>666</v>
      </c>
      <c r="R155" s="28"/>
      <c r="S155" s="7" t="s">
        <v>146</v>
      </c>
      <c r="T155" s="7" t="s">
        <v>667</v>
      </c>
      <c r="U155" s="7" t="s">
        <v>586</v>
      </c>
      <c r="V155" s="24" t="e">
        <f t="shared" ca="1" si="2"/>
        <v>#NAME?</v>
      </c>
      <c r="W155" s="7"/>
      <c r="X155" s="7"/>
      <c r="Y155" s="29" t="s">
        <v>254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>
        <v>50296.04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668</v>
      </c>
      <c r="C156" s="4" t="s">
        <v>669</v>
      </c>
      <c r="D156" s="7" t="s">
        <v>19</v>
      </c>
      <c r="E156" s="7" t="s">
        <v>34</v>
      </c>
      <c r="F156" s="7" t="s">
        <v>263</v>
      </c>
      <c r="G156" s="7" t="e">
        <f t="shared" ca="1" si="0"/>
        <v>#NAME?</v>
      </c>
      <c r="H156" s="24" t="s">
        <v>144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58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146</v>
      </c>
      <c r="T156" s="7" t="s">
        <v>670</v>
      </c>
      <c r="U156" s="7" t="s">
        <v>39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77" t="s">
        <v>671</v>
      </c>
      <c r="C157" s="4" t="s">
        <v>672</v>
      </c>
      <c r="D157" s="7" t="s">
        <v>19</v>
      </c>
      <c r="E157" s="7" t="s">
        <v>34</v>
      </c>
      <c r="F157" s="7" t="s">
        <v>263</v>
      </c>
      <c r="G157" s="7" t="e">
        <f t="shared" ca="1" si="0"/>
        <v>#NAME?</v>
      </c>
      <c r="H157" s="24" t="s">
        <v>153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201</v>
      </c>
      <c r="N157" s="26">
        <v>1.4999999999999999E-2</v>
      </c>
      <c r="O157" s="7" t="s">
        <v>37</v>
      </c>
      <c r="P157" s="27">
        <v>0.1</v>
      </c>
      <c r="Q157" s="23" t="s">
        <v>673</v>
      </c>
      <c r="R157" s="28" t="s">
        <v>674</v>
      </c>
      <c r="S157" s="7" t="s">
        <v>146</v>
      </c>
      <c r="T157" s="7" t="s">
        <v>670</v>
      </c>
      <c r="U157" s="7" t="s">
        <v>39</v>
      </c>
      <c r="V157" s="24" t="e">
        <f t="shared" ca="1" si="2"/>
        <v>#NAME?</v>
      </c>
      <c r="W157" s="7"/>
      <c r="X157" s="7"/>
      <c r="Y157" s="29" t="s">
        <v>148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>
        <v>157998.16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675</v>
      </c>
      <c r="C158" s="4" t="s">
        <v>676</v>
      </c>
      <c r="D158" s="7" t="s">
        <v>19</v>
      </c>
      <c r="E158" s="7" t="s">
        <v>34</v>
      </c>
      <c r="F158" s="7" t="s">
        <v>35</v>
      </c>
      <c r="G158" s="7" t="e">
        <f t="shared" ca="1" si="0"/>
        <v>#NAME?</v>
      </c>
      <c r="H158" s="24" t="s">
        <v>153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201</v>
      </c>
      <c r="N158" s="26">
        <v>1.4999999999999999E-2</v>
      </c>
      <c r="O158" s="7" t="s">
        <v>37</v>
      </c>
      <c r="P158" s="27">
        <v>0.1</v>
      </c>
      <c r="Q158" s="45"/>
      <c r="R158" s="45"/>
      <c r="S158" s="7" t="s">
        <v>146</v>
      </c>
      <c r="T158" s="7" t="s">
        <v>677</v>
      </c>
      <c r="U158" s="7" t="s">
        <v>39</v>
      </c>
      <c r="V158" s="24" t="e">
        <f t="shared" ca="1" si="2"/>
        <v>#NAME?</v>
      </c>
      <c r="W158" s="7"/>
      <c r="X158" s="7"/>
      <c r="Y158" s="29" t="s">
        <v>148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>
        <v>349590.16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37" t="s">
        <v>678</v>
      </c>
      <c r="C159" s="4" t="s">
        <v>679</v>
      </c>
      <c r="D159" s="7" t="s">
        <v>19</v>
      </c>
      <c r="E159" s="7" t="s">
        <v>34</v>
      </c>
      <c r="F159" s="7" t="s">
        <v>35</v>
      </c>
      <c r="G159" s="7" t="e">
        <f t="shared" ca="1" si="0"/>
        <v>#NAME?</v>
      </c>
      <c r="H159" s="24" t="s">
        <v>144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42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146</v>
      </c>
      <c r="T159" s="7" t="s">
        <v>677</v>
      </c>
      <c r="U159" s="7" t="s">
        <v>39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7" t="s">
        <v>680</v>
      </c>
      <c r="C160" s="4" t="s">
        <v>681</v>
      </c>
      <c r="D160" s="7" t="s">
        <v>19</v>
      </c>
      <c r="E160" s="7" t="s">
        <v>49</v>
      </c>
      <c r="F160" s="7" t="s">
        <v>50</v>
      </c>
      <c r="G160" s="7" t="e">
        <f t="shared" ca="1" si="0"/>
        <v>#NAME?</v>
      </c>
      <c r="H160" s="24" t="s">
        <v>162</v>
      </c>
      <c r="I160" s="24" t="s">
        <v>163</v>
      </c>
      <c r="J160" s="7" t="str">
        <f t="shared" si="9"/>
        <v>Não</v>
      </c>
      <c r="K160" s="25">
        <v>44994</v>
      </c>
      <c r="L160" s="7"/>
      <c r="M160" s="78" t="s">
        <v>42</v>
      </c>
      <c r="N160" s="26">
        <v>1.2E-2</v>
      </c>
      <c r="O160" s="7" t="s">
        <v>25</v>
      </c>
      <c r="P160" s="27">
        <v>0</v>
      </c>
      <c r="Q160" s="45"/>
      <c r="R160" s="45" t="s">
        <v>682</v>
      </c>
      <c r="S160" s="7" t="s">
        <v>146</v>
      </c>
      <c r="T160" s="7" t="s">
        <v>683</v>
      </c>
      <c r="U160" s="7" t="s">
        <v>49</v>
      </c>
      <c r="V160" s="24" t="e">
        <f t="shared" ca="1" si="2"/>
        <v>#NAME?</v>
      </c>
      <c r="W160" s="7"/>
      <c r="X160" s="7"/>
      <c r="Y160" s="29" t="s">
        <v>148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>
        <v>0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" t="s">
        <v>684</v>
      </c>
      <c r="C161" s="4" t="s">
        <v>685</v>
      </c>
      <c r="D161" s="7" t="s">
        <v>19</v>
      </c>
      <c r="E161" s="7" t="s">
        <v>49</v>
      </c>
      <c r="F161" s="7" t="s">
        <v>329</v>
      </c>
      <c r="G161" s="7" t="e">
        <f t="shared" ca="1" si="0"/>
        <v>#NAME?</v>
      </c>
      <c r="H161" s="24" t="s">
        <v>144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42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188</v>
      </c>
      <c r="T161" s="7" t="s">
        <v>686</v>
      </c>
      <c r="U161" s="7" t="s">
        <v>20</v>
      </c>
      <c r="V161" s="24" t="e">
        <f t="shared" ca="1" si="2"/>
        <v>#NAME?</v>
      </c>
      <c r="W161" s="7"/>
      <c r="X161" s="7"/>
      <c r="Y161" s="29" t="s">
        <v>148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" t="s">
        <v>684</v>
      </c>
      <c r="C162" s="4" t="s">
        <v>687</v>
      </c>
      <c r="D162" s="7" t="s">
        <v>19</v>
      </c>
      <c r="E162" s="7" t="s">
        <v>49</v>
      </c>
      <c r="F162" s="7" t="s">
        <v>329</v>
      </c>
      <c r="G162" s="7" t="e">
        <f t="shared" ca="1" si="0"/>
        <v>#NAME?</v>
      </c>
      <c r="H162" s="24" t="s">
        <v>144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42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188</v>
      </c>
      <c r="T162" s="7" t="s">
        <v>686</v>
      </c>
      <c r="U162" s="7" t="s">
        <v>20</v>
      </c>
      <c r="V162" s="24" t="e">
        <f t="shared" ca="1" si="2"/>
        <v>#NAME?</v>
      </c>
      <c r="W162" s="7"/>
      <c r="X162" s="7"/>
      <c r="Y162" s="29" t="s">
        <v>148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688</v>
      </c>
      <c r="C163" s="4" t="s">
        <v>689</v>
      </c>
      <c r="D163" s="7" t="s">
        <v>195</v>
      </c>
      <c r="E163" s="7" t="s">
        <v>20</v>
      </c>
      <c r="F163" s="7" t="s">
        <v>196</v>
      </c>
      <c r="G163" s="7" t="e">
        <f t="shared" ca="1" si="0"/>
        <v>#NAME?</v>
      </c>
      <c r="H163" s="24" t="s">
        <v>153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201</v>
      </c>
      <c r="N163" s="26">
        <v>1.4999999999999999E-2</v>
      </c>
      <c r="O163" s="7" t="s">
        <v>37</v>
      </c>
      <c r="P163" s="27">
        <v>0.1</v>
      </c>
      <c r="Q163" s="23"/>
      <c r="R163" s="45"/>
      <c r="S163" s="7" t="s">
        <v>146</v>
      </c>
      <c r="T163" s="7" t="s">
        <v>690</v>
      </c>
      <c r="U163" s="7" t="s">
        <v>20</v>
      </c>
      <c r="V163" s="24" t="e">
        <f t="shared" ca="1" si="2"/>
        <v>#NAME?</v>
      </c>
      <c r="W163" s="7"/>
      <c r="X163" s="7" t="s">
        <v>52</v>
      </c>
      <c r="Y163" s="29"/>
      <c r="Z163" s="30"/>
      <c r="AA163" s="30"/>
      <c r="AB163" s="32">
        <v>49075100015686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>
        <v>480946.54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691</v>
      </c>
      <c r="C164" s="4" t="s">
        <v>692</v>
      </c>
      <c r="D164" s="7" t="s">
        <v>19</v>
      </c>
      <c r="E164" s="7" t="s">
        <v>34</v>
      </c>
      <c r="F164" s="7" t="s">
        <v>263</v>
      </c>
      <c r="G164" s="7" t="e">
        <f t="shared" ca="1" si="0"/>
        <v>#NAME?</v>
      </c>
      <c r="H164" s="24" t="s">
        <v>162</v>
      </c>
      <c r="I164" s="24" t="s">
        <v>212</v>
      </c>
      <c r="J164" s="7" t="str">
        <f t="shared" si="9"/>
        <v>Não</v>
      </c>
      <c r="K164" s="25">
        <v>45149</v>
      </c>
      <c r="L164" s="25"/>
      <c r="M164" s="78" t="s">
        <v>58</v>
      </c>
      <c r="N164" s="26">
        <v>1.2E-2</v>
      </c>
      <c r="O164" s="7" t="s">
        <v>37</v>
      </c>
      <c r="P164" s="27">
        <v>0.1</v>
      </c>
      <c r="Q164" s="23"/>
      <c r="R164" s="45" t="s">
        <v>693</v>
      </c>
      <c r="S164" s="7" t="s">
        <v>146</v>
      </c>
      <c r="T164" s="7" t="s">
        <v>694</v>
      </c>
      <c r="U164" s="7" t="s">
        <v>39</v>
      </c>
      <c r="V164" s="24" t="e">
        <f t="shared" ca="1" si="2"/>
        <v>#NAME?</v>
      </c>
      <c r="W164" s="7"/>
      <c r="X164" s="7"/>
      <c r="Y164" s="29" t="s">
        <v>148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695</v>
      </c>
      <c r="C165" s="4" t="s">
        <v>696</v>
      </c>
      <c r="D165" s="7" t="s">
        <v>19</v>
      </c>
      <c r="E165" s="7" t="s">
        <v>49</v>
      </c>
      <c r="F165" s="7" t="s">
        <v>50</v>
      </c>
      <c r="G165" s="7" t="e">
        <f t="shared" ca="1" si="0"/>
        <v>#NAME?</v>
      </c>
      <c r="H165" s="24" t="s">
        <v>144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201</v>
      </c>
      <c r="N165" s="26">
        <v>1.4999999999999999E-2</v>
      </c>
      <c r="O165" s="7" t="s">
        <v>37</v>
      </c>
      <c r="P165" s="27">
        <v>0.1</v>
      </c>
      <c r="Q165" s="28"/>
      <c r="R165" s="45" t="s">
        <v>310</v>
      </c>
      <c r="S165" s="7" t="s">
        <v>146</v>
      </c>
      <c r="T165" s="7" t="s">
        <v>697</v>
      </c>
      <c r="U165" s="7" t="s">
        <v>49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" customHeight="1">
      <c r="A166" s="23" t="s">
        <v>29</v>
      </c>
      <c r="B166" s="3" t="s">
        <v>698</v>
      </c>
      <c r="C166" s="4" t="s">
        <v>699</v>
      </c>
      <c r="D166" s="7" t="s">
        <v>19</v>
      </c>
      <c r="E166" s="7" t="s">
        <v>49</v>
      </c>
      <c r="F166" s="7" t="s">
        <v>329</v>
      </c>
      <c r="G166" s="7" t="e">
        <f t="shared" ca="1" si="0"/>
        <v>#NAME?</v>
      </c>
      <c r="H166" s="24" t="s">
        <v>153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346</v>
      </c>
      <c r="N166" s="26">
        <v>0.02</v>
      </c>
      <c r="O166" s="7" t="s">
        <v>37</v>
      </c>
      <c r="P166" s="27">
        <v>0.2</v>
      </c>
      <c r="Q166" s="28"/>
      <c r="R166" s="28"/>
      <c r="S166" s="7" t="s">
        <v>146</v>
      </c>
      <c r="T166" s="7" t="s">
        <v>700</v>
      </c>
      <c r="U166" s="7" t="s">
        <v>46</v>
      </c>
      <c r="V166" s="24" t="e">
        <f t="shared" ca="1" si="2"/>
        <v>#NAME?</v>
      </c>
      <c r="W166" s="7"/>
      <c r="X166" s="7"/>
      <c r="Y166" s="29" t="s">
        <v>148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>
        <v>208656.11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701</v>
      </c>
      <c r="C167" s="4" t="s">
        <v>702</v>
      </c>
      <c r="D167" s="7" t="s">
        <v>64</v>
      </c>
      <c r="E167" s="7" t="s">
        <v>20</v>
      </c>
      <c r="F167" s="7" t="s">
        <v>490</v>
      </c>
      <c r="G167" s="7" t="e">
        <f t="shared" ca="1" si="0"/>
        <v>#NAME?</v>
      </c>
      <c r="H167" s="24" t="s">
        <v>144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358</v>
      </c>
      <c r="N167" s="26">
        <v>8.5000000000000006E-3</v>
      </c>
      <c r="O167" s="7" t="s">
        <v>25</v>
      </c>
      <c r="P167" s="27">
        <v>0</v>
      </c>
      <c r="Q167" s="82"/>
      <c r="R167" s="28" t="s">
        <v>703</v>
      </c>
      <c r="S167" s="7" t="s">
        <v>146</v>
      </c>
      <c r="T167" s="7" t="s">
        <v>704</v>
      </c>
      <c r="U167" s="7" t="s">
        <v>20</v>
      </c>
      <c r="V167" s="24" t="e">
        <f t="shared" ca="1" si="2"/>
        <v>#NAME?</v>
      </c>
      <c r="W167" s="7"/>
      <c r="X167" s="7"/>
      <c r="Y167" s="29" t="s">
        <v>148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29</v>
      </c>
      <c r="B168" s="3" t="s">
        <v>705</v>
      </c>
      <c r="C168" s="4" t="s">
        <v>706</v>
      </c>
      <c r="D168" s="7" t="s">
        <v>64</v>
      </c>
      <c r="E168" s="7" t="s">
        <v>20</v>
      </c>
      <c r="F168" s="7" t="s">
        <v>143</v>
      </c>
      <c r="G168" s="7" t="e">
        <f t="shared" ca="1" si="0"/>
        <v>#NAME?</v>
      </c>
      <c r="H168" s="24" t="s">
        <v>144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707</v>
      </c>
      <c r="N168" s="26">
        <v>8.0000000000000002E-3</v>
      </c>
      <c r="O168" s="7" t="s">
        <v>25</v>
      </c>
      <c r="P168" s="27">
        <v>0</v>
      </c>
      <c r="Q168" s="28"/>
      <c r="R168" s="28" t="s">
        <v>703</v>
      </c>
      <c r="S168" s="7" t="s">
        <v>146</v>
      </c>
      <c r="T168" s="7" t="s">
        <v>708</v>
      </c>
      <c r="U168" s="7" t="s">
        <v>20</v>
      </c>
      <c r="V168" s="24" t="e">
        <f t="shared" ca="1" si="2"/>
        <v>#NAME?</v>
      </c>
      <c r="W168" s="7"/>
      <c r="X168" s="7"/>
      <c r="Y168" s="29" t="s">
        <v>148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83" t="s">
        <v>709</v>
      </c>
      <c r="C169" s="44" t="s">
        <v>710</v>
      </c>
      <c r="D169" s="7" t="s">
        <v>19</v>
      </c>
      <c r="E169" s="7" t="s">
        <v>49</v>
      </c>
      <c r="F169" s="7" t="s">
        <v>50</v>
      </c>
      <c r="G169" s="7" t="e">
        <f t="shared" ca="1" si="0"/>
        <v>#NAME?</v>
      </c>
      <c r="H169" s="24" t="s">
        <v>153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258</v>
      </c>
      <c r="N169" s="26">
        <v>8.0000000000000002E-3</v>
      </c>
      <c r="O169" s="7" t="s">
        <v>259</v>
      </c>
      <c r="P169" s="27">
        <v>0.1</v>
      </c>
      <c r="Q169" s="28"/>
      <c r="R169" s="28"/>
      <c r="S169" s="7" t="s">
        <v>146</v>
      </c>
      <c r="T169" s="7" t="s">
        <v>711</v>
      </c>
      <c r="U169" s="7" t="s">
        <v>49</v>
      </c>
      <c r="V169" s="24" t="e">
        <f t="shared" ca="1" si="2"/>
        <v>#NAME?</v>
      </c>
      <c r="W169" s="7"/>
      <c r="X169" s="7"/>
      <c r="Y169" s="29" t="s">
        <v>148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>
        <v>102529.54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712</v>
      </c>
      <c r="C170" s="46" t="s">
        <v>713</v>
      </c>
      <c r="D170" s="7" t="s">
        <v>19</v>
      </c>
      <c r="E170" s="7" t="s">
        <v>49</v>
      </c>
      <c r="F170" s="7" t="s">
        <v>50</v>
      </c>
      <c r="G170" s="7" t="e">
        <f t="shared" ca="1" si="0"/>
        <v>#NAME?</v>
      </c>
      <c r="H170" s="24" t="s">
        <v>153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42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146</v>
      </c>
      <c r="T170" s="7" t="s">
        <v>711</v>
      </c>
      <c r="U170" s="7" t="s">
        <v>49</v>
      </c>
      <c r="V170" s="24" t="e">
        <f t="shared" ca="1" si="2"/>
        <v>#NAME?</v>
      </c>
      <c r="W170" s="7"/>
      <c r="X170" s="7"/>
      <c r="Y170" s="29" t="s">
        <v>148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>
        <v>1046716.33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3" t="s">
        <v>714</v>
      </c>
      <c r="C171" s="4" t="s">
        <v>715</v>
      </c>
      <c r="D171" s="7" t="s">
        <v>19</v>
      </c>
      <c r="E171" s="7" t="s">
        <v>20</v>
      </c>
      <c r="F171" s="7" t="s">
        <v>373</v>
      </c>
      <c r="G171" s="7" t="e">
        <f t="shared" ca="1" si="0"/>
        <v>#NAME?</v>
      </c>
      <c r="H171" s="24" t="s">
        <v>153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173</v>
      </c>
      <c r="N171" s="26">
        <v>0</v>
      </c>
      <c r="O171" s="7" t="s">
        <v>25</v>
      </c>
      <c r="P171" s="27">
        <v>0</v>
      </c>
      <c r="Q171" s="28"/>
      <c r="R171" s="28" t="s">
        <v>716</v>
      </c>
      <c r="S171" s="7" t="s">
        <v>146</v>
      </c>
      <c r="T171" s="7" t="s">
        <v>717</v>
      </c>
      <c r="U171" s="7" t="s">
        <v>20</v>
      </c>
      <c r="V171" s="24" t="e">
        <f t="shared" ca="1" si="2"/>
        <v>#NAME?</v>
      </c>
      <c r="W171" s="7"/>
      <c r="X171" s="7"/>
      <c r="Y171" s="29" t="s">
        <v>148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>
        <v>44832.21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7" t="s">
        <v>718</v>
      </c>
      <c r="C172" s="49" t="s">
        <v>719</v>
      </c>
      <c r="D172" s="7" t="s">
        <v>19</v>
      </c>
      <c r="E172" s="7" t="s">
        <v>49</v>
      </c>
      <c r="F172" s="7" t="s">
        <v>720</v>
      </c>
      <c r="G172" s="7" t="e">
        <f t="shared" ca="1" si="0"/>
        <v>#NAME?</v>
      </c>
      <c r="H172" s="24" t="s">
        <v>144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42</v>
      </c>
      <c r="N172" s="26">
        <v>1.2E-2</v>
      </c>
      <c r="O172" s="7" t="s">
        <v>25</v>
      </c>
      <c r="P172" s="27">
        <v>0</v>
      </c>
      <c r="Q172" s="84"/>
      <c r="R172" s="45" t="s">
        <v>310</v>
      </c>
      <c r="S172" s="7" t="s">
        <v>146</v>
      </c>
      <c r="T172" s="7" t="s">
        <v>721</v>
      </c>
      <c r="U172" s="7" t="s">
        <v>20</v>
      </c>
      <c r="V172" s="24" t="e">
        <f t="shared" ca="1" si="2"/>
        <v>#NAME?</v>
      </c>
      <c r="W172" s="7"/>
      <c r="X172" s="7"/>
      <c r="Y172" s="29" t="s">
        <v>254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7" t="s">
        <v>722</v>
      </c>
      <c r="C173" s="49" t="s">
        <v>723</v>
      </c>
      <c r="D173" s="7" t="s">
        <v>64</v>
      </c>
      <c r="E173" s="7" t="s">
        <v>20</v>
      </c>
      <c r="F173" s="7" t="s">
        <v>205</v>
      </c>
      <c r="G173" s="7" t="e">
        <f t="shared" ca="1" si="0"/>
        <v>#NAME?</v>
      </c>
      <c r="H173" s="24" t="s">
        <v>162</v>
      </c>
      <c r="I173" s="24" t="s">
        <v>206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724</v>
      </c>
      <c r="R173" s="45"/>
      <c r="S173" s="7" t="s">
        <v>146</v>
      </c>
      <c r="T173" s="7" t="s">
        <v>725</v>
      </c>
      <c r="U173" s="7" t="s">
        <v>46</v>
      </c>
      <c r="V173" s="24" t="e">
        <f t="shared" ca="1" si="2"/>
        <v>#NAME?</v>
      </c>
      <c r="W173" s="7"/>
      <c r="X173" s="7" t="s">
        <v>52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>
        <v>30064.05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726</v>
      </c>
      <c r="C174" s="49" t="s">
        <v>727</v>
      </c>
      <c r="D174" s="7" t="s">
        <v>19</v>
      </c>
      <c r="E174" s="7" t="s">
        <v>20</v>
      </c>
      <c r="F174" s="7" t="s">
        <v>200</v>
      </c>
      <c r="G174" s="7" t="e">
        <f t="shared" ca="1" si="0"/>
        <v>#NAME?</v>
      </c>
      <c r="H174" s="24" t="s">
        <v>153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58</v>
      </c>
      <c r="N174" s="26">
        <v>1.2E-2</v>
      </c>
      <c r="O174" s="7" t="s">
        <v>37</v>
      </c>
      <c r="P174" s="27">
        <v>0.1</v>
      </c>
      <c r="Q174" s="28"/>
      <c r="R174" s="28"/>
      <c r="S174" s="7" t="s">
        <v>146</v>
      </c>
      <c r="T174" s="7" t="s">
        <v>728</v>
      </c>
      <c r="U174" s="7" t="s">
        <v>20</v>
      </c>
      <c r="V174" s="24" t="e">
        <f t="shared" ca="1" si="2"/>
        <v>#NAME?</v>
      </c>
      <c r="W174" s="7"/>
      <c r="X174" s="7" t="s">
        <v>52</v>
      </c>
      <c r="Y174" s="29" t="s">
        <v>148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>
        <v>181514.5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77" t="s">
        <v>729</v>
      </c>
      <c r="C175" s="4" t="s">
        <v>730</v>
      </c>
      <c r="D175" s="7" t="s">
        <v>19</v>
      </c>
      <c r="E175" s="7" t="s">
        <v>20</v>
      </c>
      <c r="F175" s="7" t="s">
        <v>200</v>
      </c>
      <c r="G175" s="7" t="e">
        <f t="shared" ca="1" si="0"/>
        <v>#NAME?</v>
      </c>
      <c r="H175" s="24" t="s">
        <v>153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42</v>
      </c>
      <c r="N175" s="26">
        <v>8.0000000000000002E-3</v>
      </c>
      <c r="O175" s="7" t="s">
        <v>25</v>
      </c>
      <c r="P175" s="27">
        <v>0</v>
      </c>
      <c r="Q175" s="28"/>
      <c r="R175" s="43" t="s">
        <v>731</v>
      </c>
      <c r="S175" s="7" t="s">
        <v>146</v>
      </c>
      <c r="T175" s="7" t="s">
        <v>732</v>
      </c>
      <c r="U175" s="7" t="s">
        <v>49</v>
      </c>
      <c r="V175" s="24" t="e">
        <f t="shared" ca="1" si="2"/>
        <v>#NAME?</v>
      </c>
      <c r="W175" s="7"/>
      <c r="X175" s="7"/>
      <c r="Y175" s="29" t="s">
        <v>148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>
        <v>1126453.56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8" t="s">
        <v>733</v>
      </c>
      <c r="C176" s="39" t="s">
        <v>734</v>
      </c>
      <c r="D176" s="7" t="s">
        <v>72</v>
      </c>
      <c r="E176" s="7" t="s">
        <v>20</v>
      </c>
      <c r="F176" s="7" t="s">
        <v>248</v>
      </c>
      <c r="G176" s="7" t="e">
        <f t="shared" ca="1" si="0"/>
        <v>#NAME?</v>
      </c>
      <c r="H176" s="24" t="s">
        <v>153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42</v>
      </c>
      <c r="N176" s="26">
        <v>1.2E-2</v>
      </c>
      <c r="O176" s="7" t="s">
        <v>25</v>
      </c>
      <c r="P176" s="27">
        <v>0</v>
      </c>
      <c r="Q176" s="28" t="s">
        <v>735</v>
      </c>
      <c r="R176" s="13"/>
      <c r="S176" s="7" t="s">
        <v>146</v>
      </c>
      <c r="T176" s="7" t="s">
        <v>736</v>
      </c>
      <c r="U176" s="7" t="s">
        <v>60</v>
      </c>
      <c r="V176" s="24" t="e">
        <f t="shared" ca="1" si="2"/>
        <v>#NAME?</v>
      </c>
      <c r="W176" s="7"/>
      <c r="X176" s="7" t="s">
        <v>91</v>
      </c>
      <c r="Y176" s="29" t="s">
        <v>148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>
        <v>750269.68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3" t="s">
        <v>737</v>
      </c>
      <c r="C177" s="4" t="s">
        <v>738</v>
      </c>
      <c r="D177" s="7" t="s">
        <v>19</v>
      </c>
      <c r="E177" s="7" t="s">
        <v>34</v>
      </c>
      <c r="F177" s="7" t="s">
        <v>35</v>
      </c>
      <c r="G177" s="7" t="e">
        <f t="shared" ca="1" si="0"/>
        <v>#NAME?</v>
      </c>
      <c r="H177" s="24" t="s">
        <v>153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87</v>
      </c>
      <c r="N177" s="26">
        <v>2.5000000000000001E-2</v>
      </c>
      <c r="O177" s="7" t="s">
        <v>184</v>
      </c>
      <c r="P177" s="27">
        <v>0.2</v>
      </c>
      <c r="Q177" s="23"/>
      <c r="R177" s="28" t="s">
        <v>739</v>
      </c>
      <c r="S177" s="7" t="s">
        <v>146</v>
      </c>
      <c r="T177" s="7" t="s">
        <v>740</v>
      </c>
      <c r="U177" s="7" t="s">
        <v>39</v>
      </c>
      <c r="V177" s="24" t="e">
        <f t="shared" ca="1" si="2"/>
        <v>#NAME?</v>
      </c>
      <c r="W177" s="7"/>
      <c r="X177" s="7"/>
      <c r="Y177" s="29" t="s">
        <v>148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>
        <v>94893.91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" t="s">
        <v>737</v>
      </c>
      <c r="C178" s="4" t="s">
        <v>741</v>
      </c>
      <c r="D178" s="7" t="s">
        <v>19</v>
      </c>
      <c r="E178" s="7" t="s">
        <v>34</v>
      </c>
      <c r="F178" s="7" t="s">
        <v>35</v>
      </c>
      <c r="G178" s="7" t="e">
        <f t="shared" ca="1" si="0"/>
        <v>#NAME?</v>
      </c>
      <c r="H178" s="24" t="s">
        <v>153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42</v>
      </c>
      <c r="N178" s="26">
        <v>1.2E-2</v>
      </c>
      <c r="O178" s="7" t="s">
        <v>25</v>
      </c>
      <c r="P178" s="27">
        <v>0</v>
      </c>
      <c r="Q178" s="28"/>
      <c r="R178" s="28" t="s">
        <v>742</v>
      </c>
      <c r="S178" s="7" t="s">
        <v>146</v>
      </c>
      <c r="T178" s="7" t="s">
        <v>740</v>
      </c>
      <c r="U178" s="7" t="s">
        <v>39</v>
      </c>
      <c r="V178" s="24" t="e">
        <f t="shared" ca="1" si="2"/>
        <v>#NAME?</v>
      </c>
      <c r="W178" s="7"/>
      <c r="X178" s="7"/>
      <c r="Y178" s="29" t="s">
        <v>148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>
        <v>266152.02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8" t="s">
        <v>743</v>
      </c>
      <c r="C179" s="39" t="s">
        <v>744</v>
      </c>
      <c r="D179" s="7" t="s">
        <v>19</v>
      </c>
      <c r="E179" s="7" t="s">
        <v>20</v>
      </c>
      <c r="F179" s="7" t="s">
        <v>200</v>
      </c>
      <c r="G179" s="7" t="e">
        <f t="shared" ca="1" si="0"/>
        <v>#NAME?</v>
      </c>
      <c r="H179" s="24" t="s">
        <v>153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42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146</v>
      </c>
      <c r="T179" s="12" t="s">
        <v>745</v>
      </c>
      <c r="U179" s="7" t="s">
        <v>20</v>
      </c>
      <c r="V179" s="24" t="e">
        <f t="shared" ca="1" si="2"/>
        <v>#NAME?</v>
      </c>
      <c r="W179" s="7"/>
      <c r="X179" s="7" t="s">
        <v>52</v>
      </c>
      <c r="Y179" s="29" t="s">
        <v>148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>
        <v>853179.88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7" t="s">
        <v>746</v>
      </c>
      <c r="C180" s="4" t="s">
        <v>747</v>
      </c>
      <c r="D180" s="7" t="s">
        <v>19</v>
      </c>
      <c r="E180" s="7" t="s">
        <v>34</v>
      </c>
      <c r="F180" s="7" t="s">
        <v>35</v>
      </c>
      <c r="G180" s="7" t="e">
        <f t="shared" ca="1" si="0"/>
        <v>#NAME?</v>
      </c>
      <c r="H180" s="24" t="s">
        <v>144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258</v>
      </c>
      <c r="N180" s="26">
        <v>8.0000000000000002E-3</v>
      </c>
      <c r="O180" s="7" t="s">
        <v>259</v>
      </c>
      <c r="P180" s="27">
        <v>0.1</v>
      </c>
      <c r="Q180" s="28"/>
      <c r="R180" s="28"/>
      <c r="S180" s="7" t="s">
        <v>146</v>
      </c>
      <c r="T180" s="7" t="s">
        <v>748</v>
      </c>
      <c r="U180" s="7" t="s">
        <v>39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7" t="s">
        <v>746</v>
      </c>
      <c r="C181" s="4" t="s">
        <v>749</v>
      </c>
      <c r="D181" s="7" t="s">
        <v>19</v>
      </c>
      <c r="E181" s="7" t="s">
        <v>34</v>
      </c>
      <c r="F181" s="7" t="s">
        <v>35</v>
      </c>
      <c r="G181" s="7" t="e">
        <f t="shared" ca="1" si="0"/>
        <v>#NAME?</v>
      </c>
      <c r="H181" s="24" t="s">
        <v>144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42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146</v>
      </c>
      <c r="T181" s="7" t="s">
        <v>748</v>
      </c>
      <c r="U181" s="7" t="s">
        <v>39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" t="s">
        <v>750</v>
      </c>
      <c r="C182" s="4" t="s">
        <v>751</v>
      </c>
      <c r="D182" s="7" t="s">
        <v>19</v>
      </c>
      <c r="E182" s="7" t="s">
        <v>34</v>
      </c>
      <c r="F182" s="7" t="s">
        <v>35</v>
      </c>
      <c r="G182" s="7" t="e">
        <f t="shared" ca="1" si="0"/>
        <v>#NAME?</v>
      </c>
      <c r="H182" s="24" t="s">
        <v>162</v>
      </c>
      <c r="I182" s="24" t="s">
        <v>163</v>
      </c>
      <c r="J182" s="7" t="str">
        <f t="shared" si="11"/>
        <v>Não</v>
      </c>
      <c r="K182" s="25">
        <v>45170</v>
      </c>
      <c r="L182" s="7"/>
      <c r="M182" s="7" t="s">
        <v>42</v>
      </c>
      <c r="N182" s="26">
        <v>1.2E-2</v>
      </c>
      <c r="O182" s="7" t="s">
        <v>25</v>
      </c>
      <c r="P182" s="27">
        <v>0</v>
      </c>
      <c r="Q182" s="23"/>
      <c r="R182" s="28" t="s">
        <v>752</v>
      </c>
      <c r="S182" s="7" t="s">
        <v>146</v>
      </c>
      <c r="T182" s="7" t="s">
        <v>748</v>
      </c>
      <c r="U182" s="7" t="s">
        <v>39</v>
      </c>
      <c r="V182" s="24" t="e">
        <f t="shared" ca="1" si="2"/>
        <v>#NAME?</v>
      </c>
      <c r="W182" s="7"/>
      <c r="X182" s="7"/>
      <c r="Y182" s="30" t="s">
        <v>148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>
        <v>307.14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" t="s">
        <v>753</v>
      </c>
      <c r="C183" s="4" t="s">
        <v>754</v>
      </c>
      <c r="D183" s="7" t="s">
        <v>19</v>
      </c>
      <c r="E183" s="7" t="s">
        <v>20</v>
      </c>
      <c r="F183" s="7" t="s">
        <v>450</v>
      </c>
      <c r="G183" s="7" t="e">
        <f t="shared" ca="1" si="0"/>
        <v>#NAME?</v>
      </c>
      <c r="H183" s="24" t="s">
        <v>153</v>
      </c>
      <c r="I183" s="24" t="s">
        <v>163</v>
      </c>
      <c r="J183" s="7" t="str">
        <f t="shared" si="11"/>
        <v>Não</v>
      </c>
      <c r="K183" s="25">
        <v>45464</v>
      </c>
      <c r="L183" s="7"/>
      <c r="M183" s="7" t="s">
        <v>42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188</v>
      </c>
      <c r="T183" s="7" t="s">
        <v>755</v>
      </c>
      <c r="U183" s="7" t="s">
        <v>20</v>
      </c>
      <c r="V183" s="24" t="e">
        <f t="shared" ca="1" si="2"/>
        <v>#NAME?</v>
      </c>
      <c r="W183" s="7"/>
      <c r="X183" s="7" t="s">
        <v>52</v>
      </c>
      <c r="Y183" s="29" t="s">
        <v>148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>
        <v>539034.72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756</v>
      </c>
      <c r="C184" s="4" t="s">
        <v>757</v>
      </c>
      <c r="D184" s="7" t="s">
        <v>19</v>
      </c>
      <c r="E184" s="7" t="s">
        <v>49</v>
      </c>
      <c r="F184" s="7" t="s">
        <v>50</v>
      </c>
      <c r="G184" s="7" t="e">
        <f t="shared" ca="1" si="0"/>
        <v>#NAME?</v>
      </c>
      <c r="H184" s="24" t="s">
        <v>162</v>
      </c>
      <c r="I184" s="24" t="s">
        <v>212</v>
      </c>
      <c r="J184" s="7" t="str">
        <f t="shared" si="11"/>
        <v>Não</v>
      </c>
      <c r="K184" s="25">
        <v>45121</v>
      </c>
      <c r="L184" s="25"/>
      <c r="M184" s="7" t="s">
        <v>467</v>
      </c>
      <c r="N184" s="26">
        <v>8.0000000000000002E-3</v>
      </c>
      <c r="O184" s="7" t="s">
        <v>25</v>
      </c>
      <c r="P184" s="27">
        <v>0</v>
      </c>
      <c r="Q184" s="28"/>
      <c r="R184" s="28" t="s">
        <v>758</v>
      </c>
      <c r="S184" s="7" t="s">
        <v>188</v>
      </c>
      <c r="T184" s="7" t="s">
        <v>759</v>
      </c>
      <c r="U184" s="7" t="s">
        <v>49</v>
      </c>
      <c r="V184" s="24" t="e">
        <f t="shared" ca="1" si="2"/>
        <v>#NAME?</v>
      </c>
      <c r="W184" s="7"/>
      <c r="X184" s="7"/>
      <c r="Y184" s="29" t="s">
        <v>254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760</v>
      </c>
      <c r="C185" s="4" t="s">
        <v>761</v>
      </c>
      <c r="D185" s="7" t="s">
        <v>64</v>
      </c>
      <c r="E185" s="7" t="s">
        <v>20</v>
      </c>
      <c r="F185" s="7" t="s">
        <v>143</v>
      </c>
      <c r="G185" s="7" t="e">
        <f t="shared" ca="1" si="0"/>
        <v>#NAME?</v>
      </c>
      <c r="H185" s="24" t="s">
        <v>162</v>
      </c>
      <c r="I185" s="24" t="s">
        <v>212</v>
      </c>
      <c r="J185" s="7" t="str">
        <f t="shared" si="11"/>
        <v>Não</v>
      </c>
      <c r="K185" s="25">
        <v>45166</v>
      </c>
      <c r="L185" s="7"/>
      <c r="M185" s="7" t="s">
        <v>201</v>
      </c>
      <c r="N185" s="26">
        <v>0.01</v>
      </c>
      <c r="O185" s="7" t="s">
        <v>37</v>
      </c>
      <c r="P185" s="27">
        <v>0.1</v>
      </c>
      <c r="Q185" s="28"/>
      <c r="R185" s="28" t="s">
        <v>762</v>
      </c>
      <c r="S185" s="7" t="s">
        <v>146</v>
      </c>
      <c r="T185" s="7" t="s">
        <v>763</v>
      </c>
      <c r="U185" s="7" t="s">
        <v>20</v>
      </c>
      <c r="V185" s="24" t="e">
        <f t="shared" ca="1" si="2"/>
        <v>#NAME?</v>
      </c>
      <c r="W185" s="7"/>
      <c r="X185" s="7"/>
      <c r="Y185" s="29" t="s">
        <v>148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>
        <v>0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8" t="s">
        <v>764</v>
      </c>
      <c r="C186" s="39" t="s">
        <v>765</v>
      </c>
      <c r="D186" s="7" t="s">
        <v>72</v>
      </c>
      <c r="E186" s="7" t="s">
        <v>20</v>
      </c>
      <c r="F186" s="7" t="s">
        <v>338</v>
      </c>
      <c r="G186" s="7" t="e">
        <f t="shared" ca="1" si="0"/>
        <v>#NAME?</v>
      </c>
      <c r="H186" s="24" t="s">
        <v>153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58</v>
      </c>
      <c r="N186" s="26">
        <v>1.2E-2</v>
      </c>
      <c r="O186" s="7" t="s">
        <v>37</v>
      </c>
      <c r="P186" s="27">
        <v>0.1</v>
      </c>
      <c r="Q186" s="28"/>
      <c r="R186" s="28"/>
      <c r="S186" s="7" t="s">
        <v>146</v>
      </c>
      <c r="T186" s="7" t="s">
        <v>766</v>
      </c>
      <c r="U186" s="7" t="s">
        <v>20</v>
      </c>
      <c r="V186" s="24" t="e">
        <f t="shared" ca="1" si="2"/>
        <v>#NAME?</v>
      </c>
      <c r="W186" s="7"/>
      <c r="X186" s="7" t="s">
        <v>52</v>
      </c>
      <c r="Y186" s="29" t="s">
        <v>148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>
        <v>246726.55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87" t="s">
        <v>767</v>
      </c>
      <c r="C187" s="34" t="s">
        <v>768</v>
      </c>
      <c r="D187" s="7" t="s">
        <v>64</v>
      </c>
      <c r="E187" s="7" t="s">
        <v>20</v>
      </c>
      <c r="F187" s="7" t="s">
        <v>490</v>
      </c>
      <c r="G187" s="7" t="e">
        <f t="shared" ca="1" si="0"/>
        <v>#NAME?</v>
      </c>
      <c r="H187" s="24" t="s">
        <v>144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42</v>
      </c>
      <c r="N187" s="26">
        <v>8.5000000000000006E-3</v>
      </c>
      <c r="O187" s="7" t="s">
        <v>25</v>
      </c>
      <c r="P187" s="27">
        <v>0</v>
      </c>
      <c r="Q187" s="82"/>
      <c r="R187" s="28" t="s">
        <v>703</v>
      </c>
      <c r="S187" s="7" t="s">
        <v>146</v>
      </c>
      <c r="T187" s="7" t="s">
        <v>769</v>
      </c>
      <c r="U187" s="7" t="s">
        <v>20</v>
      </c>
      <c r="V187" s="24" t="e">
        <f t="shared" ca="1" si="2"/>
        <v>#NAME?</v>
      </c>
      <c r="W187" s="7"/>
      <c r="X187" s="7"/>
      <c r="Y187" s="29" t="s">
        <v>148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" t="s">
        <v>770</v>
      </c>
      <c r="C188" s="4" t="s">
        <v>771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153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42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146</v>
      </c>
      <c r="T188" s="7" t="s">
        <v>772</v>
      </c>
      <c r="U188" s="7" t="s">
        <v>20</v>
      </c>
      <c r="V188" s="24" t="e">
        <f t="shared" ca="1" si="2"/>
        <v>#NAME?</v>
      </c>
      <c r="W188" s="7"/>
      <c r="X188" s="7"/>
      <c r="Y188" s="29" t="s">
        <v>148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>
        <v>311424.73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3" t="s">
        <v>773</v>
      </c>
      <c r="C189" s="4" t="s">
        <v>774</v>
      </c>
      <c r="D189" s="7" t="s">
        <v>151</v>
      </c>
      <c r="E189" s="7" t="s">
        <v>49</v>
      </c>
      <c r="F189" s="7" t="s">
        <v>152</v>
      </c>
      <c r="G189" s="7" t="e">
        <f t="shared" ca="1" si="0"/>
        <v>#NAME?</v>
      </c>
      <c r="H189" s="24" t="s">
        <v>153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42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146</v>
      </c>
      <c r="T189" s="7" t="s">
        <v>775</v>
      </c>
      <c r="U189" s="7" t="s">
        <v>60</v>
      </c>
      <c r="V189" s="24" t="e">
        <f t="shared" ca="1" si="2"/>
        <v>#NAME?</v>
      </c>
      <c r="W189" s="7"/>
      <c r="X189" s="7" t="s">
        <v>40</v>
      </c>
      <c r="Y189" s="29"/>
      <c r="Z189" s="30"/>
      <c r="AA189" s="30"/>
      <c r="AB189" s="32">
        <v>49075100015791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>
        <v>154746.12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7" t="s">
        <v>776</v>
      </c>
      <c r="C190" s="4" t="s">
        <v>777</v>
      </c>
      <c r="D190" s="7" t="s">
        <v>19</v>
      </c>
      <c r="E190" s="7" t="s">
        <v>49</v>
      </c>
      <c r="F190" s="7" t="s">
        <v>50</v>
      </c>
      <c r="G190" s="7" t="e">
        <f t="shared" ca="1" si="0"/>
        <v>#NAME?</v>
      </c>
      <c r="H190" s="24" t="s">
        <v>162</v>
      </c>
      <c r="I190" s="24" t="s">
        <v>163</v>
      </c>
      <c r="J190" s="7" t="str">
        <f t="shared" si="11"/>
        <v>Não</v>
      </c>
      <c r="K190" s="25">
        <v>45029</v>
      </c>
      <c r="L190" s="7"/>
      <c r="M190" s="7" t="s">
        <v>42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146</v>
      </c>
      <c r="T190" s="7" t="s">
        <v>778</v>
      </c>
      <c r="U190" s="7" t="s">
        <v>49</v>
      </c>
      <c r="V190" s="24" t="e">
        <f t="shared" ca="1" si="2"/>
        <v>#NAME?</v>
      </c>
      <c r="W190" s="7"/>
      <c r="X190" s="7"/>
      <c r="Y190" s="29" t="s">
        <v>148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>
        <v>0.62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779</v>
      </c>
      <c r="C191" s="4" t="s">
        <v>780</v>
      </c>
      <c r="D191" s="7" t="s">
        <v>64</v>
      </c>
      <c r="E191" s="7" t="s">
        <v>20</v>
      </c>
      <c r="F191" s="7" t="s">
        <v>781</v>
      </c>
      <c r="G191" s="7" t="e">
        <f t="shared" ca="1" si="0"/>
        <v>#NAME?</v>
      </c>
      <c r="H191" s="24" t="s">
        <v>162</v>
      </c>
      <c r="I191" s="24" t="s">
        <v>163</v>
      </c>
      <c r="J191" s="7" t="str">
        <f t="shared" si="11"/>
        <v>Não</v>
      </c>
      <c r="K191" s="25">
        <v>44935</v>
      </c>
      <c r="L191" s="7"/>
      <c r="M191" s="7" t="s">
        <v>42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146</v>
      </c>
      <c r="T191" s="7" t="s">
        <v>782</v>
      </c>
      <c r="U191" s="7" t="s">
        <v>20</v>
      </c>
      <c r="V191" s="24" t="e">
        <f t="shared" ca="1" si="2"/>
        <v>#NAME?</v>
      </c>
      <c r="W191" s="7"/>
      <c r="X191" s="7"/>
      <c r="Y191" s="29" t="s">
        <v>254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>
        <v>0.21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" t="s">
        <v>783</v>
      </c>
      <c r="C192" s="4" t="s">
        <v>784</v>
      </c>
      <c r="D192" s="7" t="s">
        <v>64</v>
      </c>
      <c r="E192" s="7" t="s">
        <v>20</v>
      </c>
      <c r="F192" s="7" t="s">
        <v>783</v>
      </c>
      <c r="G192" s="7" t="e">
        <f t="shared" ca="1" si="0"/>
        <v>#NAME?</v>
      </c>
      <c r="H192" s="24" t="s">
        <v>162</v>
      </c>
      <c r="I192" s="24" t="s">
        <v>163</v>
      </c>
      <c r="J192" s="7" t="str">
        <f t="shared" si="11"/>
        <v>Não</v>
      </c>
      <c r="K192" s="25">
        <v>45000</v>
      </c>
      <c r="L192" s="7"/>
      <c r="M192" s="7" t="s">
        <v>346</v>
      </c>
      <c r="N192" s="26">
        <v>0.02</v>
      </c>
      <c r="O192" s="7" t="s">
        <v>37</v>
      </c>
      <c r="P192" s="27">
        <v>0.2</v>
      </c>
      <c r="Q192" s="28"/>
      <c r="R192" s="28"/>
      <c r="S192" s="7" t="s">
        <v>146</v>
      </c>
      <c r="T192" s="7" t="s">
        <v>785</v>
      </c>
      <c r="U192" s="7" t="s">
        <v>20</v>
      </c>
      <c r="V192" s="24" t="e">
        <f t="shared" ca="1" si="2"/>
        <v>#NAME?</v>
      </c>
      <c r="W192" s="7"/>
      <c r="X192" s="7"/>
      <c r="Y192" s="29" t="s">
        <v>148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>
        <v>1136.08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786</v>
      </c>
      <c r="C193" s="4" t="s">
        <v>787</v>
      </c>
      <c r="D193" s="7" t="s">
        <v>19</v>
      </c>
      <c r="E193" s="7" t="s">
        <v>20</v>
      </c>
      <c r="F193" s="7" t="s">
        <v>373</v>
      </c>
      <c r="G193" s="7" t="e">
        <f t="shared" ca="1" si="0"/>
        <v>#NAME?</v>
      </c>
      <c r="H193" s="24" t="s">
        <v>153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201</v>
      </c>
      <c r="N193" s="26">
        <v>1.4999999999999999E-2</v>
      </c>
      <c r="O193" s="7" t="s">
        <v>37</v>
      </c>
      <c r="P193" s="27">
        <v>0.1</v>
      </c>
      <c r="Q193" s="28"/>
      <c r="R193" s="28"/>
      <c r="S193" s="7" t="s">
        <v>146</v>
      </c>
      <c r="T193" s="7" t="s">
        <v>788</v>
      </c>
      <c r="U193" s="7" t="s">
        <v>20</v>
      </c>
      <c r="V193" s="24" t="e">
        <f t="shared" ca="1" si="2"/>
        <v>#NAME?</v>
      </c>
      <c r="W193" s="7"/>
      <c r="X193" s="7"/>
      <c r="Y193" s="29" t="s">
        <v>254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>
        <v>173365.3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789</v>
      </c>
      <c r="C194" s="4" t="s">
        <v>790</v>
      </c>
      <c r="D194" s="7" t="s">
        <v>19</v>
      </c>
      <c r="E194" s="7" t="s">
        <v>20</v>
      </c>
      <c r="F194" s="7" t="s">
        <v>200</v>
      </c>
      <c r="G194" s="7" t="e">
        <f t="shared" ca="1" si="0"/>
        <v>#NAME?</v>
      </c>
      <c r="H194" s="24" t="s">
        <v>162</v>
      </c>
      <c r="I194" s="24" t="s">
        <v>163</v>
      </c>
      <c r="J194" s="7" t="str">
        <f t="shared" si="11"/>
        <v>Não</v>
      </c>
      <c r="K194" s="25">
        <v>45061</v>
      </c>
      <c r="L194" s="7"/>
      <c r="M194" s="7" t="s">
        <v>42</v>
      </c>
      <c r="N194" s="26">
        <v>1.2E-2</v>
      </c>
      <c r="O194" s="7" t="s">
        <v>25</v>
      </c>
      <c r="P194" s="27">
        <v>0</v>
      </c>
      <c r="Q194" s="28"/>
      <c r="R194" s="28" t="s">
        <v>791</v>
      </c>
      <c r="S194" s="7" t="s">
        <v>146</v>
      </c>
      <c r="T194" s="7" t="s">
        <v>792</v>
      </c>
      <c r="U194" s="7" t="s">
        <v>20</v>
      </c>
      <c r="V194" s="24" t="e">
        <f t="shared" ca="1" si="2"/>
        <v>#NAME?</v>
      </c>
      <c r="W194" s="7"/>
      <c r="X194" s="7"/>
      <c r="Y194" s="29" t="s">
        <v>148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>
        <v>0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793</v>
      </c>
      <c r="C195" s="4" t="s">
        <v>794</v>
      </c>
      <c r="D195" s="7" t="s">
        <v>64</v>
      </c>
      <c r="E195" s="7" t="s">
        <v>20</v>
      </c>
      <c r="F195" s="7" t="s">
        <v>795</v>
      </c>
      <c r="G195" s="7" t="e">
        <f t="shared" ca="1" si="0"/>
        <v>#NAME?</v>
      </c>
      <c r="H195" s="24" t="s">
        <v>153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42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146</v>
      </c>
      <c r="T195" s="7" t="s">
        <v>796</v>
      </c>
      <c r="U195" s="7" t="s">
        <v>20</v>
      </c>
      <c r="V195" s="24" t="e">
        <f t="shared" ca="1" si="2"/>
        <v>#NAME?</v>
      </c>
      <c r="W195" s="7"/>
      <c r="X195" s="7"/>
      <c r="Y195" s="29" t="s">
        <v>148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>
        <v>858562.13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793</v>
      </c>
      <c r="C196" s="4" t="s">
        <v>797</v>
      </c>
      <c r="D196" s="7" t="s">
        <v>64</v>
      </c>
      <c r="E196" s="7" t="s">
        <v>20</v>
      </c>
      <c r="F196" s="7" t="s">
        <v>795</v>
      </c>
      <c r="G196" s="7" t="e">
        <f t="shared" ca="1" si="0"/>
        <v>#NAME?</v>
      </c>
      <c r="H196" s="24" t="s">
        <v>153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42</v>
      </c>
      <c r="N196" s="26">
        <v>7.0000000000000001E-3</v>
      </c>
      <c r="O196" s="7" t="s">
        <v>25</v>
      </c>
      <c r="P196" s="27">
        <v>0</v>
      </c>
      <c r="Q196" s="28"/>
      <c r="R196" s="88" t="s">
        <v>798</v>
      </c>
      <c r="S196" s="7" t="s">
        <v>146</v>
      </c>
      <c r="T196" s="7" t="s">
        <v>796</v>
      </c>
      <c r="U196" s="7" t="s">
        <v>20</v>
      </c>
      <c r="V196" s="24" t="e">
        <f t="shared" ca="1" si="2"/>
        <v>#NAME?</v>
      </c>
      <c r="W196" s="7"/>
      <c r="X196" s="7"/>
      <c r="Y196" s="29" t="s">
        <v>148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>
        <v>3885548.35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799</v>
      </c>
      <c r="C197" s="4" t="s">
        <v>800</v>
      </c>
      <c r="D197" s="7" t="s">
        <v>19</v>
      </c>
      <c r="E197" s="7" t="s">
        <v>20</v>
      </c>
      <c r="F197" s="7" t="s">
        <v>801</v>
      </c>
      <c r="G197" s="7" t="e">
        <f t="shared" ca="1" si="0"/>
        <v>#NAME?</v>
      </c>
      <c r="H197" s="24" t="s">
        <v>153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42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146</v>
      </c>
      <c r="T197" s="7" t="s">
        <v>802</v>
      </c>
      <c r="U197" s="7" t="s">
        <v>803</v>
      </c>
      <c r="V197" s="24" t="e">
        <f t="shared" ca="1" si="2"/>
        <v>#NAME?</v>
      </c>
      <c r="W197" s="7"/>
      <c r="X197" s="7"/>
      <c r="Y197" s="29" t="s">
        <v>148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>
        <v>34963.300000000003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804</v>
      </c>
      <c r="C198" s="4" t="s">
        <v>805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162</v>
      </c>
      <c r="I198" s="24" t="s">
        <v>163</v>
      </c>
      <c r="J198" s="7" t="str">
        <f t="shared" si="11"/>
        <v>Não</v>
      </c>
      <c r="K198" s="25">
        <v>44888</v>
      </c>
      <c r="L198" s="7"/>
      <c r="M198" s="7" t="s">
        <v>42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146</v>
      </c>
      <c r="T198" s="7" t="s">
        <v>806</v>
      </c>
      <c r="U198" s="7" t="s">
        <v>20</v>
      </c>
      <c r="V198" s="24" t="e">
        <f t="shared" ca="1" si="2"/>
        <v>#NAME?</v>
      </c>
      <c r="W198" s="7"/>
      <c r="X198" s="7"/>
      <c r="Y198" s="29" t="s">
        <v>254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807</v>
      </c>
      <c r="C199" s="4" t="s">
        <v>808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162</v>
      </c>
      <c r="I199" s="24" t="s">
        <v>163</v>
      </c>
      <c r="J199" s="7" t="str">
        <f t="shared" si="11"/>
        <v>Não</v>
      </c>
      <c r="K199" s="25">
        <v>44928</v>
      </c>
      <c r="L199" s="7"/>
      <c r="M199" s="7" t="s">
        <v>42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146</v>
      </c>
      <c r="T199" s="7" t="s">
        <v>806</v>
      </c>
      <c r="U199" s="7" t="s">
        <v>20</v>
      </c>
      <c r="V199" s="24" t="e">
        <f t="shared" ca="1" si="2"/>
        <v>#NAME?</v>
      </c>
      <c r="W199" s="7"/>
      <c r="X199" s="7"/>
      <c r="Y199" s="29" t="s">
        <v>254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>
        <v>219.2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809</v>
      </c>
      <c r="C200" s="4" t="s">
        <v>810</v>
      </c>
      <c r="D200" s="7" t="s">
        <v>19</v>
      </c>
      <c r="E200" s="7" t="s">
        <v>34</v>
      </c>
      <c r="F200" s="7" t="s">
        <v>35</v>
      </c>
      <c r="G200" s="7" t="e">
        <f t="shared" ca="1" si="0"/>
        <v>#NAME?</v>
      </c>
      <c r="H200" s="24" t="s">
        <v>153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42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146</v>
      </c>
      <c r="T200" s="7" t="s">
        <v>811</v>
      </c>
      <c r="U200" s="7" t="s">
        <v>39</v>
      </c>
      <c r="V200" s="24" t="e">
        <f t="shared" ca="1" si="2"/>
        <v>#NAME?</v>
      </c>
      <c r="W200" s="7"/>
      <c r="X200" s="7"/>
      <c r="Y200" s="29" t="s">
        <v>148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>
        <v>72065.34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7" t="s">
        <v>812</v>
      </c>
      <c r="C201" s="4" t="s">
        <v>813</v>
      </c>
      <c r="D201" s="7" t="s">
        <v>19</v>
      </c>
      <c r="E201" s="7" t="s">
        <v>20</v>
      </c>
      <c r="F201" s="7" t="s">
        <v>801</v>
      </c>
      <c r="G201" s="7" t="e">
        <f t="shared" ca="1" si="0"/>
        <v>#NAME?</v>
      </c>
      <c r="H201" s="24" t="s">
        <v>153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201</v>
      </c>
      <c r="N201" s="26">
        <v>1.4999999999999999E-2</v>
      </c>
      <c r="O201" s="7" t="s">
        <v>37</v>
      </c>
      <c r="P201" s="27">
        <v>0.1</v>
      </c>
      <c r="Q201" s="28"/>
      <c r="R201" s="28"/>
      <c r="S201" s="7" t="s">
        <v>146</v>
      </c>
      <c r="T201" s="7" t="s">
        <v>814</v>
      </c>
      <c r="U201" s="7" t="s">
        <v>20</v>
      </c>
      <c r="V201" s="24" t="e">
        <f t="shared" ca="1" si="2"/>
        <v>#NAME?</v>
      </c>
      <c r="W201" s="7"/>
      <c r="X201" s="7"/>
      <c r="Y201" s="29" t="s">
        <v>148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>
        <v>29439.29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6" t="s">
        <v>815</v>
      </c>
      <c r="C202" s="44" t="s">
        <v>816</v>
      </c>
      <c r="D202" s="7" t="s">
        <v>19</v>
      </c>
      <c r="E202" s="7" t="s">
        <v>34</v>
      </c>
      <c r="F202" s="7" t="s">
        <v>263</v>
      </c>
      <c r="G202" s="7" t="e">
        <f t="shared" ca="1" si="0"/>
        <v>#NAME?</v>
      </c>
      <c r="H202" s="24" t="s">
        <v>162</v>
      </c>
      <c r="I202" s="24" t="s">
        <v>163</v>
      </c>
      <c r="J202" s="7" t="str">
        <f t="shared" si="11"/>
        <v>Não</v>
      </c>
      <c r="K202" s="25">
        <v>45233</v>
      </c>
      <c r="L202" s="25"/>
      <c r="M202" s="7" t="s">
        <v>58</v>
      </c>
      <c r="N202" s="26">
        <v>1.2E-2</v>
      </c>
      <c r="O202" s="7" t="s">
        <v>37</v>
      </c>
      <c r="P202" s="27">
        <v>0.1</v>
      </c>
      <c r="Q202" s="28"/>
      <c r="R202" s="28"/>
      <c r="S202" s="7" t="s">
        <v>146</v>
      </c>
      <c r="T202" s="7" t="s">
        <v>817</v>
      </c>
      <c r="U202" s="7" t="s">
        <v>39</v>
      </c>
      <c r="V202" s="24" t="e">
        <f t="shared" ca="1" si="2"/>
        <v>#NAME?</v>
      </c>
      <c r="W202" s="7"/>
      <c r="X202" s="7"/>
      <c r="Y202" s="29" t="s">
        <v>148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" t="s">
        <v>818</v>
      </c>
      <c r="C203" s="4" t="s">
        <v>819</v>
      </c>
      <c r="D203" s="7" t="s">
        <v>64</v>
      </c>
      <c r="E203" s="7" t="s">
        <v>20</v>
      </c>
      <c r="F203" s="7" t="s">
        <v>143</v>
      </c>
      <c r="G203" s="7" t="e">
        <f t="shared" ca="1" si="0"/>
        <v>#NAME?</v>
      </c>
      <c r="H203" s="24" t="s">
        <v>144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216</v>
      </c>
      <c r="N203" s="26">
        <v>1.4E-2</v>
      </c>
      <c r="O203" s="7" t="s">
        <v>37</v>
      </c>
      <c r="P203" s="27">
        <v>0.2</v>
      </c>
      <c r="Q203" s="28"/>
      <c r="R203" s="28"/>
      <c r="S203" s="7" t="s">
        <v>146</v>
      </c>
      <c r="T203" s="7" t="s">
        <v>820</v>
      </c>
      <c r="U203" s="7" t="s">
        <v>20</v>
      </c>
      <c r="V203" s="24" t="e">
        <f t="shared" ca="1" si="2"/>
        <v>#NAME?</v>
      </c>
      <c r="W203" s="7"/>
      <c r="X203" s="7"/>
      <c r="Y203" s="29" t="s">
        <v>148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>
        <v>0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83" t="s">
        <v>821</v>
      </c>
      <c r="C204" s="44" t="s">
        <v>822</v>
      </c>
      <c r="D204" s="7" t="s">
        <v>19</v>
      </c>
      <c r="E204" s="7" t="s">
        <v>49</v>
      </c>
      <c r="F204" s="7" t="s">
        <v>167</v>
      </c>
      <c r="G204" s="7" t="e">
        <f t="shared" ca="1" si="0"/>
        <v>#NAME?</v>
      </c>
      <c r="H204" s="24" t="s">
        <v>153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42</v>
      </c>
      <c r="N204" s="26">
        <v>1.2E-2</v>
      </c>
      <c r="O204" s="7" t="s">
        <v>25</v>
      </c>
      <c r="P204" s="27">
        <v>0</v>
      </c>
      <c r="Q204" s="36" t="s">
        <v>823</v>
      </c>
      <c r="R204" s="28"/>
      <c r="S204" s="7" t="s">
        <v>146</v>
      </c>
      <c r="T204" s="7" t="s">
        <v>824</v>
      </c>
      <c r="U204" s="7" t="s">
        <v>49</v>
      </c>
      <c r="V204" s="24" t="e">
        <f t="shared" ca="1" si="2"/>
        <v>#NAME?</v>
      </c>
      <c r="W204" s="7"/>
      <c r="X204" s="7"/>
      <c r="Y204" s="29" t="s">
        <v>148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>
        <v>112990.82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83" t="s">
        <v>825</v>
      </c>
      <c r="C205" s="44" t="s">
        <v>826</v>
      </c>
      <c r="D205" s="7" t="s">
        <v>19</v>
      </c>
      <c r="E205" s="7" t="s">
        <v>49</v>
      </c>
      <c r="F205" s="7" t="s">
        <v>167</v>
      </c>
      <c r="G205" s="7" t="e">
        <f t="shared" ca="1" si="0"/>
        <v>#NAME?</v>
      </c>
      <c r="H205" s="24" t="s">
        <v>153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42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146</v>
      </c>
      <c r="T205" s="7" t="s">
        <v>827</v>
      </c>
      <c r="U205" s="7" t="s">
        <v>49</v>
      </c>
      <c r="V205" s="24" t="e">
        <f t="shared" ca="1" si="2"/>
        <v>#NAME?</v>
      </c>
      <c r="W205" s="7"/>
      <c r="X205" s="7" t="s">
        <v>52</v>
      </c>
      <c r="Y205" s="29" t="s">
        <v>148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>
        <v>355068.74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37" t="s">
        <v>828</v>
      </c>
      <c r="C206" s="4" t="s">
        <v>829</v>
      </c>
      <c r="D206" s="7" t="s">
        <v>64</v>
      </c>
      <c r="E206" s="7" t="s">
        <v>20</v>
      </c>
      <c r="F206" s="7" t="s">
        <v>274</v>
      </c>
      <c r="G206" s="7" t="e">
        <f t="shared" ca="1" si="0"/>
        <v>#NAME?</v>
      </c>
      <c r="H206" s="24" t="s">
        <v>153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42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146</v>
      </c>
      <c r="T206" s="7" t="s">
        <v>830</v>
      </c>
      <c r="U206" s="7" t="s">
        <v>20</v>
      </c>
      <c r="V206" s="24" t="e">
        <f t="shared" ca="1" si="2"/>
        <v>#NAME?</v>
      </c>
      <c r="W206" s="7"/>
      <c r="X206" s="7"/>
      <c r="Y206" s="29" t="s">
        <v>148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>
        <v>369299.75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3" t="s">
        <v>831</v>
      </c>
      <c r="C207" s="4" t="s">
        <v>832</v>
      </c>
      <c r="D207" s="7" t="s">
        <v>19</v>
      </c>
      <c r="E207" s="7" t="s">
        <v>49</v>
      </c>
      <c r="F207" s="7" t="s">
        <v>167</v>
      </c>
      <c r="G207" s="7" t="e">
        <f t="shared" ca="1" si="0"/>
        <v>#NAME?</v>
      </c>
      <c r="H207" s="24" t="s">
        <v>153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42</v>
      </c>
      <c r="N207" s="26">
        <v>1.2E-2</v>
      </c>
      <c r="O207" s="7" t="s">
        <v>25</v>
      </c>
      <c r="P207" s="27">
        <v>0</v>
      </c>
      <c r="Q207" s="28" t="s">
        <v>833</v>
      </c>
      <c r="R207" s="28"/>
      <c r="S207" s="7" t="s">
        <v>146</v>
      </c>
      <c r="T207" s="7" t="s">
        <v>834</v>
      </c>
      <c r="U207" s="7" t="s">
        <v>49</v>
      </c>
      <c r="V207" s="24" t="e">
        <f t="shared" ca="1" si="2"/>
        <v>#NAME?</v>
      </c>
      <c r="W207" s="7"/>
      <c r="X207" s="7"/>
      <c r="Y207" s="29" t="s">
        <v>148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>
        <v>1098070.71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" t="s">
        <v>835</v>
      </c>
      <c r="C208" s="4" t="s">
        <v>836</v>
      </c>
      <c r="D208" s="7" t="s">
        <v>64</v>
      </c>
      <c r="E208" s="7" t="s">
        <v>20</v>
      </c>
      <c r="F208" s="7" t="s">
        <v>143</v>
      </c>
      <c r="G208" s="7" t="e">
        <f t="shared" ca="1" si="0"/>
        <v>#NAME?</v>
      </c>
      <c r="H208" s="24" t="s">
        <v>144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42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146</v>
      </c>
      <c r="T208" s="7" t="s">
        <v>837</v>
      </c>
      <c r="U208" s="7" t="s">
        <v>20</v>
      </c>
      <c r="V208" s="24" t="e">
        <f t="shared" ca="1" si="2"/>
        <v>#NAME?</v>
      </c>
      <c r="W208" s="7"/>
      <c r="X208" s="7"/>
      <c r="Y208" s="29" t="s">
        <v>254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>
        <v>0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838</v>
      </c>
      <c r="C209" s="4" t="s">
        <v>839</v>
      </c>
      <c r="D209" s="7" t="s">
        <v>19</v>
      </c>
      <c r="E209" s="7" t="s">
        <v>34</v>
      </c>
      <c r="F209" s="7" t="s">
        <v>35</v>
      </c>
      <c r="G209" s="7" t="e">
        <f t="shared" ca="1" si="0"/>
        <v>#NAME?</v>
      </c>
      <c r="H209" s="24" t="s">
        <v>153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42</v>
      </c>
      <c r="N209" s="26">
        <v>1.2E-2</v>
      </c>
      <c r="O209" s="7" t="s">
        <v>25</v>
      </c>
      <c r="P209" s="27">
        <v>0</v>
      </c>
      <c r="Q209" s="28" t="s">
        <v>840</v>
      </c>
      <c r="R209" s="28"/>
      <c r="S209" s="7" t="s">
        <v>146</v>
      </c>
      <c r="T209" s="7" t="s">
        <v>841</v>
      </c>
      <c r="U209" s="7" t="s">
        <v>39</v>
      </c>
      <c r="V209" s="24" t="e">
        <f t="shared" ca="1" si="2"/>
        <v>#NAME?</v>
      </c>
      <c r="W209" s="7"/>
      <c r="X209" s="7"/>
      <c r="Y209" s="29" t="s">
        <v>148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>
        <v>199750.7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842</v>
      </c>
      <c r="C210" s="60" t="s">
        <v>843</v>
      </c>
      <c r="D210" s="7" t="s">
        <v>19</v>
      </c>
      <c r="E210" s="7" t="s">
        <v>20</v>
      </c>
      <c r="F210" s="7" t="s">
        <v>211</v>
      </c>
      <c r="G210" s="7" t="e">
        <f t="shared" ca="1" si="0"/>
        <v>#NAME?</v>
      </c>
      <c r="H210" s="24" t="s">
        <v>153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42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146</v>
      </c>
      <c r="T210" s="7" t="s">
        <v>844</v>
      </c>
      <c r="U210" s="7" t="s">
        <v>20</v>
      </c>
      <c r="V210" s="24" t="e">
        <f t="shared" ca="1" si="2"/>
        <v>#NAME?</v>
      </c>
      <c r="W210" s="7"/>
      <c r="X210" s="7"/>
      <c r="Y210" s="29" t="s">
        <v>148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>
        <v>93683.61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845</v>
      </c>
      <c r="C211" s="4" t="s">
        <v>846</v>
      </c>
      <c r="D211" s="7" t="s">
        <v>19</v>
      </c>
      <c r="E211" s="7" t="s">
        <v>20</v>
      </c>
      <c r="F211" s="7" t="s">
        <v>211</v>
      </c>
      <c r="G211" s="7" t="e">
        <f t="shared" ca="1" si="0"/>
        <v>#NAME?</v>
      </c>
      <c r="H211" s="24" t="s">
        <v>153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58</v>
      </c>
      <c r="N211" s="26">
        <v>1.2E-2</v>
      </c>
      <c r="O211" s="7" t="s">
        <v>37</v>
      </c>
      <c r="P211" s="27">
        <v>0.1</v>
      </c>
      <c r="Q211" s="28"/>
      <c r="R211" s="28"/>
      <c r="S211" s="7" t="s">
        <v>146</v>
      </c>
      <c r="T211" s="7" t="s">
        <v>844</v>
      </c>
      <c r="U211" s="7" t="s">
        <v>20</v>
      </c>
      <c r="V211" s="24" t="e">
        <f t="shared" ca="1" si="2"/>
        <v>#NAME?</v>
      </c>
      <c r="W211" s="7"/>
      <c r="X211" s="7" t="s">
        <v>52</v>
      </c>
      <c r="Y211" s="29" t="s">
        <v>148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>
        <v>4118.55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847</v>
      </c>
      <c r="C212" s="4" t="s">
        <v>848</v>
      </c>
      <c r="D212" s="7" t="s">
        <v>19</v>
      </c>
      <c r="E212" s="7" t="s">
        <v>49</v>
      </c>
      <c r="F212" s="7" t="s">
        <v>50</v>
      </c>
      <c r="G212" s="7" t="e">
        <f t="shared" ca="1" si="0"/>
        <v>#NAME?</v>
      </c>
      <c r="H212" s="24" t="s">
        <v>153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42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146</v>
      </c>
      <c r="T212" s="7" t="s">
        <v>849</v>
      </c>
      <c r="U212" s="7" t="s">
        <v>49</v>
      </c>
      <c r="V212" s="24" t="e">
        <f t="shared" ca="1" si="2"/>
        <v>#NAME?</v>
      </c>
      <c r="W212" s="7"/>
      <c r="X212" s="7"/>
      <c r="Y212" s="29" t="s">
        <v>148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>
        <v>23831.47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850</v>
      </c>
      <c r="C213" s="4" t="s">
        <v>851</v>
      </c>
      <c r="D213" s="7" t="s">
        <v>19</v>
      </c>
      <c r="E213" s="7" t="s">
        <v>34</v>
      </c>
      <c r="F213" s="7" t="s">
        <v>35</v>
      </c>
      <c r="G213" s="7" t="e">
        <f t="shared" ca="1" si="0"/>
        <v>#NAME?</v>
      </c>
      <c r="H213" s="24" t="s">
        <v>153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42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146</v>
      </c>
      <c r="T213" s="7" t="s">
        <v>852</v>
      </c>
      <c r="U213" s="7" t="s">
        <v>39</v>
      </c>
      <c r="V213" s="24" t="e">
        <f t="shared" ca="1" si="2"/>
        <v>#NAME?</v>
      </c>
      <c r="W213" s="7"/>
      <c r="X213" s="7"/>
      <c r="Y213" s="29" t="s">
        <v>148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>
        <v>553050.64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850</v>
      </c>
      <c r="C214" s="4" t="s">
        <v>853</v>
      </c>
      <c r="D214" s="7" t="s">
        <v>19</v>
      </c>
      <c r="E214" s="7" t="s">
        <v>34</v>
      </c>
      <c r="F214" s="7" t="s">
        <v>35</v>
      </c>
      <c r="G214" s="7" t="e">
        <f t="shared" ca="1" si="0"/>
        <v>#NAME?</v>
      </c>
      <c r="H214" s="24" t="s">
        <v>153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87</v>
      </c>
      <c r="N214" s="26">
        <v>2.5000000000000001E-2</v>
      </c>
      <c r="O214" s="7" t="s">
        <v>184</v>
      </c>
      <c r="P214" s="27">
        <v>0.2</v>
      </c>
      <c r="Q214" s="28"/>
      <c r="R214" s="28"/>
      <c r="S214" s="7" t="s">
        <v>146</v>
      </c>
      <c r="T214" s="7" t="s">
        <v>852</v>
      </c>
      <c r="U214" s="7" t="s">
        <v>39</v>
      </c>
      <c r="V214" s="24" t="e">
        <f t="shared" ca="1" si="2"/>
        <v>#NAME?</v>
      </c>
      <c r="W214" s="7"/>
      <c r="X214" s="7"/>
      <c r="Y214" s="29" t="s">
        <v>148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>
        <v>125610.3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854</v>
      </c>
      <c r="C215" s="4" t="s">
        <v>855</v>
      </c>
      <c r="D215" s="7" t="s">
        <v>19</v>
      </c>
      <c r="E215" s="7" t="s">
        <v>49</v>
      </c>
      <c r="F215" s="7" t="s">
        <v>50</v>
      </c>
      <c r="G215" s="7" t="e">
        <f t="shared" ca="1" si="0"/>
        <v>#NAME?</v>
      </c>
      <c r="H215" s="24" t="s">
        <v>162</v>
      </c>
      <c r="I215" s="24" t="s">
        <v>163</v>
      </c>
      <c r="J215" s="7" t="str">
        <f t="shared" si="11"/>
        <v>Não</v>
      </c>
      <c r="K215" s="25">
        <v>44974</v>
      </c>
      <c r="L215" s="7"/>
      <c r="M215" s="7" t="s">
        <v>42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146</v>
      </c>
      <c r="T215" s="7" t="s">
        <v>856</v>
      </c>
      <c r="U215" s="7" t="s">
        <v>49</v>
      </c>
      <c r="V215" s="24" t="e">
        <f t="shared" ca="1" si="2"/>
        <v>#NAME?</v>
      </c>
      <c r="W215" s="7"/>
      <c r="X215" s="7"/>
      <c r="Y215" s="29" t="s">
        <v>148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857</v>
      </c>
      <c r="C216" s="4" t="s">
        <v>858</v>
      </c>
      <c r="D216" s="7" t="s">
        <v>19</v>
      </c>
      <c r="E216" s="7" t="s">
        <v>20</v>
      </c>
      <c r="F216" s="7" t="s">
        <v>172</v>
      </c>
      <c r="G216" s="7" t="e">
        <f t="shared" ca="1" si="0"/>
        <v>#NAME?</v>
      </c>
      <c r="H216" s="24" t="s">
        <v>153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173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188</v>
      </c>
      <c r="T216" s="7" t="s">
        <v>859</v>
      </c>
      <c r="U216" s="7" t="s">
        <v>20</v>
      </c>
      <c r="V216" s="24" t="e">
        <f t="shared" ca="1" si="2"/>
        <v>#NAME?</v>
      </c>
      <c r="W216" s="7"/>
      <c r="X216" s="7"/>
      <c r="Y216" s="29" t="s">
        <v>148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>
        <v>0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860</v>
      </c>
      <c r="C217" s="4" t="s">
        <v>861</v>
      </c>
      <c r="D217" s="7" t="s">
        <v>19</v>
      </c>
      <c r="E217" s="7" t="s">
        <v>34</v>
      </c>
      <c r="F217" s="7" t="s">
        <v>35</v>
      </c>
      <c r="G217" s="7" t="e">
        <f t="shared" ca="1" si="0"/>
        <v>#NAME?</v>
      </c>
      <c r="H217" s="24" t="s">
        <v>162</v>
      </c>
      <c r="I217" s="24" t="s">
        <v>212</v>
      </c>
      <c r="J217" s="7" t="str">
        <f t="shared" si="11"/>
        <v>Não</v>
      </c>
      <c r="K217" s="25">
        <v>45090</v>
      </c>
      <c r="L217" s="25"/>
      <c r="M217" s="7" t="s">
        <v>87</v>
      </c>
      <c r="N217" s="26">
        <v>2.5000000000000001E-2</v>
      </c>
      <c r="O217" s="7" t="s">
        <v>184</v>
      </c>
      <c r="P217" s="27">
        <v>0.2</v>
      </c>
      <c r="Q217" s="28"/>
      <c r="R217" s="28"/>
      <c r="S217" s="7" t="s">
        <v>146</v>
      </c>
      <c r="T217" s="7" t="s">
        <v>862</v>
      </c>
      <c r="U217" s="7" t="s">
        <v>39</v>
      </c>
      <c r="V217" s="24" t="e">
        <f t="shared" ca="1" si="2"/>
        <v>#NAME?</v>
      </c>
      <c r="W217" s="7"/>
      <c r="X217" s="7"/>
      <c r="Y217" s="29" t="s">
        <v>148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7" t="s">
        <v>860</v>
      </c>
      <c r="C218" s="4" t="s">
        <v>863</v>
      </c>
      <c r="D218" s="7" t="s">
        <v>19</v>
      </c>
      <c r="E218" s="7" t="s">
        <v>34</v>
      </c>
      <c r="F218" s="7" t="s">
        <v>35</v>
      </c>
      <c r="G218" s="7" t="e">
        <f t="shared" ca="1" si="0"/>
        <v>#NAME?</v>
      </c>
      <c r="H218" s="24" t="s">
        <v>162</v>
      </c>
      <c r="I218" s="24" t="s">
        <v>212</v>
      </c>
      <c r="J218" s="7" t="str">
        <f t="shared" si="11"/>
        <v>Não</v>
      </c>
      <c r="K218" s="25">
        <v>45063</v>
      </c>
      <c r="L218" s="7"/>
      <c r="M218" s="7" t="s">
        <v>42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146</v>
      </c>
      <c r="T218" s="7" t="s">
        <v>862</v>
      </c>
      <c r="U218" s="7" t="s">
        <v>39</v>
      </c>
      <c r="V218" s="24" t="e">
        <f t="shared" ca="1" si="2"/>
        <v>#NAME?</v>
      </c>
      <c r="W218" s="7"/>
      <c r="X218" s="7"/>
      <c r="Y218" s="29" t="s">
        <v>148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7" t="s">
        <v>864</v>
      </c>
      <c r="C219" s="4" t="s">
        <v>865</v>
      </c>
      <c r="D219" s="7" t="s">
        <v>19</v>
      </c>
      <c r="E219" s="7" t="s">
        <v>34</v>
      </c>
      <c r="F219" s="7" t="s">
        <v>263</v>
      </c>
      <c r="G219" s="7" t="e">
        <f t="shared" ca="1" si="0"/>
        <v>#NAME?</v>
      </c>
      <c r="H219" s="24" t="s">
        <v>153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58</v>
      </c>
      <c r="N219" s="26">
        <v>1.2E-2</v>
      </c>
      <c r="O219" s="7" t="s">
        <v>37</v>
      </c>
      <c r="P219" s="27">
        <v>0.1</v>
      </c>
      <c r="Q219" s="28"/>
      <c r="R219" s="28" t="s">
        <v>866</v>
      </c>
      <c r="S219" s="7" t="s">
        <v>146</v>
      </c>
      <c r="T219" s="6" t="s">
        <v>867</v>
      </c>
      <c r="U219" s="7" t="s">
        <v>39</v>
      </c>
      <c r="V219" s="24" t="e">
        <f t="shared" ca="1" si="2"/>
        <v>#NAME?</v>
      </c>
      <c r="W219" s="7"/>
      <c r="X219" s="7" t="s">
        <v>52</v>
      </c>
      <c r="Y219" s="29" t="s">
        <v>148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>
        <v>197571.78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8" t="s">
        <v>868</v>
      </c>
      <c r="C220" s="89" t="s">
        <v>869</v>
      </c>
      <c r="D220" s="7" t="s">
        <v>19</v>
      </c>
      <c r="E220" s="7" t="s">
        <v>20</v>
      </c>
      <c r="F220" s="7" t="s">
        <v>211</v>
      </c>
      <c r="G220" s="7" t="e">
        <f t="shared" ca="1" si="0"/>
        <v>#NAME?</v>
      </c>
      <c r="H220" s="24" t="s">
        <v>162</v>
      </c>
      <c r="I220" s="24" t="s">
        <v>212</v>
      </c>
      <c r="J220" s="7" t="str">
        <f t="shared" si="11"/>
        <v>Não</v>
      </c>
      <c r="K220" s="25">
        <v>45414</v>
      </c>
      <c r="L220" s="25"/>
      <c r="M220" s="7" t="s">
        <v>42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146</v>
      </c>
      <c r="T220" s="6" t="s">
        <v>870</v>
      </c>
      <c r="U220" s="7" t="s">
        <v>20</v>
      </c>
      <c r="V220" s="24" t="e">
        <f t="shared" ca="1" si="2"/>
        <v>#NAME?</v>
      </c>
      <c r="W220" s="7"/>
      <c r="X220" s="7" t="s">
        <v>52</v>
      </c>
      <c r="Y220" s="29" t="s">
        <v>148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>
        <v>338799.4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" t="s">
        <v>871</v>
      </c>
      <c r="C221" s="4" t="s">
        <v>872</v>
      </c>
      <c r="D221" s="7" t="s">
        <v>19</v>
      </c>
      <c r="E221" s="7" t="s">
        <v>20</v>
      </c>
      <c r="F221" s="7" t="s">
        <v>200</v>
      </c>
      <c r="G221" s="7" t="e">
        <f t="shared" ca="1" si="0"/>
        <v>#NAME?</v>
      </c>
      <c r="H221" s="24" t="s">
        <v>153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201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146</v>
      </c>
      <c r="T221" s="7" t="s">
        <v>873</v>
      </c>
      <c r="U221" s="7" t="s">
        <v>20</v>
      </c>
      <c r="V221" s="24" t="e">
        <f t="shared" ca="1" si="2"/>
        <v>#NAME?</v>
      </c>
      <c r="W221" s="7"/>
      <c r="X221" s="7"/>
      <c r="Y221" s="29" t="s">
        <v>148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>
        <v>261422.66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" t="s">
        <v>874</v>
      </c>
      <c r="C222" s="4" t="s">
        <v>875</v>
      </c>
      <c r="D222" s="7" t="s">
        <v>19</v>
      </c>
      <c r="E222" s="7" t="s">
        <v>34</v>
      </c>
      <c r="F222" s="7" t="s">
        <v>35</v>
      </c>
      <c r="G222" s="7" t="e">
        <f t="shared" ca="1" si="0"/>
        <v>#NAME?</v>
      </c>
      <c r="H222" s="24" t="s">
        <v>144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876</v>
      </c>
      <c r="N222" s="26">
        <v>0.02</v>
      </c>
      <c r="O222" s="7" t="s">
        <v>184</v>
      </c>
      <c r="P222" s="27">
        <v>0.2</v>
      </c>
      <c r="Q222" s="45"/>
      <c r="R222" s="28"/>
      <c r="S222" s="7" t="s">
        <v>146</v>
      </c>
      <c r="T222" s="7" t="s">
        <v>877</v>
      </c>
      <c r="U222" s="7" t="s">
        <v>39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7" t="s">
        <v>874</v>
      </c>
      <c r="C223" s="4" t="s">
        <v>878</v>
      </c>
      <c r="D223" s="7" t="s">
        <v>19</v>
      </c>
      <c r="E223" s="7" t="s">
        <v>34</v>
      </c>
      <c r="F223" s="7" t="s">
        <v>35</v>
      </c>
      <c r="G223" s="7" t="e">
        <f t="shared" ca="1" si="0"/>
        <v>#NAME?</v>
      </c>
      <c r="H223" s="24" t="s">
        <v>144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42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146</v>
      </c>
      <c r="T223" s="7" t="s">
        <v>877</v>
      </c>
      <c r="U223" s="7" t="s">
        <v>39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879</v>
      </c>
      <c r="C224" s="46" t="s">
        <v>880</v>
      </c>
      <c r="D224" s="7" t="s">
        <v>19</v>
      </c>
      <c r="E224" s="7" t="s">
        <v>49</v>
      </c>
      <c r="F224" s="7" t="s">
        <v>50</v>
      </c>
      <c r="G224" s="7" t="e">
        <f t="shared" ca="1" si="0"/>
        <v>#NAME?</v>
      </c>
      <c r="H224" s="24" t="s">
        <v>162</v>
      </c>
      <c r="I224" s="24" t="s">
        <v>223</v>
      </c>
      <c r="J224" s="7" t="str">
        <f t="shared" si="11"/>
        <v>Não</v>
      </c>
      <c r="K224" s="25">
        <v>45026</v>
      </c>
      <c r="L224" s="25"/>
      <c r="M224" s="7" t="s">
        <v>881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146</v>
      </c>
      <c r="T224" s="7" t="s">
        <v>882</v>
      </c>
      <c r="U224" s="7" t="s">
        <v>49</v>
      </c>
      <c r="V224" s="24" t="e">
        <f t="shared" ca="1" si="2"/>
        <v>#NAME?</v>
      </c>
      <c r="W224" s="7"/>
      <c r="X224" s="7"/>
      <c r="Y224" s="29" t="s">
        <v>148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" t="s">
        <v>883</v>
      </c>
      <c r="C225" s="4" t="s">
        <v>884</v>
      </c>
      <c r="D225" s="7" t="s">
        <v>64</v>
      </c>
      <c r="E225" s="7" t="s">
        <v>20</v>
      </c>
      <c r="F225" s="7" t="s">
        <v>143</v>
      </c>
      <c r="G225" s="7" t="e">
        <f t="shared" ca="1" si="0"/>
        <v>#NAME?</v>
      </c>
      <c r="H225" s="24" t="s">
        <v>144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885</v>
      </c>
      <c r="N225" s="26">
        <v>7.0000000000000001E-3</v>
      </c>
      <c r="O225" s="7" t="s">
        <v>25</v>
      </c>
      <c r="P225" s="27">
        <v>0</v>
      </c>
      <c r="Q225" s="28"/>
      <c r="R225" s="28" t="s">
        <v>703</v>
      </c>
      <c r="S225" s="7" t="s">
        <v>146</v>
      </c>
      <c r="T225" s="7" t="s">
        <v>886</v>
      </c>
      <c r="U225" s="7" t="s">
        <v>887</v>
      </c>
      <c r="V225" s="24" t="e">
        <f t="shared" ca="1" si="2"/>
        <v>#NAME?</v>
      </c>
      <c r="W225" s="7"/>
      <c r="X225" s="7"/>
      <c r="Y225" s="29" t="s">
        <v>148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888</v>
      </c>
      <c r="C226" s="4" t="s">
        <v>889</v>
      </c>
      <c r="D226" s="7" t="s">
        <v>19</v>
      </c>
      <c r="E226" s="7" t="s">
        <v>49</v>
      </c>
      <c r="F226" s="7" t="s">
        <v>329</v>
      </c>
      <c r="G226" s="7" t="e">
        <f t="shared" ca="1" si="0"/>
        <v>#NAME?</v>
      </c>
      <c r="H226" s="24" t="s">
        <v>162</v>
      </c>
      <c r="I226" s="24" t="s">
        <v>206</v>
      </c>
      <c r="J226" s="7" t="s">
        <v>182</v>
      </c>
      <c r="K226" s="25">
        <v>45393</v>
      </c>
      <c r="L226" s="25"/>
      <c r="M226" s="7" t="s">
        <v>598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146</v>
      </c>
      <c r="T226" s="7" t="s">
        <v>890</v>
      </c>
      <c r="U226" s="7" t="s">
        <v>49</v>
      </c>
      <c r="V226" s="24" t="e">
        <f t="shared" ca="1" si="2"/>
        <v>#NAME?</v>
      </c>
      <c r="W226" s="7"/>
      <c r="X226" s="7"/>
      <c r="Y226" s="29" t="s">
        <v>148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>
        <v>2441527.5499999998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888</v>
      </c>
      <c r="C227" s="4" t="s">
        <v>891</v>
      </c>
      <c r="D227" s="7" t="s">
        <v>19</v>
      </c>
      <c r="E227" s="7" t="s">
        <v>49</v>
      </c>
      <c r="F227" s="7" t="s">
        <v>329</v>
      </c>
      <c r="G227" s="7" t="e">
        <f t="shared" ca="1" si="0"/>
        <v>#NAME?</v>
      </c>
      <c r="H227" s="24" t="s">
        <v>153</v>
      </c>
      <c r="I227" s="24" t="s">
        <v>25</v>
      </c>
      <c r="J227" s="7" t="s">
        <v>182</v>
      </c>
      <c r="K227" s="25">
        <v>45427</v>
      </c>
      <c r="L227" s="25"/>
      <c r="M227" s="7" t="s">
        <v>285</v>
      </c>
      <c r="N227" s="26">
        <v>0.01</v>
      </c>
      <c r="O227" s="7" t="s">
        <v>37</v>
      </c>
      <c r="P227" s="27">
        <v>0.1</v>
      </c>
      <c r="Q227" s="28"/>
      <c r="R227" s="28"/>
      <c r="S227" s="7" t="s">
        <v>146</v>
      </c>
      <c r="T227" s="7" t="s">
        <v>890</v>
      </c>
      <c r="U227" s="7" t="s">
        <v>49</v>
      </c>
      <c r="V227" s="24" t="e">
        <f t="shared" ca="1" si="2"/>
        <v>#NAME?</v>
      </c>
      <c r="W227" s="7"/>
      <c r="X227" s="7"/>
      <c r="Y227" s="29" t="s">
        <v>148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>
        <v>519271.65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892</v>
      </c>
      <c r="C228" s="91" t="s">
        <v>893</v>
      </c>
      <c r="D228" s="7" t="s">
        <v>19</v>
      </c>
      <c r="E228" s="7" t="s">
        <v>49</v>
      </c>
      <c r="F228" s="7" t="s">
        <v>466</v>
      </c>
      <c r="G228" s="7" t="e">
        <f t="shared" ca="1" si="0"/>
        <v>#NAME?</v>
      </c>
      <c r="H228" s="24" t="s">
        <v>153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467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188</v>
      </c>
      <c r="T228" s="7" t="s">
        <v>894</v>
      </c>
      <c r="U228" s="7" t="s">
        <v>295</v>
      </c>
      <c r="V228" s="24" t="e">
        <f t="shared" ca="1" si="2"/>
        <v>#NAME?</v>
      </c>
      <c r="W228" s="7"/>
      <c r="X228" s="7"/>
      <c r="Y228" s="29" t="s">
        <v>148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>
        <v>52606.59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895</v>
      </c>
      <c r="C229" s="4" t="s">
        <v>896</v>
      </c>
      <c r="D229" s="7" t="s">
        <v>19</v>
      </c>
      <c r="E229" s="7" t="s">
        <v>49</v>
      </c>
      <c r="F229" s="7" t="s">
        <v>50</v>
      </c>
      <c r="G229" s="7" t="e">
        <f t="shared" ca="1" si="0"/>
        <v>#NAME?</v>
      </c>
      <c r="H229" s="24" t="s">
        <v>153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42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188</v>
      </c>
      <c r="T229" s="7" t="s">
        <v>897</v>
      </c>
      <c r="U229" s="7" t="s">
        <v>49</v>
      </c>
      <c r="V229" s="24" t="e">
        <f t="shared" ca="1" si="2"/>
        <v>#NAME?</v>
      </c>
      <c r="W229" s="7"/>
      <c r="X229" s="7"/>
      <c r="Y229" s="29" t="s">
        <v>254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>
        <v>349482.15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898</v>
      </c>
      <c r="C230" s="4" t="s">
        <v>899</v>
      </c>
      <c r="D230" s="7" t="s">
        <v>19</v>
      </c>
      <c r="E230" s="7" t="s">
        <v>49</v>
      </c>
      <c r="F230" s="7" t="s">
        <v>278</v>
      </c>
      <c r="G230" s="7" t="e">
        <f t="shared" ca="1" si="0"/>
        <v>#NAME?</v>
      </c>
      <c r="H230" s="24" t="s">
        <v>153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42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146</v>
      </c>
      <c r="T230" s="7" t="s">
        <v>900</v>
      </c>
      <c r="U230" s="7" t="s">
        <v>49</v>
      </c>
      <c r="V230" s="24" t="e">
        <f t="shared" ca="1" si="2"/>
        <v>#NAME?</v>
      </c>
      <c r="W230" s="7"/>
      <c r="X230" s="7"/>
      <c r="Y230" s="29" t="s">
        <v>254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>
        <v>523488.36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901</v>
      </c>
      <c r="C231" s="4" t="s">
        <v>902</v>
      </c>
      <c r="D231" s="7" t="s">
        <v>64</v>
      </c>
      <c r="E231" s="7" t="s">
        <v>20</v>
      </c>
      <c r="F231" s="7" t="s">
        <v>205</v>
      </c>
      <c r="G231" s="7" t="e">
        <f t="shared" ca="1" si="0"/>
        <v>#NAME?</v>
      </c>
      <c r="H231" s="24" t="s">
        <v>144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66</v>
      </c>
      <c r="R231" s="28"/>
      <c r="S231" s="7" t="s">
        <v>146</v>
      </c>
      <c r="T231" s="7" t="s">
        <v>903</v>
      </c>
      <c r="U231" s="7" t="s">
        <v>46</v>
      </c>
      <c r="V231" s="24" t="e">
        <f t="shared" ca="1" si="2"/>
        <v>#NAME?</v>
      </c>
      <c r="W231" s="7"/>
      <c r="X231" s="7" t="s">
        <v>52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>
        <v>0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904</v>
      </c>
      <c r="C232" s="4" t="s">
        <v>905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153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87</v>
      </c>
      <c r="N232" s="26">
        <v>2.5000000000000001E-2</v>
      </c>
      <c r="O232" s="7" t="s">
        <v>184</v>
      </c>
      <c r="P232" s="27">
        <v>0.2</v>
      </c>
      <c r="Q232" s="28"/>
      <c r="R232" s="28"/>
      <c r="S232" s="7" t="s">
        <v>146</v>
      </c>
      <c r="T232" s="7" t="s">
        <v>906</v>
      </c>
      <c r="U232" s="7" t="s">
        <v>20</v>
      </c>
      <c r="V232" s="24" t="e">
        <f t="shared" ca="1" si="2"/>
        <v>#NAME?</v>
      </c>
      <c r="W232" s="7"/>
      <c r="X232" s="7"/>
      <c r="Y232" s="29" t="s">
        <v>148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>
        <v>369103.38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904</v>
      </c>
      <c r="C233" s="4" t="s">
        <v>907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153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42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146</v>
      </c>
      <c r="T233" s="7" t="s">
        <v>906</v>
      </c>
      <c r="U233" s="7" t="s">
        <v>20</v>
      </c>
      <c r="V233" s="24" t="e">
        <f t="shared" ca="1" si="2"/>
        <v>#NAME?</v>
      </c>
      <c r="W233" s="7"/>
      <c r="X233" s="7"/>
      <c r="Y233" s="29" t="s">
        <v>148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>
        <v>3592711.18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904</v>
      </c>
      <c r="C234" s="4" t="s">
        <v>908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162</v>
      </c>
      <c r="I234" s="24" t="s">
        <v>206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909</v>
      </c>
      <c r="S234" s="7" t="s">
        <v>146</v>
      </c>
      <c r="T234" s="7" t="s">
        <v>906</v>
      </c>
      <c r="U234" s="7" t="s">
        <v>20</v>
      </c>
      <c r="V234" s="24" t="e">
        <f t="shared" ca="1" si="2"/>
        <v>#NAME?</v>
      </c>
      <c r="W234" s="7"/>
      <c r="X234" s="7"/>
      <c r="Y234" s="29" t="s">
        <v>148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>
        <v>835.1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904</v>
      </c>
      <c r="C235" s="4" t="s">
        <v>910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162</v>
      </c>
      <c r="I235" s="24" t="s">
        <v>163</v>
      </c>
      <c r="J235" s="7" t="str">
        <f t="shared" si="12"/>
        <v>Não</v>
      </c>
      <c r="K235" s="25">
        <v>45022</v>
      </c>
      <c r="L235" s="7"/>
      <c r="M235" s="7" t="s">
        <v>496</v>
      </c>
      <c r="N235" s="26">
        <v>2.5000000000000001E-2</v>
      </c>
      <c r="O235" s="7" t="s">
        <v>911</v>
      </c>
      <c r="P235" s="27">
        <v>0.2</v>
      </c>
      <c r="Q235" s="28"/>
      <c r="R235" s="36" t="s">
        <v>912</v>
      </c>
      <c r="S235" s="7" t="s">
        <v>146</v>
      </c>
      <c r="T235" s="7" t="s">
        <v>906</v>
      </c>
      <c r="U235" s="7" t="s">
        <v>20</v>
      </c>
      <c r="V235" s="24" t="e">
        <f t="shared" ca="1" si="2"/>
        <v>#NAME?</v>
      </c>
      <c r="W235" s="7"/>
      <c r="X235" s="7"/>
      <c r="Y235" s="29" t="s">
        <v>148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>
        <v>1540.12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913</v>
      </c>
      <c r="C236" s="35" t="s">
        <v>914</v>
      </c>
      <c r="D236" s="7" t="s">
        <v>72</v>
      </c>
      <c r="E236" s="7" t="s">
        <v>20</v>
      </c>
      <c r="F236" s="7" t="s">
        <v>387</v>
      </c>
      <c r="G236" s="7" t="e">
        <f t="shared" ca="1" si="0"/>
        <v>#NAME?</v>
      </c>
      <c r="H236" s="24" t="s">
        <v>153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42</v>
      </c>
      <c r="N236" s="10">
        <v>1.2E-2</v>
      </c>
      <c r="O236" s="7" t="s">
        <v>25</v>
      </c>
      <c r="P236" s="27">
        <v>0</v>
      </c>
      <c r="Q236" s="36" t="s">
        <v>915</v>
      </c>
      <c r="R236" s="28"/>
      <c r="S236" s="7" t="s">
        <v>146</v>
      </c>
      <c r="T236" s="6" t="s">
        <v>916</v>
      </c>
      <c r="U236" s="7" t="s">
        <v>20</v>
      </c>
      <c r="V236" s="24" t="e">
        <f t="shared" ca="1" si="2"/>
        <v>#NAME?</v>
      </c>
      <c r="W236" s="7"/>
      <c r="X236" s="7"/>
      <c r="Y236" s="29" t="s">
        <v>148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>
        <v>1063306.97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917</v>
      </c>
      <c r="C237" s="35" t="s">
        <v>918</v>
      </c>
      <c r="D237" s="7" t="s">
        <v>19</v>
      </c>
      <c r="E237" s="7" t="s">
        <v>49</v>
      </c>
      <c r="F237" s="7" t="s">
        <v>167</v>
      </c>
      <c r="G237" s="7" t="e">
        <f t="shared" ca="1" si="0"/>
        <v>#NAME?</v>
      </c>
      <c r="H237" s="24" t="s">
        <v>153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42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146</v>
      </c>
      <c r="T237" s="6" t="s">
        <v>919</v>
      </c>
      <c r="U237" s="7" t="s">
        <v>49</v>
      </c>
      <c r="V237" s="24" t="e">
        <f t="shared" ca="1" si="2"/>
        <v>#NAME?</v>
      </c>
      <c r="W237" s="7"/>
      <c r="X237" s="7" t="s">
        <v>52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>
        <v>254438.32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920</v>
      </c>
      <c r="C238" s="4" t="s">
        <v>921</v>
      </c>
      <c r="D238" s="7" t="s">
        <v>64</v>
      </c>
      <c r="E238" s="7" t="s">
        <v>20</v>
      </c>
      <c r="F238" s="7" t="s">
        <v>922</v>
      </c>
      <c r="G238" s="7" t="e">
        <f t="shared" ca="1" si="0"/>
        <v>#NAME?</v>
      </c>
      <c r="H238" s="24" t="s">
        <v>144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201</v>
      </c>
      <c r="N238" s="26">
        <v>1.6E-2</v>
      </c>
      <c r="O238" s="7" t="s">
        <v>37</v>
      </c>
      <c r="P238" s="27">
        <v>0.1</v>
      </c>
      <c r="Q238" s="45"/>
      <c r="R238" s="28"/>
      <c r="S238" s="7" t="s">
        <v>146</v>
      </c>
      <c r="T238" s="7" t="s">
        <v>923</v>
      </c>
      <c r="U238" s="7" t="s">
        <v>60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92" t="s">
        <v>924</v>
      </c>
      <c r="C239" s="41" t="s">
        <v>925</v>
      </c>
      <c r="D239" s="7" t="s">
        <v>19</v>
      </c>
      <c r="E239" s="7" t="s">
        <v>49</v>
      </c>
      <c r="F239" s="7" t="s">
        <v>50</v>
      </c>
      <c r="G239" s="7" t="e">
        <f t="shared" ca="1" si="0"/>
        <v>#NAME?</v>
      </c>
      <c r="H239" s="24" t="s">
        <v>162</v>
      </c>
      <c r="I239" s="24" t="s">
        <v>163</v>
      </c>
      <c r="J239" s="7" t="str">
        <f t="shared" si="12"/>
        <v>Não</v>
      </c>
      <c r="K239" s="25">
        <v>45204</v>
      </c>
      <c r="L239" s="25"/>
      <c r="M239" s="7" t="s">
        <v>42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146</v>
      </c>
      <c r="T239" s="7" t="s">
        <v>926</v>
      </c>
      <c r="U239" s="7" t="s">
        <v>49</v>
      </c>
      <c r="V239" s="24" t="e">
        <f t="shared" ca="1" si="2"/>
        <v>#NAME?</v>
      </c>
      <c r="W239" s="7"/>
      <c r="X239" s="7"/>
      <c r="Y239" s="29" t="s">
        <v>148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3" t="s">
        <v>927</v>
      </c>
      <c r="C240" s="4" t="s">
        <v>928</v>
      </c>
      <c r="D240" s="7" t="s">
        <v>19</v>
      </c>
      <c r="E240" s="7" t="s">
        <v>49</v>
      </c>
      <c r="F240" s="7" t="s">
        <v>167</v>
      </c>
      <c r="G240" s="7" t="e">
        <f t="shared" ca="1" si="0"/>
        <v>#NAME?</v>
      </c>
      <c r="H240" s="24" t="s">
        <v>162</v>
      </c>
      <c r="I240" s="24" t="s">
        <v>929</v>
      </c>
      <c r="J240" s="7" t="str">
        <f t="shared" si="12"/>
        <v>Não</v>
      </c>
      <c r="K240" s="25">
        <v>44974</v>
      </c>
      <c r="L240" s="7"/>
      <c r="M240" s="7" t="s">
        <v>42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146</v>
      </c>
      <c r="T240" s="7" t="s">
        <v>930</v>
      </c>
      <c r="U240" s="7" t="s">
        <v>49</v>
      </c>
      <c r="V240" s="24" t="e">
        <f t="shared" ca="1" si="2"/>
        <v>#NAME?</v>
      </c>
      <c r="W240" s="7"/>
      <c r="X240" s="7"/>
      <c r="Y240" s="29" t="s">
        <v>148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>
        <v>2247.4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93" t="s">
        <v>29</v>
      </c>
      <c r="B241" s="40" t="s">
        <v>931</v>
      </c>
      <c r="C241" s="41" t="s">
        <v>932</v>
      </c>
      <c r="D241" s="94" t="s">
        <v>64</v>
      </c>
      <c r="E241" s="94" t="s">
        <v>20</v>
      </c>
      <c r="F241" s="94" t="s">
        <v>143</v>
      </c>
      <c r="G241" s="7" t="e">
        <f t="shared" ca="1" si="0"/>
        <v>#NAME?</v>
      </c>
      <c r="H241" s="95" t="s">
        <v>144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58</v>
      </c>
      <c r="N241" s="97">
        <v>0.01</v>
      </c>
      <c r="O241" s="94" t="s">
        <v>37</v>
      </c>
      <c r="P241" s="98">
        <v>0.1</v>
      </c>
      <c r="Q241" s="99"/>
      <c r="R241" s="99"/>
      <c r="S241" s="94" t="s">
        <v>146</v>
      </c>
      <c r="T241" s="94" t="s">
        <v>933</v>
      </c>
      <c r="U241" s="94" t="s">
        <v>20</v>
      </c>
      <c r="V241" s="24" t="e">
        <f t="shared" ca="1" si="2"/>
        <v>#NAME?</v>
      </c>
      <c r="W241" s="94"/>
      <c r="X241" s="94"/>
      <c r="Y241" s="100" t="s">
        <v>254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>
        <v>0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29</v>
      </c>
      <c r="B242" s="3" t="s">
        <v>934</v>
      </c>
      <c r="C242" s="4" t="s">
        <v>935</v>
      </c>
      <c r="D242" s="7" t="s">
        <v>19</v>
      </c>
      <c r="E242" s="7" t="s">
        <v>34</v>
      </c>
      <c r="F242" s="7" t="s">
        <v>35</v>
      </c>
      <c r="G242" s="7" t="e">
        <f t="shared" ca="1" si="0"/>
        <v>#NAME?</v>
      </c>
      <c r="H242" s="24" t="s">
        <v>153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58</v>
      </c>
      <c r="N242" s="26">
        <v>1.2E-2</v>
      </c>
      <c r="O242" s="7" t="s">
        <v>25</v>
      </c>
      <c r="P242" s="27">
        <v>0</v>
      </c>
      <c r="Q242" s="45"/>
      <c r="R242" s="28" t="s">
        <v>936</v>
      </c>
      <c r="S242" s="7" t="s">
        <v>146</v>
      </c>
      <c r="T242" s="7" t="s">
        <v>937</v>
      </c>
      <c r="U242" s="7" t="s">
        <v>39</v>
      </c>
      <c r="V242" s="24" t="e">
        <f t="shared" ca="1" si="2"/>
        <v>#NAME?</v>
      </c>
      <c r="W242" s="7"/>
      <c r="X242" s="7"/>
      <c r="Y242" s="29" t="s">
        <v>148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>
        <v>142978.26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7" t="s">
        <v>938</v>
      </c>
      <c r="C243" s="4" t="s">
        <v>939</v>
      </c>
      <c r="D243" s="7" t="s">
        <v>19</v>
      </c>
      <c r="E243" s="7" t="s">
        <v>34</v>
      </c>
      <c r="F243" s="7" t="s">
        <v>263</v>
      </c>
      <c r="G243" s="7" t="e">
        <f t="shared" ca="1" si="0"/>
        <v>#NAME?</v>
      </c>
      <c r="H243" s="24" t="s">
        <v>162</v>
      </c>
      <c r="I243" s="24" t="s">
        <v>212</v>
      </c>
      <c r="J243" s="7" t="str">
        <f t="shared" si="12"/>
        <v>Não</v>
      </c>
      <c r="K243" s="25">
        <v>45042</v>
      </c>
      <c r="L243" s="7"/>
      <c r="M243" s="7" t="s">
        <v>346</v>
      </c>
      <c r="N243" s="26">
        <v>0.02</v>
      </c>
      <c r="O243" s="7" t="s">
        <v>37</v>
      </c>
      <c r="P243" s="27">
        <v>0.2</v>
      </c>
      <c r="Q243" s="28"/>
      <c r="R243" s="28"/>
      <c r="S243" s="7" t="s">
        <v>146</v>
      </c>
      <c r="T243" s="7" t="s">
        <v>940</v>
      </c>
      <c r="U243" s="7" t="s">
        <v>39</v>
      </c>
      <c r="V243" s="24" t="e">
        <f t="shared" ca="1" si="2"/>
        <v>#NAME?</v>
      </c>
      <c r="W243" s="7"/>
      <c r="X243" s="7"/>
      <c r="Y243" s="29" t="s">
        <v>148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>
        <v>0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29</v>
      </c>
      <c r="B244" s="75" t="s">
        <v>941</v>
      </c>
      <c r="C244" s="55" t="s">
        <v>942</v>
      </c>
      <c r="D244" s="7" t="s">
        <v>19</v>
      </c>
      <c r="E244" s="7" t="s">
        <v>20</v>
      </c>
      <c r="F244" s="7" t="s">
        <v>943</v>
      </c>
      <c r="G244" s="7" t="e">
        <f t="shared" ca="1" si="0"/>
        <v>#NAME?</v>
      </c>
      <c r="H244" s="24" t="s">
        <v>144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42</v>
      </c>
      <c r="N244" s="56">
        <v>2.0000000000000001E-4</v>
      </c>
      <c r="O244" s="57" t="s">
        <v>25</v>
      </c>
      <c r="P244" s="58">
        <v>0</v>
      </c>
      <c r="Q244" s="28"/>
      <c r="R244" s="28" t="s">
        <v>944</v>
      </c>
      <c r="S244" s="7" t="s">
        <v>146</v>
      </c>
      <c r="T244" s="7" t="s">
        <v>945</v>
      </c>
      <c r="U244" s="7" t="s">
        <v>20</v>
      </c>
      <c r="V244" s="24" t="e">
        <f t="shared" ca="1" si="2"/>
        <v>#NAME?</v>
      </c>
      <c r="W244" s="7"/>
      <c r="X244" s="7"/>
      <c r="Y244" s="29" t="s">
        <v>453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23" t="s">
        <v>946</v>
      </c>
      <c r="C245" s="4" t="s">
        <v>947</v>
      </c>
      <c r="D245" s="7" t="s">
        <v>64</v>
      </c>
      <c r="E245" s="7" t="s">
        <v>20</v>
      </c>
      <c r="F245" s="7" t="s">
        <v>143</v>
      </c>
      <c r="G245" s="7" t="e">
        <f t="shared" ca="1" si="0"/>
        <v>#NAME?</v>
      </c>
      <c r="H245" s="24" t="s">
        <v>144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201</v>
      </c>
      <c r="N245" s="26">
        <v>1.2E-2</v>
      </c>
      <c r="O245" s="7" t="s">
        <v>37</v>
      </c>
      <c r="P245" s="27">
        <v>0.2</v>
      </c>
      <c r="Q245" s="45"/>
      <c r="R245" s="45" t="s">
        <v>948</v>
      </c>
      <c r="S245" s="7" t="s">
        <v>146</v>
      </c>
      <c r="T245" s="7" t="s">
        <v>949</v>
      </c>
      <c r="U245" s="7" t="s">
        <v>586</v>
      </c>
      <c r="V245" s="24" t="e">
        <f t="shared" ca="1" si="2"/>
        <v>#NAME?</v>
      </c>
      <c r="W245" s="7"/>
      <c r="X245" s="7"/>
      <c r="Y245" s="29" t="s">
        <v>148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23" t="s">
        <v>946</v>
      </c>
      <c r="C246" s="44" t="s">
        <v>950</v>
      </c>
      <c r="D246" s="7" t="s">
        <v>64</v>
      </c>
      <c r="E246" s="7" t="s">
        <v>20</v>
      </c>
      <c r="F246" s="7" t="s">
        <v>143</v>
      </c>
      <c r="G246" s="7" t="e">
        <f t="shared" ca="1" si="0"/>
        <v>#NAME?</v>
      </c>
      <c r="H246" s="24" t="s">
        <v>144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58</v>
      </c>
      <c r="N246" s="26">
        <v>1.4E-2</v>
      </c>
      <c r="O246" s="7" t="s">
        <v>37</v>
      </c>
      <c r="P246" s="27">
        <v>0.1</v>
      </c>
      <c r="Q246" s="45"/>
      <c r="R246" s="45" t="s">
        <v>948</v>
      </c>
      <c r="S246" s="7" t="s">
        <v>146</v>
      </c>
      <c r="T246" s="12" t="s">
        <v>949</v>
      </c>
      <c r="U246" s="7" t="s">
        <v>586</v>
      </c>
      <c r="V246" s="24" t="e">
        <f t="shared" ca="1" si="2"/>
        <v>#NAME?</v>
      </c>
      <c r="W246" s="7"/>
      <c r="X246" s="7"/>
      <c r="Y246" s="29" t="s">
        <v>148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3" t="s">
        <v>951</v>
      </c>
      <c r="C247" s="4" t="s">
        <v>952</v>
      </c>
      <c r="D247" s="7" t="s">
        <v>19</v>
      </c>
      <c r="E247" s="7" t="s">
        <v>60</v>
      </c>
      <c r="F247" s="7" t="s">
        <v>662</v>
      </c>
      <c r="G247" s="7" t="e">
        <f t="shared" ca="1" si="0"/>
        <v>#NAME?</v>
      </c>
      <c r="H247" s="24" t="s">
        <v>153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201</v>
      </c>
      <c r="N247" s="26">
        <v>1.4999999999999999E-2</v>
      </c>
      <c r="O247" s="7" t="s">
        <v>37</v>
      </c>
      <c r="P247" s="27">
        <v>0.1</v>
      </c>
      <c r="Q247" s="28"/>
      <c r="R247" s="28"/>
      <c r="S247" s="7" t="s">
        <v>146</v>
      </c>
      <c r="T247" s="7" t="s">
        <v>953</v>
      </c>
      <c r="U247" s="7" t="s">
        <v>20</v>
      </c>
      <c r="V247" s="24" t="e">
        <f t="shared" ca="1" si="2"/>
        <v>#NAME?</v>
      </c>
      <c r="W247" s="7"/>
      <c r="X247" s="7"/>
      <c r="Y247" s="29" t="s">
        <v>148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>
        <v>74965.55</v>
      </c>
      <c r="BB247" s="30" t="e">
        <f t="array" aca="1" ref="BB247" ca="1">_xludf.XLOOKUP(C247,'PL TOTAL D0'!A:A,'PL TOTAL D0'!C:C,"")</f>
        <v>#NAME?</v>
      </c>
    </row>
    <row r="248" spans="1:54" ht="13.5" customHeight="1">
      <c r="A248" s="23" t="s">
        <v>29</v>
      </c>
      <c r="B248" s="3" t="s">
        <v>954</v>
      </c>
      <c r="C248" s="4" t="s">
        <v>955</v>
      </c>
      <c r="D248" s="7" t="s">
        <v>64</v>
      </c>
      <c r="E248" s="7" t="s">
        <v>20</v>
      </c>
      <c r="F248" s="7" t="s">
        <v>956</v>
      </c>
      <c r="G248" s="7" t="e">
        <f t="shared" ca="1" si="0"/>
        <v>#NAME?</v>
      </c>
      <c r="H248" s="24" t="s">
        <v>144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42</v>
      </c>
      <c r="N248" s="26">
        <v>0.01</v>
      </c>
      <c r="O248" s="7" t="s">
        <v>25</v>
      </c>
      <c r="P248" s="27">
        <v>0</v>
      </c>
      <c r="Q248" s="28"/>
      <c r="R248" s="28" t="s">
        <v>957</v>
      </c>
      <c r="S248" s="7" t="s">
        <v>146</v>
      </c>
      <c r="T248" s="7" t="s">
        <v>958</v>
      </c>
      <c r="U248" s="7" t="s">
        <v>20</v>
      </c>
      <c r="V248" s="24" t="e">
        <f t="shared" ca="1" si="2"/>
        <v>#NAME?</v>
      </c>
      <c r="W248" s="7"/>
      <c r="X248" s="7"/>
      <c r="Y248" s="29" t="s">
        <v>254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3.5" customHeight="1">
      <c r="A249" s="23" t="s">
        <v>29</v>
      </c>
      <c r="B249" s="3" t="s">
        <v>959</v>
      </c>
      <c r="C249" s="35" t="s">
        <v>960</v>
      </c>
      <c r="D249" s="7" t="s">
        <v>19</v>
      </c>
      <c r="E249" s="7" t="s">
        <v>49</v>
      </c>
      <c r="F249" s="7" t="s">
        <v>50</v>
      </c>
      <c r="G249" s="7" t="e">
        <f t="shared" ca="1" si="0"/>
        <v>#NAME?</v>
      </c>
      <c r="H249" s="24" t="s">
        <v>153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42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188</v>
      </c>
      <c r="T249" s="6" t="s">
        <v>961</v>
      </c>
      <c r="U249" s="7" t="s">
        <v>49</v>
      </c>
      <c r="V249" s="24" t="e">
        <f t="shared" ca="1" si="2"/>
        <v>#NAME?</v>
      </c>
      <c r="W249" s="7"/>
      <c r="X249" s="7"/>
      <c r="Y249" s="29" t="s">
        <v>148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>
        <v>53384.51</v>
      </c>
      <c r="BB249" s="30" t="e">
        <f t="array" aca="1" ref="BB249" ca="1">_xludf.XLOOKUP(C249,'PL TOTAL D0'!A:A,'PL TOTAL D0'!C:C,"")</f>
        <v>#NAME?</v>
      </c>
    </row>
    <row r="250" spans="1:54" ht="12.75">
      <c r="A250" s="23" t="s">
        <v>29</v>
      </c>
      <c r="B250" s="104" t="s">
        <v>962</v>
      </c>
      <c r="C250" s="105" t="s">
        <v>963</v>
      </c>
      <c r="D250" s="7" t="s">
        <v>19</v>
      </c>
      <c r="E250" s="7" t="s">
        <v>34</v>
      </c>
      <c r="F250" s="9" t="s">
        <v>263</v>
      </c>
      <c r="G250" s="7" t="e">
        <f t="shared" ca="1" si="0"/>
        <v>#NAME?</v>
      </c>
      <c r="H250" s="24" t="s">
        <v>144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173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146</v>
      </c>
      <c r="T250" s="7" t="s">
        <v>964</v>
      </c>
      <c r="U250" s="7" t="s">
        <v>39</v>
      </c>
      <c r="V250" s="24" t="e">
        <f t="shared" ca="1" si="2"/>
        <v>#NAME?</v>
      </c>
      <c r="W250" s="7"/>
      <c r="X250" s="7"/>
      <c r="Y250" s="29" t="s">
        <v>148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 t="e">
        <f t="array" aca="1" ref="BB250" ca="1">_xludf.XLOOKUP(C250,'PL TOTAL D0'!A:A,'PL TOTAL D0'!C:C,"")</f>
        <v>#NAME?</v>
      </c>
    </row>
    <row r="251" spans="1:54" ht="13.5" customHeight="1">
      <c r="A251" s="23" t="s">
        <v>29</v>
      </c>
      <c r="B251" s="40" t="s">
        <v>965</v>
      </c>
      <c r="C251" s="41" t="s">
        <v>966</v>
      </c>
      <c r="D251" s="7" t="s">
        <v>64</v>
      </c>
      <c r="E251" s="7" t="s">
        <v>20</v>
      </c>
      <c r="F251" s="7" t="s">
        <v>490</v>
      </c>
      <c r="G251" s="7" t="e">
        <f t="shared" ca="1" si="0"/>
        <v>#NAME?</v>
      </c>
      <c r="H251" s="24" t="s">
        <v>144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42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146</v>
      </c>
      <c r="T251" s="7" t="s">
        <v>967</v>
      </c>
      <c r="U251" s="7" t="s">
        <v>60</v>
      </c>
      <c r="V251" s="24" t="e">
        <f t="shared" ca="1" si="2"/>
        <v>#NAME?</v>
      </c>
      <c r="W251" s="7"/>
      <c r="X251" s="7"/>
      <c r="Y251" s="29" t="s">
        <v>148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>
        <v>0</v>
      </c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106" t="s">
        <v>968</v>
      </c>
      <c r="C252" s="41" t="s">
        <v>969</v>
      </c>
      <c r="D252" s="7" t="s">
        <v>19</v>
      </c>
      <c r="E252" s="7" t="s">
        <v>20</v>
      </c>
      <c r="F252" s="9" t="s">
        <v>509</v>
      </c>
      <c r="G252" s="7" t="e">
        <f t="shared" ca="1" si="0"/>
        <v>#NAME?</v>
      </c>
      <c r="H252" s="24" t="s">
        <v>153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42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146</v>
      </c>
      <c r="T252" s="7" t="s">
        <v>970</v>
      </c>
      <c r="U252" s="7" t="s">
        <v>20</v>
      </c>
      <c r="V252" s="24" t="e">
        <f t="shared" ca="1" si="2"/>
        <v>#NAME?</v>
      </c>
      <c r="W252" s="7"/>
      <c r="X252" s="7"/>
      <c r="Y252" s="29" t="s">
        <v>148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>
        <v>66692.2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23" t="s">
        <v>971</v>
      </c>
      <c r="C253" s="44" t="s">
        <v>972</v>
      </c>
      <c r="D253" s="7" t="s">
        <v>19</v>
      </c>
      <c r="E253" s="7" t="s">
        <v>49</v>
      </c>
      <c r="F253" s="7" t="s">
        <v>77</v>
      </c>
      <c r="G253" s="7" t="e">
        <f t="shared" ca="1" si="0"/>
        <v>#NAME?</v>
      </c>
      <c r="H253" s="24" t="s">
        <v>153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42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146</v>
      </c>
      <c r="T253" s="12" t="s">
        <v>973</v>
      </c>
      <c r="U253" s="7" t="s">
        <v>49</v>
      </c>
      <c r="V253" s="24" t="e">
        <f t="shared" ca="1" si="2"/>
        <v>#NAME?</v>
      </c>
      <c r="W253" s="7"/>
      <c r="X253" s="7"/>
      <c r="Y253" s="29" t="s">
        <v>148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>
        <v>153749.99</v>
      </c>
      <c r="BB253" s="30" t="e">
        <f t="array" aca="1" ref="BB253" ca="1">_xludf.XLOOKUP(C253,'PL TOTAL D0'!A:A,'PL TOTAL D0'!C:C,"")</f>
        <v>#NAME?</v>
      </c>
    </row>
    <row r="254" spans="1:54" ht="15.75" customHeight="1">
      <c r="A254" s="23" t="s">
        <v>29</v>
      </c>
      <c r="B254" s="3" t="s">
        <v>974</v>
      </c>
      <c r="C254" s="4" t="s">
        <v>975</v>
      </c>
      <c r="D254" s="7" t="s">
        <v>19</v>
      </c>
      <c r="E254" s="7" t="s">
        <v>49</v>
      </c>
      <c r="F254" s="7" t="s">
        <v>50</v>
      </c>
      <c r="G254" s="7" t="e">
        <f t="shared" ca="1" si="0"/>
        <v>#NAME?</v>
      </c>
      <c r="H254" s="24" t="s">
        <v>162</v>
      </c>
      <c r="I254" s="24" t="s">
        <v>163</v>
      </c>
      <c r="J254" s="7" t="str">
        <f t="shared" si="12"/>
        <v>Não</v>
      </c>
      <c r="K254" s="25">
        <v>45033</v>
      </c>
      <c r="L254" s="7"/>
      <c r="M254" s="7" t="s">
        <v>42</v>
      </c>
      <c r="N254" s="26">
        <v>1.2E-2</v>
      </c>
      <c r="O254" s="7" t="s">
        <v>25</v>
      </c>
      <c r="P254" s="27">
        <v>0</v>
      </c>
      <c r="Q254" s="90"/>
      <c r="R254" s="28" t="s">
        <v>976</v>
      </c>
      <c r="S254" s="7" t="s">
        <v>146</v>
      </c>
      <c r="T254" s="7" t="s">
        <v>977</v>
      </c>
      <c r="U254" s="7" t="s">
        <v>978</v>
      </c>
      <c r="V254" s="24" t="e">
        <f t="shared" ca="1" si="2"/>
        <v>#NAME?</v>
      </c>
      <c r="W254" s="7"/>
      <c r="X254" s="7"/>
      <c r="Y254" s="29" t="s">
        <v>254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>
        <v>0.96</v>
      </c>
      <c r="BB254" s="30" t="e">
        <f t="array" aca="1" ref="BB254" ca="1">_xludf.XLOOKUP(C254,'PL TOTAL D0'!A:A,'PL TOTAL D0'!C:C,"")</f>
        <v>#NAME?</v>
      </c>
    </row>
    <row r="255" spans="1:54" ht="15.75" customHeight="1">
      <c r="A255" s="23" t="s">
        <v>29</v>
      </c>
      <c r="B255" s="37" t="s">
        <v>979</v>
      </c>
      <c r="C255" s="4" t="s">
        <v>980</v>
      </c>
      <c r="D255" s="7" t="s">
        <v>19</v>
      </c>
      <c r="E255" s="7" t="s">
        <v>49</v>
      </c>
      <c r="F255" s="7" t="s">
        <v>278</v>
      </c>
      <c r="G255" s="7" t="e">
        <f t="shared" ca="1" si="0"/>
        <v>#NAME?</v>
      </c>
      <c r="H255" s="24" t="s">
        <v>153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42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146</v>
      </c>
      <c r="T255" s="7" t="s">
        <v>981</v>
      </c>
      <c r="U255" s="7" t="s">
        <v>49</v>
      </c>
      <c r="V255" s="24" t="e">
        <f t="shared" ca="1" si="2"/>
        <v>#NAME?</v>
      </c>
      <c r="W255" s="7"/>
      <c r="X255" s="7"/>
      <c r="Y255" s="29" t="s">
        <v>148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>
        <v>241412.58</v>
      </c>
      <c r="BB255" s="30" t="e">
        <f t="array" aca="1" ref="BB255" ca="1">_xludf.XLOOKUP(C255,'PL TOTAL D0'!A:A,'PL TOTAL D0'!C:C,"")</f>
        <v>#NAME?</v>
      </c>
    </row>
    <row r="256" spans="1:54" ht="15.75" customHeight="1">
      <c r="A256" s="23" t="s">
        <v>29</v>
      </c>
      <c r="B256" s="36" t="s">
        <v>982</v>
      </c>
      <c r="C256" s="64" t="s">
        <v>983</v>
      </c>
      <c r="D256" s="7" t="s">
        <v>19</v>
      </c>
      <c r="E256" s="7" t="s">
        <v>20</v>
      </c>
      <c r="F256" s="7" t="s">
        <v>373</v>
      </c>
      <c r="G256" s="7" t="e">
        <f t="shared" ca="1" si="0"/>
        <v>#NAME?</v>
      </c>
      <c r="H256" s="24" t="s">
        <v>162</v>
      </c>
      <c r="I256" s="24" t="s">
        <v>212</v>
      </c>
      <c r="J256" s="7" t="str">
        <f t="shared" si="12"/>
        <v>Não</v>
      </c>
      <c r="K256" s="25">
        <v>45244</v>
      </c>
      <c r="L256" s="7"/>
      <c r="M256" s="7" t="s">
        <v>42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146</v>
      </c>
      <c r="T256" s="7" t="s">
        <v>984</v>
      </c>
      <c r="U256" s="7" t="s">
        <v>20</v>
      </c>
      <c r="V256" s="24" t="e">
        <f t="shared" ca="1" si="2"/>
        <v>#NAME?</v>
      </c>
      <c r="W256" s="7"/>
      <c r="X256" s="7"/>
      <c r="Y256" s="29" t="s">
        <v>148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>
        <v>0</v>
      </c>
      <c r="BB256" s="30" t="e">
        <f t="array" aca="1" ref="BB256" ca="1">_xludf.XLOOKUP(C256,'PL TOTAL D0'!A:A,'PL TOTAL D0'!C:C,"")</f>
        <v>#NAME?</v>
      </c>
    </row>
    <row r="257" spans="1:54" ht="15.75" customHeight="1">
      <c r="A257" s="23" t="s">
        <v>29</v>
      </c>
      <c r="B257" s="37" t="s">
        <v>985</v>
      </c>
      <c r="C257" s="4" t="s">
        <v>986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153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42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146</v>
      </c>
      <c r="T257" s="7" t="s">
        <v>987</v>
      </c>
      <c r="U257" s="7" t="s">
        <v>20</v>
      </c>
      <c r="V257" s="24" t="e">
        <f t="shared" ca="1" si="2"/>
        <v>#NAME?</v>
      </c>
      <c r="W257" s="7"/>
      <c r="X257" s="7"/>
      <c r="Y257" s="29" t="s">
        <v>148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>
        <v>583587</v>
      </c>
      <c r="BB257" s="30" t="e">
        <f t="array" aca="1" ref="BB257" ca="1">_xludf.XLOOKUP(C257,'PL TOTAL D0'!A:A,'PL TOTAL D0'!C:C,"")</f>
        <v>#NAME?</v>
      </c>
    </row>
    <row r="258" spans="1:54" ht="15.75" customHeight="1">
      <c r="A258" s="23" t="s">
        <v>29</v>
      </c>
      <c r="B258" s="37" t="s">
        <v>988</v>
      </c>
      <c r="C258" s="4" t="s">
        <v>989</v>
      </c>
      <c r="D258" s="7" t="s">
        <v>19</v>
      </c>
      <c r="E258" s="7" t="s">
        <v>20</v>
      </c>
      <c r="F258" s="7" t="s">
        <v>990</v>
      </c>
      <c r="G258" s="7" t="e">
        <f t="shared" ref="G258:G512" ca="1" si="13">_xludf.IFS($BB$3:$BB$864&lt;=500000,"Breno",$BB$3:$BB$864&lt;=20000000,"Bruno",$BB$3:$BB$864="","")</f>
        <v>#NAME?</v>
      </c>
      <c r="H258" s="24" t="s">
        <v>153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201</v>
      </c>
      <c r="N258" s="26">
        <v>1.4999999999999999E-2</v>
      </c>
      <c r="O258" s="7" t="s">
        <v>37</v>
      </c>
      <c r="P258" s="27">
        <v>0.1</v>
      </c>
      <c r="Q258" s="28" t="s">
        <v>991</v>
      </c>
      <c r="R258" s="28"/>
      <c r="S258" s="7" t="s">
        <v>188</v>
      </c>
      <c r="T258" s="7" t="s">
        <v>992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52</v>
      </c>
      <c r="Y258" s="29" t="s">
        <v>148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>
        <v>0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7" t="s">
        <v>993</v>
      </c>
      <c r="C259" s="4" t="s">
        <v>994</v>
      </c>
      <c r="D259" s="7" t="s">
        <v>19</v>
      </c>
      <c r="E259" s="7" t="s">
        <v>20</v>
      </c>
      <c r="F259" s="7" t="s">
        <v>200</v>
      </c>
      <c r="G259" s="7" t="e">
        <f t="shared" ca="1" si="13"/>
        <v>#NAME?</v>
      </c>
      <c r="H259" s="24" t="s">
        <v>162</v>
      </c>
      <c r="I259" s="24" t="s">
        <v>995</v>
      </c>
      <c r="J259" s="7" t="str">
        <f t="shared" si="12"/>
        <v>Não</v>
      </c>
      <c r="K259" s="25">
        <v>45447</v>
      </c>
      <c r="L259" s="7"/>
      <c r="M259" s="7" t="s">
        <v>42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146</v>
      </c>
      <c r="T259" s="7" t="s">
        <v>996</v>
      </c>
      <c r="U259" s="7" t="s">
        <v>20</v>
      </c>
      <c r="V259" s="24" t="e">
        <f t="shared" ca="1" si="14"/>
        <v>#NAME?</v>
      </c>
      <c r="W259" s="7"/>
      <c r="X259" s="7" t="s">
        <v>52</v>
      </c>
      <c r="Y259" s="29" t="s">
        <v>148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>
        <v>1116320.31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997</v>
      </c>
      <c r="C260" s="4" t="s">
        <v>998</v>
      </c>
      <c r="D260" s="7" t="s">
        <v>19</v>
      </c>
      <c r="E260" s="7" t="s">
        <v>20</v>
      </c>
      <c r="F260" s="7" t="s">
        <v>943</v>
      </c>
      <c r="G260" s="7" t="e">
        <f t="shared" ca="1" si="13"/>
        <v>#NAME?</v>
      </c>
      <c r="H260" s="24" t="s">
        <v>144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42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146</v>
      </c>
      <c r="T260" s="7" t="s">
        <v>999</v>
      </c>
      <c r="U260" s="7" t="s">
        <v>20</v>
      </c>
      <c r="V260" s="24" t="e">
        <f t="shared" ca="1" si="14"/>
        <v>#NAME?</v>
      </c>
      <c r="W260" s="7"/>
      <c r="X260" s="7"/>
      <c r="Y260" s="29" t="s">
        <v>254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>
        <v>0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" t="s">
        <v>1000</v>
      </c>
      <c r="C261" s="4" t="s">
        <v>1001</v>
      </c>
      <c r="D261" s="7" t="s">
        <v>19</v>
      </c>
      <c r="E261" s="7" t="s">
        <v>34</v>
      </c>
      <c r="F261" s="7" t="s">
        <v>263</v>
      </c>
      <c r="G261" s="7" t="e">
        <f t="shared" ca="1" si="13"/>
        <v>#NAME?</v>
      </c>
      <c r="H261" s="24" t="s">
        <v>162</v>
      </c>
      <c r="I261" s="24" t="s">
        <v>212</v>
      </c>
      <c r="J261" s="7" t="str">
        <f t="shared" si="12"/>
        <v>Não</v>
      </c>
      <c r="K261" s="25">
        <v>44910</v>
      </c>
      <c r="L261" s="7"/>
      <c r="M261" s="7" t="s">
        <v>42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146</v>
      </c>
      <c r="T261" s="7" t="s">
        <v>1002</v>
      </c>
      <c r="U261" s="7" t="s">
        <v>39</v>
      </c>
      <c r="V261" s="24" t="e">
        <f t="shared" ca="1" si="14"/>
        <v>#NAME?</v>
      </c>
      <c r="W261" s="7"/>
      <c r="X261" s="7"/>
      <c r="Y261" s="29" t="s">
        <v>254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" t="s">
        <v>1003</v>
      </c>
      <c r="C262" s="4" t="s">
        <v>1004</v>
      </c>
      <c r="D262" s="7" t="s">
        <v>19</v>
      </c>
      <c r="E262" s="7" t="s">
        <v>49</v>
      </c>
      <c r="F262" s="7" t="s">
        <v>50</v>
      </c>
      <c r="G262" s="7" t="e">
        <f t="shared" ca="1" si="13"/>
        <v>#NAME?</v>
      </c>
      <c r="H262" s="24" t="s">
        <v>153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42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146</v>
      </c>
      <c r="T262" s="7" t="s">
        <v>1005</v>
      </c>
      <c r="U262" s="7" t="s">
        <v>49</v>
      </c>
      <c r="V262" s="24" t="e">
        <f t="shared" ca="1" si="14"/>
        <v>#NAME?</v>
      </c>
      <c r="W262" s="7"/>
      <c r="X262" s="7"/>
      <c r="Y262" s="29" t="s">
        <v>254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>
        <v>91780.87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" t="s">
        <v>1006</v>
      </c>
      <c r="C263" s="4" t="s">
        <v>1007</v>
      </c>
      <c r="D263" s="7" t="s">
        <v>64</v>
      </c>
      <c r="E263" s="7" t="s">
        <v>20</v>
      </c>
      <c r="F263" s="7" t="s">
        <v>143</v>
      </c>
      <c r="G263" s="7" t="e">
        <f t="shared" ca="1" si="13"/>
        <v>#NAME?</v>
      </c>
      <c r="H263" s="24" t="s">
        <v>144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1008</v>
      </c>
      <c r="N263" s="26">
        <v>1.4E-2</v>
      </c>
      <c r="O263" s="7" t="s">
        <v>37</v>
      </c>
      <c r="P263" s="27">
        <v>0.1</v>
      </c>
      <c r="Q263" s="28"/>
      <c r="R263" s="28"/>
      <c r="S263" s="7" t="s">
        <v>146</v>
      </c>
      <c r="T263" s="7" t="s">
        <v>1009</v>
      </c>
      <c r="U263" s="7" t="s">
        <v>20</v>
      </c>
      <c r="V263" s="24" t="e">
        <f t="shared" ca="1" si="14"/>
        <v>#NAME?</v>
      </c>
      <c r="W263" s="7"/>
      <c r="X263" s="7"/>
      <c r="Y263" s="29" t="s">
        <v>148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8" t="s">
        <v>1010</v>
      </c>
      <c r="C264" s="39" t="s">
        <v>1011</v>
      </c>
      <c r="D264" s="7" t="s">
        <v>80</v>
      </c>
      <c r="E264" s="7" t="s">
        <v>49</v>
      </c>
      <c r="F264" s="7" t="s">
        <v>81</v>
      </c>
      <c r="G264" s="7" t="e">
        <f t="shared" ca="1" si="13"/>
        <v>#NAME?</v>
      </c>
      <c r="H264" s="24" t="s">
        <v>153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42</v>
      </c>
      <c r="N264" s="26">
        <v>1.2E-2</v>
      </c>
      <c r="O264" s="7" t="s">
        <v>25</v>
      </c>
      <c r="P264" s="27">
        <v>0</v>
      </c>
      <c r="Q264" s="36" t="s">
        <v>1012</v>
      </c>
      <c r="R264" s="28"/>
      <c r="S264" s="7" t="s">
        <v>146</v>
      </c>
      <c r="T264" s="6" t="s">
        <v>1013</v>
      </c>
      <c r="U264" s="7" t="s">
        <v>49</v>
      </c>
      <c r="V264" s="24" t="e">
        <f t="shared" ca="1" si="14"/>
        <v>#NAME?</v>
      </c>
      <c r="W264" s="7"/>
      <c r="X264" s="7" t="s">
        <v>52</v>
      </c>
      <c r="Y264" s="29" t="s">
        <v>148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>
        <v>630950.19999999995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75" t="s">
        <v>1014</v>
      </c>
      <c r="C265" s="4" t="s">
        <v>1015</v>
      </c>
      <c r="D265" s="7" t="s">
        <v>80</v>
      </c>
      <c r="E265" s="7" t="s">
        <v>49</v>
      </c>
      <c r="F265" s="7" t="s">
        <v>81</v>
      </c>
      <c r="G265" s="7" t="e">
        <f t="shared" ca="1" si="13"/>
        <v>#NAME?</v>
      </c>
      <c r="H265" s="24" t="s">
        <v>153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42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146</v>
      </c>
      <c r="T265" s="12" t="s">
        <v>1016</v>
      </c>
      <c r="U265" s="7" t="s">
        <v>49</v>
      </c>
      <c r="V265" s="24" t="e">
        <f t="shared" ca="1" si="14"/>
        <v>#NAME?</v>
      </c>
      <c r="W265" s="7"/>
      <c r="X265" s="7"/>
      <c r="Y265" s="29" t="s">
        <v>148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>
        <v>529178.18000000005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" t="s">
        <v>1017</v>
      </c>
      <c r="C266" s="4" t="s">
        <v>1018</v>
      </c>
      <c r="D266" s="7" t="s">
        <v>19</v>
      </c>
      <c r="E266" s="7" t="s">
        <v>49</v>
      </c>
      <c r="F266" s="7" t="s">
        <v>329</v>
      </c>
      <c r="G266" s="7" t="e">
        <f t="shared" ca="1" si="13"/>
        <v>#NAME?</v>
      </c>
      <c r="H266" s="24" t="s">
        <v>153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42</v>
      </c>
      <c r="N266" s="26">
        <v>1.2E-2</v>
      </c>
      <c r="O266" s="7" t="s">
        <v>25</v>
      </c>
      <c r="P266" s="27">
        <v>0</v>
      </c>
      <c r="Q266" s="28" t="s">
        <v>1019</v>
      </c>
      <c r="R266" s="28" t="s">
        <v>1020</v>
      </c>
      <c r="S266" s="7" t="s">
        <v>146</v>
      </c>
      <c r="T266" s="7" t="s">
        <v>1021</v>
      </c>
      <c r="U266" s="7" t="s">
        <v>20</v>
      </c>
      <c r="V266" s="24" t="e">
        <f t="shared" ca="1" si="14"/>
        <v>#NAME?</v>
      </c>
      <c r="W266" s="7"/>
      <c r="X266" s="7"/>
      <c r="Y266" s="29" t="s">
        <v>254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>
        <v>167482.76999999999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1022</v>
      </c>
      <c r="C267" s="4" t="s">
        <v>1023</v>
      </c>
      <c r="D267" s="7" t="s">
        <v>19</v>
      </c>
      <c r="E267" s="7" t="s">
        <v>49</v>
      </c>
      <c r="F267" s="7" t="s">
        <v>50</v>
      </c>
      <c r="G267" s="7" t="e">
        <f t="shared" ca="1" si="13"/>
        <v>#NAME?</v>
      </c>
      <c r="H267" s="24" t="s">
        <v>162</v>
      </c>
      <c r="I267" s="24" t="s">
        <v>163</v>
      </c>
      <c r="J267" s="7" t="str">
        <f t="shared" si="12"/>
        <v>Não</v>
      </c>
      <c r="K267" s="25">
        <v>45166</v>
      </c>
      <c r="L267" s="7"/>
      <c r="M267" s="7" t="s">
        <v>201</v>
      </c>
      <c r="N267" s="26">
        <v>1.4999999999999999E-2</v>
      </c>
      <c r="O267" s="7" t="s">
        <v>37</v>
      </c>
      <c r="P267" s="27">
        <v>0.1</v>
      </c>
      <c r="Q267" s="28"/>
      <c r="R267" s="28"/>
      <c r="S267" s="7" t="s">
        <v>188</v>
      </c>
      <c r="T267" s="7" t="s">
        <v>1024</v>
      </c>
      <c r="U267" s="7" t="s">
        <v>49</v>
      </c>
      <c r="V267" s="24" t="e">
        <f t="shared" ca="1" si="14"/>
        <v>#NAME?</v>
      </c>
      <c r="W267" s="7"/>
      <c r="X267" s="7"/>
      <c r="Y267" s="29" t="s">
        <v>148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>
        <v>0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1025</v>
      </c>
      <c r="C268" s="60" t="s">
        <v>1026</v>
      </c>
      <c r="D268" s="7" t="s">
        <v>19</v>
      </c>
      <c r="E268" s="7" t="s">
        <v>20</v>
      </c>
      <c r="F268" s="7" t="s">
        <v>200</v>
      </c>
      <c r="G268" s="7" t="e">
        <f t="shared" ca="1" si="13"/>
        <v>#NAME?</v>
      </c>
      <c r="H268" s="24" t="s">
        <v>153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58</v>
      </c>
      <c r="N268" s="26">
        <v>1.2E-2</v>
      </c>
      <c r="O268" s="7" t="s">
        <v>37</v>
      </c>
      <c r="P268" s="27">
        <v>0.1</v>
      </c>
      <c r="Q268" s="28" t="s">
        <v>1027</v>
      </c>
      <c r="R268" s="28"/>
      <c r="S268" s="7" t="s">
        <v>146</v>
      </c>
      <c r="T268" s="7" t="s">
        <v>1028</v>
      </c>
      <c r="U268" s="7" t="s">
        <v>20</v>
      </c>
      <c r="V268" s="24" t="e">
        <f t="shared" ca="1" si="14"/>
        <v>#NAME?</v>
      </c>
      <c r="W268" s="7"/>
      <c r="X268" s="7" t="s">
        <v>52</v>
      </c>
      <c r="Y268" s="29" t="s">
        <v>148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>
        <v>321271.45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8" t="s">
        <v>1029</v>
      </c>
      <c r="C269" s="39" t="s">
        <v>1030</v>
      </c>
      <c r="D269" s="7" t="s">
        <v>19</v>
      </c>
      <c r="E269" s="7" t="s">
        <v>20</v>
      </c>
      <c r="F269" s="7" t="s">
        <v>172</v>
      </c>
      <c r="G269" s="7" t="e">
        <f t="shared" ca="1" si="13"/>
        <v>#NAME?</v>
      </c>
      <c r="H269" s="24" t="s">
        <v>153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42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146</v>
      </c>
      <c r="T269" s="7" t="s">
        <v>1031</v>
      </c>
      <c r="U269" s="7" t="s">
        <v>20</v>
      </c>
      <c r="V269" s="24" t="e">
        <f t="shared" ca="1" si="14"/>
        <v>#NAME?</v>
      </c>
      <c r="W269" s="7"/>
      <c r="X269" s="7" t="s">
        <v>52</v>
      </c>
      <c r="Y269" s="29" t="s">
        <v>148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>
        <v>0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38" t="s">
        <v>1029</v>
      </c>
      <c r="C270" s="39" t="s">
        <v>1032</v>
      </c>
      <c r="D270" s="7" t="s">
        <v>19</v>
      </c>
      <c r="E270" s="7" t="s">
        <v>20</v>
      </c>
      <c r="F270" s="7" t="s">
        <v>172</v>
      </c>
      <c r="G270" s="7" t="e">
        <f t="shared" ca="1" si="13"/>
        <v>#NAME?</v>
      </c>
      <c r="H270" s="24" t="s">
        <v>153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467</v>
      </c>
      <c r="N270" s="26">
        <v>7.0000000000000001E-3</v>
      </c>
      <c r="O270" s="7" t="s">
        <v>25</v>
      </c>
      <c r="P270" s="27">
        <v>0</v>
      </c>
      <c r="Q270" s="28" t="s">
        <v>1033</v>
      </c>
      <c r="R270" s="28"/>
      <c r="S270" s="7" t="s">
        <v>188</v>
      </c>
      <c r="T270" s="7" t="s">
        <v>1034</v>
      </c>
      <c r="U270" s="7" t="s">
        <v>49</v>
      </c>
      <c r="V270" s="24" t="e">
        <f t="shared" ca="1" si="14"/>
        <v>#NAME?</v>
      </c>
      <c r="W270" s="7"/>
      <c r="X270" s="7" t="s">
        <v>52</v>
      </c>
      <c r="Y270" s="29"/>
      <c r="Z270" s="30"/>
      <c r="AA270" s="30"/>
      <c r="AB270" s="32">
        <v>49075100015759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>
        <v>496497.98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6" t="s">
        <v>1035</v>
      </c>
      <c r="C271" s="64" t="s">
        <v>1036</v>
      </c>
      <c r="D271" s="7" t="s">
        <v>72</v>
      </c>
      <c r="E271" s="7" t="s">
        <v>20</v>
      </c>
      <c r="F271" s="7" t="s">
        <v>387</v>
      </c>
      <c r="G271" s="7" t="e">
        <f t="shared" ca="1" si="13"/>
        <v>#NAME?</v>
      </c>
      <c r="H271" s="24" t="s">
        <v>153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58</v>
      </c>
      <c r="N271" s="10">
        <v>1.2E-2</v>
      </c>
      <c r="O271" s="6" t="s">
        <v>37</v>
      </c>
      <c r="P271" s="11">
        <v>0.1</v>
      </c>
      <c r="Q271" s="28"/>
      <c r="R271" s="28"/>
      <c r="S271" s="7" t="s">
        <v>146</v>
      </c>
      <c r="T271" s="7" t="s">
        <v>1037</v>
      </c>
      <c r="U271" s="7" t="s">
        <v>20</v>
      </c>
      <c r="V271" s="24" t="e">
        <f t="shared" ca="1" si="14"/>
        <v>#NAME?</v>
      </c>
      <c r="W271" s="7"/>
      <c r="X271" s="7"/>
      <c r="Y271" s="29" t="s">
        <v>148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>
        <v>225755.75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" t="s">
        <v>1038</v>
      </c>
      <c r="C272" s="4" t="s">
        <v>1039</v>
      </c>
      <c r="D272" s="7" t="s">
        <v>19</v>
      </c>
      <c r="E272" s="7" t="s">
        <v>34</v>
      </c>
      <c r="F272" s="7" t="s">
        <v>263</v>
      </c>
      <c r="G272" s="7" t="e">
        <f t="shared" ca="1" si="13"/>
        <v>#NAME?</v>
      </c>
      <c r="H272" s="24" t="s">
        <v>144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42</v>
      </c>
      <c r="N272" s="26">
        <v>1.2E-2</v>
      </c>
      <c r="O272" s="7" t="s">
        <v>25</v>
      </c>
      <c r="P272" s="27">
        <v>0</v>
      </c>
      <c r="Q272" s="28"/>
      <c r="R272" s="28" t="s">
        <v>310</v>
      </c>
      <c r="S272" s="7" t="s">
        <v>146</v>
      </c>
      <c r="T272" s="7" t="s">
        <v>1040</v>
      </c>
      <c r="U272" s="7" t="s">
        <v>39</v>
      </c>
      <c r="V272" s="24" t="e">
        <f t="shared" ca="1" si="14"/>
        <v>#NAME?</v>
      </c>
      <c r="W272" s="7"/>
      <c r="X272" s="7"/>
      <c r="Y272" s="29" t="s">
        <v>148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1041</v>
      </c>
      <c r="C273" s="4" t="s">
        <v>1042</v>
      </c>
      <c r="D273" s="7" t="s">
        <v>19</v>
      </c>
      <c r="E273" s="7" t="s">
        <v>34</v>
      </c>
      <c r="F273" s="7" t="s">
        <v>263</v>
      </c>
      <c r="G273" s="7" t="e">
        <f t="shared" ca="1" si="13"/>
        <v>#NAME?</v>
      </c>
      <c r="H273" s="24" t="s">
        <v>162</v>
      </c>
      <c r="I273" s="24" t="s">
        <v>163</v>
      </c>
      <c r="J273" s="7" t="str">
        <f t="shared" si="12"/>
        <v>Não</v>
      </c>
      <c r="K273" s="25">
        <v>45166</v>
      </c>
      <c r="L273" s="7"/>
      <c r="M273" s="7" t="s">
        <v>42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146</v>
      </c>
      <c r="T273" s="7" t="s">
        <v>1043</v>
      </c>
      <c r="U273" s="7" t="s">
        <v>39</v>
      </c>
      <c r="V273" s="24" t="e">
        <f t="shared" ca="1" si="14"/>
        <v>#NAME?</v>
      </c>
      <c r="W273" s="7"/>
      <c r="X273" s="7"/>
      <c r="Y273" s="29" t="s">
        <v>148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" t="s">
        <v>1044</v>
      </c>
      <c r="C274" s="4" t="s">
        <v>1045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162</v>
      </c>
      <c r="I274" s="24" t="s">
        <v>1046</v>
      </c>
      <c r="J274" s="7" t="str">
        <f t="shared" si="12"/>
        <v>Não</v>
      </c>
      <c r="K274" s="25">
        <v>45000</v>
      </c>
      <c r="L274" s="7"/>
      <c r="M274" s="7" t="s">
        <v>42</v>
      </c>
      <c r="N274" s="26">
        <v>7.0000000000000001E-3</v>
      </c>
      <c r="O274" s="7" t="s">
        <v>25</v>
      </c>
      <c r="P274" s="27">
        <v>0</v>
      </c>
      <c r="Q274" s="45"/>
      <c r="R274" s="28" t="s">
        <v>1047</v>
      </c>
      <c r="S274" s="7" t="s">
        <v>146</v>
      </c>
      <c r="T274" s="7" t="s">
        <v>1048</v>
      </c>
      <c r="U274" s="7" t="s">
        <v>20</v>
      </c>
      <c r="V274" s="24" t="e">
        <f t="shared" ca="1" si="14"/>
        <v>#NAME?</v>
      </c>
      <c r="W274" s="7"/>
      <c r="X274" s="7"/>
      <c r="Y274" s="29" t="s">
        <v>148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>
        <v>124442.33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" t="s">
        <v>1044</v>
      </c>
      <c r="C275" s="4" t="s">
        <v>1049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153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258</v>
      </c>
      <c r="N275" s="26">
        <v>8.0000000000000002E-3</v>
      </c>
      <c r="O275" s="7" t="s">
        <v>259</v>
      </c>
      <c r="P275" s="27">
        <v>0.1</v>
      </c>
      <c r="Q275" s="45"/>
      <c r="R275" s="28" t="s">
        <v>1047</v>
      </c>
      <c r="S275" s="7" t="s">
        <v>146</v>
      </c>
      <c r="T275" s="7" t="s">
        <v>1048</v>
      </c>
      <c r="U275" s="7" t="s">
        <v>20</v>
      </c>
      <c r="V275" s="24" t="e">
        <f t="shared" ca="1" si="14"/>
        <v>#NAME?</v>
      </c>
      <c r="W275" s="7"/>
      <c r="X275" s="7"/>
      <c r="Y275" s="29" t="s">
        <v>148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>
        <v>277733.36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" t="s">
        <v>1050</v>
      </c>
      <c r="C276" s="4" t="s">
        <v>1051</v>
      </c>
      <c r="D276" s="7" t="s">
        <v>19</v>
      </c>
      <c r="E276" s="7" t="s">
        <v>49</v>
      </c>
      <c r="F276" s="7" t="s">
        <v>167</v>
      </c>
      <c r="G276" s="7" t="e">
        <f t="shared" ca="1" si="13"/>
        <v>#NAME?</v>
      </c>
      <c r="H276" s="24" t="s">
        <v>153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42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146</v>
      </c>
      <c r="T276" s="7" t="s">
        <v>1052</v>
      </c>
      <c r="U276" s="7" t="s">
        <v>49</v>
      </c>
      <c r="V276" s="24" t="e">
        <f t="shared" ca="1" si="14"/>
        <v>#NAME?</v>
      </c>
      <c r="W276" s="7"/>
      <c r="X276" s="7" t="s">
        <v>52</v>
      </c>
      <c r="Y276" s="29" t="s">
        <v>148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>
        <v>155764.54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1053</v>
      </c>
      <c r="C277" s="4" t="s">
        <v>1054</v>
      </c>
      <c r="D277" s="7" t="s">
        <v>19</v>
      </c>
      <c r="E277" s="7" t="s">
        <v>20</v>
      </c>
      <c r="F277" s="7" t="s">
        <v>200</v>
      </c>
      <c r="G277" s="7" t="e">
        <f t="shared" ca="1" si="13"/>
        <v>#NAME?</v>
      </c>
      <c r="H277" s="24" t="s">
        <v>153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42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146</v>
      </c>
      <c r="T277" s="7" t="s">
        <v>1055</v>
      </c>
      <c r="U277" s="7" t="s">
        <v>20</v>
      </c>
      <c r="V277" s="24" t="e">
        <f t="shared" ca="1" si="14"/>
        <v>#NAME?</v>
      </c>
      <c r="W277" s="7"/>
      <c r="X277" s="7" t="s">
        <v>40</v>
      </c>
      <c r="Y277" s="29" t="s">
        <v>148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>
        <v>162387.82999999999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1056</v>
      </c>
      <c r="C278" s="4" t="s">
        <v>1057</v>
      </c>
      <c r="D278" s="7" t="s">
        <v>19</v>
      </c>
      <c r="E278" s="7" t="s">
        <v>49</v>
      </c>
      <c r="F278" s="7" t="s">
        <v>329</v>
      </c>
      <c r="G278" s="7" t="e">
        <f t="shared" ca="1" si="13"/>
        <v>#NAME?</v>
      </c>
      <c r="H278" s="24" t="s">
        <v>153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42</v>
      </c>
      <c r="N278" s="56">
        <v>1.2E-2</v>
      </c>
      <c r="O278" s="57" t="s">
        <v>25</v>
      </c>
      <c r="P278" s="58">
        <v>0</v>
      </c>
      <c r="Q278" s="13" t="s">
        <v>1058</v>
      </c>
      <c r="R278" s="28"/>
      <c r="S278" s="7" t="s">
        <v>146</v>
      </c>
      <c r="T278" s="7" t="s">
        <v>1059</v>
      </c>
      <c r="U278" s="7" t="s">
        <v>20</v>
      </c>
      <c r="V278" s="24" t="e">
        <f t="shared" ca="1" si="14"/>
        <v>#NAME?</v>
      </c>
      <c r="W278" s="7"/>
      <c r="X278" s="7" t="s">
        <v>40</v>
      </c>
      <c r="Y278" s="29" t="s">
        <v>148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>
        <v>2007832.17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1060</v>
      </c>
      <c r="C279" s="4" t="s">
        <v>1061</v>
      </c>
      <c r="D279" s="7" t="s">
        <v>64</v>
      </c>
      <c r="E279" s="7" t="s">
        <v>20</v>
      </c>
      <c r="F279" s="7" t="s">
        <v>143</v>
      </c>
      <c r="G279" s="7" t="e">
        <f t="shared" ca="1" si="13"/>
        <v>#NAME?</v>
      </c>
      <c r="H279" s="24" t="s">
        <v>144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42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146</v>
      </c>
      <c r="T279" s="7" t="s">
        <v>1062</v>
      </c>
      <c r="U279" s="7" t="s">
        <v>20</v>
      </c>
      <c r="V279" s="24" t="e">
        <f t="shared" ca="1" si="14"/>
        <v>#NAME?</v>
      </c>
      <c r="W279" s="7"/>
      <c r="X279" s="7"/>
      <c r="Y279" s="29" t="s">
        <v>254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>
        <v>0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1063</v>
      </c>
      <c r="C280" s="4" t="s">
        <v>1064</v>
      </c>
      <c r="D280" s="7" t="s">
        <v>19</v>
      </c>
      <c r="E280" s="7" t="s">
        <v>34</v>
      </c>
      <c r="F280" s="7" t="s">
        <v>35</v>
      </c>
      <c r="G280" s="7" t="e">
        <f t="shared" ca="1" si="13"/>
        <v>#NAME?</v>
      </c>
      <c r="H280" s="24" t="s">
        <v>153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201</v>
      </c>
      <c r="N280" s="26">
        <v>1.4999999999999999E-2</v>
      </c>
      <c r="O280" s="7" t="s">
        <v>37</v>
      </c>
      <c r="P280" s="27">
        <v>0.1</v>
      </c>
      <c r="Q280" s="23"/>
      <c r="R280" s="28" t="s">
        <v>1065</v>
      </c>
      <c r="S280" s="7" t="s">
        <v>146</v>
      </c>
      <c r="T280" s="7" t="s">
        <v>1066</v>
      </c>
      <c r="U280" s="7" t="s">
        <v>39</v>
      </c>
      <c r="V280" s="24" t="e">
        <f t="shared" ca="1" si="14"/>
        <v>#NAME?</v>
      </c>
      <c r="W280" s="7"/>
      <c r="X280" s="7"/>
      <c r="Y280" s="29" t="s">
        <v>148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>
        <v>821281.02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1067</v>
      </c>
      <c r="C281" s="4" t="s">
        <v>1068</v>
      </c>
      <c r="D281" s="7" t="s">
        <v>19</v>
      </c>
      <c r="E281" s="7" t="s">
        <v>49</v>
      </c>
      <c r="F281" s="7" t="s">
        <v>50</v>
      </c>
      <c r="G281" s="7" t="e">
        <f t="shared" ca="1" si="13"/>
        <v>#NAME?</v>
      </c>
      <c r="H281" s="24" t="s">
        <v>144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42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146</v>
      </c>
      <c r="T281" s="7" t="s">
        <v>1069</v>
      </c>
      <c r="U281" s="7" t="s">
        <v>60</v>
      </c>
      <c r="V281" s="24" t="e">
        <f t="shared" ca="1" si="14"/>
        <v>#NAME?</v>
      </c>
      <c r="W281" s="7"/>
      <c r="X281" s="7"/>
      <c r="Y281" s="29" t="s">
        <v>148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>
        <v>0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1070</v>
      </c>
      <c r="C282" s="4" t="s">
        <v>1071</v>
      </c>
      <c r="D282" s="7" t="s">
        <v>19</v>
      </c>
      <c r="E282" s="7" t="s">
        <v>20</v>
      </c>
      <c r="F282" s="7" t="s">
        <v>200</v>
      </c>
      <c r="G282" s="7" t="e">
        <f t="shared" ca="1" si="13"/>
        <v>#NAME?</v>
      </c>
      <c r="H282" s="24" t="s">
        <v>153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87</v>
      </c>
      <c r="N282" s="26">
        <v>0.02</v>
      </c>
      <c r="O282" s="7" t="s">
        <v>184</v>
      </c>
      <c r="P282" s="27">
        <v>0.2</v>
      </c>
      <c r="Q282" s="45"/>
      <c r="R282" s="45" t="s">
        <v>1072</v>
      </c>
      <c r="S282" s="7" t="s">
        <v>146</v>
      </c>
      <c r="T282" s="7" t="s">
        <v>1073</v>
      </c>
      <c r="U282" s="7" t="s">
        <v>46</v>
      </c>
      <c r="V282" s="24" t="e">
        <f t="shared" ca="1" si="14"/>
        <v>#NAME?</v>
      </c>
      <c r="W282" s="7"/>
      <c r="X282" s="7"/>
      <c r="Y282" s="29" t="s">
        <v>148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>
        <v>61325.279999999999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1074</v>
      </c>
      <c r="C283" s="4" t="s">
        <v>1075</v>
      </c>
      <c r="D283" s="7" t="s">
        <v>19</v>
      </c>
      <c r="E283" s="7" t="s">
        <v>34</v>
      </c>
      <c r="F283" s="7" t="s">
        <v>35</v>
      </c>
      <c r="G283" s="7" t="e">
        <f t="shared" ca="1" si="13"/>
        <v>#NAME?</v>
      </c>
      <c r="H283" s="24" t="s">
        <v>153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201</v>
      </c>
      <c r="N283" s="26">
        <v>1.4999999999999999E-2</v>
      </c>
      <c r="O283" s="7" t="s">
        <v>37</v>
      </c>
      <c r="P283" s="27">
        <v>0.1</v>
      </c>
      <c r="Q283" s="28"/>
      <c r="R283" s="28" t="s">
        <v>1076</v>
      </c>
      <c r="S283" s="7" t="s">
        <v>146</v>
      </c>
      <c r="T283" s="7" t="s">
        <v>1077</v>
      </c>
      <c r="U283" s="7" t="s">
        <v>39</v>
      </c>
      <c r="V283" s="24" t="e">
        <f t="shared" ca="1" si="14"/>
        <v>#NAME?</v>
      </c>
      <c r="W283" s="7"/>
      <c r="X283" s="7"/>
      <c r="Y283" s="29" t="s">
        <v>148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>
        <v>64088.18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1078</v>
      </c>
      <c r="C284" s="64" t="s">
        <v>1079</v>
      </c>
      <c r="D284" s="6" t="s">
        <v>64</v>
      </c>
      <c r="E284" s="6" t="s">
        <v>20</v>
      </c>
      <c r="F284" s="7" t="s">
        <v>143</v>
      </c>
      <c r="G284" s="7" t="e">
        <f t="shared" ca="1" si="13"/>
        <v>#NAME?</v>
      </c>
      <c r="H284" s="8" t="s">
        <v>144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42</v>
      </c>
      <c r="N284" s="10">
        <v>0.01</v>
      </c>
      <c r="O284" s="6" t="s">
        <v>25</v>
      </c>
      <c r="P284" s="11">
        <v>0</v>
      </c>
      <c r="Q284" s="108"/>
      <c r="R284" s="108" t="s">
        <v>310</v>
      </c>
      <c r="S284" s="6" t="s">
        <v>146</v>
      </c>
      <c r="T284" s="7" t="s">
        <v>1080</v>
      </c>
      <c r="U284" s="6" t="s">
        <v>20</v>
      </c>
      <c r="V284" s="24" t="e">
        <f t="shared" ca="1" si="14"/>
        <v>#NAME?</v>
      </c>
      <c r="W284" s="6"/>
      <c r="X284" s="6"/>
      <c r="Y284" s="109" t="s">
        <v>148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87" t="s">
        <v>1081</v>
      </c>
      <c r="C285" s="49" t="s">
        <v>1082</v>
      </c>
      <c r="D285" s="7" t="s">
        <v>19</v>
      </c>
      <c r="E285" s="7" t="s">
        <v>20</v>
      </c>
      <c r="F285" s="7" t="s">
        <v>211</v>
      </c>
      <c r="G285" s="7" t="e">
        <f t="shared" ca="1" si="13"/>
        <v>#NAME?</v>
      </c>
      <c r="H285" s="24" t="s">
        <v>144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42</v>
      </c>
      <c r="N285" s="26">
        <v>1.2E-2</v>
      </c>
      <c r="O285" s="7" t="s">
        <v>25</v>
      </c>
      <c r="P285" s="27">
        <v>0</v>
      </c>
      <c r="Q285" s="84"/>
      <c r="R285" s="45" t="s">
        <v>310</v>
      </c>
      <c r="S285" s="7" t="s">
        <v>146</v>
      </c>
      <c r="T285" s="7" t="s">
        <v>1083</v>
      </c>
      <c r="U285" s="7" t="s">
        <v>887</v>
      </c>
      <c r="V285" s="24" t="e">
        <f t="shared" ca="1" si="14"/>
        <v>#NAME?</v>
      </c>
      <c r="W285" s="7"/>
      <c r="X285" s="7"/>
      <c r="Y285" s="29" t="s">
        <v>148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1084</v>
      </c>
      <c r="C286" s="4" t="s">
        <v>1085</v>
      </c>
      <c r="D286" s="7" t="s">
        <v>19</v>
      </c>
      <c r="E286" s="7" t="s">
        <v>20</v>
      </c>
      <c r="F286" s="7" t="s">
        <v>200</v>
      </c>
      <c r="G286" s="7" t="e">
        <f t="shared" ca="1" si="13"/>
        <v>#NAME?</v>
      </c>
      <c r="H286" s="24" t="s">
        <v>162</v>
      </c>
      <c r="I286" s="24" t="s">
        <v>163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346</v>
      </c>
      <c r="N286" s="26">
        <v>0.02</v>
      </c>
      <c r="O286" s="7" t="s">
        <v>37</v>
      </c>
      <c r="P286" s="27">
        <v>0.2</v>
      </c>
      <c r="Q286" s="28"/>
      <c r="R286" s="28" t="s">
        <v>1086</v>
      </c>
      <c r="S286" s="7" t="s">
        <v>146</v>
      </c>
      <c r="T286" s="7" t="s">
        <v>1087</v>
      </c>
      <c r="U286" s="7" t="s">
        <v>20</v>
      </c>
      <c r="V286" s="24" t="e">
        <f t="shared" ca="1" si="14"/>
        <v>#NAME?</v>
      </c>
      <c r="W286" s="7"/>
      <c r="X286" s="7"/>
      <c r="Y286" s="29" t="s">
        <v>148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>
        <v>173.6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1088</v>
      </c>
      <c r="C287" s="4" t="s">
        <v>1089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162</v>
      </c>
      <c r="I287" s="24" t="s">
        <v>223</v>
      </c>
      <c r="J287" s="7" t="str">
        <f t="shared" si="15"/>
        <v>Não</v>
      </c>
      <c r="K287" s="25">
        <v>44993</v>
      </c>
      <c r="L287" s="7"/>
      <c r="M287" s="7" t="s">
        <v>42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146</v>
      </c>
      <c r="T287" s="7" t="s">
        <v>1090</v>
      </c>
      <c r="U287" s="7" t="s">
        <v>20</v>
      </c>
      <c r="V287" s="24" t="e">
        <f t="shared" ca="1" si="14"/>
        <v>#NAME?</v>
      </c>
      <c r="W287" s="7"/>
      <c r="X287" s="7"/>
      <c r="Y287" s="29" t="s">
        <v>148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>
        <v>51.44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1091</v>
      </c>
      <c r="C288" s="4" t="s">
        <v>1092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162</v>
      </c>
      <c r="I288" s="24" t="s">
        <v>223</v>
      </c>
      <c r="J288" s="7" t="str">
        <f t="shared" si="15"/>
        <v>Não</v>
      </c>
      <c r="K288" s="25">
        <v>45056</v>
      </c>
      <c r="L288" s="25"/>
      <c r="M288" s="7" t="s">
        <v>87</v>
      </c>
      <c r="N288" s="26">
        <v>2.5000000000000001E-2</v>
      </c>
      <c r="O288" s="7" t="s">
        <v>184</v>
      </c>
      <c r="P288" s="27">
        <v>0.2</v>
      </c>
      <c r="Q288" s="28"/>
      <c r="R288" s="28"/>
      <c r="S288" s="7" t="s">
        <v>146</v>
      </c>
      <c r="T288" s="7" t="s">
        <v>1090</v>
      </c>
      <c r="U288" s="7" t="s">
        <v>20</v>
      </c>
      <c r="V288" s="24" t="e">
        <f t="shared" ca="1" si="14"/>
        <v>#NAME?</v>
      </c>
      <c r="W288" s="7"/>
      <c r="X288" s="7"/>
      <c r="Y288" s="29" t="s">
        <v>148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>
        <v>0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1093</v>
      </c>
      <c r="C289" s="4" t="s">
        <v>1094</v>
      </c>
      <c r="D289" s="7" t="s">
        <v>80</v>
      </c>
      <c r="E289" s="7" t="s">
        <v>49</v>
      </c>
      <c r="F289" s="7" t="s">
        <v>81</v>
      </c>
      <c r="G289" s="7" t="e">
        <f t="shared" ca="1" si="13"/>
        <v>#NAME?</v>
      </c>
      <c r="H289" s="24" t="s">
        <v>153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42</v>
      </c>
      <c r="N289" s="26">
        <v>0.01</v>
      </c>
      <c r="O289" s="7" t="s">
        <v>25</v>
      </c>
      <c r="P289" s="27">
        <v>0</v>
      </c>
      <c r="Q289" s="36" t="s">
        <v>1095</v>
      </c>
      <c r="R289" s="28"/>
      <c r="S289" s="7" t="s">
        <v>146</v>
      </c>
      <c r="T289" s="7" t="s">
        <v>1096</v>
      </c>
      <c r="U289" s="7" t="s">
        <v>49</v>
      </c>
      <c r="V289" s="24" t="e">
        <f t="shared" ca="1" si="14"/>
        <v>#NAME?</v>
      </c>
      <c r="W289" s="7"/>
      <c r="X289" s="7"/>
      <c r="Y289" s="29" t="s">
        <v>148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>
        <v>698850.1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3" t="s">
        <v>1093</v>
      </c>
      <c r="C290" s="60" t="s">
        <v>1097</v>
      </c>
      <c r="D290" s="7" t="s">
        <v>80</v>
      </c>
      <c r="E290" s="7" t="s">
        <v>49</v>
      </c>
      <c r="F290" s="7" t="s">
        <v>81</v>
      </c>
      <c r="G290" s="7" t="e">
        <f t="shared" ca="1" si="13"/>
        <v>#NAME?</v>
      </c>
      <c r="H290" s="24" t="s">
        <v>144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146</v>
      </c>
      <c r="T290" s="7" t="s">
        <v>1096</v>
      </c>
      <c r="U290" s="7" t="s">
        <v>49</v>
      </c>
      <c r="V290" s="24" t="e">
        <f t="shared" ca="1" si="14"/>
        <v>#NAME?</v>
      </c>
      <c r="W290" s="7"/>
      <c r="X290" s="7"/>
      <c r="Y290" s="29" t="s">
        <v>453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8" t="s">
        <v>1098</v>
      </c>
      <c r="C291" s="39" t="s">
        <v>1099</v>
      </c>
      <c r="D291" s="7" t="s">
        <v>19</v>
      </c>
      <c r="E291" s="7" t="s">
        <v>49</v>
      </c>
      <c r="F291" s="7" t="s">
        <v>278</v>
      </c>
      <c r="G291" s="7" t="e">
        <f t="shared" ca="1" si="13"/>
        <v>#NAME?</v>
      </c>
      <c r="H291" s="24" t="s">
        <v>162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42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146</v>
      </c>
      <c r="T291" s="7" t="s">
        <v>1100</v>
      </c>
      <c r="U291" s="7" t="s">
        <v>49</v>
      </c>
      <c r="V291" s="24" t="e">
        <f t="shared" ca="1" si="14"/>
        <v>#NAME?</v>
      </c>
      <c r="W291" s="7"/>
      <c r="X291" s="7" t="s">
        <v>40</v>
      </c>
      <c r="Y291" s="29" t="s">
        <v>148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>
        <v>1808700.82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8" t="s">
        <v>1101</v>
      </c>
      <c r="C292" s="89" t="s">
        <v>1102</v>
      </c>
      <c r="D292" s="7" t="s">
        <v>80</v>
      </c>
      <c r="E292" s="7" t="s">
        <v>49</v>
      </c>
      <c r="F292" s="7" t="s">
        <v>81</v>
      </c>
      <c r="G292" s="7" t="e">
        <f t="shared" ca="1" si="13"/>
        <v>#NAME?</v>
      </c>
      <c r="H292" s="24" t="s">
        <v>153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42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146</v>
      </c>
      <c r="T292" s="7" t="s">
        <v>1103</v>
      </c>
      <c r="U292" s="7" t="s">
        <v>49</v>
      </c>
      <c r="V292" s="24" t="e">
        <f t="shared" ca="1" si="14"/>
        <v>#NAME?</v>
      </c>
      <c r="W292" s="7"/>
      <c r="X292" s="7" t="s">
        <v>52</v>
      </c>
      <c r="Y292" s="29" t="s">
        <v>148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>
        <v>280003.51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" t="s">
        <v>1104</v>
      </c>
      <c r="C293" s="4" t="s">
        <v>1105</v>
      </c>
      <c r="D293" s="7" t="s">
        <v>19</v>
      </c>
      <c r="E293" s="7" t="s">
        <v>20</v>
      </c>
      <c r="F293" s="7" t="s">
        <v>172</v>
      </c>
      <c r="G293" s="7" t="e">
        <f t="shared" ca="1" si="13"/>
        <v>#NAME?</v>
      </c>
      <c r="H293" s="24" t="s">
        <v>153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58</v>
      </c>
      <c r="N293" s="26">
        <v>1.4E-2</v>
      </c>
      <c r="O293" s="7" t="s">
        <v>37</v>
      </c>
      <c r="P293" s="27">
        <v>0.2</v>
      </c>
      <c r="Q293" s="36"/>
      <c r="R293" s="28"/>
      <c r="S293" s="7" t="s">
        <v>146</v>
      </c>
      <c r="T293" s="7" t="s">
        <v>1106</v>
      </c>
      <c r="U293" s="7" t="s">
        <v>20</v>
      </c>
      <c r="V293" s="24" t="e">
        <f t="shared" ca="1" si="14"/>
        <v>#NAME?</v>
      </c>
      <c r="W293" s="7"/>
      <c r="X293" s="7"/>
      <c r="Y293" s="29" t="s">
        <v>148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>
        <v>136062.22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1107</v>
      </c>
      <c r="C294" s="4" t="s">
        <v>1108</v>
      </c>
      <c r="D294" s="7" t="s">
        <v>19</v>
      </c>
      <c r="E294" s="7" t="s">
        <v>34</v>
      </c>
      <c r="F294" s="7" t="s">
        <v>35</v>
      </c>
      <c r="G294" s="7" t="e">
        <f t="shared" ca="1" si="13"/>
        <v>#NAME?</v>
      </c>
      <c r="H294" s="24" t="s">
        <v>153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58</v>
      </c>
      <c r="N294" s="26">
        <v>1.2E-2</v>
      </c>
      <c r="O294" s="7" t="s">
        <v>25</v>
      </c>
      <c r="P294" s="27">
        <v>0</v>
      </c>
      <c r="Q294" s="45"/>
      <c r="R294" s="28" t="s">
        <v>936</v>
      </c>
      <c r="S294" s="7" t="s">
        <v>146</v>
      </c>
      <c r="T294" s="7" t="s">
        <v>1109</v>
      </c>
      <c r="U294" s="7" t="s">
        <v>39</v>
      </c>
      <c r="V294" s="24" t="e">
        <f t="shared" ca="1" si="14"/>
        <v>#NAME?</v>
      </c>
      <c r="W294" s="7"/>
      <c r="X294" s="7"/>
      <c r="Y294" s="29" t="s">
        <v>148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>
        <v>143089.37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7" t="s">
        <v>1110</v>
      </c>
      <c r="C295" s="4" t="s">
        <v>1111</v>
      </c>
      <c r="D295" s="7" t="s">
        <v>19</v>
      </c>
      <c r="E295" s="7" t="s">
        <v>34</v>
      </c>
      <c r="F295" s="7" t="s">
        <v>35</v>
      </c>
      <c r="G295" s="7" t="e">
        <f t="shared" ca="1" si="13"/>
        <v>#NAME?</v>
      </c>
      <c r="H295" s="24" t="s">
        <v>153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42</v>
      </c>
      <c r="N295" s="26">
        <v>1.2E-2</v>
      </c>
      <c r="O295" s="7" t="s">
        <v>25</v>
      </c>
      <c r="P295" s="27">
        <v>0</v>
      </c>
      <c r="Q295" s="28"/>
      <c r="R295" s="28" t="s">
        <v>1112</v>
      </c>
      <c r="S295" s="7" t="s">
        <v>146</v>
      </c>
      <c r="T295" s="7" t="s">
        <v>1113</v>
      </c>
      <c r="U295" s="24" t="s">
        <v>39</v>
      </c>
      <c r="V295" s="24" t="e">
        <f t="shared" ca="1" si="14"/>
        <v>#NAME?</v>
      </c>
      <c r="W295" s="7"/>
      <c r="X295" s="7"/>
      <c r="Y295" s="29" t="s">
        <v>148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>
        <v>373101.52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7" t="s">
        <v>1110</v>
      </c>
      <c r="C296" s="4" t="s">
        <v>1114</v>
      </c>
      <c r="D296" s="7" t="s">
        <v>19</v>
      </c>
      <c r="E296" s="7" t="s">
        <v>34</v>
      </c>
      <c r="F296" s="7" t="s">
        <v>35</v>
      </c>
      <c r="G296" s="7" t="e">
        <f t="shared" ca="1" si="13"/>
        <v>#NAME?</v>
      </c>
      <c r="H296" s="24" t="s">
        <v>162</v>
      </c>
      <c r="I296" s="24" t="s">
        <v>206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1115</v>
      </c>
      <c r="R296" s="28"/>
      <c r="S296" s="7" t="s">
        <v>146</v>
      </c>
      <c r="T296" s="7" t="s">
        <v>1113</v>
      </c>
      <c r="U296" s="24" t="s">
        <v>39</v>
      </c>
      <c r="V296" s="24" t="e">
        <f t="shared" ca="1" si="14"/>
        <v>#NAME?</v>
      </c>
      <c r="W296" s="7"/>
      <c r="X296" s="7"/>
      <c r="Y296" s="29" t="s">
        <v>148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>
        <v>18656.28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" t="s">
        <v>1116</v>
      </c>
      <c r="C297" s="4" t="s">
        <v>1117</v>
      </c>
      <c r="D297" s="7" t="s">
        <v>64</v>
      </c>
      <c r="E297" s="7" t="s">
        <v>20</v>
      </c>
      <c r="F297" s="7" t="s">
        <v>956</v>
      </c>
      <c r="G297" s="7" t="e">
        <f t="shared" ca="1" si="13"/>
        <v>#NAME?</v>
      </c>
      <c r="H297" s="24" t="s">
        <v>153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58</v>
      </c>
      <c r="N297" s="26">
        <v>8.0000000000000002E-3</v>
      </c>
      <c r="O297" s="7" t="s">
        <v>37</v>
      </c>
      <c r="P297" s="27">
        <v>0.1</v>
      </c>
      <c r="Q297" s="116" t="s">
        <v>1118</v>
      </c>
      <c r="R297" s="28" t="s">
        <v>1119</v>
      </c>
      <c r="S297" s="7" t="s">
        <v>146</v>
      </c>
      <c r="T297" s="7" t="s">
        <v>1120</v>
      </c>
      <c r="U297" s="7" t="s">
        <v>20</v>
      </c>
      <c r="V297" s="24" t="e">
        <f t="shared" ca="1" si="14"/>
        <v>#NAME?</v>
      </c>
      <c r="W297" s="7"/>
      <c r="X297" s="7"/>
      <c r="Y297" s="29" t="s">
        <v>148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>
        <v>1363870.08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1121</v>
      </c>
      <c r="C298" s="4" t="s">
        <v>1122</v>
      </c>
      <c r="D298" s="7" t="s">
        <v>55</v>
      </c>
      <c r="E298" s="7" t="s">
        <v>34</v>
      </c>
      <c r="F298" s="7" t="s">
        <v>1123</v>
      </c>
      <c r="G298" s="7" t="e">
        <f t="shared" ca="1" si="13"/>
        <v>#NAME?</v>
      </c>
      <c r="H298" s="24" t="s">
        <v>153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58</v>
      </c>
      <c r="N298" s="26">
        <v>1.2E-2</v>
      </c>
      <c r="O298" s="7" t="s">
        <v>37</v>
      </c>
      <c r="P298" s="27">
        <v>0.1</v>
      </c>
      <c r="Q298" s="116"/>
      <c r="R298" s="28"/>
      <c r="S298" s="7" t="s">
        <v>188</v>
      </c>
      <c r="T298" s="7" t="s">
        <v>1124</v>
      </c>
      <c r="U298" s="7" t="s">
        <v>39</v>
      </c>
      <c r="V298" s="24" t="e">
        <f t="shared" ca="1" si="14"/>
        <v>#NAME?</v>
      </c>
      <c r="W298" s="7"/>
      <c r="X298" s="7" t="s">
        <v>40</v>
      </c>
      <c r="Y298" s="29"/>
      <c r="Z298" s="30"/>
      <c r="AA298" s="30"/>
      <c r="AB298" s="32">
        <v>49075100015775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>
        <v>101190.97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1125</v>
      </c>
      <c r="C299" s="4" t="s">
        <v>1126</v>
      </c>
      <c r="D299" s="7" t="s">
        <v>19</v>
      </c>
      <c r="E299" s="7" t="s">
        <v>49</v>
      </c>
      <c r="F299" s="7" t="s">
        <v>50</v>
      </c>
      <c r="G299" s="7" t="e">
        <f t="shared" ca="1" si="13"/>
        <v>#NAME?</v>
      </c>
      <c r="H299" s="24" t="s">
        <v>153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42</v>
      </c>
      <c r="N299" s="26">
        <v>0.01</v>
      </c>
      <c r="O299" s="7" t="s">
        <v>25</v>
      </c>
      <c r="P299" s="27">
        <v>0</v>
      </c>
      <c r="Q299" s="45"/>
      <c r="R299" s="117" t="s">
        <v>1127</v>
      </c>
      <c r="S299" s="7" t="s">
        <v>188</v>
      </c>
      <c r="T299" s="7" t="s">
        <v>1128</v>
      </c>
      <c r="U299" s="7" t="s">
        <v>49</v>
      </c>
      <c r="V299" s="24" t="e">
        <f t="shared" ca="1" si="14"/>
        <v>#NAME?</v>
      </c>
      <c r="W299" s="7"/>
      <c r="X299" s="7"/>
      <c r="Y299" s="29" t="s">
        <v>254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>
        <v>104115.16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" t="s">
        <v>1129</v>
      </c>
      <c r="C300" s="4" t="s">
        <v>1130</v>
      </c>
      <c r="D300" s="7" t="s">
        <v>19</v>
      </c>
      <c r="E300" s="7" t="s">
        <v>34</v>
      </c>
      <c r="F300" s="7" t="s">
        <v>263</v>
      </c>
      <c r="G300" s="7" t="e">
        <f t="shared" ca="1" si="13"/>
        <v>#NAME?</v>
      </c>
      <c r="H300" s="24" t="s">
        <v>153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201</v>
      </c>
      <c r="N300" s="26">
        <v>1.4999999999999999E-2</v>
      </c>
      <c r="O300" s="7" t="s">
        <v>37</v>
      </c>
      <c r="P300" s="27">
        <v>0.1</v>
      </c>
      <c r="Q300" s="45"/>
      <c r="R300" s="28" t="s">
        <v>674</v>
      </c>
      <c r="S300" s="7" t="s">
        <v>146</v>
      </c>
      <c r="T300" s="7" t="s">
        <v>1131</v>
      </c>
      <c r="U300" s="7" t="s">
        <v>60</v>
      </c>
      <c r="V300" s="24" t="e">
        <f t="shared" ca="1" si="14"/>
        <v>#NAME?</v>
      </c>
      <c r="W300" s="7"/>
      <c r="X300" s="7"/>
      <c r="Y300" s="29" t="s">
        <v>148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>
        <v>284512.36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" t="s">
        <v>1132</v>
      </c>
      <c r="C301" s="4" t="s">
        <v>1133</v>
      </c>
      <c r="D301" s="7" t="s">
        <v>19</v>
      </c>
      <c r="E301" s="7" t="s">
        <v>34</v>
      </c>
      <c r="F301" s="7" t="s">
        <v>35</v>
      </c>
      <c r="G301" s="7" t="e">
        <f t="shared" ca="1" si="13"/>
        <v>#NAME?</v>
      </c>
      <c r="H301" s="24" t="s">
        <v>162</v>
      </c>
      <c r="I301" s="24" t="s">
        <v>1134</v>
      </c>
      <c r="J301" s="7" t="str">
        <f t="shared" si="15"/>
        <v>Não</v>
      </c>
      <c r="K301" s="25">
        <v>45162</v>
      </c>
      <c r="L301" s="25"/>
      <c r="M301" s="7" t="s">
        <v>201</v>
      </c>
      <c r="N301" s="26">
        <v>1.4999999999999999E-2</v>
      </c>
      <c r="O301" s="7" t="s">
        <v>37</v>
      </c>
      <c r="P301" s="27">
        <v>0.1</v>
      </c>
      <c r="Q301" s="45"/>
      <c r="R301" s="28" t="s">
        <v>1135</v>
      </c>
      <c r="S301" s="7" t="s">
        <v>146</v>
      </c>
      <c r="T301" s="7" t="s">
        <v>1136</v>
      </c>
      <c r="U301" s="7" t="s">
        <v>39</v>
      </c>
      <c r="V301" s="24" t="e">
        <f t="shared" ca="1" si="14"/>
        <v>#NAME?</v>
      </c>
      <c r="W301" s="7"/>
      <c r="X301" s="7"/>
      <c r="Y301" s="29" t="s">
        <v>148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>
        <v>828.21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1137</v>
      </c>
      <c r="C302" s="4" t="s">
        <v>1138</v>
      </c>
      <c r="D302" s="7" t="s">
        <v>19</v>
      </c>
      <c r="E302" s="7" t="s">
        <v>49</v>
      </c>
      <c r="F302" s="7" t="s">
        <v>329</v>
      </c>
      <c r="G302" s="7" t="e">
        <f t="shared" ca="1" si="13"/>
        <v>#NAME?</v>
      </c>
      <c r="H302" s="24" t="s">
        <v>162</v>
      </c>
      <c r="I302" s="24" t="s">
        <v>163</v>
      </c>
      <c r="J302" s="7" t="str">
        <f t="shared" si="15"/>
        <v>Não</v>
      </c>
      <c r="K302" s="25">
        <v>44928</v>
      </c>
      <c r="L302" s="7"/>
      <c r="M302" s="7" t="s">
        <v>42</v>
      </c>
      <c r="N302" s="26">
        <v>0.01</v>
      </c>
      <c r="O302" s="7" t="s">
        <v>25</v>
      </c>
      <c r="P302" s="27">
        <v>0</v>
      </c>
      <c r="Q302" s="28"/>
      <c r="R302" s="28" t="s">
        <v>1139</v>
      </c>
      <c r="S302" s="7" t="s">
        <v>146</v>
      </c>
      <c r="T302" s="7" t="s">
        <v>1140</v>
      </c>
      <c r="U302" s="7" t="s">
        <v>20</v>
      </c>
      <c r="V302" s="24" t="e">
        <f t="shared" ca="1" si="14"/>
        <v>#NAME?</v>
      </c>
      <c r="W302" s="7"/>
      <c r="X302" s="7"/>
      <c r="Y302" s="29" t="s">
        <v>254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>
        <v>9.7899999999999991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1141</v>
      </c>
      <c r="C303" s="4" t="s">
        <v>1142</v>
      </c>
      <c r="D303" s="7" t="s">
        <v>64</v>
      </c>
      <c r="E303" s="7" t="s">
        <v>20</v>
      </c>
      <c r="F303" s="7" t="s">
        <v>143</v>
      </c>
      <c r="G303" s="7" t="e">
        <f t="shared" ca="1" si="13"/>
        <v>#NAME?</v>
      </c>
      <c r="H303" s="24" t="s">
        <v>144</v>
      </c>
      <c r="I303" s="24" t="s">
        <v>25</v>
      </c>
      <c r="J303" s="7" t="s">
        <v>1143</v>
      </c>
      <c r="K303" s="25">
        <v>45392</v>
      </c>
      <c r="L303" s="79">
        <v>45525</v>
      </c>
      <c r="M303" s="7" t="s">
        <v>1144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146</v>
      </c>
      <c r="T303" s="7" t="s">
        <v>1145</v>
      </c>
      <c r="U303" s="7" t="s">
        <v>887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>
        <v>0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1146</v>
      </c>
      <c r="C304" s="4" t="s">
        <v>1147</v>
      </c>
      <c r="D304" s="7" t="s">
        <v>19</v>
      </c>
      <c r="E304" s="7" t="s">
        <v>49</v>
      </c>
      <c r="F304" s="7" t="s">
        <v>50</v>
      </c>
      <c r="G304" s="7" t="e">
        <f t="shared" ca="1" si="13"/>
        <v>#NAME?</v>
      </c>
      <c r="H304" s="24" t="s">
        <v>144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42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146</v>
      </c>
      <c r="T304" s="7" t="s">
        <v>1148</v>
      </c>
      <c r="U304" s="7" t="s">
        <v>49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>
        <v>0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1149</v>
      </c>
      <c r="C305" s="4" t="s">
        <v>1150</v>
      </c>
      <c r="D305" s="7" t="s">
        <v>19</v>
      </c>
      <c r="E305" s="7" t="s">
        <v>20</v>
      </c>
      <c r="F305" s="7" t="s">
        <v>200</v>
      </c>
      <c r="G305" s="7" t="e">
        <f t="shared" ca="1" si="13"/>
        <v>#NAME?</v>
      </c>
      <c r="H305" s="24" t="s">
        <v>162</v>
      </c>
      <c r="I305" s="24" t="s">
        <v>163</v>
      </c>
      <c r="J305" s="7" t="str">
        <f t="shared" si="16"/>
        <v>Não</v>
      </c>
      <c r="K305" s="25">
        <v>44924</v>
      </c>
      <c r="L305" s="7"/>
      <c r="M305" s="7" t="s">
        <v>42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146</v>
      </c>
      <c r="T305" s="7" t="s">
        <v>1151</v>
      </c>
      <c r="U305" s="7" t="s">
        <v>887</v>
      </c>
      <c r="V305" s="24" t="e">
        <f t="shared" ca="1" si="14"/>
        <v>#NAME?</v>
      </c>
      <c r="W305" s="7"/>
      <c r="X305" s="7"/>
      <c r="Y305" s="29" t="s">
        <v>254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>
        <v>145.36000000000001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1152</v>
      </c>
      <c r="C306" s="4" t="s">
        <v>1153</v>
      </c>
      <c r="D306" s="7" t="s">
        <v>19</v>
      </c>
      <c r="E306" s="7" t="s">
        <v>20</v>
      </c>
      <c r="F306" s="7" t="s">
        <v>200</v>
      </c>
      <c r="G306" s="7" t="e">
        <f t="shared" ca="1" si="13"/>
        <v>#NAME?</v>
      </c>
      <c r="H306" s="24" t="s">
        <v>153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467</v>
      </c>
      <c r="N306" s="26">
        <v>8.0000000000000002E-3</v>
      </c>
      <c r="O306" s="7" t="s">
        <v>25</v>
      </c>
      <c r="P306" s="27">
        <v>0</v>
      </c>
      <c r="Q306" s="28" t="s">
        <v>1154</v>
      </c>
      <c r="R306" s="90"/>
      <c r="S306" s="7" t="s">
        <v>188</v>
      </c>
      <c r="T306" s="7" t="s">
        <v>1155</v>
      </c>
      <c r="U306" s="7" t="s">
        <v>20</v>
      </c>
      <c r="V306" s="24" t="e">
        <f t="shared" ca="1" si="14"/>
        <v>#NAME?</v>
      </c>
      <c r="W306" s="7"/>
      <c r="X306" s="7" t="s">
        <v>40</v>
      </c>
      <c r="Y306" s="29" t="s">
        <v>148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>
        <v>872494.33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1156</v>
      </c>
      <c r="C307" s="4" t="s">
        <v>1157</v>
      </c>
      <c r="D307" s="7" t="s">
        <v>19</v>
      </c>
      <c r="E307" s="7" t="s">
        <v>34</v>
      </c>
      <c r="F307" s="7" t="s">
        <v>617</v>
      </c>
      <c r="G307" s="7" t="e">
        <f t="shared" ca="1" si="13"/>
        <v>#NAME?</v>
      </c>
      <c r="H307" s="24" t="s">
        <v>162</v>
      </c>
      <c r="I307" s="24" t="s">
        <v>163</v>
      </c>
      <c r="J307" s="7" t="str">
        <f t="shared" si="16"/>
        <v>Não</v>
      </c>
      <c r="K307" s="25">
        <v>45166</v>
      </c>
      <c r="L307" s="25"/>
      <c r="M307" s="7" t="s">
        <v>42</v>
      </c>
      <c r="N307" s="26">
        <v>7.0000000000000001E-3</v>
      </c>
      <c r="O307" s="7" t="s">
        <v>25</v>
      </c>
      <c r="P307" s="27">
        <v>0</v>
      </c>
      <c r="Q307" s="90"/>
      <c r="R307" s="28" t="s">
        <v>1158</v>
      </c>
      <c r="S307" s="7" t="s">
        <v>146</v>
      </c>
      <c r="T307" s="7" t="s">
        <v>1159</v>
      </c>
      <c r="U307" s="7" t="s">
        <v>60</v>
      </c>
      <c r="V307" s="24" t="e">
        <f t="shared" ca="1" si="14"/>
        <v>#NAME?</v>
      </c>
      <c r="W307" s="7"/>
      <c r="X307" s="7"/>
      <c r="Y307" s="29" t="s">
        <v>148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>
        <v>0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83" t="s">
        <v>1160</v>
      </c>
      <c r="C308" s="44" t="s">
        <v>1161</v>
      </c>
      <c r="D308" s="7" t="s">
        <v>19</v>
      </c>
      <c r="E308" s="7" t="s">
        <v>49</v>
      </c>
      <c r="F308" s="7" t="s">
        <v>50</v>
      </c>
      <c r="G308" s="7" t="e">
        <f t="shared" ca="1" si="13"/>
        <v>#NAME?</v>
      </c>
      <c r="H308" s="24" t="s">
        <v>144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42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188</v>
      </c>
      <c r="T308" s="7" t="s">
        <v>1162</v>
      </c>
      <c r="U308" s="7" t="s">
        <v>49</v>
      </c>
      <c r="V308" s="24" t="e">
        <f t="shared" ca="1" si="14"/>
        <v>#NAME?</v>
      </c>
      <c r="W308" s="7"/>
      <c r="X308" s="7"/>
      <c r="Y308" s="29" t="s">
        <v>148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1163</v>
      </c>
      <c r="C309" s="4" t="s">
        <v>1164</v>
      </c>
      <c r="D309" s="7" t="s">
        <v>19</v>
      </c>
      <c r="E309" s="7" t="s">
        <v>49</v>
      </c>
      <c r="F309" s="7" t="s">
        <v>50</v>
      </c>
      <c r="G309" s="7" t="e">
        <f t="shared" ca="1" si="13"/>
        <v>#NAME?</v>
      </c>
      <c r="H309" s="24" t="s">
        <v>162</v>
      </c>
      <c r="I309" s="24" t="s">
        <v>163</v>
      </c>
      <c r="J309" s="7" t="str">
        <f t="shared" si="16"/>
        <v>Não</v>
      </c>
      <c r="K309" s="25">
        <v>44998</v>
      </c>
      <c r="L309" s="7"/>
      <c r="M309" s="7" t="s">
        <v>42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146</v>
      </c>
      <c r="T309" s="7" t="s">
        <v>1165</v>
      </c>
      <c r="U309" s="7" t="s">
        <v>49</v>
      </c>
      <c r="V309" s="24" t="e">
        <f t="shared" ca="1" si="14"/>
        <v>#NAME?</v>
      </c>
      <c r="W309" s="7"/>
      <c r="X309" s="7"/>
      <c r="Y309" s="29" t="s">
        <v>148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>
        <v>0.03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1166</v>
      </c>
      <c r="C310" s="4" t="s">
        <v>1167</v>
      </c>
      <c r="D310" s="7" t="s">
        <v>19</v>
      </c>
      <c r="E310" s="7" t="s">
        <v>20</v>
      </c>
      <c r="F310" s="7" t="s">
        <v>373</v>
      </c>
      <c r="G310" s="7" t="e">
        <f t="shared" ca="1" si="13"/>
        <v>#NAME?</v>
      </c>
      <c r="H310" s="24" t="s">
        <v>153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173</v>
      </c>
      <c r="N310" s="26">
        <v>0</v>
      </c>
      <c r="O310" s="7" t="s">
        <v>25</v>
      </c>
      <c r="P310" s="27">
        <v>0</v>
      </c>
      <c r="Q310" s="28"/>
      <c r="R310" s="28" t="s">
        <v>1168</v>
      </c>
      <c r="S310" s="7" t="s">
        <v>146</v>
      </c>
      <c r="T310" s="7" t="s">
        <v>1169</v>
      </c>
      <c r="U310" s="7" t="s">
        <v>20</v>
      </c>
      <c r="V310" s="24" t="e">
        <f t="shared" ca="1" si="14"/>
        <v>#NAME?</v>
      </c>
      <c r="W310" s="7"/>
      <c r="X310" s="7"/>
      <c r="Y310" s="29" t="s">
        <v>148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>
        <v>24811.35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40" t="s">
        <v>1170</v>
      </c>
      <c r="C311" s="34" t="s">
        <v>1171</v>
      </c>
      <c r="D311" s="7" t="s">
        <v>19</v>
      </c>
      <c r="E311" s="7" t="s">
        <v>34</v>
      </c>
      <c r="F311" s="9" t="s">
        <v>35</v>
      </c>
      <c r="G311" s="7" t="e">
        <f t="shared" ca="1" si="13"/>
        <v>#NAME?</v>
      </c>
      <c r="H311" s="24" t="s">
        <v>162</v>
      </c>
      <c r="I311" s="24" t="s">
        <v>163</v>
      </c>
      <c r="J311" s="7" t="str">
        <f t="shared" si="16"/>
        <v>Não</v>
      </c>
      <c r="K311" s="25">
        <v>45212</v>
      </c>
      <c r="L311" s="7"/>
      <c r="M311" s="7" t="s">
        <v>173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146</v>
      </c>
      <c r="T311" s="7" t="s">
        <v>1172</v>
      </c>
      <c r="U311" s="7" t="s">
        <v>39</v>
      </c>
      <c r="V311" s="24" t="e">
        <f t="shared" ca="1" si="14"/>
        <v>#NAME?</v>
      </c>
      <c r="W311" s="7"/>
      <c r="X311" s="7"/>
      <c r="Y311" s="29" t="s">
        <v>148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>
        <v>0.09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40" t="s">
        <v>1173</v>
      </c>
      <c r="C312" s="34" t="s">
        <v>1174</v>
      </c>
      <c r="D312" s="7" t="s">
        <v>19</v>
      </c>
      <c r="E312" s="7" t="s">
        <v>20</v>
      </c>
      <c r="F312" s="9" t="s">
        <v>990</v>
      </c>
      <c r="G312" s="7" t="e">
        <f t="shared" ca="1" si="13"/>
        <v>#NAME?</v>
      </c>
      <c r="H312" s="24" t="s">
        <v>153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42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146</v>
      </c>
      <c r="T312" s="7" t="s">
        <v>1175</v>
      </c>
      <c r="U312" s="7" t="s">
        <v>60</v>
      </c>
      <c r="V312" s="24" t="e">
        <f t="shared" ca="1" si="14"/>
        <v>#NAME?</v>
      </c>
      <c r="W312" s="7"/>
      <c r="X312" s="7" t="s">
        <v>52</v>
      </c>
      <c r="Y312" s="29" t="s">
        <v>148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>
        <v>141010.93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40" t="s">
        <v>1176</v>
      </c>
      <c r="C313" s="34" t="s">
        <v>1177</v>
      </c>
      <c r="D313" s="7" t="s">
        <v>19</v>
      </c>
      <c r="E313" s="7" t="s">
        <v>20</v>
      </c>
      <c r="F313" s="9" t="s">
        <v>200</v>
      </c>
      <c r="G313" s="7" t="e">
        <f t="shared" ca="1" si="13"/>
        <v>#NAME?</v>
      </c>
      <c r="H313" s="24" t="s">
        <v>168</v>
      </c>
      <c r="I313" s="24" t="s">
        <v>223</v>
      </c>
      <c r="J313" s="7" t="str">
        <f t="shared" si="16"/>
        <v>Não</v>
      </c>
      <c r="K313" s="25">
        <v>45582</v>
      </c>
      <c r="L313" s="7"/>
      <c r="M313" s="7" t="s">
        <v>173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146</v>
      </c>
      <c r="T313" s="7" t="s">
        <v>1178</v>
      </c>
      <c r="U313" s="7" t="s">
        <v>20</v>
      </c>
      <c r="V313" s="24" t="e">
        <f t="shared" ca="1" si="14"/>
        <v>#NAME?</v>
      </c>
      <c r="W313" s="7"/>
      <c r="X313" s="7" t="s">
        <v>40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>
        <v>511.87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3" t="s">
        <v>1179</v>
      </c>
      <c r="C314" s="4" t="s">
        <v>1180</v>
      </c>
      <c r="D314" s="7" t="s">
        <v>19</v>
      </c>
      <c r="E314" s="7" t="s">
        <v>49</v>
      </c>
      <c r="F314" s="7" t="s">
        <v>167</v>
      </c>
      <c r="G314" s="7" t="e">
        <f t="shared" ca="1" si="13"/>
        <v>#NAME?</v>
      </c>
      <c r="H314" s="24" t="s">
        <v>153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42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146</v>
      </c>
      <c r="T314" s="7" t="s">
        <v>1181</v>
      </c>
      <c r="U314" s="7" t="s">
        <v>49</v>
      </c>
      <c r="V314" s="24" t="e">
        <f t="shared" ca="1" si="14"/>
        <v>#NAME?</v>
      </c>
      <c r="W314" s="7"/>
      <c r="X314" s="7"/>
      <c r="Y314" s="29" t="s">
        <v>148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>
        <v>15176.2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1182</v>
      </c>
      <c r="C315" s="41" t="s">
        <v>1183</v>
      </c>
      <c r="D315" s="7" t="s">
        <v>64</v>
      </c>
      <c r="E315" s="7" t="s">
        <v>20</v>
      </c>
      <c r="F315" s="7" t="s">
        <v>143</v>
      </c>
      <c r="G315" s="7" t="e">
        <f t="shared" ca="1" si="13"/>
        <v>#NAME?</v>
      </c>
      <c r="H315" s="24" t="s">
        <v>144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201</v>
      </c>
      <c r="N315" s="26">
        <v>0.01</v>
      </c>
      <c r="O315" s="7" t="s">
        <v>37</v>
      </c>
      <c r="P315" s="27">
        <v>0.1</v>
      </c>
      <c r="Q315" s="28"/>
      <c r="R315" s="90" t="s">
        <v>703</v>
      </c>
      <c r="S315" s="7" t="s">
        <v>146</v>
      </c>
      <c r="T315" s="7" t="s">
        <v>1184</v>
      </c>
      <c r="U315" s="7" t="s">
        <v>20</v>
      </c>
      <c r="V315" s="24" t="e">
        <f t="shared" ca="1" si="14"/>
        <v>#NAME?</v>
      </c>
      <c r="W315" s="7"/>
      <c r="X315" s="7"/>
      <c r="Y315" s="29" t="s">
        <v>148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>
        <v>0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3" t="s">
        <v>1185</v>
      </c>
      <c r="C316" s="4" t="s">
        <v>1186</v>
      </c>
      <c r="D316" s="7" t="s">
        <v>64</v>
      </c>
      <c r="E316" s="7" t="s">
        <v>20</v>
      </c>
      <c r="F316" s="7" t="s">
        <v>205</v>
      </c>
      <c r="G316" s="7" t="e">
        <f t="shared" ca="1" si="13"/>
        <v>#NAME?</v>
      </c>
      <c r="H316" s="24" t="s">
        <v>162</v>
      </c>
      <c r="I316" s="24" t="s">
        <v>206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1187</v>
      </c>
      <c r="R316" s="90"/>
      <c r="S316" s="7" t="s">
        <v>146</v>
      </c>
      <c r="T316" s="7" t="s">
        <v>1188</v>
      </c>
      <c r="U316" s="7" t="s">
        <v>20</v>
      </c>
      <c r="V316" s="24" t="e">
        <f t="shared" ca="1" si="14"/>
        <v>#NAME?</v>
      </c>
      <c r="W316" s="7"/>
      <c r="X316" s="7"/>
      <c r="Y316" s="29" t="s">
        <v>148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>
        <v>19.2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37" t="s">
        <v>1189</v>
      </c>
      <c r="C317" s="4" t="s">
        <v>1190</v>
      </c>
      <c r="D317" s="7" t="s">
        <v>19</v>
      </c>
      <c r="E317" s="7" t="s">
        <v>34</v>
      </c>
      <c r="F317" s="7" t="s">
        <v>263</v>
      </c>
      <c r="G317" s="7" t="e">
        <f t="shared" ca="1" si="13"/>
        <v>#NAME?</v>
      </c>
      <c r="H317" s="24" t="s">
        <v>153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201</v>
      </c>
      <c r="N317" s="26">
        <v>1.4999999999999999E-2</v>
      </c>
      <c r="O317" s="7" t="s">
        <v>37</v>
      </c>
      <c r="P317" s="27">
        <v>0.1</v>
      </c>
      <c r="Q317" s="28"/>
      <c r="R317" s="90"/>
      <c r="S317" s="7" t="s">
        <v>146</v>
      </c>
      <c r="T317" s="7" t="s">
        <v>1191</v>
      </c>
      <c r="U317" s="7" t="s">
        <v>39</v>
      </c>
      <c r="V317" s="24" t="e">
        <f t="shared" ca="1" si="14"/>
        <v>#NAME?</v>
      </c>
      <c r="W317" s="7"/>
      <c r="X317" s="7"/>
      <c r="Y317" s="29" t="s">
        <v>148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>
        <v>0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3" t="s">
        <v>1192</v>
      </c>
      <c r="C318" s="4" t="s">
        <v>1193</v>
      </c>
      <c r="D318" s="7" t="s">
        <v>19</v>
      </c>
      <c r="E318" s="7" t="s">
        <v>49</v>
      </c>
      <c r="F318" s="7" t="s">
        <v>278</v>
      </c>
      <c r="G318" s="7" t="e">
        <f t="shared" ca="1" si="13"/>
        <v>#NAME?</v>
      </c>
      <c r="H318" s="24" t="s">
        <v>153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42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146</v>
      </c>
      <c r="T318" s="7" t="s">
        <v>1194</v>
      </c>
      <c r="U318" s="7" t="s">
        <v>49</v>
      </c>
      <c r="V318" s="24" t="e">
        <f t="shared" ca="1" si="14"/>
        <v>#NAME?</v>
      </c>
      <c r="W318" s="7"/>
      <c r="X318" s="7"/>
      <c r="Y318" s="29" t="s">
        <v>254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>
        <v>104211.7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8" t="s">
        <v>1195</v>
      </c>
      <c r="C319" s="39" t="s">
        <v>1196</v>
      </c>
      <c r="D319" s="7" t="s">
        <v>19</v>
      </c>
      <c r="E319" s="7" t="s">
        <v>20</v>
      </c>
      <c r="F319" s="7" t="s">
        <v>211</v>
      </c>
      <c r="G319" s="7" t="e">
        <f t="shared" ca="1" si="13"/>
        <v>#NAME?</v>
      </c>
      <c r="H319" s="24" t="s">
        <v>153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58</v>
      </c>
      <c r="N319" s="26">
        <v>1.2E-2</v>
      </c>
      <c r="O319" s="7" t="s">
        <v>37</v>
      </c>
      <c r="P319" s="27">
        <v>0.1</v>
      </c>
      <c r="Q319" s="90"/>
      <c r="R319" s="90"/>
      <c r="S319" s="7" t="s">
        <v>146</v>
      </c>
      <c r="T319" s="12" t="s">
        <v>1197</v>
      </c>
      <c r="U319" s="7" t="s">
        <v>20</v>
      </c>
      <c r="V319" s="24" t="e">
        <f t="shared" ca="1" si="14"/>
        <v>#NAME?</v>
      </c>
      <c r="W319" s="7"/>
      <c r="X319" s="7" t="s">
        <v>52</v>
      </c>
      <c r="Y319" s="29" t="s">
        <v>148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>
        <v>59224.57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1198</v>
      </c>
      <c r="C320" s="4" t="s">
        <v>1199</v>
      </c>
      <c r="D320" s="7" t="s">
        <v>19</v>
      </c>
      <c r="E320" s="7" t="s">
        <v>20</v>
      </c>
      <c r="F320" s="7" t="s">
        <v>373</v>
      </c>
      <c r="G320" s="7" t="e">
        <f t="shared" ca="1" si="13"/>
        <v>#NAME?</v>
      </c>
      <c r="H320" s="24" t="s">
        <v>153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42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146</v>
      </c>
      <c r="T320" s="7" t="s">
        <v>1200</v>
      </c>
      <c r="U320" s="119" t="s">
        <v>1201</v>
      </c>
      <c r="V320" s="24" t="e">
        <f t="shared" ca="1" si="14"/>
        <v>#NAME?</v>
      </c>
      <c r="W320" s="7"/>
      <c r="X320" s="7"/>
      <c r="Y320" s="29" t="s">
        <v>148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>
        <v>45069.16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8" t="s">
        <v>1202</v>
      </c>
      <c r="C321" s="39" t="s">
        <v>1203</v>
      </c>
      <c r="D321" s="7" t="s">
        <v>19</v>
      </c>
      <c r="E321" s="7" t="s">
        <v>49</v>
      </c>
      <c r="F321" s="7" t="s">
        <v>50</v>
      </c>
      <c r="G321" s="7" t="e">
        <f t="shared" ca="1" si="13"/>
        <v>#NAME?</v>
      </c>
      <c r="H321" s="24" t="s">
        <v>153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42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188</v>
      </c>
      <c r="T321" s="12" t="s">
        <v>1204</v>
      </c>
      <c r="U321" s="12" t="s">
        <v>49</v>
      </c>
      <c r="V321" s="24" t="e">
        <f t="shared" ca="1" si="14"/>
        <v>#NAME?</v>
      </c>
      <c r="W321" s="7"/>
      <c r="X321" s="7" t="s">
        <v>52</v>
      </c>
      <c r="Y321" s="29" t="s">
        <v>148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>
        <v>206799.82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6" t="s">
        <v>1205</v>
      </c>
      <c r="C322" s="44" t="s">
        <v>1206</v>
      </c>
      <c r="D322" s="7" t="s">
        <v>64</v>
      </c>
      <c r="E322" s="7" t="s">
        <v>20</v>
      </c>
      <c r="F322" s="7" t="s">
        <v>143</v>
      </c>
      <c r="G322" s="7" t="e">
        <f t="shared" ca="1" si="13"/>
        <v>#NAME?</v>
      </c>
      <c r="H322" s="24" t="s">
        <v>144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58</v>
      </c>
      <c r="N322" s="26">
        <v>1.2E-2</v>
      </c>
      <c r="O322" s="7" t="s">
        <v>37</v>
      </c>
      <c r="P322" s="27">
        <v>0.1</v>
      </c>
      <c r="Q322" s="90"/>
      <c r="R322" s="90"/>
      <c r="S322" s="7" t="s">
        <v>146</v>
      </c>
      <c r="T322" s="7" t="s">
        <v>1207</v>
      </c>
      <c r="U322" s="120" t="s">
        <v>20</v>
      </c>
      <c r="V322" s="24" t="e">
        <f t="shared" ca="1" si="14"/>
        <v>#NAME?</v>
      </c>
      <c r="W322" s="7"/>
      <c r="X322" s="7"/>
      <c r="Y322" s="29" t="s">
        <v>148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" t="s">
        <v>1208</v>
      </c>
      <c r="C323" s="4" t="s">
        <v>1209</v>
      </c>
      <c r="D323" s="7" t="s">
        <v>19</v>
      </c>
      <c r="E323" s="7" t="s">
        <v>49</v>
      </c>
      <c r="F323" s="7" t="s">
        <v>278</v>
      </c>
      <c r="G323" s="7" t="e">
        <f t="shared" ca="1" si="13"/>
        <v>#NAME?</v>
      </c>
      <c r="H323" s="24" t="s">
        <v>153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42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146</v>
      </c>
      <c r="T323" s="7" t="s">
        <v>1210</v>
      </c>
      <c r="U323" s="7" t="s">
        <v>49</v>
      </c>
      <c r="V323" s="24" t="e">
        <f t="shared" ca="1" si="14"/>
        <v>#NAME?</v>
      </c>
      <c r="W323" s="7"/>
      <c r="X323" s="7"/>
      <c r="Y323" s="29" t="s">
        <v>148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>
        <v>371610.32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" t="s">
        <v>1211</v>
      </c>
      <c r="C324" s="4" t="s">
        <v>1212</v>
      </c>
      <c r="D324" s="7" t="s">
        <v>19</v>
      </c>
      <c r="E324" s="7" t="s">
        <v>34</v>
      </c>
      <c r="F324" s="7" t="s">
        <v>263</v>
      </c>
      <c r="G324" s="7" t="e">
        <f t="shared" ca="1" si="13"/>
        <v>#NAME?</v>
      </c>
      <c r="H324" s="24" t="s">
        <v>162</v>
      </c>
      <c r="I324" s="24" t="s">
        <v>163</v>
      </c>
      <c r="J324" s="7" t="str">
        <f t="shared" si="16"/>
        <v>Não</v>
      </c>
      <c r="K324" s="25">
        <v>45103</v>
      </c>
      <c r="L324" s="7"/>
      <c r="M324" s="7" t="s">
        <v>201</v>
      </c>
      <c r="N324" s="26">
        <v>1.4999999999999999E-2</v>
      </c>
      <c r="O324" s="7" t="s">
        <v>37</v>
      </c>
      <c r="P324" s="27">
        <v>0.1</v>
      </c>
      <c r="Q324" s="90"/>
      <c r="R324" s="82" t="s">
        <v>1213</v>
      </c>
      <c r="S324" s="7" t="s">
        <v>146</v>
      </c>
      <c r="T324" s="7" t="s">
        <v>1214</v>
      </c>
      <c r="U324" s="7" t="s">
        <v>887</v>
      </c>
      <c r="V324" s="24" t="e">
        <f t="shared" ca="1" si="14"/>
        <v>#NAME?</v>
      </c>
      <c r="W324" s="7"/>
      <c r="X324" s="7"/>
      <c r="Y324" s="29" t="s">
        <v>148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>
        <v>530.04999999999995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7" t="s">
        <v>1215</v>
      </c>
      <c r="C325" s="4" t="s">
        <v>1216</v>
      </c>
      <c r="D325" s="7" t="s">
        <v>19</v>
      </c>
      <c r="E325" s="7" t="s">
        <v>49</v>
      </c>
      <c r="F325" s="7" t="s">
        <v>50</v>
      </c>
      <c r="G325" s="7" t="e">
        <f t="shared" ca="1" si="13"/>
        <v>#NAME?</v>
      </c>
      <c r="H325" s="24" t="s">
        <v>153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36</v>
      </c>
      <c r="N325" s="26">
        <v>1.2E-2</v>
      </c>
      <c r="O325" s="7" t="s">
        <v>37</v>
      </c>
      <c r="P325" s="27">
        <v>0.1</v>
      </c>
      <c r="Q325" s="116" t="s">
        <v>1217</v>
      </c>
      <c r="R325" s="121" t="s">
        <v>1218</v>
      </c>
      <c r="S325" s="7" t="s">
        <v>146</v>
      </c>
      <c r="T325" s="7" t="s">
        <v>1219</v>
      </c>
      <c r="U325" s="7" t="s">
        <v>49</v>
      </c>
      <c r="V325" s="24" t="e">
        <f t="shared" ca="1" si="14"/>
        <v>#NAME?</v>
      </c>
      <c r="W325" s="7"/>
      <c r="X325" s="7"/>
      <c r="Y325" s="29" t="s">
        <v>148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>
        <v>1780438.31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" t="s">
        <v>1220</v>
      </c>
      <c r="C326" s="4" t="s">
        <v>1221</v>
      </c>
      <c r="D326" s="7" t="s">
        <v>80</v>
      </c>
      <c r="E326" s="7" t="s">
        <v>49</v>
      </c>
      <c r="F326" s="7" t="s">
        <v>81</v>
      </c>
      <c r="G326" s="7" t="e">
        <f t="shared" ca="1" si="13"/>
        <v>#NAME?</v>
      </c>
      <c r="H326" s="24" t="s">
        <v>153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42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146</v>
      </c>
      <c r="T326" s="7" t="s">
        <v>1222</v>
      </c>
      <c r="U326" s="7" t="s">
        <v>49</v>
      </c>
      <c r="V326" s="24" t="e">
        <f t="shared" ca="1" si="14"/>
        <v>#NAME?</v>
      </c>
      <c r="W326" s="7"/>
      <c r="X326" s="7"/>
      <c r="Y326" s="29" t="s">
        <v>148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>
        <v>382553.13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48" t="s">
        <v>1223</v>
      </c>
      <c r="C327" s="41" t="s">
        <v>1224</v>
      </c>
      <c r="D327" s="7" t="s">
        <v>19</v>
      </c>
      <c r="E327" s="7" t="s">
        <v>34</v>
      </c>
      <c r="F327" s="7" t="s">
        <v>263</v>
      </c>
      <c r="G327" s="7" t="e">
        <f t="shared" ca="1" si="13"/>
        <v>#NAME?</v>
      </c>
      <c r="H327" s="24" t="s">
        <v>144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42</v>
      </c>
      <c r="N327" s="26">
        <v>1.2E-2</v>
      </c>
      <c r="O327" s="7" t="s">
        <v>25</v>
      </c>
      <c r="P327" s="27">
        <v>0</v>
      </c>
      <c r="Q327" s="90"/>
      <c r="R327" s="28" t="s">
        <v>1213</v>
      </c>
      <c r="S327" s="7" t="s">
        <v>146</v>
      </c>
      <c r="T327" s="7" t="s">
        <v>1225</v>
      </c>
      <c r="U327" s="7" t="s">
        <v>39</v>
      </c>
      <c r="V327" s="24" t="e">
        <f t="shared" ca="1" si="14"/>
        <v>#NAME?</v>
      </c>
      <c r="W327" s="7"/>
      <c r="X327" s="7"/>
      <c r="Y327" s="29" t="s">
        <v>148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8" t="s">
        <v>1226</v>
      </c>
      <c r="C328" s="39" t="s">
        <v>1227</v>
      </c>
      <c r="D328" s="7" t="s">
        <v>72</v>
      </c>
      <c r="E328" s="7" t="s">
        <v>20</v>
      </c>
      <c r="F328" s="7" t="s">
        <v>338</v>
      </c>
      <c r="G328" s="7" t="e">
        <f t="shared" ca="1" si="13"/>
        <v>#NAME?</v>
      </c>
      <c r="H328" s="24" t="s">
        <v>153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42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146</v>
      </c>
      <c r="T328" s="7" t="s">
        <v>1228</v>
      </c>
      <c r="U328" s="7" t="s">
        <v>20</v>
      </c>
      <c r="V328" s="24" t="e">
        <f t="shared" ca="1" si="14"/>
        <v>#NAME?</v>
      </c>
      <c r="W328" s="7"/>
      <c r="X328" s="7" t="s">
        <v>52</v>
      </c>
      <c r="Y328" s="29" t="s">
        <v>148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>
        <v>682661.65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" t="s">
        <v>1229</v>
      </c>
      <c r="C329" s="4" t="s">
        <v>1230</v>
      </c>
      <c r="D329" s="7" t="s">
        <v>19</v>
      </c>
      <c r="E329" s="7" t="s">
        <v>20</v>
      </c>
      <c r="F329" s="7" t="s">
        <v>373</v>
      </c>
      <c r="G329" s="7" t="e">
        <f t="shared" ca="1" si="13"/>
        <v>#NAME?</v>
      </c>
      <c r="H329" s="24" t="s">
        <v>162</v>
      </c>
      <c r="I329" s="24" t="s">
        <v>163</v>
      </c>
      <c r="J329" s="7" t="str">
        <f t="shared" si="16"/>
        <v>Não</v>
      </c>
      <c r="K329" s="25">
        <v>44955</v>
      </c>
      <c r="L329" s="7"/>
      <c r="M329" s="7" t="s">
        <v>42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146</v>
      </c>
      <c r="T329" s="7" t="s">
        <v>1231</v>
      </c>
      <c r="U329" s="7" t="s">
        <v>20</v>
      </c>
      <c r="V329" s="24" t="e">
        <f t="shared" ca="1" si="14"/>
        <v>#NAME?</v>
      </c>
      <c r="W329" s="7"/>
      <c r="X329" s="7"/>
      <c r="Y329" s="29" t="s">
        <v>148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>
        <v>25.08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122" t="s">
        <v>1232</v>
      </c>
      <c r="C330" s="91" t="s">
        <v>1233</v>
      </c>
      <c r="D330" s="7" t="s">
        <v>19</v>
      </c>
      <c r="E330" s="7" t="s">
        <v>49</v>
      </c>
      <c r="F330" s="7" t="s">
        <v>50</v>
      </c>
      <c r="G330" s="7" t="e">
        <f t="shared" ca="1" si="13"/>
        <v>#NAME?</v>
      </c>
      <c r="H330" s="24" t="s">
        <v>162</v>
      </c>
      <c r="I330" s="24" t="s">
        <v>163</v>
      </c>
      <c r="J330" s="7" t="str">
        <f t="shared" si="16"/>
        <v>Não</v>
      </c>
      <c r="K330" s="25">
        <v>45223</v>
      </c>
      <c r="L330" s="7"/>
      <c r="M330" s="7" t="s">
        <v>42</v>
      </c>
      <c r="N330" s="26">
        <v>1.2E-2</v>
      </c>
      <c r="O330" s="7" t="s">
        <v>25</v>
      </c>
      <c r="P330" s="27">
        <v>0</v>
      </c>
      <c r="Q330" s="104"/>
      <c r="R330" s="90" t="s">
        <v>1234</v>
      </c>
      <c r="S330" s="7" t="s">
        <v>146</v>
      </c>
      <c r="T330" s="7" t="s">
        <v>1235</v>
      </c>
      <c r="U330" s="7" t="s">
        <v>49</v>
      </c>
      <c r="V330" s="24" t="e">
        <f t="shared" ca="1" si="14"/>
        <v>#NAME?</v>
      </c>
      <c r="W330" s="7"/>
      <c r="X330" s="7"/>
      <c r="Y330" s="29" t="s">
        <v>148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0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1236</v>
      </c>
      <c r="C331" s="4" t="s">
        <v>1237</v>
      </c>
      <c r="D331" s="7" t="s">
        <v>195</v>
      </c>
      <c r="E331" s="7" t="s">
        <v>20</v>
      </c>
      <c r="F331" s="7" t="s">
        <v>196</v>
      </c>
      <c r="G331" s="7" t="e">
        <f t="shared" ca="1" si="13"/>
        <v>#NAME?</v>
      </c>
      <c r="H331" s="24" t="s">
        <v>153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42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146</v>
      </c>
      <c r="T331" s="7" t="s">
        <v>1238</v>
      </c>
      <c r="U331" s="7" t="s">
        <v>20</v>
      </c>
      <c r="V331" s="24" t="e">
        <f t="shared" ca="1" si="14"/>
        <v>#NAME?</v>
      </c>
      <c r="W331" s="7"/>
      <c r="X331" s="7" t="s">
        <v>52</v>
      </c>
      <c r="Y331" s="29"/>
      <c r="Z331" s="30"/>
      <c r="AA331" s="30"/>
      <c r="AB331" s="32">
        <v>49075100015694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>
        <v>30459.22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37" t="s">
        <v>1239</v>
      </c>
      <c r="C332" s="4" t="s">
        <v>1240</v>
      </c>
      <c r="D332" s="7" t="s">
        <v>19</v>
      </c>
      <c r="E332" s="7" t="s">
        <v>49</v>
      </c>
      <c r="F332" s="7" t="s">
        <v>329</v>
      </c>
      <c r="G332" s="7" t="e">
        <f t="shared" ca="1" si="13"/>
        <v>#NAME?</v>
      </c>
      <c r="H332" s="24" t="s">
        <v>153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58</v>
      </c>
      <c r="N332" s="26">
        <v>1.2E-2</v>
      </c>
      <c r="O332" s="7" t="s">
        <v>37</v>
      </c>
      <c r="P332" s="27">
        <v>0.1</v>
      </c>
      <c r="Q332" s="36" t="s">
        <v>1241</v>
      </c>
      <c r="R332" s="90"/>
      <c r="S332" s="7" t="s">
        <v>146</v>
      </c>
      <c r="T332" s="6" t="s">
        <v>1242</v>
      </c>
      <c r="U332" s="7" t="s">
        <v>49</v>
      </c>
      <c r="V332" s="24" t="e">
        <f t="shared" ca="1" si="14"/>
        <v>#NAME?</v>
      </c>
      <c r="W332" s="7"/>
      <c r="X332" s="7"/>
      <c r="Y332" s="29" t="s">
        <v>148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>
        <v>255097.8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7" t="s">
        <v>1243</v>
      </c>
      <c r="C333" s="4" t="s">
        <v>1244</v>
      </c>
      <c r="D333" s="7" t="s">
        <v>80</v>
      </c>
      <c r="E333" s="7" t="s">
        <v>49</v>
      </c>
      <c r="F333" s="7" t="s">
        <v>81</v>
      </c>
      <c r="G333" s="7" t="e">
        <f t="shared" ca="1" si="13"/>
        <v>#NAME?</v>
      </c>
      <c r="H333" s="24" t="s">
        <v>153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42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146</v>
      </c>
      <c r="T333" s="6" t="s">
        <v>1245</v>
      </c>
      <c r="U333" s="7" t="s">
        <v>1246</v>
      </c>
      <c r="V333" s="24" t="e">
        <f t="shared" ca="1" si="14"/>
        <v>#NAME?</v>
      </c>
      <c r="W333" s="7"/>
      <c r="X333" s="7" t="s">
        <v>91</v>
      </c>
      <c r="Y333" s="29" t="s">
        <v>148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>
        <v>647478.73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" t="s">
        <v>1247</v>
      </c>
      <c r="C334" s="4" t="s">
        <v>1248</v>
      </c>
      <c r="D334" s="7" t="s">
        <v>19</v>
      </c>
      <c r="E334" s="7" t="s">
        <v>49</v>
      </c>
      <c r="F334" s="7" t="s">
        <v>167</v>
      </c>
      <c r="G334" s="7" t="e">
        <f t="shared" ca="1" si="13"/>
        <v>#NAME?</v>
      </c>
      <c r="H334" s="24" t="s">
        <v>162</v>
      </c>
      <c r="I334" s="24" t="s">
        <v>223</v>
      </c>
      <c r="J334" s="7" t="str">
        <f t="shared" si="16"/>
        <v>Não</v>
      </c>
      <c r="K334" s="25">
        <v>45309</v>
      </c>
      <c r="L334" s="7"/>
      <c r="M334" s="9" t="s">
        <v>42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188</v>
      </c>
      <c r="T334" s="7" t="s">
        <v>1249</v>
      </c>
      <c r="U334" s="7" t="s">
        <v>49</v>
      </c>
      <c r="V334" s="24" t="e">
        <f t="shared" ca="1" si="14"/>
        <v>#NAME?</v>
      </c>
      <c r="W334" s="7"/>
      <c r="X334" s="7"/>
      <c r="Y334" s="29" t="s">
        <v>148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>
        <v>0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3" t="s">
        <v>1250</v>
      </c>
      <c r="C335" s="4" t="s">
        <v>1251</v>
      </c>
      <c r="D335" s="7" t="s">
        <v>19</v>
      </c>
      <c r="E335" s="7" t="s">
        <v>49</v>
      </c>
      <c r="F335" s="7" t="s">
        <v>50</v>
      </c>
      <c r="G335" s="7" t="e">
        <f t="shared" ca="1" si="13"/>
        <v>#NAME?</v>
      </c>
      <c r="H335" s="24" t="s">
        <v>153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36</v>
      </c>
      <c r="N335" s="26">
        <v>1.2E-2</v>
      </c>
      <c r="O335" s="7" t="s">
        <v>37</v>
      </c>
      <c r="P335" s="27">
        <v>0.1</v>
      </c>
      <c r="Q335" s="104"/>
      <c r="R335" s="28" t="s">
        <v>1252</v>
      </c>
      <c r="S335" s="7" t="s">
        <v>146</v>
      </c>
      <c r="T335" s="7" t="s">
        <v>1253</v>
      </c>
      <c r="U335" s="7" t="s">
        <v>49</v>
      </c>
      <c r="V335" s="24" t="e">
        <f t="shared" ca="1" si="14"/>
        <v>#NAME?</v>
      </c>
      <c r="W335" s="7"/>
      <c r="X335" s="7"/>
      <c r="Y335" s="29" t="s">
        <v>254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>
        <v>181562.86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1254</v>
      </c>
      <c r="C336" s="4" t="s">
        <v>1255</v>
      </c>
      <c r="D336" s="7" t="s">
        <v>19</v>
      </c>
      <c r="E336" s="7" t="s">
        <v>49</v>
      </c>
      <c r="F336" s="7" t="s">
        <v>278</v>
      </c>
      <c r="G336" s="7" t="e">
        <f t="shared" ca="1" si="13"/>
        <v>#NAME?</v>
      </c>
      <c r="H336" s="24" t="s">
        <v>162</v>
      </c>
      <c r="I336" s="24" t="s">
        <v>163</v>
      </c>
      <c r="J336" s="7" t="str">
        <f t="shared" si="16"/>
        <v>Não</v>
      </c>
      <c r="K336" s="25">
        <v>45056</v>
      </c>
      <c r="L336" s="7"/>
      <c r="M336" s="7" t="s">
        <v>42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146</v>
      </c>
      <c r="T336" s="7" t="s">
        <v>1256</v>
      </c>
      <c r="U336" s="7" t="s">
        <v>49</v>
      </c>
      <c r="V336" s="24" t="e">
        <f t="shared" ca="1" si="14"/>
        <v>#NAME?</v>
      </c>
      <c r="W336" s="7"/>
      <c r="X336" s="7"/>
      <c r="Y336" s="29" t="s">
        <v>148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>
        <v>152.34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40" t="s">
        <v>1257</v>
      </c>
      <c r="C337" s="41" t="s">
        <v>1258</v>
      </c>
      <c r="D337" s="7" t="s">
        <v>19</v>
      </c>
      <c r="E337" s="7" t="s">
        <v>49</v>
      </c>
      <c r="F337" s="7" t="s">
        <v>167</v>
      </c>
      <c r="G337" s="7" t="e">
        <f t="shared" ca="1" si="13"/>
        <v>#NAME?</v>
      </c>
      <c r="H337" s="24" t="s">
        <v>153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42</v>
      </c>
      <c r="N337" s="26">
        <v>1.2E-2</v>
      </c>
      <c r="O337" s="7" t="s">
        <v>25</v>
      </c>
      <c r="P337" s="27">
        <v>0</v>
      </c>
      <c r="Q337" s="28"/>
      <c r="R337" s="28" t="s">
        <v>1259</v>
      </c>
      <c r="S337" s="7" t="s">
        <v>146</v>
      </c>
      <c r="T337" s="7" t="s">
        <v>1260</v>
      </c>
      <c r="U337" s="7" t="s">
        <v>20</v>
      </c>
      <c r="V337" s="24" t="e">
        <f t="shared" ca="1" si="14"/>
        <v>#NAME?</v>
      </c>
      <c r="W337" s="7"/>
      <c r="X337" s="7" t="s">
        <v>91</v>
      </c>
      <c r="Y337" s="29" t="s">
        <v>148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>
        <v>398969.68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23" t="s">
        <v>1261</v>
      </c>
      <c r="C338" s="44" t="s">
        <v>1262</v>
      </c>
      <c r="D338" s="7" t="s">
        <v>64</v>
      </c>
      <c r="E338" s="7" t="s">
        <v>20</v>
      </c>
      <c r="F338" s="7" t="s">
        <v>143</v>
      </c>
      <c r="G338" s="7" t="e">
        <f t="shared" ca="1" si="13"/>
        <v>#NAME?</v>
      </c>
      <c r="H338" s="24" t="s">
        <v>162</v>
      </c>
      <c r="I338" s="24" t="s">
        <v>206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146</v>
      </c>
      <c r="T338" s="12" t="s">
        <v>1263</v>
      </c>
      <c r="U338" s="7" t="s">
        <v>20</v>
      </c>
      <c r="V338" s="24" t="e">
        <f t="shared" ca="1" si="14"/>
        <v>#NAME?</v>
      </c>
      <c r="W338" s="7"/>
      <c r="X338" s="7"/>
      <c r="Y338" s="29" t="s">
        <v>148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>
        <v>1.1000000000000001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3" t="s">
        <v>1264</v>
      </c>
      <c r="C339" s="4" t="s">
        <v>1265</v>
      </c>
      <c r="D339" s="7" t="s">
        <v>64</v>
      </c>
      <c r="E339" s="7" t="s">
        <v>20</v>
      </c>
      <c r="F339" s="7" t="s">
        <v>205</v>
      </c>
      <c r="G339" s="7" t="e">
        <f t="shared" ca="1" si="13"/>
        <v>#NAME?</v>
      </c>
      <c r="H339" s="24" t="s">
        <v>162</v>
      </c>
      <c r="I339" s="24" t="s">
        <v>206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1187</v>
      </c>
      <c r="R339" s="90"/>
      <c r="S339" s="7" t="s">
        <v>146</v>
      </c>
      <c r="T339" s="7" t="s">
        <v>1266</v>
      </c>
      <c r="U339" s="7" t="s">
        <v>46</v>
      </c>
      <c r="V339" s="24" t="e">
        <f t="shared" ca="1" si="14"/>
        <v>#NAME?</v>
      </c>
      <c r="W339" s="7"/>
      <c r="X339" s="7"/>
      <c r="Y339" s="29" t="s">
        <v>148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>
        <v>678356.22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6" t="s">
        <v>1267</v>
      </c>
      <c r="C340" s="44" t="s">
        <v>1268</v>
      </c>
      <c r="D340" s="7" t="s">
        <v>19</v>
      </c>
      <c r="E340" s="7" t="s">
        <v>34</v>
      </c>
      <c r="F340" s="7" t="s">
        <v>617</v>
      </c>
      <c r="G340" s="7" t="e">
        <f t="shared" ca="1" si="13"/>
        <v>#NAME?</v>
      </c>
      <c r="H340" s="24" t="s">
        <v>144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173</v>
      </c>
      <c r="N340" s="26">
        <v>0</v>
      </c>
      <c r="O340" s="7" t="s">
        <v>25</v>
      </c>
      <c r="P340" s="27">
        <v>0</v>
      </c>
      <c r="Q340" s="28"/>
      <c r="R340" s="28" t="s">
        <v>1269</v>
      </c>
      <c r="S340" s="7" t="s">
        <v>146</v>
      </c>
      <c r="T340" s="7" t="s">
        <v>1270</v>
      </c>
      <c r="U340" s="7" t="s">
        <v>39</v>
      </c>
      <c r="V340" s="24" t="e">
        <f t="shared" ca="1" si="14"/>
        <v>#NAME?</v>
      </c>
      <c r="W340" s="7"/>
      <c r="X340" s="7"/>
      <c r="Y340" s="29" t="s">
        <v>148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6" t="s">
        <v>1271</v>
      </c>
      <c r="C341" s="72" t="s">
        <v>1272</v>
      </c>
      <c r="D341" s="7" t="s">
        <v>64</v>
      </c>
      <c r="E341" s="7" t="s">
        <v>20</v>
      </c>
      <c r="F341" s="7" t="s">
        <v>490</v>
      </c>
      <c r="G341" s="7" t="e">
        <f t="shared" ca="1" si="13"/>
        <v>#NAME?</v>
      </c>
      <c r="H341" s="24" t="s">
        <v>144</v>
      </c>
      <c r="I341" s="24" t="s">
        <v>25</v>
      </c>
      <c r="J341" s="7" t="s">
        <v>182</v>
      </c>
      <c r="K341" s="25">
        <v>45120</v>
      </c>
      <c r="L341" s="25">
        <v>45513</v>
      </c>
      <c r="M341" s="7" t="s">
        <v>285</v>
      </c>
      <c r="N341" s="51">
        <v>0.01</v>
      </c>
      <c r="O341" s="52" t="s">
        <v>37</v>
      </c>
      <c r="P341" s="53">
        <v>0.1</v>
      </c>
      <c r="Q341" s="28"/>
      <c r="R341" s="28" t="s">
        <v>703</v>
      </c>
      <c r="S341" s="7" t="s">
        <v>146</v>
      </c>
      <c r="T341" s="7" t="s">
        <v>1273</v>
      </c>
      <c r="U341" s="7" t="s">
        <v>20</v>
      </c>
      <c r="V341" s="24" t="e">
        <f t="shared" ca="1" si="14"/>
        <v>#NAME?</v>
      </c>
      <c r="W341" s="7"/>
      <c r="X341" s="7"/>
      <c r="Y341" s="29" t="s">
        <v>148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>
        <v>0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38" t="s">
        <v>1274</v>
      </c>
      <c r="C342" s="39" t="s">
        <v>1275</v>
      </c>
      <c r="D342" s="7" t="s">
        <v>19</v>
      </c>
      <c r="E342" s="7" t="s">
        <v>20</v>
      </c>
      <c r="F342" s="7" t="s">
        <v>200</v>
      </c>
      <c r="G342" s="7" t="e">
        <f t="shared" ca="1" si="13"/>
        <v>#NAME?</v>
      </c>
      <c r="H342" s="24" t="s">
        <v>153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42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146</v>
      </c>
      <c r="T342" s="7" t="s">
        <v>1276</v>
      </c>
      <c r="U342" s="7" t="s">
        <v>20</v>
      </c>
      <c r="V342" s="24" t="e">
        <f t="shared" ca="1" si="14"/>
        <v>#NAME?</v>
      </c>
      <c r="W342" s="7"/>
      <c r="X342" s="7" t="s">
        <v>52</v>
      </c>
      <c r="Y342" s="29" t="s">
        <v>148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>
        <v>1250065.23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3" t="s">
        <v>662</v>
      </c>
      <c r="C343" s="4" t="s">
        <v>1277</v>
      </c>
      <c r="D343" s="7" t="s">
        <v>19</v>
      </c>
      <c r="E343" s="7" t="s">
        <v>60</v>
      </c>
      <c r="F343" s="7" t="s">
        <v>662</v>
      </c>
      <c r="G343" s="7" t="e">
        <f t="shared" ca="1" si="13"/>
        <v>#NAME?</v>
      </c>
      <c r="H343" s="24" t="s">
        <v>162</v>
      </c>
      <c r="I343" s="24" t="s">
        <v>163</v>
      </c>
      <c r="J343" s="7" t="str">
        <f t="shared" si="17"/>
        <v>Não</v>
      </c>
      <c r="K343" s="25">
        <v>45056</v>
      </c>
      <c r="L343" s="25"/>
      <c r="M343" s="7" t="s">
        <v>201</v>
      </c>
      <c r="N343" s="26">
        <v>1.2E-2</v>
      </c>
      <c r="O343" s="7" t="s">
        <v>37</v>
      </c>
      <c r="P343" s="27">
        <v>0.1</v>
      </c>
      <c r="Q343" s="45"/>
      <c r="R343" s="28"/>
      <c r="S343" s="7" t="s">
        <v>146</v>
      </c>
      <c r="T343" s="7" t="s">
        <v>1278</v>
      </c>
      <c r="U343" s="7" t="s">
        <v>60</v>
      </c>
      <c r="V343" s="24" t="e">
        <f t="shared" ca="1" si="14"/>
        <v>#NAME?</v>
      </c>
      <c r="W343" s="7"/>
      <c r="X343" s="7"/>
      <c r="Y343" s="29" t="s">
        <v>148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>
        <v>0.01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1279</v>
      </c>
      <c r="C344" s="60" t="s">
        <v>1280</v>
      </c>
      <c r="D344" s="7" t="s">
        <v>19</v>
      </c>
      <c r="E344" s="7" t="s">
        <v>60</v>
      </c>
      <c r="F344" s="7" t="s">
        <v>662</v>
      </c>
      <c r="G344" s="7" t="e">
        <f t="shared" ca="1" si="13"/>
        <v>#NAME?</v>
      </c>
      <c r="H344" s="24" t="s">
        <v>162</v>
      </c>
      <c r="I344" s="24" t="s">
        <v>163</v>
      </c>
      <c r="J344" s="7" t="str">
        <f t="shared" si="17"/>
        <v>Não</v>
      </c>
      <c r="K344" s="25">
        <v>45162</v>
      </c>
      <c r="L344" s="25"/>
      <c r="M344" s="7" t="s">
        <v>201</v>
      </c>
      <c r="N344" s="26">
        <v>1.2E-2</v>
      </c>
      <c r="O344" s="7" t="s">
        <v>37</v>
      </c>
      <c r="P344" s="27">
        <v>0.1</v>
      </c>
      <c r="Q344" s="45"/>
      <c r="R344" s="28"/>
      <c r="S344" s="7" t="s">
        <v>146</v>
      </c>
      <c r="T344" s="7" t="s">
        <v>1278</v>
      </c>
      <c r="U344" s="7" t="s">
        <v>60</v>
      </c>
      <c r="V344" s="24" t="e">
        <f t="shared" ca="1" si="14"/>
        <v>#NAME?</v>
      </c>
      <c r="W344" s="7"/>
      <c r="X344" s="7"/>
      <c r="Y344" s="29" t="s">
        <v>148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>
        <v>0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7" t="s">
        <v>1281</v>
      </c>
      <c r="C345" s="4" t="s">
        <v>1282</v>
      </c>
      <c r="D345" s="7" t="s">
        <v>19</v>
      </c>
      <c r="E345" s="7" t="s">
        <v>34</v>
      </c>
      <c r="F345" s="7" t="s">
        <v>35</v>
      </c>
      <c r="G345" s="7" t="e">
        <f t="shared" ca="1" si="13"/>
        <v>#NAME?</v>
      </c>
      <c r="H345" s="24" t="s">
        <v>153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201</v>
      </c>
      <c r="N345" s="26">
        <v>1.4999999999999999E-2</v>
      </c>
      <c r="O345" s="7" t="s">
        <v>37</v>
      </c>
      <c r="P345" s="27">
        <v>0.1</v>
      </c>
      <c r="Q345" s="23"/>
      <c r="R345" s="28" t="s">
        <v>1283</v>
      </c>
      <c r="S345" s="7" t="s">
        <v>146</v>
      </c>
      <c r="T345" s="7" t="s">
        <v>1284</v>
      </c>
      <c r="U345" s="7" t="s">
        <v>39</v>
      </c>
      <c r="V345" s="24" t="e">
        <f t="shared" ca="1" si="14"/>
        <v>#NAME?</v>
      </c>
      <c r="W345" s="7"/>
      <c r="X345" s="7"/>
      <c r="Y345" s="29" t="s">
        <v>148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>
        <v>142378.84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" t="s">
        <v>1285</v>
      </c>
      <c r="C346" s="4" t="s">
        <v>1286</v>
      </c>
      <c r="D346" s="7" t="s">
        <v>19</v>
      </c>
      <c r="E346" s="7" t="s">
        <v>34</v>
      </c>
      <c r="F346" s="7" t="s">
        <v>35</v>
      </c>
      <c r="G346" s="7" t="e">
        <f t="shared" ca="1" si="13"/>
        <v>#NAME?</v>
      </c>
      <c r="H346" s="24" t="s">
        <v>162</v>
      </c>
      <c r="I346" s="24" t="s">
        <v>163</v>
      </c>
      <c r="J346" s="7" t="str">
        <f t="shared" si="17"/>
        <v>Não</v>
      </c>
      <c r="K346" s="25">
        <v>45000</v>
      </c>
      <c r="L346" s="7"/>
      <c r="M346" s="7" t="s">
        <v>42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146</v>
      </c>
      <c r="T346" s="4" t="s">
        <v>1278</v>
      </c>
      <c r="U346" s="7" t="s">
        <v>39</v>
      </c>
      <c r="V346" s="24" t="e">
        <f t="shared" ca="1" si="14"/>
        <v>#NAME?</v>
      </c>
      <c r="W346" s="7"/>
      <c r="X346" s="7"/>
      <c r="Y346" s="29" t="s">
        <v>148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" t="s">
        <v>1287</v>
      </c>
      <c r="C347" s="4" t="s">
        <v>1288</v>
      </c>
      <c r="D347" s="7" t="s">
        <v>19</v>
      </c>
      <c r="E347" s="7" t="s">
        <v>34</v>
      </c>
      <c r="F347" s="7" t="s">
        <v>35</v>
      </c>
      <c r="G347" s="7" t="e">
        <f t="shared" ca="1" si="13"/>
        <v>#NAME?</v>
      </c>
      <c r="H347" s="24" t="s">
        <v>153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58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146</v>
      </c>
      <c r="T347" s="7" t="s">
        <v>1289</v>
      </c>
      <c r="U347" s="7" t="s">
        <v>39</v>
      </c>
      <c r="V347" s="24" t="e">
        <f t="shared" ca="1" si="14"/>
        <v>#NAME?</v>
      </c>
      <c r="W347" s="7"/>
      <c r="X347" s="7"/>
      <c r="Y347" s="29" t="s">
        <v>148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>
        <v>397660.83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8" t="s">
        <v>1290</v>
      </c>
      <c r="C348" s="89" t="s">
        <v>1291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162</v>
      </c>
      <c r="I348" s="24" t="s">
        <v>163</v>
      </c>
      <c r="J348" s="7" t="str">
        <f t="shared" si="17"/>
        <v>Não</v>
      </c>
      <c r="K348" s="25">
        <v>45385</v>
      </c>
      <c r="L348" s="25"/>
      <c r="M348" s="7" t="s">
        <v>42</v>
      </c>
      <c r="N348" s="26">
        <v>0</v>
      </c>
      <c r="O348" s="7" t="s">
        <v>25</v>
      </c>
      <c r="P348" s="27">
        <v>0</v>
      </c>
      <c r="Q348" s="45"/>
      <c r="R348" s="28" t="s">
        <v>1292</v>
      </c>
      <c r="S348" s="7" t="s">
        <v>146</v>
      </c>
      <c r="T348" s="6" t="s">
        <v>1293</v>
      </c>
      <c r="U348" s="7" t="s">
        <v>20</v>
      </c>
      <c r="V348" s="24" t="e">
        <f t="shared" ca="1" si="14"/>
        <v>#NAME?</v>
      </c>
      <c r="W348" s="7"/>
      <c r="X348" s="7"/>
      <c r="Y348" s="29" t="s">
        <v>148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>
        <v>4292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8" t="s">
        <v>1294</v>
      </c>
      <c r="C349" s="89" t="s">
        <v>1295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153</v>
      </c>
      <c r="I349" s="24" t="s">
        <v>25</v>
      </c>
      <c r="J349" s="7" t="s">
        <v>182</v>
      </c>
      <c r="K349" s="25">
        <v>45464</v>
      </c>
      <c r="L349" s="25"/>
      <c r="M349" s="7" t="s">
        <v>1144</v>
      </c>
      <c r="N349" s="26">
        <v>1.4999999999999999E-2</v>
      </c>
      <c r="O349" s="7" t="s">
        <v>37</v>
      </c>
      <c r="P349" s="27">
        <v>0.1</v>
      </c>
      <c r="Q349" s="45"/>
      <c r="R349" s="28"/>
      <c r="S349" s="7" t="s">
        <v>146</v>
      </c>
      <c r="T349" s="6" t="s">
        <v>1296</v>
      </c>
      <c r="U349" s="7" t="s">
        <v>20</v>
      </c>
      <c r="V349" s="24" t="e">
        <f t="shared" ca="1" si="14"/>
        <v>#NAME?</v>
      </c>
      <c r="W349" s="7"/>
      <c r="X349" s="7" t="s">
        <v>91</v>
      </c>
      <c r="Y349" s="29" t="s">
        <v>148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>
        <v>654649.12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8" t="s">
        <v>1294</v>
      </c>
      <c r="C350" s="89" t="s">
        <v>1297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153</v>
      </c>
      <c r="I350" s="24" t="s">
        <v>25</v>
      </c>
      <c r="J350" s="7" t="s">
        <v>182</v>
      </c>
      <c r="K350" s="25">
        <v>45421</v>
      </c>
      <c r="L350" s="25"/>
      <c r="M350" s="7" t="s">
        <v>598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146</v>
      </c>
      <c r="T350" s="6" t="s">
        <v>1296</v>
      </c>
      <c r="U350" s="7" t="s">
        <v>20</v>
      </c>
      <c r="V350" s="24" t="e">
        <f t="shared" ca="1" si="14"/>
        <v>#NAME?</v>
      </c>
      <c r="W350" s="7"/>
      <c r="X350" s="7" t="s">
        <v>91</v>
      </c>
      <c r="Y350" s="29" t="s">
        <v>148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>
        <v>557655.4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8" t="s">
        <v>1294</v>
      </c>
      <c r="C351" s="89" t="s">
        <v>1298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144</v>
      </c>
      <c r="I351" s="24" t="s">
        <v>25</v>
      </c>
      <c r="J351" s="7" t="s">
        <v>182</v>
      </c>
      <c r="K351" s="25">
        <v>45419</v>
      </c>
      <c r="L351" s="25">
        <v>45464</v>
      </c>
      <c r="M351" s="7" t="s">
        <v>1144</v>
      </c>
      <c r="N351" s="26">
        <v>1.4999999999999999E-2</v>
      </c>
      <c r="O351" s="7" t="s">
        <v>37</v>
      </c>
      <c r="P351" s="27">
        <v>0.1</v>
      </c>
      <c r="Q351" s="45"/>
      <c r="R351" s="28"/>
      <c r="S351" s="7" t="s">
        <v>146</v>
      </c>
      <c r="T351" s="6" t="s">
        <v>1296</v>
      </c>
      <c r="U351" s="7" t="s">
        <v>20</v>
      </c>
      <c r="V351" s="24" t="e">
        <f t="shared" ca="1" si="14"/>
        <v>#NAME?</v>
      </c>
      <c r="W351" s="7"/>
      <c r="X351" s="7" t="s">
        <v>91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7" t="s">
        <v>1299</v>
      </c>
      <c r="C352" s="4" t="s">
        <v>1300</v>
      </c>
      <c r="D352" s="7" t="s">
        <v>19</v>
      </c>
      <c r="E352" s="7" t="s">
        <v>34</v>
      </c>
      <c r="F352" s="7" t="s">
        <v>35</v>
      </c>
      <c r="G352" s="7" t="e">
        <f t="shared" ca="1" si="13"/>
        <v>#NAME?</v>
      </c>
      <c r="H352" s="24" t="s">
        <v>153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201</v>
      </c>
      <c r="N352" s="26">
        <v>1.6E-2</v>
      </c>
      <c r="O352" s="7" t="s">
        <v>37</v>
      </c>
      <c r="P352" s="27">
        <v>0.2</v>
      </c>
      <c r="Q352" s="45"/>
      <c r="R352" s="28"/>
      <c r="S352" s="7" t="s">
        <v>146</v>
      </c>
      <c r="T352" s="7" t="s">
        <v>1301</v>
      </c>
      <c r="U352" s="7" t="s">
        <v>39</v>
      </c>
      <c r="V352" s="24" t="e">
        <f t="shared" ca="1" si="14"/>
        <v>#NAME?</v>
      </c>
      <c r="W352" s="7"/>
      <c r="X352" s="7"/>
      <c r="Y352" s="29" t="s">
        <v>148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>
        <v>445621.03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" t="s">
        <v>1299</v>
      </c>
      <c r="C353" s="46" t="s">
        <v>1302</v>
      </c>
      <c r="D353" s="7" t="s">
        <v>19</v>
      </c>
      <c r="E353" s="7" t="s">
        <v>34</v>
      </c>
      <c r="F353" s="7" t="s">
        <v>35</v>
      </c>
      <c r="G353" s="7" t="e">
        <f t="shared" ca="1" si="13"/>
        <v>#NAME?</v>
      </c>
      <c r="H353" s="24" t="s">
        <v>162</v>
      </c>
      <c r="I353" s="24" t="s">
        <v>163</v>
      </c>
      <c r="J353" s="7" t="str">
        <f t="shared" si="18"/>
        <v>Não</v>
      </c>
      <c r="K353" s="25">
        <v>45162</v>
      </c>
      <c r="L353" s="7"/>
      <c r="M353" s="7" t="s">
        <v>258</v>
      </c>
      <c r="N353" s="118">
        <v>8.0000000000000002E-3</v>
      </c>
      <c r="O353" s="7" t="s">
        <v>259</v>
      </c>
      <c r="P353" s="27">
        <v>0.1</v>
      </c>
      <c r="Q353" s="28"/>
      <c r="R353" s="28"/>
      <c r="S353" s="7" t="s">
        <v>146</v>
      </c>
      <c r="T353" s="7" t="s">
        <v>1301</v>
      </c>
      <c r="U353" s="7" t="s">
        <v>39</v>
      </c>
      <c r="V353" s="24" t="e">
        <f t="shared" ca="1" si="14"/>
        <v>#NAME?</v>
      </c>
      <c r="W353" s="7"/>
      <c r="X353" s="7"/>
      <c r="Y353" s="29" t="s">
        <v>453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>
        <v>0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" t="s">
        <v>1303</v>
      </c>
      <c r="C354" s="4" t="s">
        <v>1304</v>
      </c>
      <c r="D354" s="7" t="s">
        <v>19</v>
      </c>
      <c r="E354" s="7" t="s">
        <v>49</v>
      </c>
      <c r="F354" s="7" t="s">
        <v>278</v>
      </c>
      <c r="G354" s="7" t="e">
        <f t="shared" ca="1" si="13"/>
        <v>#NAME?</v>
      </c>
      <c r="H354" s="24" t="s">
        <v>162</v>
      </c>
      <c r="I354" s="24" t="s">
        <v>163</v>
      </c>
      <c r="J354" s="7" t="str">
        <f t="shared" si="18"/>
        <v>Não</v>
      </c>
      <c r="K354" s="25">
        <v>44928</v>
      </c>
      <c r="L354" s="7"/>
      <c r="M354" s="7" t="s">
        <v>42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146</v>
      </c>
      <c r="T354" s="7" t="s">
        <v>1305</v>
      </c>
      <c r="U354" s="7" t="s">
        <v>49</v>
      </c>
      <c r="V354" s="24" t="e">
        <f t="shared" ca="1" si="14"/>
        <v>#NAME?</v>
      </c>
      <c r="W354" s="7"/>
      <c r="X354" s="7"/>
      <c r="Y354" s="29" t="s">
        <v>254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>
        <v>0.88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7" t="s">
        <v>1306</v>
      </c>
      <c r="C355" s="4" t="s">
        <v>1307</v>
      </c>
      <c r="D355" s="7" t="s">
        <v>19</v>
      </c>
      <c r="E355" s="7" t="s">
        <v>20</v>
      </c>
      <c r="F355" s="7" t="s">
        <v>211</v>
      </c>
      <c r="G355" s="7" t="e">
        <f t="shared" ca="1" si="13"/>
        <v>#NAME?</v>
      </c>
      <c r="H355" s="24" t="s">
        <v>153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42</v>
      </c>
      <c r="N355" s="26">
        <v>0.01</v>
      </c>
      <c r="O355" s="7" t="s">
        <v>25</v>
      </c>
      <c r="P355" s="27">
        <v>0</v>
      </c>
      <c r="Q355" s="28"/>
      <c r="R355" s="28" t="s">
        <v>1308</v>
      </c>
      <c r="S355" s="7" t="s">
        <v>146</v>
      </c>
      <c r="T355" s="7" t="s">
        <v>1309</v>
      </c>
      <c r="U355" s="7" t="s">
        <v>887</v>
      </c>
      <c r="V355" s="24" t="e">
        <f t="shared" ca="1" si="14"/>
        <v>#NAME?</v>
      </c>
      <c r="W355" s="7"/>
      <c r="X355" s="7"/>
      <c r="Y355" s="29" t="s">
        <v>148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>
        <v>500041.49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7" t="s">
        <v>1306</v>
      </c>
      <c r="C356" s="4" t="s">
        <v>1310</v>
      </c>
      <c r="D356" s="7" t="s">
        <v>19</v>
      </c>
      <c r="E356" s="7" t="s">
        <v>20</v>
      </c>
      <c r="F356" s="7" t="s">
        <v>211</v>
      </c>
      <c r="G356" s="7" t="e">
        <f t="shared" ca="1" si="13"/>
        <v>#NAME?</v>
      </c>
      <c r="H356" s="24" t="s">
        <v>162</v>
      </c>
      <c r="I356" s="24" t="s">
        <v>163</v>
      </c>
      <c r="J356" s="7" t="str">
        <f t="shared" si="18"/>
        <v>Não</v>
      </c>
      <c r="K356" s="25">
        <v>45155</v>
      </c>
      <c r="L356" s="7"/>
      <c r="M356" s="7" t="s">
        <v>201</v>
      </c>
      <c r="N356" s="26">
        <v>1.4999999999999999E-2</v>
      </c>
      <c r="O356" s="7" t="s">
        <v>37</v>
      </c>
      <c r="P356" s="27">
        <v>0.1</v>
      </c>
      <c r="Q356" s="28"/>
      <c r="R356" s="28" t="s">
        <v>1308</v>
      </c>
      <c r="S356" s="7" t="s">
        <v>146</v>
      </c>
      <c r="T356" s="7" t="s">
        <v>1309</v>
      </c>
      <c r="U356" s="7" t="s">
        <v>887</v>
      </c>
      <c r="V356" s="24" t="e">
        <f t="shared" ca="1" si="14"/>
        <v>#NAME?</v>
      </c>
      <c r="W356" s="7"/>
      <c r="X356" s="7"/>
      <c r="Y356" s="29" t="s">
        <v>148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>
        <v>250.23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" t="s">
        <v>1311</v>
      </c>
      <c r="C357" s="4" t="s">
        <v>1312</v>
      </c>
      <c r="D357" s="7" t="s">
        <v>19</v>
      </c>
      <c r="E357" s="7" t="s">
        <v>49</v>
      </c>
      <c r="F357" s="7" t="s">
        <v>50</v>
      </c>
      <c r="G357" s="7" t="e">
        <f t="shared" ca="1" si="13"/>
        <v>#NAME?</v>
      </c>
      <c r="H357" s="24" t="s">
        <v>162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42</v>
      </c>
      <c r="N357" s="26">
        <v>1.2E-2</v>
      </c>
      <c r="O357" s="7" t="s">
        <v>25</v>
      </c>
      <c r="P357" s="27">
        <v>0</v>
      </c>
      <c r="Q357" s="28" t="s">
        <v>1313</v>
      </c>
      <c r="R357" s="28"/>
      <c r="S357" s="7" t="s">
        <v>146</v>
      </c>
      <c r="T357" s="7" t="s">
        <v>1314</v>
      </c>
      <c r="U357" s="7" t="s">
        <v>49</v>
      </c>
      <c r="V357" s="24" t="e">
        <f t="shared" ca="1" si="14"/>
        <v>#NAME?</v>
      </c>
      <c r="W357" s="7"/>
      <c r="X357" s="7"/>
      <c r="Y357" s="29" t="s">
        <v>148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>
        <v>610827.78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1315</v>
      </c>
      <c r="C358" s="4" t="s">
        <v>1316</v>
      </c>
      <c r="D358" s="7" t="s">
        <v>19</v>
      </c>
      <c r="E358" s="7" t="s">
        <v>34</v>
      </c>
      <c r="F358" s="7" t="s">
        <v>263</v>
      </c>
      <c r="G358" s="7" t="e">
        <f t="shared" ca="1" si="13"/>
        <v>#NAME?</v>
      </c>
      <c r="H358" s="24" t="s">
        <v>153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1317</v>
      </c>
      <c r="N358" s="26">
        <v>1.4999999999999999E-2</v>
      </c>
      <c r="O358" s="7" t="s">
        <v>25</v>
      </c>
      <c r="P358" s="27">
        <v>0</v>
      </c>
      <c r="Q358" s="90"/>
      <c r="R358" s="28" t="s">
        <v>1318</v>
      </c>
      <c r="S358" s="7" t="s">
        <v>146</v>
      </c>
      <c r="T358" s="7" t="s">
        <v>1319</v>
      </c>
      <c r="U358" s="7" t="s">
        <v>20</v>
      </c>
      <c r="V358" s="24" t="e">
        <f t="shared" ca="1" si="14"/>
        <v>#NAME?</v>
      </c>
      <c r="W358" s="7"/>
      <c r="X358" s="7" t="s">
        <v>52</v>
      </c>
      <c r="Y358" s="29" t="s">
        <v>148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>
        <v>854080.34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1320</v>
      </c>
      <c r="C359" s="4" t="s">
        <v>1321</v>
      </c>
      <c r="D359" s="7" t="s">
        <v>19</v>
      </c>
      <c r="E359" s="7" t="s">
        <v>20</v>
      </c>
      <c r="F359" s="7" t="s">
        <v>450</v>
      </c>
      <c r="G359" s="7" t="e">
        <f t="shared" ca="1" si="13"/>
        <v>#NAME?</v>
      </c>
      <c r="H359" s="24" t="s">
        <v>153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42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146</v>
      </c>
      <c r="T359" s="7" t="s">
        <v>1322</v>
      </c>
      <c r="U359" s="7" t="s">
        <v>20</v>
      </c>
      <c r="V359" s="24" t="e">
        <f t="shared" ca="1" si="14"/>
        <v>#NAME?</v>
      </c>
      <c r="W359" s="7"/>
      <c r="X359" s="7" t="s">
        <v>52</v>
      </c>
      <c r="Y359" s="29" t="s">
        <v>148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>
        <v>310419.03999999998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" t="s">
        <v>1320</v>
      </c>
      <c r="C360" s="4" t="s">
        <v>1323</v>
      </c>
      <c r="D360" s="7" t="s">
        <v>19</v>
      </c>
      <c r="E360" s="7" t="s">
        <v>20</v>
      </c>
      <c r="F360" s="7" t="s">
        <v>450</v>
      </c>
      <c r="G360" s="7" t="e">
        <f t="shared" ca="1" si="13"/>
        <v>#NAME?</v>
      </c>
      <c r="H360" s="24" t="s">
        <v>162</v>
      </c>
      <c r="I360" s="24" t="s">
        <v>163</v>
      </c>
      <c r="J360" s="7" t="str">
        <f t="shared" si="18"/>
        <v>Não</v>
      </c>
      <c r="K360" s="25">
        <v>45470</v>
      </c>
      <c r="L360" s="7"/>
      <c r="M360" s="7" t="s">
        <v>87</v>
      </c>
      <c r="N360" s="26">
        <v>1.7999999999999999E-2</v>
      </c>
      <c r="O360" s="7" t="s">
        <v>184</v>
      </c>
      <c r="P360" s="27">
        <v>0.2</v>
      </c>
      <c r="Q360" s="28"/>
      <c r="R360" s="90"/>
      <c r="S360" s="7" t="s">
        <v>146</v>
      </c>
      <c r="T360" s="7" t="s">
        <v>1322</v>
      </c>
      <c r="U360" s="7" t="s">
        <v>20</v>
      </c>
      <c r="V360" s="24" t="e">
        <f t="shared" ca="1" si="14"/>
        <v>#NAME?</v>
      </c>
      <c r="W360" s="7"/>
      <c r="X360" s="7" t="s">
        <v>52</v>
      </c>
      <c r="Y360" s="29" t="s">
        <v>148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>
        <v>0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7" t="s">
        <v>1324</v>
      </c>
      <c r="C361" s="4" t="s">
        <v>1325</v>
      </c>
      <c r="D361" s="7" t="s">
        <v>19</v>
      </c>
      <c r="E361" s="7" t="s">
        <v>34</v>
      </c>
      <c r="F361" s="7" t="s">
        <v>35</v>
      </c>
      <c r="G361" s="7" t="e">
        <f t="shared" ca="1" si="13"/>
        <v>#NAME?</v>
      </c>
      <c r="H361" s="24" t="s">
        <v>153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201</v>
      </c>
      <c r="N361" s="26">
        <v>1.4999999999999999E-2</v>
      </c>
      <c r="O361" s="7" t="s">
        <v>37</v>
      </c>
      <c r="P361" s="27">
        <v>0.1</v>
      </c>
      <c r="Q361" s="90"/>
      <c r="R361" s="90"/>
      <c r="S361" s="7" t="s">
        <v>146</v>
      </c>
      <c r="T361" s="7" t="s">
        <v>1326</v>
      </c>
      <c r="U361" s="7" t="s">
        <v>39</v>
      </c>
      <c r="V361" s="24" t="e">
        <f t="shared" ca="1" si="14"/>
        <v>#NAME?</v>
      </c>
      <c r="W361" s="7"/>
      <c r="X361" s="7"/>
      <c r="Y361" s="29" t="s">
        <v>148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>
        <v>588689.73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7" t="s">
        <v>1327</v>
      </c>
      <c r="C362" s="4" t="s">
        <v>1328</v>
      </c>
      <c r="D362" s="7" t="s">
        <v>19</v>
      </c>
      <c r="E362" s="7" t="s">
        <v>20</v>
      </c>
      <c r="F362" s="7" t="s">
        <v>373</v>
      </c>
      <c r="G362" s="7" t="e">
        <f t="shared" ca="1" si="13"/>
        <v>#NAME?</v>
      </c>
      <c r="H362" s="24" t="s">
        <v>153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42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146</v>
      </c>
      <c r="T362" s="7" t="s">
        <v>1329</v>
      </c>
      <c r="U362" s="7" t="s">
        <v>887</v>
      </c>
      <c r="V362" s="24" t="e">
        <f t="shared" ca="1" si="14"/>
        <v>#NAME?</v>
      </c>
      <c r="W362" s="7"/>
      <c r="X362" s="7"/>
      <c r="Y362" s="29" t="s">
        <v>148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>
        <v>495811.48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" t="s">
        <v>1330</v>
      </c>
      <c r="C363" s="4" t="s">
        <v>1331</v>
      </c>
      <c r="D363" s="7" t="s">
        <v>19</v>
      </c>
      <c r="E363" s="7" t="s">
        <v>49</v>
      </c>
      <c r="F363" s="7" t="s">
        <v>278</v>
      </c>
      <c r="G363" s="7" t="e">
        <f t="shared" ca="1" si="13"/>
        <v>#NAME?</v>
      </c>
      <c r="H363" s="24" t="s">
        <v>153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42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188</v>
      </c>
      <c r="T363" s="7">
        <v>47341517000108</v>
      </c>
      <c r="U363" s="7" t="s">
        <v>49</v>
      </c>
      <c r="V363" s="24" t="e">
        <f t="shared" ca="1" si="14"/>
        <v>#NAME?</v>
      </c>
      <c r="W363" s="7"/>
      <c r="X363" s="7"/>
      <c r="Y363" s="29" t="s">
        <v>254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>
        <v>477405.78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1332</v>
      </c>
      <c r="C364" s="4" t="s">
        <v>1333</v>
      </c>
      <c r="D364" s="7" t="s">
        <v>19</v>
      </c>
      <c r="E364" s="7" t="s">
        <v>34</v>
      </c>
      <c r="F364" s="7" t="s">
        <v>35</v>
      </c>
      <c r="G364" s="7" t="e">
        <f t="shared" ca="1" si="13"/>
        <v>#NAME?</v>
      </c>
      <c r="H364" s="24" t="s">
        <v>153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87</v>
      </c>
      <c r="N364" s="26">
        <v>1.4999999999999999E-2</v>
      </c>
      <c r="O364" s="7" t="s">
        <v>184</v>
      </c>
      <c r="P364" s="27">
        <v>0.2</v>
      </c>
      <c r="Q364" s="28"/>
      <c r="R364" s="28"/>
      <c r="S364" s="7" t="s">
        <v>146</v>
      </c>
      <c r="T364" s="7" t="s">
        <v>1334</v>
      </c>
      <c r="U364" s="7" t="s">
        <v>39</v>
      </c>
      <c r="V364" s="24" t="e">
        <f t="shared" ca="1" si="14"/>
        <v>#NAME?</v>
      </c>
      <c r="W364" s="7"/>
      <c r="X364" s="7"/>
      <c r="Y364" s="29" t="s">
        <v>148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>
        <v>621039.56999999995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7" t="s">
        <v>1332</v>
      </c>
      <c r="C365" s="4" t="s">
        <v>1335</v>
      </c>
      <c r="D365" s="7" t="s">
        <v>19</v>
      </c>
      <c r="E365" s="7" t="s">
        <v>34</v>
      </c>
      <c r="F365" s="7" t="s">
        <v>35</v>
      </c>
      <c r="G365" s="7" t="e">
        <f t="shared" ca="1" si="13"/>
        <v>#NAME?</v>
      </c>
      <c r="H365" s="24" t="s">
        <v>153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42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146</v>
      </c>
      <c r="T365" s="7" t="s">
        <v>1334</v>
      </c>
      <c r="U365" s="7" t="s">
        <v>39</v>
      </c>
      <c r="V365" s="24" t="e">
        <f t="shared" ca="1" si="14"/>
        <v>#NAME?</v>
      </c>
      <c r="W365" s="7"/>
      <c r="X365" s="7"/>
      <c r="Y365" s="29" t="s">
        <v>148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>
        <v>857994.58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1332</v>
      </c>
      <c r="C366" s="4" t="s">
        <v>1336</v>
      </c>
      <c r="D366" s="7" t="s">
        <v>19</v>
      </c>
      <c r="E366" s="7" t="s">
        <v>34</v>
      </c>
      <c r="F366" s="7" t="s">
        <v>35</v>
      </c>
      <c r="G366" s="7" t="e">
        <f t="shared" ca="1" si="13"/>
        <v>#NAME?</v>
      </c>
      <c r="H366" s="24" t="s">
        <v>144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87</v>
      </c>
      <c r="N366" s="26">
        <v>1.4999999999999999E-2</v>
      </c>
      <c r="O366" s="7" t="s">
        <v>184</v>
      </c>
      <c r="P366" s="27">
        <v>0.2</v>
      </c>
      <c r="Q366" s="78"/>
      <c r="R366" s="78"/>
      <c r="S366" s="7" t="s">
        <v>146</v>
      </c>
      <c r="T366" s="7" t="s">
        <v>1334</v>
      </c>
      <c r="U366" s="7" t="s">
        <v>39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>
        <v>0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1337</v>
      </c>
      <c r="C367" s="4" t="s">
        <v>1338</v>
      </c>
      <c r="D367" s="7" t="s">
        <v>72</v>
      </c>
      <c r="E367" s="7" t="s">
        <v>20</v>
      </c>
      <c r="F367" s="7" t="s">
        <v>338</v>
      </c>
      <c r="G367" s="7" t="e">
        <f t="shared" ca="1" si="13"/>
        <v>#NAME?</v>
      </c>
      <c r="H367" s="24" t="s">
        <v>153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42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188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148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>
        <v>1424641.12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" t="s">
        <v>1339</v>
      </c>
      <c r="C368" s="4" t="s">
        <v>1340</v>
      </c>
      <c r="D368" s="7" t="s">
        <v>19</v>
      </c>
      <c r="E368" s="7" t="s">
        <v>49</v>
      </c>
      <c r="F368" s="7" t="s">
        <v>329</v>
      </c>
      <c r="G368" s="7" t="e">
        <f t="shared" ca="1" si="13"/>
        <v>#NAME?</v>
      </c>
      <c r="H368" s="24" t="s">
        <v>162</v>
      </c>
      <c r="I368" s="24" t="s">
        <v>163</v>
      </c>
      <c r="J368" s="7" t="str">
        <f t="shared" si="18"/>
        <v>Não</v>
      </c>
      <c r="K368" s="25">
        <v>45163</v>
      </c>
      <c r="L368" s="23"/>
      <c r="M368" s="7" t="s">
        <v>42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188</v>
      </c>
      <c r="T368" s="7" t="s">
        <v>1341</v>
      </c>
      <c r="U368" s="7" t="s">
        <v>49</v>
      </c>
      <c r="V368" s="24" t="e">
        <f t="shared" ca="1" si="14"/>
        <v>#NAME?</v>
      </c>
      <c r="W368" s="7"/>
      <c r="X368" s="7"/>
      <c r="Y368" s="29" t="s">
        <v>148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>
        <v>0.02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1339</v>
      </c>
      <c r="C369" s="4" t="s">
        <v>1342</v>
      </c>
      <c r="D369" s="7" t="s">
        <v>19</v>
      </c>
      <c r="E369" s="7" t="s">
        <v>49</v>
      </c>
      <c r="F369" s="7" t="s">
        <v>329</v>
      </c>
      <c r="G369" s="7" t="e">
        <f t="shared" ca="1" si="13"/>
        <v>#NAME?</v>
      </c>
      <c r="H369" s="24" t="s">
        <v>153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58</v>
      </c>
      <c r="N369" s="26">
        <v>1.2E-2</v>
      </c>
      <c r="O369" s="7" t="s">
        <v>25</v>
      </c>
      <c r="P369" s="27">
        <v>0</v>
      </c>
      <c r="Q369" s="28" t="s">
        <v>1343</v>
      </c>
      <c r="R369" s="28"/>
      <c r="S369" s="7" t="s">
        <v>188</v>
      </c>
      <c r="T369" s="7" t="s">
        <v>1344</v>
      </c>
      <c r="U369" s="7" t="s">
        <v>49</v>
      </c>
      <c r="V369" s="24" t="e">
        <f t="shared" ca="1" si="14"/>
        <v>#NAME?</v>
      </c>
      <c r="W369" s="7"/>
      <c r="X369" s="7"/>
      <c r="Y369" s="29" t="s">
        <v>148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>
        <v>15592552.48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" t="s">
        <v>1339</v>
      </c>
      <c r="C370" s="4" t="s">
        <v>1345</v>
      </c>
      <c r="D370" s="7" t="s">
        <v>19</v>
      </c>
      <c r="E370" s="7" t="s">
        <v>49</v>
      </c>
      <c r="F370" s="7" t="s">
        <v>329</v>
      </c>
      <c r="G370" s="7" t="e">
        <f t="shared" ca="1" si="13"/>
        <v>#NAME?</v>
      </c>
      <c r="H370" s="24" t="s">
        <v>153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58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188</v>
      </c>
      <c r="T370" s="7" t="s">
        <v>1346</v>
      </c>
      <c r="U370" s="7" t="s">
        <v>49</v>
      </c>
      <c r="V370" s="24" t="e">
        <f t="shared" ca="1" si="14"/>
        <v>#NAME?</v>
      </c>
      <c r="W370" s="7"/>
      <c r="X370" s="7"/>
      <c r="Y370" s="29" t="s">
        <v>148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>
        <v>856028.35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40" t="s">
        <v>1347</v>
      </c>
      <c r="C371" s="44" t="s">
        <v>1348</v>
      </c>
      <c r="D371" s="7" t="s">
        <v>64</v>
      </c>
      <c r="E371" s="7" t="s">
        <v>20</v>
      </c>
      <c r="F371" s="7" t="s">
        <v>143</v>
      </c>
      <c r="G371" s="7" t="e">
        <f t="shared" ca="1" si="13"/>
        <v>#NAME?</v>
      </c>
      <c r="H371" s="24" t="s">
        <v>144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58</v>
      </c>
      <c r="N371" s="26">
        <v>1.2E-2</v>
      </c>
      <c r="O371" s="7" t="s">
        <v>37</v>
      </c>
      <c r="P371" s="27">
        <v>0.1</v>
      </c>
      <c r="Q371" s="45"/>
      <c r="R371" s="45" t="s">
        <v>703</v>
      </c>
      <c r="S371" s="7" t="s">
        <v>146</v>
      </c>
      <c r="T371" s="7" t="s">
        <v>1349</v>
      </c>
      <c r="U371" s="7" t="s">
        <v>60</v>
      </c>
      <c r="V371" s="24" t="e">
        <f t="shared" ca="1" si="14"/>
        <v>#NAME?</v>
      </c>
      <c r="W371" s="7"/>
      <c r="X371" s="7"/>
      <c r="Y371" s="29" t="s">
        <v>254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40" t="s">
        <v>1350</v>
      </c>
      <c r="C372" s="44" t="s">
        <v>1351</v>
      </c>
      <c r="D372" s="7" t="s">
        <v>19</v>
      </c>
      <c r="E372" s="7" t="s">
        <v>20</v>
      </c>
      <c r="F372" s="7" t="s">
        <v>200</v>
      </c>
      <c r="G372" s="7" t="e">
        <f t="shared" ca="1" si="13"/>
        <v>#NAME?</v>
      </c>
      <c r="H372" s="24" t="s">
        <v>153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42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146</v>
      </c>
      <c r="T372" s="7" t="s">
        <v>1352</v>
      </c>
      <c r="U372" s="7" t="s">
        <v>20</v>
      </c>
      <c r="V372" s="24" t="e">
        <f t="shared" ca="1" si="14"/>
        <v>#NAME?</v>
      </c>
      <c r="W372" s="7"/>
      <c r="X372" s="7" t="s">
        <v>52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>
        <v>311710.15999999997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3" t="s">
        <v>1353</v>
      </c>
      <c r="C373" s="4" t="s">
        <v>1354</v>
      </c>
      <c r="D373" s="7" t="s">
        <v>19</v>
      </c>
      <c r="E373" s="7" t="s">
        <v>49</v>
      </c>
      <c r="F373" s="7" t="s">
        <v>50</v>
      </c>
      <c r="G373" s="7" t="e">
        <f t="shared" ca="1" si="13"/>
        <v>#NAME?</v>
      </c>
      <c r="H373" s="24" t="s">
        <v>153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36</v>
      </c>
      <c r="N373" s="26">
        <v>1.2E-2</v>
      </c>
      <c r="O373" s="7" t="s">
        <v>37</v>
      </c>
      <c r="P373" s="27">
        <v>0.1</v>
      </c>
      <c r="Q373" s="136"/>
      <c r="R373" s="28" t="s">
        <v>1355</v>
      </c>
      <c r="S373" s="7" t="s">
        <v>146</v>
      </c>
      <c r="T373" s="7" t="s">
        <v>1356</v>
      </c>
      <c r="U373" s="7" t="s">
        <v>49</v>
      </c>
      <c r="V373" s="24" t="e">
        <f t="shared" ca="1" si="14"/>
        <v>#NAME?</v>
      </c>
      <c r="W373" s="7"/>
      <c r="X373" s="7"/>
      <c r="Y373" s="29" t="s">
        <v>148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>
        <v>2156866.61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7" t="s">
        <v>1357</v>
      </c>
      <c r="C374" s="4" t="s">
        <v>1358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153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467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188</v>
      </c>
      <c r="T374" s="7" t="s">
        <v>1359</v>
      </c>
      <c r="U374" s="7" t="s">
        <v>20</v>
      </c>
      <c r="V374" s="24" t="e">
        <f t="shared" ca="1" si="14"/>
        <v>#NAME?</v>
      </c>
      <c r="W374" s="7"/>
      <c r="X374" s="7"/>
      <c r="Y374" s="29" t="s">
        <v>148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>
        <v>351334.9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1360</v>
      </c>
      <c r="C375" s="4" t="s">
        <v>1361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153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42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146</v>
      </c>
      <c r="T375" s="7" t="s">
        <v>1362</v>
      </c>
      <c r="U375" s="7" t="s">
        <v>20</v>
      </c>
      <c r="V375" s="24" t="e">
        <f t="shared" ca="1" si="14"/>
        <v>#NAME?</v>
      </c>
      <c r="W375" s="7"/>
      <c r="X375" s="7"/>
      <c r="Y375" s="29" t="s">
        <v>148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>
        <v>28288.57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3" t="s">
        <v>1363</v>
      </c>
      <c r="C376" s="4" t="s">
        <v>1364</v>
      </c>
      <c r="D376" s="7" t="s">
        <v>19</v>
      </c>
      <c r="E376" s="7" t="s">
        <v>49</v>
      </c>
      <c r="F376" s="7" t="s">
        <v>167</v>
      </c>
      <c r="G376" s="7" t="e">
        <f t="shared" ca="1" si="13"/>
        <v>#NAME?</v>
      </c>
      <c r="H376" s="24" t="s">
        <v>153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58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146</v>
      </c>
      <c r="T376" s="7" t="s">
        <v>1365</v>
      </c>
      <c r="U376" s="7" t="s">
        <v>49</v>
      </c>
      <c r="V376" s="24" t="e">
        <f t="shared" ca="1" si="14"/>
        <v>#NAME?</v>
      </c>
      <c r="W376" s="7"/>
      <c r="X376" s="7"/>
      <c r="Y376" s="29" t="s">
        <v>148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>
        <v>302384.90000000002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3" t="s">
        <v>1366</v>
      </c>
      <c r="C377" s="4" t="s">
        <v>1367</v>
      </c>
      <c r="D377" s="7" t="s">
        <v>19</v>
      </c>
      <c r="E377" s="7" t="s">
        <v>49</v>
      </c>
      <c r="F377" s="7" t="s">
        <v>50</v>
      </c>
      <c r="G377" s="7" t="e">
        <f t="shared" ca="1" si="13"/>
        <v>#NAME?</v>
      </c>
      <c r="H377" s="24" t="s">
        <v>153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42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146</v>
      </c>
      <c r="T377" s="7" t="s">
        <v>1368</v>
      </c>
      <c r="U377" s="7" t="s">
        <v>49</v>
      </c>
      <c r="V377" s="24" t="e">
        <f t="shared" ca="1" si="14"/>
        <v>#NAME?</v>
      </c>
      <c r="W377" s="7"/>
      <c r="X377" s="7" t="s">
        <v>40</v>
      </c>
      <c r="Y377" s="29" t="s">
        <v>148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>
        <v>130304.14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1369</v>
      </c>
      <c r="C378" s="4" t="s">
        <v>1370</v>
      </c>
      <c r="D378" s="7" t="s">
        <v>19</v>
      </c>
      <c r="E378" s="7" t="s">
        <v>20</v>
      </c>
      <c r="F378" s="7" t="s">
        <v>200</v>
      </c>
      <c r="G378" s="7" t="e">
        <f t="shared" ca="1" si="13"/>
        <v>#NAME?</v>
      </c>
      <c r="H378" s="24" t="s">
        <v>153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42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146</v>
      </c>
      <c r="T378" s="7" t="s">
        <v>1371</v>
      </c>
      <c r="U378" s="7" t="s">
        <v>20</v>
      </c>
      <c r="V378" s="24" t="e">
        <f t="shared" ca="1" si="14"/>
        <v>#NAME?</v>
      </c>
      <c r="W378" s="7"/>
      <c r="X378" s="7"/>
      <c r="Y378" s="29" t="s">
        <v>148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>
        <v>272363.62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" t="s">
        <v>1372</v>
      </c>
      <c r="C379" s="4" t="s">
        <v>1373</v>
      </c>
      <c r="D379" s="7" t="s">
        <v>19</v>
      </c>
      <c r="E379" s="7" t="s">
        <v>34</v>
      </c>
      <c r="F379" s="7" t="s">
        <v>35</v>
      </c>
      <c r="G379" s="7" t="e">
        <f t="shared" ca="1" si="13"/>
        <v>#NAME?</v>
      </c>
      <c r="H379" s="24" t="s">
        <v>153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42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146</v>
      </c>
      <c r="T379" s="7" t="s">
        <v>1374</v>
      </c>
      <c r="U379" s="7" t="s">
        <v>39</v>
      </c>
      <c r="V379" s="24" t="e">
        <f t="shared" ca="1" si="14"/>
        <v>#NAME?</v>
      </c>
      <c r="W379" s="7"/>
      <c r="X379" s="7"/>
      <c r="Y379" s="29" t="s">
        <v>148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>
        <v>234984.87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1375</v>
      </c>
      <c r="C380" s="4" t="s">
        <v>1376</v>
      </c>
      <c r="D380" s="7" t="s">
        <v>19</v>
      </c>
      <c r="E380" s="7" t="s">
        <v>34</v>
      </c>
      <c r="F380" s="7" t="s">
        <v>35</v>
      </c>
      <c r="G380" s="7" t="e">
        <f t="shared" ca="1" si="13"/>
        <v>#NAME?</v>
      </c>
      <c r="H380" s="24" t="s">
        <v>153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87</v>
      </c>
      <c r="N380" s="26">
        <v>1.4999999999999999E-2</v>
      </c>
      <c r="O380" s="7" t="s">
        <v>184</v>
      </c>
      <c r="P380" s="27">
        <v>0.2</v>
      </c>
      <c r="Q380" s="90"/>
      <c r="R380" s="90"/>
      <c r="S380" s="7" t="s">
        <v>146</v>
      </c>
      <c r="T380" s="7" t="s">
        <v>1374</v>
      </c>
      <c r="U380" s="7" t="s">
        <v>39</v>
      </c>
      <c r="V380" s="24" t="e">
        <f t="shared" ca="1" si="14"/>
        <v>#NAME?</v>
      </c>
      <c r="W380" s="7"/>
      <c r="X380" s="7"/>
      <c r="Y380" s="29" t="s">
        <v>148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>
        <v>81316.94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7" t="s">
        <v>1377</v>
      </c>
      <c r="C381" s="4" t="s">
        <v>1378</v>
      </c>
      <c r="D381" s="7" t="s">
        <v>19</v>
      </c>
      <c r="E381" s="7" t="s">
        <v>20</v>
      </c>
      <c r="F381" s="7" t="s">
        <v>373</v>
      </c>
      <c r="G381" s="7" t="e">
        <f t="shared" ca="1" si="13"/>
        <v>#NAME?</v>
      </c>
      <c r="H381" s="24" t="s">
        <v>162</v>
      </c>
      <c r="I381" s="24" t="s">
        <v>163</v>
      </c>
      <c r="J381" s="7" t="str">
        <f t="shared" si="18"/>
        <v>Não</v>
      </c>
      <c r="K381" s="25">
        <v>45020</v>
      </c>
      <c r="L381" s="7"/>
      <c r="M381" s="7" t="s">
        <v>201</v>
      </c>
      <c r="N381" s="26">
        <v>1.4999999999999999E-2</v>
      </c>
      <c r="O381" s="7" t="s">
        <v>37</v>
      </c>
      <c r="P381" s="27">
        <v>0.1</v>
      </c>
      <c r="Q381" s="137"/>
      <c r="R381" s="90"/>
      <c r="S381" s="7" t="s">
        <v>146</v>
      </c>
      <c r="T381" s="7" t="s">
        <v>1379</v>
      </c>
      <c r="U381" s="7" t="s">
        <v>20</v>
      </c>
      <c r="V381" s="24" t="e">
        <f t="shared" ca="1" si="14"/>
        <v>#NAME?</v>
      </c>
      <c r="W381" s="7"/>
      <c r="X381" s="7"/>
      <c r="Y381" s="29" t="s">
        <v>148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>
        <v>0.39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1380</v>
      </c>
      <c r="C382" s="4" t="s">
        <v>1381</v>
      </c>
      <c r="D382" s="7" t="s">
        <v>64</v>
      </c>
      <c r="E382" s="7" t="s">
        <v>20</v>
      </c>
      <c r="F382" s="7" t="s">
        <v>143</v>
      </c>
      <c r="G382" s="7" t="e">
        <f t="shared" ca="1" si="13"/>
        <v>#NAME?</v>
      </c>
      <c r="H382" s="24" t="s">
        <v>162</v>
      </c>
      <c r="I382" s="24" t="s">
        <v>212</v>
      </c>
      <c r="J382" s="7" t="str">
        <f t="shared" si="18"/>
        <v>Não</v>
      </c>
      <c r="K382" s="25">
        <v>45271</v>
      </c>
      <c r="L382" s="7"/>
      <c r="M382" s="9" t="s">
        <v>58</v>
      </c>
      <c r="N382" s="10">
        <v>1.2E-2</v>
      </c>
      <c r="O382" s="6" t="s">
        <v>37</v>
      </c>
      <c r="P382" s="11">
        <v>0.1</v>
      </c>
      <c r="Q382" s="69"/>
      <c r="R382" s="90"/>
      <c r="S382" s="7" t="s">
        <v>146</v>
      </c>
      <c r="T382" s="7" t="s">
        <v>1382</v>
      </c>
      <c r="U382" s="7" t="s">
        <v>20</v>
      </c>
      <c r="V382" s="24" t="e">
        <f t="shared" ca="1" si="14"/>
        <v>#NAME?</v>
      </c>
      <c r="W382" s="7"/>
      <c r="X382" s="7"/>
      <c r="Y382" s="29" t="s">
        <v>254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>
        <v>0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1383</v>
      </c>
      <c r="C383" s="46" t="s">
        <v>1384</v>
      </c>
      <c r="D383" s="7" t="s">
        <v>19</v>
      </c>
      <c r="E383" s="7" t="s">
        <v>49</v>
      </c>
      <c r="F383" s="7" t="s">
        <v>50</v>
      </c>
      <c r="G383" s="7" t="e">
        <f t="shared" ca="1" si="13"/>
        <v>#NAME?</v>
      </c>
      <c r="H383" s="24" t="s">
        <v>153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36</v>
      </c>
      <c r="N383" s="26">
        <v>1.2E-2</v>
      </c>
      <c r="O383" s="7" t="s">
        <v>37</v>
      </c>
      <c r="P383" s="27">
        <v>0.1</v>
      </c>
      <c r="Q383" s="90"/>
      <c r="R383" s="28" t="s">
        <v>1385</v>
      </c>
      <c r="S383" s="7" t="s">
        <v>146</v>
      </c>
      <c r="T383" s="7" t="s">
        <v>1386</v>
      </c>
      <c r="U383" s="7" t="s">
        <v>49</v>
      </c>
      <c r="V383" s="24" t="e">
        <f t="shared" ca="1" si="14"/>
        <v>#NAME?</v>
      </c>
      <c r="W383" s="7"/>
      <c r="X383" s="7"/>
      <c r="Y383" s="29" t="s">
        <v>148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>
        <v>35460.54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1387</v>
      </c>
      <c r="C384" s="46" t="s">
        <v>1388</v>
      </c>
      <c r="D384" s="7" t="s">
        <v>19</v>
      </c>
      <c r="E384" s="7" t="s">
        <v>49</v>
      </c>
      <c r="F384" s="7" t="s">
        <v>50</v>
      </c>
      <c r="G384" s="7" t="e">
        <f t="shared" ca="1" si="13"/>
        <v>#NAME?</v>
      </c>
      <c r="H384" s="24" t="s">
        <v>153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42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146</v>
      </c>
      <c r="T384" s="7" t="s">
        <v>1389</v>
      </c>
      <c r="U384" s="7" t="s">
        <v>49</v>
      </c>
      <c r="V384" s="24" t="e">
        <f t="shared" ca="1" si="14"/>
        <v>#NAME?</v>
      </c>
      <c r="W384" s="7"/>
      <c r="X384" s="7" t="s">
        <v>40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>
        <v>4821.43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1390</v>
      </c>
      <c r="C385" s="4" t="s">
        <v>1391</v>
      </c>
      <c r="D385" s="7" t="s">
        <v>19</v>
      </c>
      <c r="E385" s="7" t="s">
        <v>34</v>
      </c>
      <c r="F385" s="7" t="s">
        <v>35</v>
      </c>
      <c r="G385" s="7" t="e">
        <f t="shared" ca="1" si="13"/>
        <v>#NAME?</v>
      </c>
      <c r="H385" s="24" t="s">
        <v>153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42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146</v>
      </c>
      <c r="T385" s="7" t="s">
        <v>1392</v>
      </c>
      <c r="U385" s="7" t="s">
        <v>39</v>
      </c>
      <c r="V385" s="24" t="e">
        <f t="shared" ca="1" si="14"/>
        <v>#NAME?</v>
      </c>
      <c r="W385" s="7"/>
      <c r="X385" s="7"/>
      <c r="Y385" s="29" t="s">
        <v>148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>
        <v>497495.67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" t="s">
        <v>1393</v>
      </c>
      <c r="C386" s="4" t="s">
        <v>1394</v>
      </c>
      <c r="D386" s="7" t="s">
        <v>19</v>
      </c>
      <c r="E386" s="7" t="s">
        <v>20</v>
      </c>
      <c r="F386" s="7" t="s">
        <v>450</v>
      </c>
      <c r="G386" s="7" t="e">
        <f t="shared" ca="1" si="13"/>
        <v>#NAME?</v>
      </c>
      <c r="H386" s="24" t="s">
        <v>162</v>
      </c>
      <c r="I386" s="24" t="s">
        <v>163</v>
      </c>
      <c r="J386" s="7" t="str">
        <f t="shared" si="18"/>
        <v>Não</v>
      </c>
      <c r="K386" s="25">
        <v>45163</v>
      </c>
      <c r="L386" s="25"/>
      <c r="M386" s="7" t="s">
        <v>42</v>
      </c>
      <c r="N386" s="26">
        <v>1.2E-2</v>
      </c>
      <c r="O386" s="7" t="s">
        <v>25</v>
      </c>
      <c r="P386" s="27">
        <v>0</v>
      </c>
      <c r="Q386" s="90"/>
      <c r="R386" s="28" t="s">
        <v>1395</v>
      </c>
      <c r="S386" s="7" t="s">
        <v>188</v>
      </c>
      <c r="T386" s="7" t="s">
        <v>1396</v>
      </c>
      <c r="U386" s="7" t="s">
        <v>46</v>
      </c>
      <c r="V386" s="24" t="e">
        <f t="shared" ca="1" si="14"/>
        <v>#NAME?</v>
      </c>
      <c r="W386" s="7"/>
      <c r="X386" s="7"/>
      <c r="Y386" s="29" t="s">
        <v>148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>
        <v>0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1397</v>
      </c>
      <c r="C387" s="4" t="s">
        <v>1398</v>
      </c>
      <c r="D387" s="7" t="s">
        <v>64</v>
      </c>
      <c r="E387" s="7" t="s">
        <v>20</v>
      </c>
      <c r="F387" s="7" t="s">
        <v>490</v>
      </c>
      <c r="G387" s="7" t="e">
        <f t="shared" ca="1" si="13"/>
        <v>#NAME?</v>
      </c>
      <c r="H387" s="24" t="s">
        <v>144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1008</v>
      </c>
      <c r="N387" s="26">
        <v>0.01</v>
      </c>
      <c r="O387" s="7" t="s">
        <v>37</v>
      </c>
      <c r="P387" s="27">
        <v>0.1</v>
      </c>
      <c r="Q387" s="28"/>
      <c r="R387" s="45" t="s">
        <v>703</v>
      </c>
      <c r="S387" s="7" t="s">
        <v>146</v>
      </c>
      <c r="T387" s="7" t="s">
        <v>1399</v>
      </c>
      <c r="U387" s="7" t="s">
        <v>20</v>
      </c>
      <c r="V387" s="24" t="e">
        <f t="shared" ca="1" si="14"/>
        <v>#NAME?</v>
      </c>
      <c r="W387" s="7"/>
      <c r="X387" s="7"/>
      <c r="Y387" s="29" t="s">
        <v>148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1400</v>
      </c>
      <c r="C388" s="4" t="s">
        <v>1401</v>
      </c>
      <c r="D388" s="7" t="s">
        <v>19</v>
      </c>
      <c r="E388" s="7" t="s">
        <v>49</v>
      </c>
      <c r="F388" s="7" t="s">
        <v>167</v>
      </c>
      <c r="G388" s="7" t="e">
        <f t="shared" ca="1" si="13"/>
        <v>#NAME?</v>
      </c>
      <c r="H388" s="24" t="s">
        <v>153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58</v>
      </c>
      <c r="N388" s="26">
        <v>1.2E-2</v>
      </c>
      <c r="O388" s="7" t="s">
        <v>25</v>
      </c>
      <c r="P388" s="27">
        <v>0</v>
      </c>
      <c r="Q388" s="28" t="s">
        <v>1402</v>
      </c>
      <c r="R388" s="90"/>
      <c r="S388" s="7" t="s">
        <v>146</v>
      </c>
      <c r="T388" s="7" t="s">
        <v>1403</v>
      </c>
      <c r="U388" s="7" t="s">
        <v>49</v>
      </c>
      <c r="V388" s="24" t="e">
        <f t="shared" ca="1" si="14"/>
        <v>#NAME?</v>
      </c>
      <c r="W388" s="7"/>
      <c r="X388" s="7"/>
      <c r="Y388" s="29" t="s">
        <v>254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>
        <v>210296.59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1404</v>
      </c>
      <c r="C389" s="4" t="s">
        <v>1405</v>
      </c>
      <c r="D389" s="7" t="s">
        <v>19</v>
      </c>
      <c r="E389" s="7" t="s">
        <v>34</v>
      </c>
      <c r="F389" s="7" t="s">
        <v>35</v>
      </c>
      <c r="G389" s="7" t="e">
        <f t="shared" ca="1" si="13"/>
        <v>#NAME?</v>
      </c>
      <c r="H389" s="24" t="s">
        <v>153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58</v>
      </c>
      <c r="N389" s="10">
        <v>1.2E-2</v>
      </c>
      <c r="O389" s="6" t="s">
        <v>37</v>
      </c>
      <c r="P389" s="11">
        <v>0.1</v>
      </c>
      <c r="Q389" s="90"/>
      <c r="R389" s="28" t="s">
        <v>1406</v>
      </c>
      <c r="S389" s="7" t="s">
        <v>146</v>
      </c>
      <c r="T389" s="7" t="s">
        <v>1407</v>
      </c>
      <c r="U389" s="7" t="s">
        <v>39</v>
      </c>
      <c r="V389" s="24" t="e">
        <f t="shared" ca="1" si="14"/>
        <v>#NAME?</v>
      </c>
      <c r="W389" s="7"/>
      <c r="X389" s="7"/>
      <c r="Y389" s="29" t="s">
        <v>453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>
        <v>148922.18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1408</v>
      </c>
      <c r="C390" s="4" t="s">
        <v>1409</v>
      </c>
      <c r="D390" s="7" t="s">
        <v>19</v>
      </c>
      <c r="E390" s="7" t="s">
        <v>49</v>
      </c>
      <c r="F390" s="7" t="s">
        <v>50</v>
      </c>
      <c r="G390" s="7" t="e">
        <f t="shared" ca="1" si="13"/>
        <v>#NAME?</v>
      </c>
      <c r="H390" s="24" t="s">
        <v>162</v>
      </c>
      <c r="I390" s="24" t="s">
        <v>163</v>
      </c>
      <c r="J390" s="7" t="str">
        <f t="shared" si="18"/>
        <v>Não</v>
      </c>
      <c r="K390" s="25">
        <v>45082</v>
      </c>
      <c r="L390" s="7"/>
      <c r="M390" s="7" t="s">
        <v>346</v>
      </c>
      <c r="N390" s="26">
        <v>0.02</v>
      </c>
      <c r="O390" s="7" t="s">
        <v>37</v>
      </c>
      <c r="P390" s="27">
        <v>0.2</v>
      </c>
      <c r="Q390" s="45"/>
      <c r="R390" s="45" t="s">
        <v>1410</v>
      </c>
      <c r="S390" s="7" t="s">
        <v>146</v>
      </c>
      <c r="T390" s="7" t="s">
        <v>1411</v>
      </c>
      <c r="U390" s="7" t="s">
        <v>1246</v>
      </c>
      <c r="V390" s="24" t="e">
        <f t="shared" ca="1" si="14"/>
        <v>#NAME?</v>
      </c>
      <c r="W390" s="7"/>
      <c r="X390" s="7"/>
      <c r="Y390" s="29" t="s">
        <v>148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>
        <v>450.63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1412</v>
      </c>
      <c r="C391" s="4" t="s">
        <v>1413</v>
      </c>
      <c r="D391" s="7" t="s">
        <v>19</v>
      </c>
      <c r="E391" s="7" t="s">
        <v>34</v>
      </c>
      <c r="F391" s="7" t="s">
        <v>35</v>
      </c>
      <c r="G391" s="7" t="e">
        <f t="shared" ca="1" si="13"/>
        <v>#NAME?</v>
      </c>
      <c r="H391" s="24" t="s">
        <v>153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201</v>
      </c>
      <c r="N391" s="26">
        <v>1.4999999999999999E-2</v>
      </c>
      <c r="O391" s="7" t="s">
        <v>37</v>
      </c>
      <c r="P391" s="27">
        <v>0.1</v>
      </c>
      <c r="Q391" s="45"/>
      <c r="R391" s="28"/>
      <c r="S391" s="7" t="s">
        <v>146</v>
      </c>
      <c r="T391" s="7" t="s">
        <v>1414</v>
      </c>
      <c r="U391" s="7" t="s">
        <v>39</v>
      </c>
      <c r="V391" s="24" t="e">
        <f t="shared" ca="1" si="14"/>
        <v>#NAME?</v>
      </c>
      <c r="W391" s="7"/>
      <c r="X391" s="7"/>
      <c r="Y391" s="29" t="s">
        <v>148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>
        <v>334078.28999999998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75" t="s">
        <v>1415</v>
      </c>
      <c r="C392" s="44" t="s">
        <v>1416</v>
      </c>
      <c r="D392" s="7" t="s">
        <v>19</v>
      </c>
      <c r="E392" s="7" t="s">
        <v>20</v>
      </c>
      <c r="F392" s="7" t="s">
        <v>200</v>
      </c>
      <c r="G392" s="7" t="e">
        <f t="shared" ca="1" si="13"/>
        <v>#NAME?</v>
      </c>
      <c r="H392" s="24" t="s">
        <v>162</v>
      </c>
      <c r="I392" s="24" t="s">
        <v>929</v>
      </c>
      <c r="J392" s="7" t="str">
        <f t="shared" si="18"/>
        <v>Não</v>
      </c>
      <c r="K392" s="25">
        <v>45362</v>
      </c>
      <c r="L392" s="7"/>
      <c r="M392" s="7" t="s">
        <v>346</v>
      </c>
      <c r="N392" s="26">
        <v>0.02</v>
      </c>
      <c r="O392" s="7" t="s">
        <v>37</v>
      </c>
      <c r="P392" s="27">
        <v>0.2</v>
      </c>
      <c r="Q392" s="90"/>
      <c r="R392" s="90"/>
      <c r="S392" s="7" t="s">
        <v>146</v>
      </c>
      <c r="T392" s="12" t="s">
        <v>1417</v>
      </c>
      <c r="U392" s="7" t="s">
        <v>60</v>
      </c>
      <c r="V392" s="24" t="e">
        <f t="shared" ca="1" si="14"/>
        <v>#NAME?</v>
      </c>
      <c r="W392" s="7"/>
      <c r="X392" s="7"/>
      <c r="Y392" s="29" t="s">
        <v>434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>
        <v>932.63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1418</v>
      </c>
      <c r="C393" s="4" t="s">
        <v>1419</v>
      </c>
      <c r="D393" s="7" t="s">
        <v>19</v>
      </c>
      <c r="E393" s="7" t="s">
        <v>49</v>
      </c>
      <c r="F393" s="7" t="s">
        <v>329</v>
      </c>
      <c r="G393" s="7" t="e">
        <f t="shared" ca="1" si="13"/>
        <v>#NAME?</v>
      </c>
      <c r="H393" s="24" t="s">
        <v>162</v>
      </c>
      <c r="I393" s="24" t="s">
        <v>163</v>
      </c>
      <c r="J393" s="7" t="str">
        <f t="shared" si="18"/>
        <v>Não</v>
      </c>
      <c r="K393" s="25">
        <v>44950</v>
      </c>
      <c r="L393" s="7"/>
      <c r="M393" s="7" t="s">
        <v>42</v>
      </c>
      <c r="N393" s="26">
        <v>0.01</v>
      </c>
      <c r="O393" s="7" t="s">
        <v>25</v>
      </c>
      <c r="P393" s="27">
        <v>0</v>
      </c>
      <c r="Q393" s="28"/>
      <c r="R393" s="28" t="s">
        <v>1420</v>
      </c>
      <c r="S393" s="7" t="s">
        <v>146</v>
      </c>
      <c r="T393" s="7" t="s">
        <v>1421</v>
      </c>
      <c r="U393" s="7" t="s">
        <v>49</v>
      </c>
      <c r="V393" s="24" t="e">
        <f t="shared" ca="1" si="14"/>
        <v>#NAME?</v>
      </c>
      <c r="W393" s="7"/>
      <c r="X393" s="7"/>
      <c r="Y393" s="29" t="s">
        <v>148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>
        <v>86.38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1422</v>
      </c>
      <c r="C394" s="4" t="s">
        <v>1423</v>
      </c>
      <c r="D394" s="7" t="s">
        <v>19</v>
      </c>
      <c r="E394" s="7" t="s">
        <v>20</v>
      </c>
      <c r="F394" s="7" t="s">
        <v>200</v>
      </c>
      <c r="G394" s="7" t="e">
        <f t="shared" ca="1" si="13"/>
        <v>#NAME?</v>
      </c>
      <c r="H394" s="24" t="s">
        <v>153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358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146</v>
      </c>
      <c r="T394" s="7" t="s">
        <v>1424</v>
      </c>
      <c r="U394" s="7" t="s">
        <v>20</v>
      </c>
      <c r="V394" s="24" t="e">
        <f t="shared" ca="1" si="14"/>
        <v>#NAME?</v>
      </c>
      <c r="W394" s="7"/>
      <c r="X394" s="7" t="s">
        <v>52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>
        <v>327.14999999999998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1425</v>
      </c>
      <c r="C395" s="4" t="s">
        <v>1426</v>
      </c>
      <c r="D395" s="7" t="s">
        <v>19</v>
      </c>
      <c r="E395" s="7" t="s">
        <v>34</v>
      </c>
      <c r="F395" s="7" t="s">
        <v>263</v>
      </c>
      <c r="G395" s="7" t="e">
        <f t="shared" ca="1" si="13"/>
        <v>#NAME?</v>
      </c>
      <c r="H395" s="24" t="s">
        <v>153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876</v>
      </c>
      <c r="N395" s="26">
        <v>0.02</v>
      </c>
      <c r="O395" s="7" t="s">
        <v>184</v>
      </c>
      <c r="P395" s="27">
        <v>0.2</v>
      </c>
      <c r="Q395" s="28"/>
      <c r="R395" s="90"/>
      <c r="S395" s="7" t="s">
        <v>146</v>
      </c>
      <c r="T395" s="7" t="s">
        <v>1427</v>
      </c>
      <c r="U395" s="7" t="s">
        <v>39</v>
      </c>
      <c r="V395" s="24" t="e">
        <f t="shared" ca="1" si="14"/>
        <v>#NAME?</v>
      </c>
      <c r="W395" s="7"/>
      <c r="X395" s="7"/>
      <c r="Y395" s="29" t="s">
        <v>148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>
        <v>54446.55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1428</v>
      </c>
      <c r="C396" s="4" t="s">
        <v>1429</v>
      </c>
      <c r="D396" s="7" t="s">
        <v>55</v>
      </c>
      <c r="E396" s="7" t="s">
        <v>34</v>
      </c>
      <c r="F396" s="7" t="s">
        <v>1430</v>
      </c>
      <c r="G396" s="7" t="e">
        <f t="shared" ca="1" si="13"/>
        <v>#NAME?</v>
      </c>
      <c r="H396" s="24" t="s">
        <v>162</v>
      </c>
      <c r="I396" s="24" t="s">
        <v>212</v>
      </c>
      <c r="J396" s="7" t="str">
        <f t="shared" si="18"/>
        <v>Não</v>
      </c>
      <c r="K396" s="25">
        <v>45456</v>
      </c>
      <c r="L396" s="7"/>
      <c r="M396" s="7" t="s">
        <v>58</v>
      </c>
      <c r="N396" s="26">
        <v>1.2E-2</v>
      </c>
      <c r="O396" s="7" t="s">
        <v>37</v>
      </c>
      <c r="P396" s="27">
        <v>0.1</v>
      </c>
      <c r="Q396" s="28"/>
      <c r="R396" s="90"/>
      <c r="S396" s="7" t="s">
        <v>146</v>
      </c>
      <c r="T396" s="7" t="s">
        <v>1431</v>
      </c>
      <c r="U396" s="7" t="s">
        <v>60</v>
      </c>
      <c r="V396" s="24" t="e">
        <f t="shared" ca="1" si="14"/>
        <v>#NAME?</v>
      </c>
      <c r="W396" s="7"/>
      <c r="X396" s="7" t="s">
        <v>52</v>
      </c>
      <c r="Y396" s="29" t="s">
        <v>148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>
        <v>0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3" t="s">
        <v>1432</v>
      </c>
      <c r="C397" s="4" t="s">
        <v>1433</v>
      </c>
      <c r="D397" s="7" t="s">
        <v>19</v>
      </c>
      <c r="E397" s="7" t="s">
        <v>34</v>
      </c>
      <c r="F397" s="7" t="s">
        <v>263</v>
      </c>
      <c r="G397" s="7" t="e">
        <f t="shared" ca="1" si="13"/>
        <v>#NAME?</v>
      </c>
      <c r="H397" s="24" t="s">
        <v>162</v>
      </c>
      <c r="I397" s="24" t="s">
        <v>163</v>
      </c>
      <c r="J397" s="7" t="str">
        <f t="shared" si="18"/>
        <v>Não</v>
      </c>
      <c r="K397" s="25">
        <v>45042</v>
      </c>
      <c r="L397" s="7"/>
      <c r="M397" s="7" t="s">
        <v>201</v>
      </c>
      <c r="N397" s="26">
        <v>1.4999999999999999E-2</v>
      </c>
      <c r="O397" s="7" t="s">
        <v>37</v>
      </c>
      <c r="P397" s="27">
        <v>0.1</v>
      </c>
      <c r="Q397" s="90"/>
      <c r="R397" s="90"/>
      <c r="S397" s="7" t="s">
        <v>146</v>
      </c>
      <c r="T397" s="7" t="s">
        <v>1434</v>
      </c>
      <c r="U397" s="7" t="s">
        <v>39</v>
      </c>
      <c r="V397" s="24" t="e">
        <f t="shared" ca="1" si="14"/>
        <v>#NAME?</v>
      </c>
      <c r="W397" s="7"/>
      <c r="X397" s="7" t="s">
        <v>91</v>
      </c>
      <c r="Y397" s="29" t="s">
        <v>148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>
        <v>0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1432</v>
      </c>
      <c r="C398" s="4" t="s">
        <v>1435</v>
      </c>
      <c r="D398" s="7" t="s">
        <v>19</v>
      </c>
      <c r="E398" s="7" t="s">
        <v>34</v>
      </c>
      <c r="F398" s="7" t="s">
        <v>263</v>
      </c>
      <c r="G398" s="7" t="e">
        <f t="shared" ca="1" si="13"/>
        <v>#NAME?</v>
      </c>
      <c r="H398" s="24" t="s">
        <v>153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201</v>
      </c>
      <c r="N398" s="26">
        <v>1.4999999999999999E-2</v>
      </c>
      <c r="O398" s="7" t="s">
        <v>37</v>
      </c>
      <c r="P398" s="27">
        <v>0.1</v>
      </c>
      <c r="Q398" s="90"/>
      <c r="R398" s="90"/>
      <c r="S398" s="7" t="s">
        <v>146</v>
      </c>
      <c r="T398" s="7" t="s">
        <v>1434</v>
      </c>
      <c r="U398" s="7" t="s">
        <v>39</v>
      </c>
      <c r="V398" s="24" t="e">
        <f t="shared" ca="1" si="14"/>
        <v>#NAME?</v>
      </c>
      <c r="W398" s="7"/>
      <c r="X398" s="7" t="s">
        <v>91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>
        <v>510885.14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1436</v>
      </c>
      <c r="C399" s="4" t="s">
        <v>1437</v>
      </c>
      <c r="D399" s="7" t="s">
        <v>19</v>
      </c>
      <c r="E399" s="7" t="s">
        <v>20</v>
      </c>
      <c r="F399" s="7" t="s">
        <v>373</v>
      </c>
      <c r="G399" s="7" t="e">
        <f t="shared" ca="1" si="13"/>
        <v>#NAME?</v>
      </c>
      <c r="H399" s="24" t="s">
        <v>162</v>
      </c>
      <c r="I399" s="24" t="s">
        <v>163</v>
      </c>
      <c r="J399" s="7" t="str">
        <f t="shared" si="18"/>
        <v>Não</v>
      </c>
      <c r="K399" s="25">
        <v>44959</v>
      </c>
      <c r="L399" s="7"/>
      <c r="M399" s="7" t="s">
        <v>173</v>
      </c>
      <c r="N399" s="26">
        <v>0</v>
      </c>
      <c r="O399" s="7" t="s">
        <v>25</v>
      </c>
      <c r="P399" s="27">
        <v>0</v>
      </c>
      <c r="Q399" s="36"/>
      <c r="R399" s="28" t="s">
        <v>1438</v>
      </c>
      <c r="S399" s="7" t="s">
        <v>146</v>
      </c>
      <c r="T399" s="7" t="s">
        <v>1439</v>
      </c>
      <c r="U399" s="7" t="s">
        <v>20</v>
      </c>
      <c r="V399" s="24" t="e">
        <f t="shared" ca="1" si="14"/>
        <v>#NAME?</v>
      </c>
      <c r="W399" s="7"/>
      <c r="X399" s="7"/>
      <c r="Y399" s="29" t="s">
        <v>148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>
        <v>0.15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1440</v>
      </c>
      <c r="C400" s="4" t="s">
        <v>1441</v>
      </c>
      <c r="D400" s="7" t="s">
        <v>19</v>
      </c>
      <c r="E400" s="7" t="s">
        <v>49</v>
      </c>
      <c r="F400" s="7" t="s">
        <v>167</v>
      </c>
      <c r="G400" s="7" t="e">
        <f t="shared" ca="1" si="13"/>
        <v>#NAME?</v>
      </c>
      <c r="H400" s="24" t="s">
        <v>153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201</v>
      </c>
      <c r="N400" s="26">
        <v>1.4999999999999999E-2</v>
      </c>
      <c r="O400" s="7" t="s">
        <v>37</v>
      </c>
      <c r="P400" s="27">
        <v>0.1</v>
      </c>
      <c r="Q400" s="90"/>
      <c r="R400" s="138"/>
      <c r="S400" s="7" t="s">
        <v>146</v>
      </c>
      <c r="T400" s="7" t="s">
        <v>1442</v>
      </c>
      <c r="U400" s="7" t="s">
        <v>49</v>
      </c>
      <c r="V400" s="24" t="e">
        <f t="shared" ca="1" si="14"/>
        <v>#NAME?</v>
      </c>
      <c r="W400" s="7"/>
      <c r="X400" s="7"/>
      <c r="Y400" s="29" t="s">
        <v>254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>
        <v>228065.14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7" t="s">
        <v>1443</v>
      </c>
      <c r="C401" s="4" t="s">
        <v>1444</v>
      </c>
      <c r="D401" s="7" t="s">
        <v>19</v>
      </c>
      <c r="E401" s="7" t="s">
        <v>20</v>
      </c>
      <c r="F401" s="7" t="s">
        <v>373</v>
      </c>
      <c r="G401" s="7" t="e">
        <f t="shared" ca="1" si="13"/>
        <v>#NAME?</v>
      </c>
      <c r="H401" s="24" t="s">
        <v>162</v>
      </c>
      <c r="I401" s="24" t="s">
        <v>163</v>
      </c>
      <c r="J401" s="7" t="str">
        <f t="shared" si="18"/>
        <v>Não</v>
      </c>
      <c r="K401" s="25">
        <v>45020</v>
      </c>
      <c r="L401" s="7"/>
      <c r="M401" s="7" t="s">
        <v>42</v>
      </c>
      <c r="N401" s="26">
        <v>1.2E-2</v>
      </c>
      <c r="O401" s="7" t="s">
        <v>25</v>
      </c>
      <c r="P401" s="27">
        <v>0</v>
      </c>
      <c r="Q401" s="90"/>
      <c r="R401" s="139" t="s">
        <v>1445</v>
      </c>
      <c r="S401" s="7" t="s">
        <v>146</v>
      </c>
      <c r="T401" s="7" t="s">
        <v>1446</v>
      </c>
      <c r="U401" s="7" t="s">
        <v>20</v>
      </c>
      <c r="V401" s="24" t="e">
        <f t="shared" ca="1" si="14"/>
        <v>#NAME?</v>
      </c>
      <c r="W401" s="7"/>
      <c r="X401" s="7"/>
      <c r="Y401" s="29" t="s">
        <v>148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>
        <v>5.55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8" t="s">
        <v>1447</v>
      </c>
      <c r="C402" s="39" t="s">
        <v>1448</v>
      </c>
      <c r="D402" s="7" t="s">
        <v>19</v>
      </c>
      <c r="E402" s="7" t="s">
        <v>49</v>
      </c>
      <c r="F402" s="7" t="s">
        <v>167</v>
      </c>
      <c r="G402" s="7" t="e">
        <f t="shared" ca="1" si="13"/>
        <v>#NAME?</v>
      </c>
      <c r="H402" s="24" t="s">
        <v>153</v>
      </c>
      <c r="I402" s="24" t="s">
        <v>163</v>
      </c>
      <c r="J402" s="7" t="str">
        <f t="shared" si="18"/>
        <v>Não</v>
      </c>
      <c r="K402" s="25">
        <v>45426</v>
      </c>
      <c r="L402" s="7"/>
      <c r="M402" s="7" t="s">
        <v>42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146</v>
      </c>
      <c r="T402" s="6" t="s">
        <v>1449</v>
      </c>
      <c r="U402" s="7" t="s">
        <v>49</v>
      </c>
      <c r="V402" s="24" t="e">
        <f t="shared" ca="1" si="14"/>
        <v>#NAME?</v>
      </c>
      <c r="W402" s="7"/>
      <c r="X402" s="7" t="s">
        <v>52</v>
      </c>
      <c r="Y402" s="29" t="s">
        <v>148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" t="s">
        <v>1450</v>
      </c>
      <c r="C403" s="4" t="s">
        <v>1451</v>
      </c>
      <c r="D403" s="7" t="s">
        <v>64</v>
      </c>
      <c r="E403" s="7" t="s">
        <v>20</v>
      </c>
      <c r="F403" s="7" t="s">
        <v>143</v>
      </c>
      <c r="G403" s="7" t="e">
        <f t="shared" ca="1" si="13"/>
        <v>#NAME?</v>
      </c>
      <c r="H403" s="24" t="s">
        <v>144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346</v>
      </c>
      <c r="N403" s="26">
        <v>0.02</v>
      </c>
      <c r="O403" s="7" t="s">
        <v>37</v>
      </c>
      <c r="P403" s="27">
        <v>0.2</v>
      </c>
      <c r="Q403" s="90"/>
      <c r="R403" s="90"/>
      <c r="S403" s="7" t="s">
        <v>146</v>
      </c>
      <c r="T403" s="7" t="s">
        <v>1452</v>
      </c>
      <c r="U403" s="7" t="s">
        <v>20</v>
      </c>
      <c r="V403" s="24" t="e">
        <f t="shared" ca="1" si="14"/>
        <v>#NAME?</v>
      </c>
      <c r="W403" s="7"/>
      <c r="X403" s="7"/>
      <c r="Y403" s="29" t="s">
        <v>434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6" t="s">
        <v>1453</v>
      </c>
      <c r="C404" s="62" t="s">
        <v>1454</v>
      </c>
      <c r="D404" s="7" t="s">
        <v>19</v>
      </c>
      <c r="E404" s="7" t="s">
        <v>34</v>
      </c>
      <c r="F404" s="7" t="s">
        <v>263</v>
      </c>
      <c r="G404" s="7" t="e">
        <f t="shared" ca="1" si="13"/>
        <v>#NAME?</v>
      </c>
      <c r="H404" s="24" t="s">
        <v>153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58</v>
      </c>
      <c r="N404" s="26">
        <v>1.2E-2</v>
      </c>
      <c r="O404" s="7" t="s">
        <v>37</v>
      </c>
      <c r="P404" s="27">
        <v>0.1</v>
      </c>
      <c r="Q404" s="90"/>
      <c r="R404" s="90"/>
      <c r="S404" s="7" t="s">
        <v>146</v>
      </c>
      <c r="T404" s="7" t="s">
        <v>1455</v>
      </c>
      <c r="U404" s="7" t="s">
        <v>39</v>
      </c>
      <c r="V404" s="24" t="e">
        <f t="shared" ca="1" si="14"/>
        <v>#NAME?</v>
      </c>
      <c r="W404" s="7"/>
      <c r="X404" s="7"/>
      <c r="Y404" s="29" t="s">
        <v>148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>
        <v>24779.37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140" t="s">
        <v>1456</v>
      </c>
      <c r="C405" s="141" t="s">
        <v>1457</v>
      </c>
      <c r="D405" s="7" t="s">
        <v>19</v>
      </c>
      <c r="E405" s="7" t="s">
        <v>49</v>
      </c>
      <c r="F405" s="7" t="s">
        <v>50</v>
      </c>
      <c r="G405" s="7" t="e">
        <f t="shared" ca="1" si="13"/>
        <v>#NAME?</v>
      </c>
      <c r="H405" s="24" t="s">
        <v>162</v>
      </c>
      <c r="I405" s="24" t="s">
        <v>223</v>
      </c>
      <c r="J405" s="7" t="str">
        <f t="shared" si="18"/>
        <v>Não</v>
      </c>
      <c r="K405" s="25">
        <v>45166</v>
      </c>
      <c r="L405" s="25"/>
      <c r="M405" s="7" t="s">
        <v>42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146</v>
      </c>
      <c r="T405" s="7" t="s">
        <v>1458</v>
      </c>
      <c r="U405" s="7" t="s">
        <v>49</v>
      </c>
      <c r="V405" s="24" t="e">
        <f t="shared" ca="1" si="14"/>
        <v>#NAME?</v>
      </c>
      <c r="W405" s="7"/>
      <c r="X405" s="7"/>
      <c r="Y405" s="29" t="s">
        <v>148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>
        <v>0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" t="s">
        <v>1459</v>
      </c>
      <c r="C406" s="64" t="s">
        <v>1460</v>
      </c>
      <c r="D406" s="7" t="s">
        <v>80</v>
      </c>
      <c r="E406" s="7" t="s">
        <v>49</v>
      </c>
      <c r="F406" s="7" t="s">
        <v>81</v>
      </c>
      <c r="G406" s="7" t="e">
        <f t="shared" ca="1" si="13"/>
        <v>#NAME?</v>
      </c>
      <c r="H406" s="24" t="s">
        <v>153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42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146</v>
      </c>
      <c r="T406" s="7" t="s">
        <v>1461</v>
      </c>
      <c r="U406" s="7" t="s">
        <v>49</v>
      </c>
      <c r="V406" s="24" t="e">
        <f t="shared" ca="1" si="14"/>
        <v>#NAME?</v>
      </c>
      <c r="W406" s="7"/>
      <c r="X406" s="7" t="s">
        <v>52</v>
      </c>
      <c r="Y406" s="29" t="s">
        <v>148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>
        <v>530202.47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" t="s">
        <v>1462</v>
      </c>
      <c r="C407" s="64" t="s">
        <v>1463</v>
      </c>
      <c r="D407" s="7" t="s">
        <v>195</v>
      </c>
      <c r="E407" s="7" t="s">
        <v>20</v>
      </c>
      <c r="F407" s="7" t="s">
        <v>196</v>
      </c>
      <c r="G407" s="7" t="e">
        <f t="shared" ca="1" si="13"/>
        <v>#NAME?</v>
      </c>
      <c r="H407" s="24" t="s">
        <v>153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173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146</v>
      </c>
      <c r="T407" s="7" t="s">
        <v>1464</v>
      </c>
      <c r="U407" s="7" t="s">
        <v>20</v>
      </c>
      <c r="V407" s="24" t="e">
        <f t="shared" ca="1" si="14"/>
        <v>#NAME?</v>
      </c>
      <c r="W407" s="7"/>
      <c r="X407" s="7" t="s">
        <v>52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>
        <v>60198.6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1465</v>
      </c>
      <c r="C408" s="4" t="s">
        <v>1466</v>
      </c>
      <c r="D408" s="7" t="s">
        <v>19</v>
      </c>
      <c r="E408" s="7" t="s">
        <v>20</v>
      </c>
      <c r="F408" s="7" t="s">
        <v>200</v>
      </c>
      <c r="G408" s="7" t="e">
        <f t="shared" ca="1" si="13"/>
        <v>#NAME?</v>
      </c>
      <c r="H408" s="24" t="s">
        <v>153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58</v>
      </c>
      <c r="N408" s="26">
        <v>1.2E-2</v>
      </c>
      <c r="O408" s="7" t="s">
        <v>37</v>
      </c>
      <c r="P408" s="27">
        <v>0.1</v>
      </c>
      <c r="Q408" s="90"/>
      <c r="R408" s="28" t="s">
        <v>1467</v>
      </c>
      <c r="S408" s="7" t="s">
        <v>146</v>
      </c>
      <c r="T408" s="7" t="s">
        <v>1468</v>
      </c>
      <c r="U408" s="7" t="s">
        <v>20</v>
      </c>
      <c r="V408" s="24" t="e">
        <f t="shared" ca="1" si="14"/>
        <v>#NAME?</v>
      </c>
      <c r="W408" s="7"/>
      <c r="X408" s="7"/>
      <c r="Y408" s="29" t="s">
        <v>148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>
        <v>423984.36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" t="s">
        <v>1465</v>
      </c>
      <c r="C409" s="142" t="s">
        <v>1469</v>
      </c>
      <c r="D409" s="7" t="s">
        <v>19</v>
      </c>
      <c r="E409" s="7" t="s">
        <v>20</v>
      </c>
      <c r="F409" s="7" t="s">
        <v>200</v>
      </c>
      <c r="G409" s="7" t="e">
        <f t="shared" ca="1" si="13"/>
        <v>#NAME?</v>
      </c>
      <c r="H409" s="24" t="s">
        <v>153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58</v>
      </c>
      <c r="N409" s="26">
        <v>1.2E-2</v>
      </c>
      <c r="O409" s="7" t="s">
        <v>37</v>
      </c>
      <c r="P409" s="27">
        <v>0.1</v>
      </c>
      <c r="Q409" s="90"/>
      <c r="R409" s="28" t="s">
        <v>1470</v>
      </c>
      <c r="S409" s="7" t="s">
        <v>146</v>
      </c>
      <c r="T409" s="7" t="s">
        <v>1468</v>
      </c>
      <c r="U409" s="7" t="s">
        <v>20</v>
      </c>
      <c r="V409" s="24" t="e">
        <f t="shared" ca="1" si="14"/>
        <v>#NAME?</v>
      </c>
      <c r="W409" s="7"/>
      <c r="X409" s="7"/>
      <c r="Y409" s="29" t="s">
        <v>148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>
        <v>218.88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38" t="s">
        <v>1471</v>
      </c>
      <c r="C410" s="39" t="s">
        <v>1472</v>
      </c>
      <c r="D410" s="7" t="s">
        <v>19</v>
      </c>
      <c r="E410" s="7" t="s">
        <v>20</v>
      </c>
      <c r="F410" s="7" t="s">
        <v>200</v>
      </c>
      <c r="G410" s="7" t="e">
        <f t="shared" ca="1" si="13"/>
        <v>#NAME?</v>
      </c>
      <c r="H410" s="24" t="s">
        <v>153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58</v>
      </c>
      <c r="N410" s="26">
        <v>1.2E-2</v>
      </c>
      <c r="O410" s="7" t="s">
        <v>37</v>
      </c>
      <c r="P410" s="27">
        <v>0.1</v>
      </c>
      <c r="Q410" s="90"/>
      <c r="R410" s="90"/>
      <c r="S410" s="7" t="s">
        <v>146</v>
      </c>
      <c r="T410" s="7" t="s">
        <v>1468</v>
      </c>
      <c r="U410" s="7" t="s">
        <v>20</v>
      </c>
      <c r="V410" s="24" t="e">
        <f t="shared" ca="1" si="14"/>
        <v>#NAME?</v>
      </c>
      <c r="W410" s="7"/>
      <c r="X410" s="7" t="s">
        <v>91</v>
      </c>
      <c r="Y410" s="29" t="s">
        <v>148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>
        <v>1235610.46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7" t="s">
        <v>1473</v>
      </c>
      <c r="C411" s="4" t="s">
        <v>1474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153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42</v>
      </c>
      <c r="N411" s="26">
        <v>1.2E-2</v>
      </c>
      <c r="O411" s="7" t="s">
        <v>25</v>
      </c>
      <c r="P411" s="27">
        <v>0</v>
      </c>
      <c r="Q411" s="28" t="s">
        <v>1475</v>
      </c>
      <c r="R411" s="78"/>
      <c r="S411" s="7" t="s">
        <v>146</v>
      </c>
      <c r="T411" s="7" t="s">
        <v>1476</v>
      </c>
      <c r="U411" s="7" t="s">
        <v>295</v>
      </c>
      <c r="V411" s="24" t="e">
        <f t="shared" ca="1" si="14"/>
        <v>#NAME?</v>
      </c>
      <c r="W411" s="7"/>
      <c r="X411" s="7"/>
      <c r="Y411" s="7" t="s">
        <v>148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>
        <v>303777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" t="s">
        <v>1477</v>
      </c>
      <c r="C412" s="49" t="s">
        <v>1478</v>
      </c>
      <c r="D412" s="7" t="s">
        <v>64</v>
      </c>
      <c r="E412" s="7" t="s">
        <v>20</v>
      </c>
      <c r="F412" s="7" t="s">
        <v>781</v>
      </c>
      <c r="G412" s="7" t="e">
        <f t="shared" ca="1" si="13"/>
        <v>#NAME?</v>
      </c>
      <c r="H412" s="24" t="s">
        <v>144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58</v>
      </c>
      <c r="N412" s="26">
        <v>1.2E-2</v>
      </c>
      <c r="O412" s="7" t="s">
        <v>25</v>
      </c>
      <c r="P412" s="27">
        <v>0</v>
      </c>
      <c r="Q412" s="28"/>
      <c r="R412" s="45" t="s">
        <v>310</v>
      </c>
      <c r="S412" s="7" t="s">
        <v>146</v>
      </c>
      <c r="T412" s="7" t="s">
        <v>1479</v>
      </c>
      <c r="U412" s="7" t="s">
        <v>20</v>
      </c>
      <c r="V412" s="24" t="e">
        <f t="shared" ca="1" si="14"/>
        <v>#NAME?</v>
      </c>
      <c r="W412" s="7"/>
      <c r="X412" s="7"/>
      <c r="Y412" s="29" t="s">
        <v>254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1480</v>
      </c>
      <c r="C413" s="4" t="s">
        <v>1481</v>
      </c>
      <c r="D413" s="7" t="s">
        <v>19</v>
      </c>
      <c r="E413" s="7" t="s">
        <v>20</v>
      </c>
      <c r="F413" s="7" t="s">
        <v>200</v>
      </c>
      <c r="G413" s="7" t="e">
        <f t="shared" ca="1" si="13"/>
        <v>#NAME?</v>
      </c>
      <c r="H413" s="24" t="s">
        <v>153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42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146</v>
      </c>
      <c r="T413" s="7" t="s">
        <v>1482</v>
      </c>
      <c r="U413" s="7" t="s">
        <v>20</v>
      </c>
      <c r="V413" s="24" t="e">
        <f t="shared" ca="1" si="14"/>
        <v>#NAME?</v>
      </c>
      <c r="W413" s="7"/>
      <c r="X413" s="7"/>
      <c r="Y413" s="29" t="s">
        <v>148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>
        <v>1887635.05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1483</v>
      </c>
      <c r="C414" s="60" t="s">
        <v>1484</v>
      </c>
      <c r="D414" s="7" t="s">
        <v>64</v>
      </c>
      <c r="E414" s="7" t="s">
        <v>20</v>
      </c>
      <c r="F414" s="7" t="s">
        <v>205</v>
      </c>
      <c r="G414" s="7" t="e">
        <f t="shared" ca="1" si="13"/>
        <v>#NAME?</v>
      </c>
      <c r="H414" s="24" t="s">
        <v>162</v>
      </c>
      <c r="I414" s="24" t="s">
        <v>206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1485</v>
      </c>
      <c r="R414" s="90"/>
      <c r="S414" s="7" t="s">
        <v>146</v>
      </c>
      <c r="T414" s="7" t="s">
        <v>1486</v>
      </c>
      <c r="U414" s="7" t="s">
        <v>46</v>
      </c>
      <c r="V414" s="24" t="e">
        <f t="shared" ca="1" si="14"/>
        <v>#NAME?</v>
      </c>
      <c r="W414" s="7"/>
      <c r="X414" s="7" t="s">
        <v>52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>
        <v>3.74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8" t="s">
        <v>1487</v>
      </c>
      <c r="C415" s="39" t="s">
        <v>1488</v>
      </c>
      <c r="D415" s="7" t="s">
        <v>80</v>
      </c>
      <c r="E415" s="7" t="s">
        <v>49</v>
      </c>
      <c r="F415" s="7" t="s">
        <v>81</v>
      </c>
      <c r="G415" s="7" t="e">
        <f t="shared" ca="1" si="13"/>
        <v>#NAME?</v>
      </c>
      <c r="H415" s="24" t="s">
        <v>153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58</v>
      </c>
      <c r="N415" s="26">
        <v>1.2E-2</v>
      </c>
      <c r="O415" s="7" t="s">
        <v>37</v>
      </c>
      <c r="P415" s="27">
        <v>0.1</v>
      </c>
      <c r="Q415" s="90"/>
      <c r="R415" s="90"/>
      <c r="S415" s="7" t="s">
        <v>146</v>
      </c>
      <c r="T415" s="6" t="s">
        <v>1489</v>
      </c>
      <c r="U415" s="7" t="s">
        <v>49</v>
      </c>
      <c r="V415" s="24" t="e">
        <f t="shared" ca="1" si="14"/>
        <v>#NAME?</v>
      </c>
      <c r="W415" s="7"/>
      <c r="X415" s="7" t="s">
        <v>52</v>
      </c>
      <c r="Y415" s="29" t="s">
        <v>148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>
        <v>468162.38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" t="s">
        <v>1490</v>
      </c>
      <c r="C416" s="4" t="s">
        <v>1491</v>
      </c>
      <c r="D416" s="7" t="s">
        <v>64</v>
      </c>
      <c r="E416" s="7" t="s">
        <v>20</v>
      </c>
      <c r="F416" s="7" t="s">
        <v>143</v>
      </c>
      <c r="G416" s="7" t="e">
        <f t="shared" ca="1" si="13"/>
        <v>#NAME?</v>
      </c>
      <c r="H416" s="24" t="s">
        <v>144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201</v>
      </c>
      <c r="N416" s="26">
        <v>1.6E-2</v>
      </c>
      <c r="O416" s="7" t="s">
        <v>37</v>
      </c>
      <c r="P416" s="27">
        <v>0.2</v>
      </c>
      <c r="Q416" s="90"/>
      <c r="R416" s="90"/>
      <c r="S416" s="7" t="s">
        <v>146</v>
      </c>
      <c r="T416" s="7" t="s">
        <v>1492</v>
      </c>
      <c r="U416" s="7" t="s">
        <v>20</v>
      </c>
      <c r="V416" s="24" t="e">
        <f t="shared" ca="1" si="14"/>
        <v>#NAME?</v>
      </c>
      <c r="W416" s="7"/>
      <c r="X416" s="7"/>
      <c r="Y416" s="29" t="s">
        <v>148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>
        <v>0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1493</v>
      </c>
      <c r="C417" s="4" t="s">
        <v>1494</v>
      </c>
      <c r="D417" s="7" t="s">
        <v>19</v>
      </c>
      <c r="E417" s="7" t="s">
        <v>20</v>
      </c>
      <c r="F417" s="7" t="s">
        <v>373</v>
      </c>
      <c r="G417" s="7" t="e">
        <f t="shared" ca="1" si="13"/>
        <v>#NAME?</v>
      </c>
      <c r="H417" s="24" t="s">
        <v>153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173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188</v>
      </c>
      <c r="T417" s="7" t="s">
        <v>1495</v>
      </c>
      <c r="U417" s="7" t="s">
        <v>20</v>
      </c>
      <c r="V417" s="24" t="e">
        <f t="shared" ca="1" si="14"/>
        <v>#NAME?</v>
      </c>
      <c r="W417" s="7"/>
      <c r="X417" s="7"/>
      <c r="Y417" s="29" t="s">
        <v>148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1496</v>
      </c>
      <c r="C418" s="4" t="s">
        <v>1497</v>
      </c>
      <c r="D418" s="7" t="s">
        <v>64</v>
      </c>
      <c r="E418" s="7" t="s">
        <v>20</v>
      </c>
      <c r="F418" s="7" t="s">
        <v>143</v>
      </c>
      <c r="G418" s="7" t="e">
        <f t="shared" ca="1" si="13"/>
        <v>#NAME?</v>
      </c>
      <c r="H418" s="24" t="s">
        <v>162</v>
      </c>
      <c r="I418" s="24" t="s">
        <v>212</v>
      </c>
      <c r="J418" s="7" t="str">
        <f t="shared" si="20"/>
        <v>Não</v>
      </c>
      <c r="K418" s="25">
        <v>45163</v>
      </c>
      <c r="L418" s="25"/>
      <c r="M418" s="7" t="s">
        <v>42</v>
      </c>
      <c r="N418" s="26">
        <v>0.01</v>
      </c>
      <c r="O418" s="7" t="s">
        <v>25</v>
      </c>
      <c r="P418" s="27">
        <v>0</v>
      </c>
      <c r="Q418" s="28"/>
      <c r="R418" s="28" t="s">
        <v>1498</v>
      </c>
      <c r="S418" s="7" t="s">
        <v>146</v>
      </c>
      <c r="T418" s="7" t="s">
        <v>1495</v>
      </c>
      <c r="U418" s="7" t="s">
        <v>20</v>
      </c>
      <c r="V418" s="24" t="e">
        <f t="shared" ca="1" si="14"/>
        <v>#NAME?</v>
      </c>
      <c r="W418" s="7"/>
      <c r="X418" s="7"/>
      <c r="Y418" s="29" t="s">
        <v>148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>
        <v>0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1499</v>
      </c>
      <c r="C419" s="4" t="s">
        <v>1500</v>
      </c>
      <c r="D419" s="7" t="s">
        <v>19</v>
      </c>
      <c r="E419" s="7" t="s">
        <v>60</v>
      </c>
      <c r="F419" s="7" t="s">
        <v>662</v>
      </c>
      <c r="G419" s="7" t="e">
        <f t="shared" ca="1" si="13"/>
        <v>#NAME?</v>
      </c>
      <c r="H419" s="24" t="s">
        <v>153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201</v>
      </c>
      <c r="N419" s="118">
        <v>1.4999999999999999E-2</v>
      </c>
      <c r="O419" s="7" t="s">
        <v>37</v>
      </c>
      <c r="P419" s="27">
        <v>0.1</v>
      </c>
      <c r="Q419" s="45"/>
      <c r="R419" s="45"/>
      <c r="S419" s="7" t="s">
        <v>146</v>
      </c>
      <c r="T419" s="4" t="s">
        <v>89</v>
      </c>
      <c r="U419" s="7" t="s">
        <v>90</v>
      </c>
      <c r="V419" s="24" t="e">
        <f t="shared" ca="1" si="14"/>
        <v>#NAME?</v>
      </c>
      <c r="W419" s="7"/>
      <c r="X419" s="7"/>
      <c r="Y419" s="7" t="s">
        <v>148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>
        <v>839189.59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" t="s">
        <v>1501</v>
      </c>
      <c r="C420" s="4" t="s">
        <v>1502</v>
      </c>
      <c r="D420" s="7" t="s">
        <v>19</v>
      </c>
      <c r="E420" s="7" t="s">
        <v>49</v>
      </c>
      <c r="F420" s="7" t="s">
        <v>329</v>
      </c>
      <c r="G420" s="7" t="e">
        <f t="shared" ca="1" si="13"/>
        <v>#NAME?</v>
      </c>
      <c r="H420" s="24" t="s">
        <v>153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42</v>
      </c>
      <c r="N420" s="26">
        <v>0.01</v>
      </c>
      <c r="O420" s="7" t="s">
        <v>25</v>
      </c>
      <c r="P420" s="27">
        <v>0</v>
      </c>
      <c r="Q420" s="90"/>
      <c r="R420" s="28" t="s">
        <v>1503</v>
      </c>
      <c r="S420" s="7" t="s">
        <v>146</v>
      </c>
      <c r="T420" s="7" t="s">
        <v>1504</v>
      </c>
      <c r="U420" s="7" t="s">
        <v>20</v>
      </c>
      <c r="V420" s="24" t="e">
        <f t="shared" ca="1" si="14"/>
        <v>#NAME?</v>
      </c>
      <c r="W420" s="7"/>
      <c r="X420" s="7"/>
      <c r="Y420" s="29" t="s">
        <v>254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>
        <v>83295.179999999993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7" t="s">
        <v>1505</v>
      </c>
      <c r="C421" s="4" t="s">
        <v>1506</v>
      </c>
      <c r="D421" s="7" t="s">
        <v>19</v>
      </c>
      <c r="E421" s="7" t="s">
        <v>34</v>
      </c>
      <c r="F421" s="7" t="s">
        <v>263</v>
      </c>
      <c r="G421" s="7" t="e">
        <f t="shared" ca="1" si="13"/>
        <v>#NAME?</v>
      </c>
      <c r="H421" s="24" t="s">
        <v>153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201</v>
      </c>
      <c r="N421" s="26">
        <v>1.4999999999999999E-2</v>
      </c>
      <c r="O421" s="7" t="s">
        <v>37</v>
      </c>
      <c r="P421" s="27">
        <v>0.1</v>
      </c>
      <c r="Q421" s="28"/>
      <c r="R421" s="28"/>
      <c r="S421" s="7" t="s">
        <v>146</v>
      </c>
      <c r="T421" s="7" t="s">
        <v>1507</v>
      </c>
      <c r="U421" s="7" t="s">
        <v>39</v>
      </c>
      <c r="V421" s="24" t="e">
        <f t="shared" ca="1" si="14"/>
        <v>#NAME?</v>
      </c>
      <c r="W421" s="7"/>
      <c r="X421" s="7"/>
      <c r="Y421" s="29" t="s">
        <v>148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>
        <v>742514.09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6" t="s">
        <v>1508</v>
      </c>
      <c r="C422" s="4" t="s">
        <v>1509</v>
      </c>
      <c r="D422" s="7" t="s">
        <v>151</v>
      </c>
      <c r="E422" s="7" t="s">
        <v>49</v>
      </c>
      <c r="F422" s="7" t="s">
        <v>152</v>
      </c>
      <c r="G422" s="7" t="e">
        <f t="shared" ca="1" si="13"/>
        <v>#NAME?</v>
      </c>
      <c r="H422" s="24" t="s">
        <v>153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42</v>
      </c>
      <c r="N422" s="26">
        <v>1.2E-2</v>
      </c>
      <c r="O422" s="7" t="s">
        <v>25</v>
      </c>
      <c r="P422" s="27">
        <v>0</v>
      </c>
      <c r="Q422" s="37" t="s">
        <v>1510</v>
      </c>
      <c r="R422" s="28"/>
      <c r="S422" s="7" t="s">
        <v>146</v>
      </c>
      <c r="T422" s="7" t="s">
        <v>1511</v>
      </c>
      <c r="U422" s="7" t="s">
        <v>49</v>
      </c>
      <c r="V422" s="24" t="e">
        <f t="shared" ca="1" si="14"/>
        <v>#NAME?</v>
      </c>
      <c r="W422" s="7"/>
      <c r="X422" s="7"/>
      <c r="Y422" s="29" t="s">
        <v>148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>
        <v>231582.84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" t="s">
        <v>1512</v>
      </c>
      <c r="C423" s="4" t="s">
        <v>1513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153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42</v>
      </c>
      <c r="N423" s="26">
        <v>7.0000000000000001E-3</v>
      </c>
      <c r="O423" s="7" t="s">
        <v>25</v>
      </c>
      <c r="P423" s="27">
        <v>0</v>
      </c>
      <c r="Q423" s="71" t="s">
        <v>1514</v>
      </c>
      <c r="R423" s="45"/>
      <c r="S423" s="7" t="s">
        <v>146</v>
      </c>
      <c r="T423" s="7" t="s">
        <v>1515</v>
      </c>
      <c r="U423" s="7" t="s">
        <v>20</v>
      </c>
      <c r="V423" s="24" t="e">
        <f t="shared" ca="1" si="14"/>
        <v>#NAME?</v>
      </c>
      <c r="W423" s="7"/>
      <c r="X423" s="7"/>
      <c r="Y423" s="29" t="s">
        <v>148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>
        <v>116253.16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1512</v>
      </c>
      <c r="C424" s="4" t="s">
        <v>1516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162</v>
      </c>
      <c r="I424" s="24" t="s">
        <v>163</v>
      </c>
      <c r="J424" s="7" t="str">
        <f t="shared" si="20"/>
        <v>Não</v>
      </c>
      <c r="K424" s="25">
        <v>45163</v>
      </c>
      <c r="L424" s="25"/>
      <c r="M424" s="7" t="s">
        <v>87</v>
      </c>
      <c r="N424" s="26">
        <v>2.5000000000000001E-2</v>
      </c>
      <c r="O424" s="7" t="s">
        <v>184</v>
      </c>
      <c r="P424" s="27">
        <v>0.2</v>
      </c>
      <c r="Q424" s="28"/>
      <c r="R424" s="28"/>
      <c r="S424" s="7" t="s">
        <v>146</v>
      </c>
      <c r="T424" s="7" t="s">
        <v>1515</v>
      </c>
      <c r="U424" s="7" t="s">
        <v>20</v>
      </c>
      <c r="V424" s="24" t="e">
        <f t="shared" ca="1" si="14"/>
        <v>#NAME?</v>
      </c>
      <c r="W424" s="7"/>
      <c r="X424" s="7"/>
      <c r="Y424" s="29" t="s">
        <v>148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>
        <v>0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40" t="s">
        <v>1517</v>
      </c>
      <c r="C425" s="62" t="s">
        <v>1518</v>
      </c>
      <c r="D425" s="7" t="s">
        <v>19</v>
      </c>
      <c r="E425" s="7" t="s">
        <v>34</v>
      </c>
      <c r="F425" s="7" t="s">
        <v>35</v>
      </c>
      <c r="G425" s="7" t="e">
        <f t="shared" ca="1" si="13"/>
        <v>#NAME?</v>
      </c>
      <c r="H425" s="24" t="s">
        <v>153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42</v>
      </c>
      <c r="N425" s="26">
        <v>1.2E-2</v>
      </c>
      <c r="O425" s="7" t="s">
        <v>25</v>
      </c>
      <c r="P425" s="27">
        <v>0</v>
      </c>
      <c r="Q425" s="23"/>
      <c r="R425" s="139" t="s">
        <v>1519</v>
      </c>
      <c r="S425" s="7" t="s">
        <v>146</v>
      </c>
      <c r="T425" s="7" t="s">
        <v>1520</v>
      </c>
      <c r="U425" s="7" t="s">
        <v>39</v>
      </c>
      <c r="V425" s="24" t="e">
        <f t="shared" ca="1" si="14"/>
        <v>#NAME?</v>
      </c>
      <c r="W425" s="7"/>
      <c r="X425" s="7"/>
      <c r="Y425" s="29" t="s">
        <v>148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>
        <v>814609.88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40" t="s">
        <v>1521</v>
      </c>
      <c r="C426" s="62" t="s">
        <v>1522</v>
      </c>
      <c r="D426" s="7" t="s">
        <v>19</v>
      </c>
      <c r="E426" s="7" t="s">
        <v>20</v>
      </c>
      <c r="F426" s="7" t="s">
        <v>450</v>
      </c>
      <c r="G426" s="7" t="e">
        <f t="shared" ca="1" si="13"/>
        <v>#NAME?</v>
      </c>
      <c r="H426" s="24" t="s">
        <v>168</v>
      </c>
      <c r="I426" s="24" t="s">
        <v>223</v>
      </c>
      <c r="J426" s="7" t="str">
        <f t="shared" si="20"/>
        <v>Não</v>
      </c>
      <c r="K426" s="25">
        <v>45495</v>
      </c>
      <c r="L426" s="7"/>
      <c r="M426" s="7" t="s">
        <v>42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146</v>
      </c>
      <c r="T426" s="7" t="s">
        <v>1523</v>
      </c>
      <c r="U426" s="7" t="s">
        <v>46</v>
      </c>
      <c r="V426" s="24" t="e">
        <f t="shared" ca="1" si="14"/>
        <v>#NAME?</v>
      </c>
      <c r="W426" s="7"/>
      <c r="X426" s="7" t="s">
        <v>40</v>
      </c>
      <c r="Y426" s="29" t="s">
        <v>148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>
        <v>0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23" t="s">
        <v>1524</v>
      </c>
      <c r="C427" s="44" t="s">
        <v>1525</v>
      </c>
      <c r="D427" s="7" t="s">
        <v>19</v>
      </c>
      <c r="E427" s="7" t="s">
        <v>49</v>
      </c>
      <c r="F427" s="7" t="s">
        <v>167</v>
      </c>
      <c r="G427" s="7" t="e">
        <f t="shared" ca="1" si="13"/>
        <v>#NAME?</v>
      </c>
      <c r="H427" s="24" t="s">
        <v>153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173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146</v>
      </c>
      <c r="T427" s="12" t="s">
        <v>1526</v>
      </c>
      <c r="U427" s="7" t="s">
        <v>49</v>
      </c>
      <c r="V427" s="24" t="e">
        <f t="shared" ca="1" si="14"/>
        <v>#NAME?</v>
      </c>
      <c r="W427" s="7"/>
      <c r="X427" s="7"/>
      <c r="Y427" s="29" t="s">
        <v>148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>
        <v>0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37" t="s">
        <v>1527</v>
      </c>
      <c r="C428" s="4" t="s">
        <v>1528</v>
      </c>
      <c r="D428" s="7" t="s">
        <v>19</v>
      </c>
      <c r="E428" s="7" t="s">
        <v>49</v>
      </c>
      <c r="F428" s="7" t="s">
        <v>50</v>
      </c>
      <c r="G428" s="7" t="e">
        <f t="shared" ca="1" si="13"/>
        <v>#NAME?</v>
      </c>
      <c r="H428" s="24" t="s">
        <v>153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42</v>
      </c>
      <c r="N428" s="26">
        <v>1.2E-2</v>
      </c>
      <c r="O428" s="7" t="s">
        <v>25</v>
      </c>
      <c r="P428" s="27">
        <v>0</v>
      </c>
      <c r="Q428" s="45"/>
      <c r="R428" s="28" t="s">
        <v>1529</v>
      </c>
      <c r="S428" s="7" t="s">
        <v>146</v>
      </c>
      <c r="T428" s="7" t="s">
        <v>1530</v>
      </c>
      <c r="U428" s="7" t="s">
        <v>49</v>
      </c>
      <c r="V428" s="24" t="e">
        <f t="shared" ca="1" si="14"/>
        <v>#NAME?</v>
      </c>
      <c r="W428" s="7"/>
      <c r="X428" s="7"/>
      <c r="Y428" s="29" t="s">
        <v>254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>
        <v>176683.39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7" t="s">
        <v>1531</v>
      </c>
      <c r="C429" s="4" t="s">
        <v>1532</v>
      </c>
      <c r="D429" s="7" t="s">
        <v>19</v>
      </c>
      <c r="E429" s="7" t="s">
        <v>34</v>
      </c>
      <c r="F429" s="7" t="s">
        <v>35</v>
      </c>
      <c r="G429" s="7" t="e">
        <f t="shared" ca="1" si="13"/>
        <v>#NAME?</v>
      </c>
      <c r="H429" s="24" t="s">
        <v>162</v>
      </c>
      <c r="I429" s="24" t="s">
        <v>212</v>
      </c>
      <c r="J429" s="7" t="str">
        <f t="shared" si="20"/>
        <v>Não</v>
      </c>
      <c r="K429" s="25">
        <v>45027</v>
      </c>
      <c r="L429" s="7"/>
      <c r="M429" s="7" t="s">
        <v>87</v>
      </c>
      <c r="N429" s="26">
        <v>2.5000000000000001E-2</v>
      </c>
      <c r="O429" s="7" t="s">
        <v>184</v>
      </c>
      <c r="P429" s="27">
        <v>0.2</v>
      </c>
      <c r="Q429" s="28"/>
      <c r="R429" s="28"/>
      <c r="S429" s="7" t="s">
        <v>146</v>
      </c>
      <c r="T429" s="7" t="s">
        <v>1533</v>
      </c>
      <c r="U429" s="7" t="s">
        <v>39</v>
      </c>
      <c r="V429" s="24" t="e">
        <f t="shared" ca="1" si="14"/>
        <v>#NAME?</v>
      </c>
      <c r="W429" s="7"/>
      <c r="X429" s="7"/>
      <c r="Y429" s="29" t="s">
        <v>148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3" t="s">
        <v>1534</v>
      </c>
      <c r="C430" s="4" t="s">
        <v>1535</v>
      </c>
      <c r="D430" s="7" t="s">
        <v>64</v>
      </c>
      <c r="E430" s="7" t="s">
        <v>20</v>
      </c>
      <c r="F430" s="7" t="s">
        <v>1536</v>
      </c>
      <c r="G430" s="7" t="e">
        <f t="shared" ca="1" si="13"/>
        <v>#NAME?</v>
      </c>
      <c r="H430" s="24" t="s">
        <v>153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1537</v>
      </c>
      <c r="N430" s="26">
        <v>0.01</v>
      </c>
      <c r="O430" s="7" t="s">
        <v>37</v>
      </c>
      <c r="P430" s="27">
        <v>0.1</v>
      </c>
      <c r="Q430" s="28"/>
      <c r="R430" s="28"/>
      <c r="S430" s="7" t="s">
        <v>146</v>
      </c>
      <c r="T430" s="7" t="s">
        <v>1538</v>
      </c>
      <c r="U430" s="7" t="s">
        <v>20</v>
      </c>
      <c r="V430" s="24" t="e">
        <f t="shared" ca="1" si="14"/>
        <v>#NAME?</v>
      </c>
      <c r="W430" s="7"/>
      <c r="X430" s="7"/>
      <c r="Y430" s="29" t="s">
        <v>148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>
        <v>2121344.39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3" t="s">
        <v>1539</v>
      </c>
      <c r="C431" s="4" t="s">
        <v>1540</v>
      </c>
      <c r="D431" s="7" t="s">
        <v>64</v>
      </c>
      <c r="E431" s="7" t="s">
        <v>20</v>
      </c>
      <c r="F431" s="7" t="s">
        <v>143</v>
      </c>
      <c r="G431" s="7" t="e">
        <f t="shared" ca="1" si="13"/>
        <v>#NAME?</v>
      </c>
      <c r="H431" s="24" t="s">
        <v>144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58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146</v>
      </c>
      <c r="T431" s="7" t="s">
        <v>1541</v>
      </c>
      <c r="U431" s="7" t="s">
        <v>20</v>
      </c>
      <c r="V431" s="24" t="e">
        <f t="shared" ca="1" si="14"/>
        <v>#NAME?</v>
      </c>
      <c r="W431" s="7"/>
      <c r="X431" s="7"/>
      <c r="Y431" s="29" t="s">
        <v>148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3" t="s">
        <v>1542</v>
      </c>
      <c r="C432" s="4" t="s">
        <v>1543</v>
      </c>
      <c r="D432" s="7" t="s">
        <v>19</v>
      </c>
      <c r="E432" s="7" t="s">
        <v>34</v>
      </c>
      <c r="F432" s="7" t="s">
        <v>35</v>
      </c>
      <c r="G432" s="7" t="e">
        <f t="shared" ca="1" si="13"/>
        <v>#NAME?</v>
      </c>
      <c r="H432" s="24" t="s">
        <v>162</v>
      </c>
      <c r="I432" s="24" t="s">
        <v>212</v>
      </c>
      <c r="J432" s="7" t="str">
        <f t="shared" si="20"/>
        <v>Não</v>
      </c>
      <c r="K432" s="25">
        <v>44986</v>
      </c>
      <c r="L432" s="7"/>
      <c r="M432" s="7" t="s">
        <v>42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146</v>
      </c>
      <c r="T432" s="7" t="s">
        <v>1544</v>
      </c>
      <c r="U432" s="7" t="s">
        <v>39</v>
      </c>
      <c r="V432" s="24" t="e">
        <f t="shared" ca="1" si="14"/>
        <v>#NAME?</v>
      </c>
      <c r="W432" s="7"/>
      <c r="X432" s="7"/>
      <c r="Y432" s="29" t="s">
        <v>148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" t="s">
        <v>1545</v>
      </c>
      <c r="C433" s="4" t="s">
        <v>1546</v>
      </c>
      <c r="D433" s="7" t="s">
        <v>19</v>
      </c>
      <c r="E433" s="7" t="s">
        <v>34</v>
      </c>
      <c r="F433" s="7" t="s">
        <v>35</v>
      </c>
      <c r="G433" s="7" t="e">
        <f t="shared" ca="1" si="13"/>
        <v>#NAME?</v>
      </c>
      <c r="H433" s="24" t="s">
        <v>162</v>
      </c>
      <c r="I433" s="24" t="s">
        <v>212</v>
      </c>
      <c r="J433" s="7" t="str">
        <f t="shared" si="20"/>
        <v>Não</v>
      </c>
      <c r="K433" s="25">
        <v>45000</v>
      </c>
      <c r="L433" s="7"/>
      <c r="M433" s="7" t="s">
        <v>87</v>
      </c>
      <c r="N433" s="26">
        <v>2.5000000000000001E-2</v>
      </c>
      <c r="O433" s="7" t="s">
        <v>184</v>
      </c>
      <c r="P433" s="27">
        <v>0.2</v>
      </c>
      <c r="Q433" s="28"/>
      <c r="R433" s="28"/>
      <c r="S433" s="7" t="s">
        <v>146</v>
      </c>
      <c r="T433" s="7" t="s">
        <v>1544</v>
      </c>
      <c r="U433" s="7" t="s">
        <v>39</v>
      </c>
      <c r="V433" s="24" t="e">
        <f t="shared" ca="1" si="14"/>
        <v>#NAME?</v>
      </c>
      <c r="W433" s="7"/>
      <c r="X433" s="7"/>
      <c r="Y433" s="29" t="s">
        <v>148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" t="s">
        <v>1547</v>
      </c>
      <c r="C434" s="4" t="s">
        <v>1548</v>
      </c>
      <c r="D434" s="7" t="s">
        <v>19</v>
      </c>
      <c r="E434" s="7" t="s">
        <v>49</v>
      </c>
      <c r="F434" s="7" t="s">
        <v>167</v>
      </c>
      <c r="G434" s="7" t="e">
        <f t="shared" ca="1" si="13"/>
        <v>#NAME?</v>
      </c>
      <c r="H434" s="24" t="s">
        <v>162</v>
      </c>
      <c r="I434" s="24" t="s">
        <v>223</v>
      </c>
      <c r="J434" s="7" t="str">
        <f t="shared" si="20"/>
        <v>Não</v>
      </c>
      <c r="K434" s="25">
        <v>45306</v>
      </c>
      <c r="L434" s="7"/>
      <c r="M434" s="7" t="s">
        <v>42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146</v>
      </c>
      <c r="T434" s="7" t="s">
        <v>1549</v>
      </c>
      <c r="U434" s="7" t="s">
        <v>49</v>
      </c>
      <c r="V434" s="24" t="e">
        <f t="shared" ca="1" si="14"/>
        <v>#NAME?</v>
      </c>
      <c r="W434" s="7"/>
      <c r="X434" s="7"/>
      <c r="Y434" s="29" t="s">
        <v>148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8" t="s">
        <v>1550</v>
      </c>
      <c r="C435" s="39" t="s">
        <v>1551</v>
      </c>
      <c r="D435" s="7" t="s">
        <v>64</v>
      </c>
      <c r="E435" s="7" t="s">
        <v>20</v>
      </c>
      <c r="F435" s="7" t="s">
        <v>795</v>
      </c>
      <c r="G435" s="7" t="e">
        <f t="shared" ca="1" si="13"/>
        <v>#NAME?</v>
      </c>
      <c r="H435" s="24" t="s">
        <v>153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58</v>
      </c>
      <c r="N435" s="26">
        <v>1.2E-2</v>
      </c>
      <c r="O435" s="7" t="s">
        <v>37</v>
      </c>
      <c r="P435" s="27">
        <v>0.1</v>
      </c>
      <c r="Q435" s="104" t="s">
        <v>1552</v>
      </c>
      <c r="R435" s="28"/>
      <c r="S435" s="7" t="s">
        <v>146</v>
      </c>
      <c r="T435" s="7" t="s">
        <v>1553</v>
      </c>
      <c r="U435" s="7" t="s">
        <v>20</v>
      </c>
      <c r="V435" s="24" t="e">
        <f t="shared" ca="1" si="14"/>
        <v>#NAME?</v>
      </c>
      <c r="W435" s="7"/>
      <c r="X435" s="7" t="s">
        <v>52</v>
      </c>
      <c r="Y435" s="29" t="s">
        <v>148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>
        <v>229813.76000000001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1554</v>
      </c>
      <c r="C436" s="4" t="s">
        <v>1555</v>
      </c>
      <c r="D436" s="7" t="s">
        <v>19</v>
      </c>
      <c r="E436" s="7" t="s">
        <v>49</v>
      </c>
      <c r="F436" s="7" t="s">
        <v>50</v>
      </c>
      <c r="G436" s="7" t="e">
        <f t="shared" ca="1" si="13"/>
        <v>#NAME?</v>
      </c>
      <c r="H436" s="24" t="s">
        <v>144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201</v>
      </c>
      <c r="N436" s="26">
        <v>1.4999999999999999E-2</v>
      </c>
      <c r="O436" s="7" t="s">
        <v>37</v>
      </c>
      <c r="P436" s="27">
        <v>0.1</v>
      </c>
      <c r="Q436" s="28"/>
      <c r="R436" s="28"/>
      <c r="S436" s="7" t="s">
        <v>146</v>
      </c>
      <c r="T436" s="7" t="s">
        <v>1556</v>
      </c>
      <c r="U436" s="7" t="s">
        <v>887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1557</v>
      </c>
      <c r="C437" s="4" t="s">
        <v>1558</v>
      </c>
      <c r="D437" s="7" t="s">
        <v>55</v>
      </c>
      <c r="E437" s="7" t="s">
        <v>34</v>
      </c>
      <c r="F437" s="7" t="s">
        <v>1559</v>
      </c>
      <c r="G437" s="7" t="e">
        <f t="shared" ca="1" si="13"/>
        <v>#NAME?</v>
      </c>
      <c r="H437" s="24" t="s">
        <v>153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58</v>
      </c>
      <c r="N437" s="26">
        <v>1.2E-2</v>
      </c>
      <c r="O437" s="7" t="s">
        <v>37</v>
      </c>
      <c r="P437" s="27">
        <v>0.1</v>
      </c>
      <c r="Q437" s="28"/>
      <c r="R437" s="28"/>
      <c r="S437" s="7" t="s">
        <v>146</v>
      </c>
      <c r="T437" s="7" t="s">
        <v>1560</v>
      </c>
      <c r="U437" s="7" t="s">
        <v>39</v>
      </c>
      <c r="V437" s="24" t="e">
        <f t="shared" ca="1" si="14"/>
        <v>#NAME?</v>
      </c>
      <c r="W437" s="7"/>
      <c r="X437" s="7" t="s">
        <v>52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>
        <v>122671.9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7" t="s">
        <v>1561</v>
      </c>
      <c r="C438" s="4" t="s">
        <v>1562</v>
      </c>
      <c r="D438" s="7" t="s">
        <v>64</v>
      </c>
      <c r="E438" s="7" t="s">
        <v>20</v>
      </c>
      <c r="F438" s="7" t="s">
        <v>1563</v>
      </c>
      <c r="G438" s="7" t="e">
        <f t="shared" ca="1" si="13"/>
        <v>#NAME?</v>
      </c>
      <c r="H438" s="24" t="s">
        <v>153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201</v>
      </c>
      <c r="N438" s="26">
        <v>1.4999999999999999E-2</v>
      </c>
      <c r="O438" s="7" t="s">
        <v>37</v>
      </c>
      <c r="P438" s="27">
        <v>0.1</v>
      </c>
      <c r="Q438" s="28"/>
      <c r="R438" s="28"/>
      <c r="S438" s="7" t="s">
        <v>146</v>
      </c>
      <c r="T438" s="7" t="s">
        <v>1564</v>
      </c>
      <c r="U438" s="7" t="s">
        <v>20</v>
      </c>
      <c r="V438" s="24" t="e">
        <f t="shared" ca="1" si="14"/>
        <v>#NAME?</v>
      </c>
      <c r="W438" s="7"/>
      <c r="X438" s="7"/>
      <c r="Y438" s="29" t="s">
        <v>148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>
        <v>327721.94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6" t="s">
        <v>1565</v>
      </c>
      <c r="C439" s="4" t="s">
        <v>1566</v>
      </c>
      <c r="D439" s="7" t="s">
        <v>19</v>
      </c>
      <c r="E439" s="7" t="s">
        <v>49</v>
      </c>
      <c r="F439" s="7" t="s">
        <v>50</v>
      </c>
      <c r="G439" s="7" t="e">
        <f t="shared" ca="1" si="13"/>
        <v>#NAME?</v>
      </c>
      <c r="H439" s="24" t="s">
        <v>153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42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146</v>
      </c>
      <c r="T439" s="7" t="s">
        <v>1567</v>
      </c>
      <c r="U439" s="7" t="s">
        <v>49</v>
      </c>
      <c r="V439" s="24" t="e">
        <f t="shared" ca="1" si="14"/>
        <v>#NAME?</v>
      </c>
      <c r="W439" s="7"/>
      <c r="X439" s="7"/>
      <c r="Y439" s="29" t="s">
        <v>148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>
        <v>168869.98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" t="s">
        <v>1568</v>
      </c>
      <c r="C440" s="4" t="s">
        <v>1569</v>
      </c>
      <c r="D440" s="7" t="s">
        <v>19</v>
      </c>
      <c r="E440" s="7" t="s">
        <v>49</v>
      </c>
      <c r="F440" s="7" t="s">
        <v>329</v>
      </c>
      <c r="G440" s="7" t="e">
        <f t="shared" ca="1" si="13"/>
        <v>#NAME?</v>
      </c>
      <c r="H440" s="24" t="s">
        <v>153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42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146</v>
      </c>
      <c r="T440" s="7" t="s">
        <v>1570</v>
      </c>
      <c r="U440" s="7" t="s">
        <v>49</v>
      </c>
      <c r="V440" s="24" t="e">
        <f t="shared" ca="1" si="14"/>
        <v>#NAME?</v>
      </c>
      <c r="W440" s="7"/>
      <c r="X440" s="7"/>
      <c r="Y440" s="29" t="s">
        <v>148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>
        <v>29468.74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1571</v>
      </c>
      <c r="C441" s="4" t="s">
        <v>1572</v>
      </c>
      <c r="D441" s="7" t="s">
        <v>64</v>
      </c>
      <c r="E441" s="7" t="s">
        <v>20</v>
      </c>
      <c r="F441" s="7" t="s">
        <v>922</v>
      </c>
      <c r="G441" s="7" t="e">
        <f t="shared" ca="1" si="13"/>
        <v>#NAME?</v>
      </c>
      <c r="H441" s="24" t="s">
        <v>144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184</v>
      </c>
      <c r="P441" s="27">
        <v>0.2</v>
      </c>
      <c r="Q441" s="28"/>
      <c r="R441" s="28" t="s">
        <v>310</v>
      </c>
      <c r="S441" s="7" t="s">
        <v>146</v>
      </c>
      <c r="T441" s="7" t="s">
        <v>1573</v>
      </c>
      <c r="U441" s="7" t="s">
        <v>20</v>
      </c>
      <c r="V441" s="24" t="e">
        <f t="shared" ca="1" si="14"/>
        <v>#NAME?</v>
      </c>
      <c r="W441" s="7"/>
      <c r="X441" s="7"/>
      <c r="Y441" s="29" t="s">
        <v>434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7" t="s">
        <v>1574</v>
      </c>
      <c r="C442" s="4" t="s">
        <v>1575</v>
      </c>
      <c r="D442" s="7" t="s">
        <v>19</v>
      </c>
      <c r="E442" s="7" t="s">
        <v>34</v>
      </c>
      <c r="F442" s="7" t="s">
        <v>35</v>
      </c>
      <c r="G442" s="7" t="e">
        <f t="shared" ca="1" si="13"/>
        <v>#NAME?</v>
      </c>
      <c r="H442" s="24" t="s">
        <v>153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201</v>
      </c>
      <c r="N442" s="26">
        <v>1.4999999999999999E-2</v>
      </c>
      <c r="O442" s="7" t="s">
        <v>37</v>
      </c>
      <c r="P442" s="27">
        <v>0.1</v>
      </c>
      <c r="Q442" s="28"/>
      <c r="R442" s="28"/>
      <c r="S442" s="7" t="s">
        <v>146</v>
      </c>
      <c r="T442" s="7" t="s">
        <v>1576</v>
      </c>
      <c r="U442" s="7" t="s">
        <v>39</v>
      </c>
      <c r="V442" s="24" t="e">
        <f t="shared" ca="1" si="14"/>
        <v>#NAME?</v>
      </c>
      <c r="W442" s="7"/>
      <c r="X442" s="7"/>
      <c r="Y442" s="29" t="s">
        <v>148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>
        <v>837148.83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" t="s">
        <v>1577</v>
      </c>
      <c r="C443" s="4" t="s">
        <v>1578</v>
      </c>
      <c r="D443" s="7" t="s">
        <v>19</v>
      </c>
      <c r="E443" s="7" t="s">
        <v>20</v>
      </c>
      <c r="F443" s="7" t="s">
        <v>200</v>
      </c>
      <c r="G443" s="7" t="e">
        <f t="shared" ca="1" si="13"/>
        <v>#NAME?</v>
      </c>
      <c r="H443" s="24" t="s">
        <v>153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42</v>
      </c>
      <c r="N443" s="26">
        <v>7.0000000000000001E-3</v>
      </c>
      <c r="O443" s="7" t="s">
        <v>25</v>
      </c>
      <c r="P443" s="27">
        <v>0</v>
      </c>
      <c r="Q443" s="23"/>
      <c r="R443" s="43" t="s">
        <v>731</v>
      </c>
      <c r="S443" s="7" t="s">
        <v>146</v>
      </c>
      <c r="T443" s="7" t="s">
        <v>1579</v>
      </c>
      <c r="U443" s="7" t="s">
        <v>49</v>
      </c>
      <c r="V443" s="24" t="e">
        <f t="shared" ca="1" si="14"/>
        <v>#NAME?</v>
      </c>
      <c r="W443" s="7"/>
      <c r="X443" s="7"/>
      <c r="Y443" s="29" t="s">
        <v>148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>
        <v>75084.2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" t="s">
        <v>1580</v>
      </c>
      <c r="C444" s="4" t="s">
        <v>1581</v>
      </c>
      <c r="D444" s="7" t="s">
        <v>19</v>
      </c>
      <c r="E444" s="7" t="s">
        <v>49</v>
      </c>
      <c r="F444" s="7" t="s">
        <v>167</v>
      </c>
      <c r="G444" s="7" t="e">
        <f t="shared" ca="1" si="13"/>
        <v>#NAME?</v>
      </c>
      <c r="H444" s="24" t="s">
        <v>153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42</v>
      </c>
      <c r="N444" s="26">
        <v>0.01</v>
      </c>
      <c r="O444" s="7" t="s">
        <v>25</v>
      </c>
      <c r="P444" s="27">
        <v>0</v>
      </c>
      <c r="Q444" s="28" t="s">
        <v>1582</v>
      </c>
      <c r="R444" s="28"/>
      <c r="S444" s="7" t="s">
        <v>146</v>
      </c>
      <c r="T444" s="7" t="s">
        <v>1583</v>
      </c>
      <c r="U444" s="7" t="s">
        <v>49</v>
      </c>
      <c r="V444" s="24" t="e">
        <f t="shared" ca="1" si="14"/>
        <v>#NAME?</v>
      </c>
      <c r="W444" s="7"/>
      <c r="X444" s="7"/>
      <c r="Y444" s="29" t="s">
        <v>148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>
        <v>2932501.63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1584</v>
      </c>
      <c r="C445" s="4" t="s">
        <v>1585</v>
      </c>
      <c r="D445" s="7" t="s">
        <v>19</v>
      </c>
      <c r="E445" s="7" t="s">
        <v>34</v>
      </c>
      <c r="F445" s="7" t="s">
        <v>35</v>
      </c>
      <c r="G445" s="7" t="e">
        <f t="shared" ca="1" si="13"/>
        <v>#NAME?</v>
      </c>
      <c r="H445" s="24" t="s">
        <v>162</v>
      </c>
      <c r="I445" s="24" t="s">
        <v>163</v>
      </c>
      <c r="J445" s="7" t="str">
        <f t="shared" si="20"/>
        <v>Não</v>
      </c>
      <c r="K445" s="25">
        <v>45163</v>
      </c>
      <c r="L445" s="25"/>
      <c r="M445" s="7" t="s">
        <v>42</v>
      </c>
      <c r="N445" s="26">
        <v>1.2E-2</v>
      </c>
      <c r="O445" s="7" t="s">
        <v>25</v>
      </c>
      <c r="P445" s="27">
        <v>0</v>
      </c>
      <c r="Q445" s="90"/>
      <c r="R445" s="28" t="s">
        <v>1586</v>
      </c>
      <c r="S445" s="7" t="s">
        <v>146</v>
      </c>
      <c r="T445" s="7" t="s">
        <v>1587</v>
      </c>
      <c r="U445" s="7" t="s">
        <v>39</v>
      </c>
      <c r="V445" s="24" t="e">
        <f t="shared" ca="1" si="14"/>
        <v>#NAME?</v>
      </c>
      <c r="W445" s="7"/>
      <c r="X445" s="7"/>
      <c r="Y445" s="29" t="s">
        <v>148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>
        <v>0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1588</v>
      </c>
      <c r="C446" s="4" t="s">
        <v>1589</v>
      </c>
      <c r="D446" s="7" t="s">
        <v>19</v>
      </c>
      <c r="E446" s="7" t="s">
        <v>34</v>
      </c>
      <c r="F446" s="7" t="s">
        <v>35</v>
      </c>
      <c r="G446" s="7" t="e">
        <f t="shared" ca="1" si="13"/>
        <v>#NAME?</v>
      </c>
      <c r="H446" s="24" t="s">
        <v>153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42</v>
      </c>
      <c r="N446" s="26">
        <v>1.2E-2</v>
      </c>
      <c r="O446" s="7" t="s">
        <v>25</v>
      </c>
      <c r="P446" s="27">
        <v>0</v>
      </c>
      <c r="Q446" s="28"/>
      <c r="R446" s="28" t="s">
        <v>1590</v>
      </c>
      <c r="S446" s="7" t="s">
        <v>146</v>
      </c>
      <c r="T446" s="7" t="s">
        <v>1591</v>
      </c>
      <c r="U446" s="7" t="s">
        <v>39</v>
      </c>
      <c r="V446" s="24" t="e">
        <f t="shared" ca="1" si="14"/>
        <v>#NAME?</v>
      </c>
      <c r="W446" s="7"/>
      <c r="X446" s="7"/>
      <c r="Y446" s="29" t="s">
        <v>148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>
        <v>168477.1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7" t="s">
        <v>1592</v>
      </c>
      <c r="C447" s="4" t="s">
        <v>1593</v>
      </c>
      <c r="D447" s="7" t="s">
        <v>19</v>
      </c>
      <c r="E447" s="7" t="s">
        <v>20</v>
      </c>
      <c r="F447" s="7" t="s">
        <v>200</v>
      </c>
      <c r="G447" s="7" t="e">
        <f t="shared" ca="1" si="13"/>
        <v>#NAME?</v>
      </c>
      <c r="H447" s="24" t="s">
        <v>162</v>
      </c>
      <c r="I447" s="24" t="s">
        <v>1134</v>
      </c>
      <c r="J447" s="7" t="str">
        <f t="shared" si="20"/>
        <v>Não</v>
      </c>
      <c r="K447" s="25">
        <v>45043</v>
      </c>
      <c r="L447" s="7"/>
      <c r="M447" s="7" t="s">
        <v>42</v>
      </c>
      <c r="N447" s="26">
        <v>7.0000000000000001E-3</v>
      </c>
      <c r="O447" s="7" t="s">
        <v>25</v>
      </c>
      <c r="P447" s="27">
        <v>0</v>
      </c>
      <c r="Q447" s="23"/>
      <c r="R447" s="28" t="s">
        <v>1594</v>
      </c>
      <c r="S447" s="7" t="s">
        <v>188</v>
      </c>
      <c r="T447" s="7" t="s">
        <v>1595</v>
      </c>
      <c r="U447" s="7" t="s">
        <v>20</v>
      </c>
      <c r="V447" s="24" t="e">
        <f t="shared" ca="1" si="14"/>
        <v>#NAME?</v>
      </c>
      <c r="W447" s="7"/>
      <c r="X447" s="7"/>
      <c r="Y447" s="29" t="s">
        <v>254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>
        <v>93085.53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7" t="s">
        <v>1596</v>
      </c>
      <c r="C448" s="4" t="s">
        <v>1597</v>
      </c>
      <c r="D448" s="7" t="s">
        <v>64</v>
      </c>
      <c r="E448" s="7" t="s">
        <v>20</v>
      </c>
      <c r="F448" s="7" t="s">
        <v>490</v>
      </c>
      <c r="G448" s="7" t="e">
        <f t="shared" ca="1" si="13"/>
        <v>#NAME?</v>
      </c>
      <c r="H448" s="24" t="s">
        <v>144</v>
      </c>
      <c r="I448" s="24" t="s">
        <v>25</v>
      </c>
      <c r="J448" s="7" t="s">
        <v>1143</v>
      </c>
      <c r="K448" s="25">
        <v>45125</v>
      </c>
      <c r="L448" s="25">
        <v>45513</v>
      </c>
      <c r="M448" s="7" t="s">
        <v>351</v>
      </c>
      <c r="N448" s="26">
        <v>8.5000000000000006E-3</v>
      </c>
      <c r="O448" s="7" t="s">
        <v>25</v>
      </c>
      <c r="P448" s="27">
        <v>0</v>
      </c>
      <c r="Q448" s="23"/>
      <c r="R448" s="28" t="s">
        <v>703</v>
      </c>
      <c r="S448" s="7" t="s">
        <v>146</v>
      </c>
      <c r="T448" s="7" t="s">
        <v>1598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>
        <v>0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" t="s">
        <v>1599</v>
      </c>
      <c r="C449" s="4" t="s">
        <v>1600</v>
      </c>
      <c r="D449" s="7" t="s">
        <v>19</v>
      </c>
      <c r="E449" s="7" t="s">
        <v>49</v>
      </c>
      <c r="F449" s="7" t="s">
        <v>278</v>
      </c>
      <c r="G449" s="7" t="e">
        <f t="shared" ca="1" si="13"/>
        <v>#NAME?</v>
      </c>
      <c r="H449" s="24" t="s">
        <v>162</v>
      </c>
      <c r="I449" s="24" t="s">
        <v>163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58</v>
      </c>
      <c r="N449" s="26">
        <v>1.2E-2</v>
      </c>
      <c r="O449" s="7" t="s">
        <v>37</v>
      </c>
      <c r="P449" s="27">
        <v>0.1</v>
      </c>
      <c r="Q449" s="23"/>
      <c r="R449" s="28" t="s">
        <v>1601</v>
      </c>
      <c r="S449" s="7" t="s">
        <v>146</v>
      </c>
      <c r="T449" s="7" t="s">
        <v>1602</v>
      </c>
      <c r="U449" s="7" t="s">
        <v>49</v>
      </c>
      <c r="V449" s="24" t="e">
        <f t="shared" ca="1" si="14"/>
        <v>#NAME?</v>
      </c>
      <c r="W449" s="7"/>
      <c r="X449" s="7"/>
      <c r="Y449" s="29" t="s">
        <v>254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>
        <v>228.17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7" t="s">
        <v>1603</v>
      </c>
      <c r="C450" s="4" t="s">
        <v>1604</v>
      </c>
      <c r="D450" s="7" t="s">
        <v>19</v>
      </c>
      <c r="E450" s="7" t="s">
        <v>34</v>
      </c>
      <c r="F450" s="7" t="s">
        <v>35</v>
      </c>
      <c r="G450" s="7" t="e">
        <f t="shared" ca="1" si="13"/>
        <v>#NAME?</v>
      </c>
      <c r="H450" s="24" t="s">
        <v>153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201</v>
      </c>
      <c r="N450" s="26">
        <v>1.4999999999999999E-2</v>
      </c>
      <c r="O450" s="7" t="s">
        <v>37</v>
      </c>
      <c r="P450" s="27">
        <v>0.1</v>
      </c>
      <c r="Q450" s="28" t="s">
        <v>1605</v>
      </c>
      <c r="R450" s="145"/>
      <c r="S450" s="7" t="s">
        <v>146</v>
      </c>
      <c r="T450" s="7" t="s">
        <v>1606</v>
      </c>
      <c r="U450" s="7" t="s">
        <v>39</v>
      </c>
      <c r="V450" s="24" t="e">
        <f t="shared" ca="1" si="14"/>
        <v>#NAME?</v>
      </c>
      <c r="W450" s="7"/>
      <c r="X450" s="7"/>
      <c r="Y450" s="29" t="s">
        <v>148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>
        <v>521270.85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7" t="s">
        <v>1607</v>
      </c>
      <c r="C451" s="4" t="s">
        <v>1608</v>
      </c>
      <c r="D451" s="7" t="s">
        <v>19</v>
      </c>
      <c r="E451" s="7" t="s">
        <v>34</v>
      </c>
      <c r="F451" s="7" t="s">
        <v>35</v>
      </c>
      <c r="G451" s="7" t="e">
        <f t="shared" ca="1" si="13"/>
        <v>#NAME?</v>
      </c>
      <c r="H451" s="24" t="s">
        <v>144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42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146</v>
      </c>
      <c r="T451" s="7" t="s">
        <v>1606</v>
      </c>
      <c r="U451" s="7" t="s">
        <v>39</v>
      </c>
      <c r="V451" s="24" t="e">
        <f t="shared" ca="1" si="14"/>
        <v>#NAME?</v>
      </c>
      <c r="W451" s="7"/>
      <c r="X451" s="7"/>
      <c r="Y451" s="29" t="s">
        <v>148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>
        <v>0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1609</v>
      </c>
      <c r="C452" s="4" t="s">
        <v>1610</v>
      </c>
      <c r="D452" s="7" t="s">
        <v>64</v>
      </c>
      <c r="E452" s="7" t="s">
        <v>20</v>
      </c>
      <c r="F452" s="7" t="s">
        <v>490</v>
      </c>
      <c r="G452" s="7" t="e">
        <f t="shared" ca="1" si="13"/>
        <v>#NAME?</v>
      </c>
      <c r="H452" s="24" t="s">
        <v>144</v>
      </c>
      <c r="I452" s="24" t="s">
        <v>25</v>
      </c>
      <c r="J452" s="7" t="s">
        <v>1143</v>
      </c>
      <c r="K452" s="25">
        <v>45125</v>
      </c>
      <c r="L452" s="25">
        <v>45566</v>
      </c>
      <c r="M452" s="7" t="s">
        <v>351</v>
      </c>
      <c r="N452" s="26">
        <v>8.5000000000000006E-3</v>
      </c>
      <c r="O452" s="7" t="s">
        <v>25</v>
      </c>
      <c r="P452" s="27">
        <v>0</v>
      </c>
      <c r="Q452" s="90"/>
      <c r="R452" s="90" t="s">
        <v>703</v>
      </c>
      <c r="S452" s="7" t="s">
        <v>146</v>
      </c>
      <c r="T452" s="7" t="s">
        <v>1611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>
        <v>0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" t="s">
        <v>1612</v>
      </c>
      <c r="C453" s="4" t="s">
        <v>1613</v>
      </c>
      <c r="D453" s="7" t="s">
        <v>19</v>
      </c>
      <c r="E453" s="7" t="s">
        <v>20</v>
      </c>
      <c r="F453" s="7" t="s">
        <v>373</v>
      </c>
      <c r="G453" s="7" t="e">
        <f t="shared" ca="1" si="13"/>
        <v>#NAME?</v>
      </c>
      <c r="H453" s="24" t="s">
        <v>153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42</v>
      </c>
      <c r="N453" s="26">
        <v>1.2E-2</v>
      </c>
      <c r="O453" s="7" t="s">
        <v>25</v>
      </c>
      <c r="P453" s="27">
        <v>0</v>
      </c>
      <c r="Q453" s="146" t="s">
        <v>1614</v>
      </c>
      <c r="R453" s="90"/>
      <c r="S453" s="7" t="s">
        <v>146</v>
      </c>
      <c r="T453" s="7" t="s">
        <v>1615</v>
      </c>
      <c r="U453" s="7" t="s">
        <v>20</v>
      </c>
      <c r="V453" s="24" t="e">
        <f t="shared" ca="1" si="14"/>
        <v>#NAME?</v>
      </c>
      <c r="W453" s="7"/>
      <c r="X453" s="7"/>
      <c r="Y453" s="29" t="s">
        <v>254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>
        <v>37285.35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1616</v>
      </c>
      <c r="C454" s="4" t="s">
        <v>1617</v>
      </c>
      <c r="D454" s="7" t="s">
        <v>64</v>
      </c>
      <c r="E454" s="7" t="s">
        <v>20</v>
      </c>
      <c r="F454" s="7" t="s">
        <v>490</v>
      </c>
      <c r="G454" s="7" t="e">
        <f t="shared" ca="1" si="13"/>
        <v>#NAME?</v>
      </c>
      <c r="H454" s="24" t="s">
        <v>162</v>
      </c>
      <c r="I454" s="24" t="s">
        <v>212</v>
      </c>
      <c r="J454" s="7" t="str">
        <f t="shared" si="22"/>
        <v>Não</v>
      </c>
      <c r="K454" s="25">
        <v>45168</v>
      </c>
      <c r="L454" s="7"/>
      <c r="M454" s="7" t="s">
        <v>42</v>
      </c>
      <c r="N454" s="26">
        <v>5.0000000000000001E-3</v>
      </c>
      <c r="O454" s="7" t="s">
        <v>25</v>
      </c>
      <c r="P454" s="27">
        <v>0</v>
      </c>
      <c r="Q454" s="28"/>
      <c r="R454" s="90" t="s">
        <v>703</v>
      </c>
      <c r="S454" s="7" t="s">
        <v>146</v>
      </c>
      <c r="T454" s="7" t="s">
        <v>1618</v>
      </c>
      <c r="U454" s="7" t="s">
        <v>20</v>
      </c>
      <c r="V454" s="24" t="e">
        <f t="shared" ca="1" si="14"/>
        <v>#NAME?</v>
      </c>
      <c r="W454" s="7"/>
      <c r="X454" s="7"/>
      <c r="Y454" s="29" t="s">
        <v>148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>
        <v>0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" t="s">
        <v>1619</v>
      </c>
      <c r="C455" s="4" t="s">
        <v>1620</v>
      </c>
      <c r="D455" s="7" t="s">
        <v>19</v>
      </c>
      <c r="E455" s="7" t="s">
        <v>20</v>
      </c>
      <c r="F455" s="7" t="s">
        <v>373</v>
      </c>
      <c r="G455" s="7" t="e">
        <f t="shared" ca="1" si="13"/>
        <v>#NAME?</v>
      </c>
      <c r="H455" s="24" t="s">
        <v>162</v>
      </c>
      <c r="I455" s="24" t="s">
        <v>163</v>
      </c>
      <c r="J455" s="7" t="str">
        <f t="shared" si="22"/>
        <v>Não</v>
      </c>
      <c r="K455" s="25">
        <v>44931</v>
      </c>
      <c r="L455" s="7"/>
      <c r="M455" s="4" t="s">
        <v>87</v>
      </c>
      <c r="N455" s="26">
        <v>2.5000000000000001E-2</v>
      </c>
      <c r="O455" s="7" t="s">
        <v>184</v>
      </c>
      <c r="P455" s="27">
        <v>0.2</v>
      </c>
      <c r="Q455" s="28"/>
      <c r="R455" s="90"/>
      <c r="S455" s="7" t="s">
        <v>146</v>
      </c>
      <c r="T455" s="7" t="s">
        <v>1621</v>
      </c>
      <c r="U455" s="7" t="s">
        <v>20</v>
      </c>
      <c r="V455" s="24" t="e">
        <f t="shared" ca="1" si="14"/>
        <v>#NAME?</v>
      </c>
      <c r="W455" s="7"/>
      <c r="X455" s="7"/>
      <c r="Y455" s="29" t="s">
        <v>148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>
        <v>372.27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" t="s">
        <v>1622</v>
      </c>
      <c r="C456" s="4" t="s">
        <v>1623</v>
      </c>
      <c r="D456" s="7" t="s">
        <v>19</v>
      </c>
      <c r="E456" s="7" t="s">
        <v>20</v>
      </c>
      <c r="F456" s="7" t="s">
        <v>373</v>
      </c>
      <c r="G456" s="7" t="e">
        <f t="shared" ca="1" si="13"/>
        <v>#NAME?</v>
      </c>
      <c r="H456" s="24" t="s">
        <v>153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42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146</v>
      </c>
      <c r="T456" s="7" t="s">
        <v>1621</v>
      </c>
      <c r="U456" s="7" t="s">
        <v>20</v>
      </c>
      <c r="V456" s="24" t="e">
        <f t="shared" ca="1" si="14"/>
        <v>#NAME?</v>
      </c>
      <c r="W456" s="7"/>
      <c r="X456" s="7"/>
      <c r="Y456" s="29" t="s">
        <v>148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>
        <v>101804.49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147" t="s">
        <v>1624</v>
      </c>
      <c r="C457" s="148" t="s">
        <v>1625</v>
      </c>
      <c r="D457" s="149" t="s">
        <v>64</v>
      </c>
      <c r="E457" s="149" t="s">
        <v>20</v>
      </c>
      <c r="F457" s="7" t="s">
        <v>490</v>
      </c>
      <c r="G457" s="7" t="e">
        <f t="shared" ca="1" si="13"/>
        <v>#NAME?</v>
      </c>
      <c r="H457" s="150" t="s">
        <v>144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1008</v>
      </c>
      <c r="N457" s="152">
        <v>8.5000000000000006E-3</v>
      </c>
      <c r="O457" s="149" t="s">
        <v>25</v>
      </c>
      <c r="P457" s="153">
        <v>0</v>
      </c>
      <c r="Q457" s="28"/>
      <c r="R457" s="99" t="s">
        <v>703</v>
      </c>
      <c r="S457" s="149" t="s">
        <v>146</v>
      </c>
      <c r="T457" s="7" t="s">
        <v>1626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148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1627</v>
      </c>
      <c r="C458" s="4" t="s">
        <v>1628</v>
      </c>
      <c r="D458" s="7" t="s">
        <v>19</v>
      </c>
      <c r="E458" s="7" t="s">
        <v>49</v>
      </c>
      <c r="F458" s="7" t="s">
        <v>167</v>
      </c>
      <c r="G458" s="7" t="e">
        <f t="shared" ca="1" si="13"/>
        <v>#NAME?</v>
      </c>
      <c r="H458" s="24" t="s">
        <v>153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201</v>
      </c>
      <c r="N458" s="26">
        <v>1.4999999999999999E-2</v>
      </c>
      <c r="O458" s="7" t="s">
        <v>37</v>
      </c>
      <c r="P458" s="27">
        <v>0.1</v>
      </c>
      <c r="Q458" s="90"/>
      <c r="R458" s="90"/>
      <c r="S458" s="7" t="s">
        <v>146</v>
      </c>
      <c r="T458" s="7" t="s">
        <v>1629</v>
      </c>
      <c r="U458" s="7" t="s">
        <v>49</v>
      </c>
      <c r="V458" s="24" t="e">
        <f t="shared" ca="1" si="14"/>
        <v>#NAME?</v>
      </c>
      <c r="W458" s="7"/>
      <c r="X458" s="7"/>
      <c r="Y458" s="29" t="s">
        <v>148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>
        <v>954451.52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1630</v>
      </c>
      <c r="C459" s="4" t="s">
        <v>1631</v>
      </c>
      <c r="D459" s="7" t="s">
        <v>19</v>
      </c>
      <c r="E459" s="7" t="s">
        <v>49</v>
      </c>
      <c r="F459" s="7" t="s">
        <v>329</v>
      </c>
      <c r="G459" s="7" t="e">
        <f t="shared" ca="1" si="13"/>
        <v>#NAME?</v>
      </c>
      <c r="H459" s="24" t="s">
        <v>162</v>
      </c>
      <c r="I459" s="24" t="s">
        <v>206</v>
      </c>
      <c r="J459" s="7" t="s">
        <v>182</v>
      </c>
      <c r="K459" s="25">
        <v>45398</v>
      </c>
      <c r="L459" s="7"/>
      <c r="M459" s="7" t="s">
        <v>598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146</v>
      </c>
      <c r="T459" s="7" t="s">
        <v>1632</v>
      </c>
      <c r="U459" s="7" t="s">
        <v>49</v>
      </c>
      <c r="V459" s="24" t="e">
        <f t="shared" ca="1" si="14"/>
        <v>#NAME?</v>
      </c>
      <c r="W459" s="7"/>
      <c r="X459" s="7"/>
      <c r="Y459" s="29" t="s">
        <v>148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>
        <v>788431.33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1630</v>
      </c>
      <c r="C460" s="4" t="s">
        <v>1633</v>
      </c>
      <c r="D460" s="7" t="s">
        <v>19</v>
      </c>
      <c r="E460" s="7" t="s">
        <v>49</v>
      </c>
      <c r="F460" s="7" t="s">
        <v>329</v>
      </c>
      <c r="G460" s="7" t="e">
        <f t="shared" ca="1" si="13"/>
        <v>#NAME?</v>
      </c>
      <c r="H460" s="24" t="s">
        <v>153</v>
      </c>
      <c r="I460" s="24" t="s">
        <v>25</v>
      </c>
      <c r="J460" s="7" t="s">
        <v>182</v>
      </c>
      <c r="K460" s="25">
        <v>45432</v>
      </c>
      <c r="L460" s="7"/>
      <c r="M460" s="7" t="s">
        <v>285</v>
      </c>
      <c r="N460" s="26">
        <v>0.01</v>
      </c>
      <c r="O460" s="7" t="s">
        <v>37</v>
      </c>
      <c r="P460" s="27">
        <v>0.1</v>
      </c>
      <c r="Q460" s="90"/>
      <c r="R460" s="90"/>
      <c r="S460" s="7" t="s">
        <v>146</v>
      </c>
      <c r="T460" s="7" t="s">
        <v>1632</v>
      </c>
      <c r="U460" s="7" t="s">
        <v>49</v>
      </c>
      <c r="V460" s="24" t="e">
        <f t="shared" ca="1" si="14"/>
        <v>#NAME?</v>
      </c>
      <c r="W460" s="7"/>
      <c r="X460" s="7"/>
      <c r="Y460" s="29" t="s">
        <v>148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>
        <v>1685475.85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1634</v>
      </c>
      <c r="C461" s="49" t="s">
        <v>1635</v>
      </c>
      <c r="D461" s="7" t="s">
        <v>19</v>
      </c>
      <c r="E461" s="7" t="s">
        <v>34</v>
      </c>
      <c r="F461" s="7" t="s">
        <v>263</v>
      </c>
      <c r="G461" s="7" t="e">
        <f t="shared" ca="1" si="13"/>
        <v>#NAME?</v>
      </c>
      <c r="H461" s="24" t="s">
        <v>153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201</v>
      </c>
      <c r="N461" s="26">
        <v>1.4999999999999999E-2</v>
      </c>
      <c r="O461" s="7" t="s">
        <v>37</v>
      </c>
      <c r="P461" s="27">
        <v>0.1</v>
      </c>
      <c r="Q461" s="28"/>
      <c r="R461" s="90"/>
      <c r="S461" s="7" t="s">
        <v>146</v>
      </c>
      <c r="T461" s="7" t="s">
        <v>1636</v>
      </c>
      <c r="U461" s="7" t="s">
        <v>60</v>
      </c>
      <c r="V461" s="24" t="e">
        <f t="shared" ca="1" si="14"/>
        <v>#NAME?</v>
      </c>
      <c r="W461" s="7"/>
      <c r="X461" s="7"/>
      <c r="Y461" s="29" t="s">
        <v>434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>
        <v>38688.46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38" t="s">
        <v>1634</v>
      </c>
      <c r="C462" s="55" t="s">
        <v>1637</v>
      </c>
      <c r="D462" s="7" t="s">
        <v>19</v>
      </c>
      <c r="E462" s="7" t="s">
        <v>34</v>
      </c>
      <c r="F462" s="7" t="s">
        <v>263</v>
      </c>
      <c r="G462" s="7" t="e">
        <f t="shared" ca="1" si="13"/>
        <v>#NAME?</v>
      </c>
      <c r="H462" s="24" t="s">
        <v>162</v>
      </c>
      <c r="I462" s="24" t="s">
        <v>163</v>
      </c>
      <c r="J462" s="7" t="str">
        <f t="shared" si="23"/>
        <v>Não</v>
      </c>
      <c r="K462" s="25">
        <v>45364</v>
      </c>
      <c r="L462" s="25"/>
      <c r="M462" s="7" t="s">
        <v>173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146</v>
      </c>
      <c r="T462" s="7" t="s">
        <v>1636</v>
      </c>
      <c r="U462" s="7" t="s">
        <v>60</v>
      </c>
      <c r="V462" s="24" t="e">
        <f t="shared" ca="1" si="14"/>
        <v>#NAME?</v>
      </c>
      <c r="W462" s="7"/>
      <c r="X462" s="7"/>
      <c r="Y462" s="29" t="s">
        <v>434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1638</v>
      </c>
      <c r="C463" s="4" t="s">
        <v>1639</v>
      </c>
      <c r="D463" s="7" t="s">
        <v>19</v>
      </c>
      <c r="E463" s="7" t="s">
        <v>49</v>
      </c>
      <c r="F463" s="7" t="s">
        <v>50</v>
      </c>
      <c r="G463" s="7" t="e">
        <f t="shared" ca="1" si="13"/>
        <v>#NAME?</v>
      </c>
      <c r="H463" s="24" t="s">
        <v>162</v>
      </c>
      <c r="I463" s="24" t="s">
        <v>163</v>
      </c>
      <c r="J463" s="7" t="str">
        <f t="shared" si="23"/>
        <v>Não</v>
      </c>
      <c r="K463" s="25">
        <v>45014</v>
      </c>
      <c r="L463" s="7"/>
      <c r="M463" s="7" t="s">
        <v>87</v>
      </c>
      <c r="N463" s="26">
        <v>2.5000000000000001E-2</v>
      </c>
      <c r="O463" s="7" t="s">
        <v>184</v>
      </c>
      <c r="P463" s="27">
        <v>0.2</v>
      </c>
      <c r="Q463" s="90"/>
      <c r="R463" s="90"/>
      <c r="S463" s="7" t="s">
        <v>146</v>
      </c>
      <c r="T463" s="7" t="s">
        <v>1640</v>
      </c>
      <c r="U463" s="7" t="s">
        <v>49</v>
      </c>
      <c r="V463" s="24" t="e">
        <f t="shared" ca="1" si="14"/>
        <v>#NAME?</v>
      </c>
      <c r="W463" s="7"/>
      <c r="X463" s="7"/>
      <c r="Y463" s="29" t="s">
        <v>148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>
        <v>30.02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1641</v>
      </c>
      <c r="C464" s="4" t="s">
        <v>1642</v>
      </c>
      <c r="D464" s="7" t="s">
        <v>195</v>
      </c>
      <c r="E464" s="7" t="s">
        <v>20</v>
      </c>
      <c r="F464" s="7" t="s">
        <v>196</v>
      </c>
      <c r="G464" s="7" t="e">
        <f t="shared" ca="1" si="13"/>
        <v>#NAME?</v>
      </c>
      <c r="H464" s="24" t="s">
        <v>153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58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146</v>
      </c>
      <c r="T464" s="7" t="s">
        <v>1643</v>
      </c>
      <c r="U464" s="7" t="s">
        <v>20</v>
      </c>
      <c r="V464" s="24" t="e">
        <f t="shared" ca="1" si="14"/>
        <v>#NAME?</v>
      </c>
      <c r="W464" s="7"/>
      <c r="X464" s="7" t="s">
        <v>40</v>
      </c>
      <c r="Y464" s="29" t="s">
        <v>148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>
        <v>261102.1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1644</v>
      </c>
      <c r="C465" s="4" t="s">
        <v>1645</v>
      </c>
      <c r="D465" s="7" t="s">
        <v>19</v>
      </c>
      <c r="E465" s="7" t="s">
        <v>49</v>
      </c>
      <c r="F465" s="7" t="s">
        <v>329</v>
      </c>
      <c r="G465" s="7" t="e">
        <f t="shared" ca="1" si="13"/>
        <v>#NAME?</v>
      </c>
      <c r="H465" s="24" t="s">
        <v>153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42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146</v>
      </c>
      <c r="T465" s="7" t="s">
        <v>1646</v>
      </c>
      <c r="U465" s="7" t="s">
        <v>49</v>
      </c>
      <c r="V465" s="24" t="e">
        <f t="shared" ca="1" si="14"/>
        <v>#NAME?</v>
      </c>
      <c r="W465" s="7"/>
      <c r="X465" s="7"/>
      <c r="Y465" s="29" t="s">
        <v>254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>
        <v>107215.67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1647</v>
      </c>
      <c r="C466" s="4" t="s">
        <v>1648</v>
      </c>
      <c r="D466" s="7" t="s">
        <v>19</v>
      </c>
      <c r="E466" s="7" t="s">
        <v>49</v>
      </c>
      <c r="F466" s="7" t="s">
        <v>329</v>
      </c>
      <c r="G466" s="7" t="e">
        <f t="shared" ca="1" si="13"/>
        <v>#NAME?</v>
      </c>
      <c r="H466" s="24" t="s">
        <v>153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42</v>
      </c>
      <c r="N466" s="26">
        <v>1.2E-2</v>
      </c>
      <c r="O466" s="7" t="s">
        <v>25</v>
      </c>
      <c r="P466" s="27">
        <v>0</v>
      </c>
      <c r="Q466" s="28" t="s">
        <v>1649</v>
      </c>
      <c r="R466" s="28"/>
      <c r="S466" s="7" t="s">
        <v>146</v>
      </c>
      <c r="T466" s="7" t="s">
        <v>1650</v>
      </c>
      <c r="U466" s="7" t="s">
        <v>803</v>
      </c>
      <c r="V466" s="24" t="e">
        <f t="shared" ca="1" si="14"/>
        <v>#NAME?</v>
      </c>
      <c r="W466" s="7"/>
      <c r="X466" s="7" t="s">
        <v>52</v>
      </c>
      <c r="Y466" s="29"/>
      <c r="Z466" s="30"/>
      <c r="AA466" s="30"/>
      <c r="AB466" s="32">
        <v>49075100015813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>
        <v>350784.81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" t="s">
        <v>1651</v>
      </c>
      <c r="C467" s="4" t="s">
        <v>1652</v>
      </c>
      <c r="D467" s="7" t="s">
        <v>19</v>
      </c>
      <c r="E467" s="7" t="s">
        <v>20</v>
      </c>
      <c r="F467" s="7" t="s">
        <v>270</v>
      </c>
      <c r="G467" s="7" t="e">
        <f t="shared" ca="1" si="13"/>
        <v>#NAME?</v>
      </c>
      <c r="H467" s="24" t="s">
        <v>153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201</v>
      </c>
      <c r="N467" s="26">
        <v>1.6E-2</v>
      </c>
      <c r="O467" s="7" t="s">
        <v>37</v>
      </c>
      <c r="P467" s="27">
        <v>0.2</v>
      </c>
      <c r="Q467" s="28"/>
      <c r="R467" s="28"/>
      <c r="S467" s="7" t="s">
        <v>146</v>
      </c>
      <c r="T467" s="7" t="s">
        <v>1653</v>
      </c>
      <c r="U467" s="7" t="s">
        <v>60</v>
      </c>
      <c r="V467" s="24" t="e">
        <f t="shared" ca="1" si="14"/>
        <v>#NAME?</v>
      </c>
      <c r="W467" s="7"/>
      <c r="X467" s="7"/>
      <c r="Y467" s="29" t="s">
        <v>148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>
        <v>0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1654</v>
      </c>
      <c r="C468" s="4" t="s">
        <v>1655</v>
      </c>
      <c r="D468" s="7" t="s">
        <v>64</v>
      </c>
      <c r="E468" s="7" t="s">
        <v>20</v>
      </c>
      <c r="F468" s="7" t="s">
        <v>143</v>
      </c>
      <c r="G468" s="7" t="e">
        <f t="shared" ca="1" si="13"/>
        <v>#NAME?</v>
      </c>
      <c r="H468" s="24" t="s">
        <v>162</v>
      </c>
      <c r="I468" s="24" t="s">
        <v>212</v>
      </c>
      <c r="J468" s="7" t="str">
        <f t="shared" si="23"/>
        <v>Não</v>
      </c>
      <c r="K468" s="25">
        <v>45125</v>
      </c>
      <c r="L468" s="7"/>
      <c r="M468" s="7" t="s">
        <v>42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146</v>
      </c>
      <c r="T468" s="7" t="s">
        <v>1656</v>
      </c>
      <c r="U468" s="7" t="s">
        <v>1657</v>
      </c>
      <c r="V468" s="24" t="e">
        <f t="shared" ca="1" si="14"/>
        <v>#NAME?</v>
      </c>
      <c r="W468" s="7"/>
      <c r="X468" s="7"/>
      <c r="Y468" s="29" t="s">
        <v>148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>
        <v>0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1658</v>
      </c>
      <c r="C469" s="4" t="s">
        <v>1659</v>
      </c>
      <c r="D469" s="7" t="s">
        <v>64</v>
      </c>
      <c r="E469" s="7" t="s">
        <v>20</v>
      </c>
      <c r="F469" s="7" t="s">
        <v>205</v>
      </c>
      <c r="G469" s="7" t="e">
        <f t="shared" ca="1" si="13"/>
        <v>#NAME?</v>
      </c>
      <c r="H469" s="24" t="s">
        <v>162</v>
      </c>
      <c r="I469" s="24" t="s">
        <v>206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146</v>
      </c>
      <c r="T469" s="7" t="s">
        <v>1660</v>
      </c>
      <c r="U469" s="7" t="s">
        <v>46</v>
      </c>
      <c r="V469" s="24" t="e">
        <f t="shared" ca="1" si="14"/>
        <v>#NAME?</v>
      </c>
      <c r="W469" s="7"/>
      <c r="X469" s="7" t="s">
        <v>40</v>
      </c>
      <c r="Y469" s="29" t="s">
        <v>148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>
        <v>0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40" t="s">
        <v>1661</v>
      </c>
      <c r="C470" s="44" t="s">
        <v>1662</v>
      </c>
      <c r="D470" s="7" t="s">
        <v>19</v>
      </c>
      <c r="E470" s="7" t="s">
        <v>20</v>
      </c>
      <c r="F470" s="7" t="s">
        <v>801</v>
      </c>
      <c r="G470" s="7" t="e">
        <f t="shared" ca="1" si="13"/>
        <v>#NAME?</v>
      </c>
      <c r="H470" s="24" t="s">
        <v>162</v>
      </c>
      <c r="I470" s="24" t="s">
        <v>163</v>
      </c>
      <c r="J470" s="7" t="str">
        <f t="shared" si="23"/>
        <v>Não</v>
      </c>
      <c r="K470" s="25">
        <v>45229</v>
      </c>
      <c r="L470" s="7"/>
      <c r="M470" s="7" t="s">
        <v>58</v>
      </c>
      <c r="N470" s="26">
        <v>1.2E-2</v>
      </c>
      <c r="O470" s="7" t="s">
        <v>37</v>
      </c>
      <c r="P470" s="27">
        <v>0.1</v>
      </c>
      <c r="Q470" s="28"/>
      <c r="R470" s="28"/>
      <c r="S470" s="7" t="s">
        <v>146</v>
      </c>
      <c r="T470" s="7" t="s">
        <v>1663</v>
      </c>
      <c r="U470" s="7" t="s">
        <v>20</v>
      </c>
      <c r="V470" s="24" t="e">
        <f t="shared" ca="1" si="14"/>
        <v>#NAME?</v>
      </c>
      <c r="W470" s="7"/>
      <c r="X470" s="7"/>
      <c r="Y470" s="29" t="s">
        <v>148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>
        <v>106.84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1664</v>
      </c>
      <c r="C471" s="4" t="s">
        <v>1665</v>
      </c>
      <c r="D471" s="7" t="s">
        <v>19</v>
      </c>
      <c r="E471" s="7" t="s">
        <v>49</v>
      </c>
      <c r="F471" s="7" t="s">
        <v>167</v>
      </c>
      <c r="G471" s="7" t="e">
        <f t="shared" ca="1" si="13"/>
        <v>#NAME?</v>
      </c>
      <c r="H471" s="24" t="s">
        <v>144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42</v>
      </c>
      <c r="N471" s="26">
        <v>7.0000000000000001E-3</v>
      </c>
      <c r="O471" s="7" t="s">
        <v>25</v>
      </c>
      <c r="P471" s="27">
        <v>0</v>
      </c>
      <c r="Q471" s="28"/>
      <c r="R471" s="28" t="s">
        <v>1666</v>
      </c>
      <c r="S471" s="7" t="s">
        <v>146</v>
      </c>
      <c r="T471" s="7" t="s">
        <v>1667</v>
      </c>
      <c r="U471" s="7" t="s">
        <v>49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1664</v>
      </c>
      <c r="C472" s="4" t="s">
        <v>1668</v>
      </c>
      <c r="D472" s="7" t="s">
        <v>19</v>
      </c>
      <c r="E472" s="7" t="s">
        <v>49</v>
      </c>
      <c r="F472" s="7" t="s">
        <v>167</v>
      </c>
      <c r="G472" s="7" t="e">
        <f t="shared" ca="1" si="13"/>
        <v>#NAME?</v>
      </c>
      <c r="H472" s="24" t="s">
        <v>144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42</v>
      </c>
      <c r="N472" s="26">
        <v>7.0000000000000001E-3</v>
      </c>
      <c r="O472" s="7" t="s">
        <v>25</v>
      </c>
      <c r="P472" s="27">
        <v>0</v>
      </c>
      <c r="Q472" s="28"/>
      <c r="R472" s="28" t="s">
        <v>1666</v>
      </c>
      <c r="S472" s="7" t="s">
        <v>146</v>
      </c>
      <c r="T472" s="7" t="s">
        <v>1667</v>
      </c>
      <c r="U472" s="7" t="s">
        <v>49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1669</v>
      </c>
      <c r="C473" s="4" t="s">
        <v>1670</v>
      </c>
      <c r="D473" s="7" t="s">
        <v>19</v>
      </c>
      <c r="E473" s="7" t="s">
        <v>20</v>
      </c>
      <c r="F473" s="7" t="s">
        <v>943</v>
      </c>
      <c r="G473" s="7" t="e">
        <f t="shared" ca="1" si="13"/>
        <v>#NAME?</v>
      </c>
      <c r="H473" s="24" t="s">
        <v>144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42</v>
      </c>
      <c r="N473" s="26">
        <v>7.0000000000000001E-3</v>
      </c>
      <c r="O473" s="7" t="s">
        <v>25</v>
      </c>
      <c r="P473" s="27">
        <v>0</v>
      </c>
      <c r="Q473" s="28"/>
      <c r="R473" s="28" t="s">
        <v>1671</v>
      </c>
      <c r="S473" s="7" t="s">
        <v>146</v>
      </c>
      <c r="T473" s="7" t="s">
        <v>1672</v>
      </c>
      <c r="U473" s="7" t="s">
        <v>20</v>
      </c>
      <c r="V473" s="24" t="e">
        <f t="shared" ca="1" si="14"/>
        <v>#NAME?</v>
      </c>
      <c r="W473" s="7"/>
      <c r="X473" s="7"/>
      <c r="Y473" s="29" t="s">
        <v>254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1673</v>
      </c>
      <c r="C474" s="4" t="s">
        <v>1674</v>
      </c>
      <c r="D474" s="7" t="s">
        <v>19</v>
      </c>
      <c r="E474" s="7" t="s">
        <v>20</v>
      </c>
      <c r="F474" s="7" t="s">
        <v>373</v>
      </c>
      <c r="G474" s="7" t="e">
        <f t="shared" ca="1" si="13"/>
        <v>#NAME?</v>
      </c>
      <c r="H474" s="24" t="s">
        <v>153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173</v>
      </c>
      <c r="N474" s="26">
        <v>0</v>
      </c>
      <c r="O474" s="7" t="s">
        <v>25</v>
      </c>
      <c r="P474" s="27">
        <v>0</v>
      </c>
      <c r="Q474" s="28"/>
      <c r="R474" s="28" t="s">
        <v>716</v>
      </c>
      <c r="S474" s="7" t="s">
        <v>146</v>
      </c>
      <c r="T474" s="7" t="s">
        <v>1675</v>
      </c>
      <c r="U474" s="7" t="s">
        <v>20</v>
      </c>
      <c r="V474" s="24" t="e">
        <f t="shared" ca="1" si="14"/>
        <v>#NAME?</v>
      </c>
      <c r="W474" s="7"/>
      <c r="X474" s="7"/>
      <c r="Y474" s="29" t="s">
        <v>148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>
        <v>50942.84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3" t="s">
        <v>1676</v>
      </c>
      <c r="C475" s="4" t="s">
        <v>1677</v>
      </c>
      <c r="D475" s="7" t="s">
        <v>19</v>
      </c>
      <c r="E475" s="7" t="s">
        <v>20</v>
      </c>
      <c r="F475" s="7" t="s">
        <v>200</v>
      </c>
      <c r="G475" s="7" t="e">
        <f t="shared" ca="1" si="13"/>
        <v>#NAME?</v>
      </c>
      <c r="H475" s="24" t="s">
        <v>153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201</v>
      </c>
      <c r="N475" s="26">
        <v>1.4999999999999999E-2</v>
      </c>
      <c r="O475" s="7" t="s">
        <v>37</v>
      </c>
      <c r="P475" s="27">
        <v>0.1</v>
      </c>
      <c r="Q475" s="28"/>
      <c r="R475" s="28"/>
      <c r="S475" s="7" t="s">
        <v>146</v>
      </c>
      <c r="T475" s="7" t="s">
        <v>1678</v>
      </c>
      <c r="U475" s="7" t="s">
        <v>1679</v>
      </c>
      <c r="V475" s="24" t="e">
        <f t="shared" ca="1" si="14"/>
        <v>#NAME?</v>
      </c>
      <c r="W475" s="7"/>
      <c r="X475" s="7"/>
      <c r="Y475" s="29" t="s">
        <v>148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>
        <v>46199.7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1680</v>
      </c>
      <c r="C476" s="4" t="s">
        <v>1681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153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42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146</v>
      </c>
      <c r="T476" s="7" t="s">
        <v>1682</v>
      </c>
      <c r="U476" s="7" t="s">
        <v>20</v>
      </c>
      <c r="V476" s="24" t="e">
        <f t="shared" ca="1" si="14"/>
        <v>#NAME?</v>
      </c>
      <c r="W476" s="7"/>
      <c r="X476" s="7"/>
      <c r="Y476" s="29" t="s">
        <v>148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>
        <v>147196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1683</v>
      </c>
      <c r="C477" s="4" t="s">
        <v>1684</v>
      </c>
      <c r="D477" s="7" t="s">
        <v>19</v>
      </c>
      <c r="E477" s="7" t="s">
        <v>20</v>
      </c>
      <c r="F477" s="7" t="s">
        <v>200</v>
      </c>
      <c r="G477" s="7" t="e">
        <f t="shared" ca="1" si="13"/>
        <v>#NAME?</v>
      </c>
      <c r="H477" s="24" t="s">
        <v>144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42</v>
      </c>
      <c r="N477" s="26">
        <v>0.01</v>
      </c>
      <c r="O477" s="7" t="s">
        <v>25</v>
      </c>
      <c r="P477" s="27">
        <v>0</v>
      </c>
      <c r="Q477" s="28"/>
      <c r="R477" s="28" t="s">
        <v>1685</v>
      </c>
      <c r="S477" s="7" t="s">
        <v>146</v>
      </c>
      <c r="T477" s="7" t="s">
        <v>1686</v>
      </c>
      <c r="U477" s="7" t="s">
        <v>49</v>
      </c>
      <c r="V477" s="24" t="e">
        <f t="shared" ca="1" si="14"/>
        <v>#NAME?</v>
      </c>
      <c r="W477" s="7"/>
      <c r="X477" s="7"/>
      <c r="Y477" s="29" t="s">
        <v>254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1687</v>
      </c>
      <c r="C478" s="4" t="s">
        <v>1688</v>
      </c>
      <c r="D478" s="7" t="s">
        <v>195</v>
      </c>
      <c r="E478" s="7" t="s">
        <v>20</v>
      </c>
      <c r="F478" s="7" t="s">
        <v>196</v>
      </c>
      <c r="G478" s="7" t="e">
        <f t="shared" ca="1" si="13"/>
        <v>#NAME?</v>
      </c>
      <c r="H478" s="24" t="s">
        <v>153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173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146</v>
      </c>
      <c r="T478" s="7" t="s">
        <v>1689</v>
      </c>
      <c r="U478" s="7" t="s">
        <v>46</v>
      </c>
      <c r="V478" s="24" t="e">
        <f t="shared" ca="1" si="14"/>
        <v>#NAME?</v>
      </c>
      <c r="W478" s="7"/>
      <c r="X478" s="7" t="s">
        <v>52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>
        <v>5022.24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1690</v>
      </c>
      <c r="C479" s="4" t="s">
        <v>1691</v>
      </c>
      <c r="D479" s="7" t="s">
        <v>80</v>
      </c>
      <c r="E479" s="7" t="s">
        <v>49</v>
      </c>
      <c r="F479" s="7" t="s">
        <v>81</v>
      </c>
      <c r="G479" s="7" t="e">
        <f t="shared" ca="1" si="13"/>
        <v>#NAME?</v>
      </c>
      <c r="H479" s="24" t="s">
        <v>153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42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146</v>
      </c>
      <c r="T479" s="7" t="s">
        <v>1692</v>
      </c>
      <c r="U479" s="7" t="s">
        <v>49</v>
      </c>
      <c r="V479" s="24" t="e">
        <f t="shared" ca="1" si="14"/>
        <v>#NAME?</v>
      </c>
      <c r="W479" s="7"/>
      <c r="X479" s="7"/>
      <c r="Y479" s="29" t="s">
        <v>148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>
        <v>1362586.58</v>
      </c>
      <c r="BB479" s="30" t="e">
        <f t="array" aca="1" ref="BB479" ca="1">_xludf.XLOOKUP(C479,'PL TOTAL D0'!A:A,'PL TOTAL D0'!C:C,"")</f>
        <v>#NAME?</v>
      </c>
    </row>
    <row r="480" spans="1:54" ht="15" customHeight="1">
      <c r="A480" s="23" t="s">
        <v>29</v>
      </c>
      <c r="B480" s="37" t="s">
        <v>1693</v>
      </c>
      <c r="C480" s="4" t="s">
        <v>1694</v>
      </c>
      <c r="D480" s="7" t="s">
        <v>64</v>
      </c>
      <c r="E480" s="7" t="s">
        <v>20</v>
      </c>
      <c r="F480" s="7" t="s">
        <v>205</v>
      </c>
      <c r="G480" s="7" t="e">
        <f t="shared" ca="1" si="13"/>
        <v>#NAME?</v>
      </c>
      <c r="H480" s="24" t="s">
        <v>144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201</v>
      </c>
      <c r="N480" s="26">
        <v>1.4999999999999999E-2</v>
      </c>
      <c r="O480" s="7" t="s">
        <v>37</v>
      </c>
      <c r="P480" s="27">
        <v>0.1</v>
      </c>
      <c r="Q480" s="28"/>
      <c r="R480" s="28" t="s">
        <v>1695</v>
      </c>
      <c r="S480" s="7" t="s">
        <v>146</v>
      </c>
      <c r="T480" s="7" t="s">
        <v>1696</v>
      </c>
      <c r="U480" s="7" t="s">
        <v>20</v>
      </c>
      <c r="V480" s="24" t="e">
        <f t="shared" ca="1" si="14"/>
        <v>#NAME?</v>
      </c>
      <c r="W480" s="7"/>
      <c r="X480" s="7"/>
      <c r="Y480" s="29" t="s">
        <v>148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1697</v>
      </c>
      <c r="C481" s="4" t="s">
        <v>1698</v>
      </c>
      <c r="D481" s="7" t="s">
        <v>19</v>
      </c>
      <c r="E481" s="7" t="s">
        <v>49</v>
      </c>
      <c r="F481" s="7" t="s">
        <v>329</v>
      </c>
      <c r="G481" s="7" t="e">
        <f t="shared" ca="1" si="13"/>
        <v>#NAME?</v>
      </c>
      <c r="H481" s="24" t="s">
        <v>153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58</v>
      </c>
      <c r="N481" s="26">
        <v>1.2E-2</v>
      </c>
      <c r="O481" s="7" t="s">
        <v>37</v>
      </c>
      <c r="P481" s="27">
        <v>0.1</v>
      </c>
      <c r="Q481" s="36" t="s">
        <v>1699</v>
      </c>
      <c r="R481" s="28" t="s">
        <v>1700</v>
      </c>
      <c r="S481" s="7" t="s">
        <v>146</v>
      </c>
      <c r="T481" s="7" t="s">
        <v>1701</v>
      </c>
      <c r="U481" s="7" t="s">
        <v>49</v>
      </c>
      <c r="V481" s="24" t="e">
        <f t="shared" ca="1" si="14"/>
        <v>#NAME?</v>
      </c>
      <c r="W481" s="7"/>
      <c r="X481" s="7"/>
      <c r="Y481" s="29" t="s">
        <v>148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>
        <v>3547396.25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1702</v>
      </c>
      <c r="C482" s="4" t="s">
        <v>1703</v>
      </c>
      <c r="D482" s="7" t="s">
        <v>19</v>
      </c>
      <c r="E482" s="7" t="s">
        <v>49</v>
      </c>
      <c r="F482" s="7" t="s">
        <v>50</v>
      </c>
      <c r="G482" s="7" t="e">
        <f t="shared" ca="1" si="13"/>
        <v>#NAME?</v>
      </c>
      <c r="H482" s="24" t="s">
        <v>162</v>
      </c>
      <c r="I482" s="24" t="s">
        <v>163</v>
      </c>
      <c r="J482" s="7" t="str">
        <f t="shared" si="23"/>
        <v>Não</v>
      </c>
      <c r="K482" s="25">
        <v>45056</v>
      </c>
      <c r="L482" s="7"/>
      <c r="M482" s="7" t="s">
        <v>42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146</v>
      </c>
      <c r="T482" s="7" t="s">
        <v>1704</v>
      </c>
      <c r="U482" s="7" t="s">
        <v>49</v>
      </c>
      <c r="V482" s="24" t="e">
        <f t="shared" ca="1" si="14"/>
        <v>#NAME?</v>
      </c>
      <c r="W482" s="7"/>
      <c r="X482" s="7"/>
      <c r="Y482" s="29" t="s">
        <v>148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>
        <v>0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140" t="s">
        <v>1705</v>
      </c>
      <c r="C483" s="141" t="s">
        <v>1706</v>
      </c>
      <c r="D483" s="7" t="s">
        <v>19</v>
      </c>
      <c r="E483" s="7" t="s">
        <v>49</v>
      </c>
      <c r="F483" s="7" t="s">
        <v>329</v>
      </c>
      <c r="G483" s="7" t="e">
        <f t="shared" ca="1" si="13"/>
        <v>#NAME?</v>
      </c>
      <c r="H483" s="24" t="s">
        <v>162</v>
      </c>
      <c r="I483" s="24" t="s">
        <v>223</v>
      </c>
      <c r="J483" s="7" t="str">
        <f t="shared" si="23"/>
        <v>Não</v>
      </c>
      <c r="K483" s="25">
        <v>45166</v>
      </c>
      <c r="L483" s="133"/>
      <c r="M483" s="7" t="s">
        <v>42</v>
      </c>
      <c r="N483" s="26">
        <v>1.2E-2</v>
      </c>
      <c r="O483" s="7" t="s">
        <v>25</v>
      </c>
      <c r="P483" s="27">
        <v>0</v>
      </c>
      <c r="Q483" s="28"/>
      <c r="R483" s="28" t="s">
        <v>1503</v>
      </c>
      <c r="S483" s="7" t="s">
        <v>146</v>
      </c>
      <c r="T483" s="7" t="s">
        <v>1707</v>
      </c>
      <c r="U483" s="7" t="s">
        <v>49</v>
      </c>
      <c r="V483" s="24" t="e">
        <f t="shared" ca="1" si="14"/>
        <v>#NAME?</v>
      </c>
      <c r="W483" s="7"/>
      <c r="X483" s="7"/>
      <c r="Y483" s="29" t="s">
        <v>148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1708</v>
      </c>
      <c r="C484" s="4" t="s">
        <v>1709</v>
      </c>
      <c r="D484" s="7" t="s">
        <v>19</v>
      </c>
      <c r="E484" s="7" t="s">
        <v>20</v>
      </c>
      <c r="F484" s="7" t="s">
        <v>200</v>
      </c>
      <c r="G484" s="7" t="e">
        <f t="shared" ca="1" si="13"/>
        <v>#NAME?</v>
      </c>
      <c r="H484" s="24" t="s">
        <v>153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42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146</v>
      </c>
      <c r="T484" s="7" t="s">
        <v>1710</v>
      </c>
      <c r="U484" s="7" t="s">
        <v>586</v>
      </c>
      <c r="V484" s="24" t="e">
        <f t="shared" ca="1" si="14"/>
        <v>#NAME?</v>
      </c>
      <c r="W484" s="7"/>
      <c r="X484" s="7"/>
      <c r="Y484" s="29" t="s">
        <v>148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>
        <v>354861.56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7" t="s">
        <v>1711</v>
      </c>
      <c r="C485" s="4" t="s">
        <v>1712</v>
      </c>
      <c r="D485" s="7" t="s">
        <v>19</v>
      </c>
      <c r="E485" s="7" t="s">
        <v>20</v>
      </c>
      <c r="F485" s="7" t="s">
        <v>373</v>
      </c>
      <c r="G485" s="7" t="e">
        <f t="shared" ca="1" si="13"/>
        <v>#NAME?</v>
      </c>
      <c r="H485" s="24" t="s">
        <v>144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346</v>
      </c>
      <c r="N485" s="26">
        <v>7.0000000000000001E-3</v>
      </c>
      <c r="O485" s="7" t="s">
        <v>37</v>
      </c>
      <c r="P485" s="27">
        <v>0.2</v>
      </c>
      <c r="Q485" s="28"/>
      <c r="R485" s="28"/>
      <c r="S485" s="7" t="s">
        <v>146</v>
      </c>
      <c r="T485" s="7" t="s">
        <v>1713</v>
      </c>
      <c r="U485" s="7" t="s">
        <v>20</v>
      </c>
      <c r="V485" s="24" t="e">
        <f t="shared" ca="1" si="14"/>
        <v>#NAME?</v>
      </c>
      <c r="W485" s="7"/>
      <c r="X485" s="7"/>
      <c r="Y485" s="29" t="s">
        <v>148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>
        <v>0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29</v>
      </c>
      <c r="B486" s="37" t="s">
        <v>1714</v>
      </c>
      <c r="C486" s="4" t="s">
        <v>1715</v>
      </c>
      <c r="D486" s="7" t="s">
        <v>19</v>
      </c>
      <c r="E486" s="7" t="s">
        <v>20</v>
      </c>
      <c r="F486" s="7" t="s">
        <v>200</v>
      </c>
      <c r="G486" s="7" t="e">
        <f t="shared" ca="1" si="13"/>
        <v>#NAME?</v>
      </c>
      <c r="H486" s="24" t="s">
        <v>168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173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146</v>
      </c>
      <c r="T486" s="7" t="s">
        <v>1716</v>
      </c>
      <c r="U486" s="7" t="s">
        <v>49</v>
      </c>
      <c r="V486" s="24" t="e">
        <f t="shared" ca="1" si="14"/>
        <v>#NAME?</v>
      </c>
      <c r="W486" s="7"/>
      <c r="X486" s="7" t="s">
        <v>40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1717</v>
      </c>
      <c r="C487" s="4" t="s">
        <v>1718</v>
      </c>
      <c r="D487" s="7" t="s">
        <v>19</v>
      </c>
      <c r="E487" s="7" t="s">
        <v>20</v>
      </c>
      <c r="F487" s="7" t="s">
        <v>1719</v>
      </c>
      <c r="G487" s="7" t="e">
        <f t="shared" ca="1" si="13"/>
        <v>#NAME?</v>
      </c>
      <c r="H487" s="24" t="s">
        <v>144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201</v>
      </c>
      <c r="N487" s="26">
        <v>1.2E-2</v>
      </c>
      <c r="O487" s="7" t="s">
        <v>37</v>
      </c>
      <c r="P487" s="27">
        <v>0.1</v>
      </c>
      <c r="Q487" s="28"/>
      <c r="R487" s="28"/>
      <c r="S487" s="7" t="s">
        <v>146</v>
      </c>
      <c r="T487" s="7" t="s">
        <v>1720</v>
      </c>
      <c r="U487" s="7" t="s">
        <v>20</v>
      </c>
      <c r="V487" s="24" t="e">
        <f t="shared" ca="1" si="14"/>
        <v>#NAME?</v>
      </c>
      <c r="W487" s="7"/>
      <c r="X487" s="7"/>
      <c r="Y487" s="29" t="s">
        <v>254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1721</v>
      </c>
      <c r="C488" s="4" t="s">
        <v>1722</v>
      </c>
      <c r="D488" s="7" t="s">
        <v>64</v>
      </c>
      <c r="E488" s="7" t="s">
        <v>20</v>
      </c>
      <c r="F488" s="7" t="s">
        <v>143</v>
      </c>
      <c r="G488" s="7" t="e">
        <f t="shared" ca="1" si="13"/>
        <v>#NAME?</v>
      </c>
      <c r="H488" s="24" t="s">
        <v>144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58</v>
      </c>
      <c r="N488" s="26">
        <v>1.2E-2</v>
      </c>
      <c r="O488" s="7" t="s">
        <v>37</v>
      </c>
      <c r="P488" s="27">
        <v>0.1</v>
      </c>
      <c r="Q488" s="28"/>
      <c r="R488" s="28" t="s">
        <v>1723</v>
      </c>
      <c r="S488" s="7" t="s">
        <v>146</v>
      </c>
      <c r="T488" s="7" t="s">
        <v>1724</v>
      </c>
      <c r="U488" s="7" t="s">
        <v>20</v>
      </c>
      <c r="V488" s="24" t="e">
        <f t="shared" ca="1" si="14"/>
        <v>#NAME?</v>
      </c>
      <c r="W488" s="7"/>
      <c r="X488" s="7"/>
      <c r="Y488" s="29" t="s">
        <v>148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3" t="s">
        <v>1725</v>
      </c>
      <c r="C489" s="4" t="s">
        <v>1726</v>
      </c>
      <c r="D489" s="7" t="s">
        <v>19</v>
      </c>
      <c r="E489" s="7" t="s">
        <v>20</v>
      </c>
      <c r="F489" s="7" t="s">
        <v>200</v>
      </c>
      <c r="G489" s="7" t="e">
        <f t="shared" ca="1" si="13"/>
        <v>#NAME?</v>
      </c>
      <c r="H489" s="24" t="s">
        <v>153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42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146</v>
      </c>
      <c r="T489" s="7" t="s">
        <v>1727</v>
      </c>
      <c r="U489" s="7" t="s">
        <v>20</v>
      </c>
      <c r="V489" s="24" t="e">
        <f t="shared" ca="1" si="14"/>
        <v>#NAME?</v>
      </c>
      <c r="W489" s="7"/>
      <c r="X489" s="7"/>
      <c r="Y489" s="29" t="s">
        <v>148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>
        <v>261302.85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6" t="s">
        <v>1728</v>
      </c>
      <c r="C490" s="44" t="s">
        <v>1729</v>
      </c>
      <c r="D490" s="7" t="s">
        <v>19</v>
      </c>
      <c r="E490" s="7" t="s">
        <v>20</v>
      </c>
      <c r="F490" s="7" t="s">
        <v>211</v>
      </c>
      <c r="G490" s="7" t="e">
        <f t="shared" ca="1" si="13"/>
        <v>#NAME?</v>
      </c>
      <c r="H490" s="24" t="s">
        <v>162</v>
      </c>
      <c r="I490" s="24" t="s">
        <v>212</v>
      </c>
      <c r="J490" s="7" t="str">
        <f t="shared" si="23"/>
        <v>Não</v>
      </c>
      <c r="K490" s="25">
        <v>45254</v>
      </c>
      <c r="L490" s="7"/>
      <c r="M490" s="9" t="s">
        <v>173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146</v>
      </c>
      <c r="T490" s="7" t="s">
        <v>1730</v>
      </c>
      <c r="U490" s="7" t="s">
        <v>20</v>
      </c>
      <c r="V490" s="24" t="e">
        <f t="shared" ca="1" si="14"/>
        <v>#NAME?</v>
      </c>
      <c r="W490" s="7"/>
      <c r="X490" s="7"/>
      <c r="Y490" s="29" t="s">
        <v>148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6" t="s">
        <v>1731</v>
      </c>
      <c r="C491" s="44" t="s">
        <v>1732</v>
      </c>
      <c r="D491" s="7" t="s">
        <v>19</v>
      </c>
      <c r="E491" s="7" t="s">
        <v>20</v>
      </c>
      <c r="F491" s="7" t="s">
        <v>211</v>
      </c>
      <c r="G491" s="7" t="e">
        <f t="shared" ca="1" si="13"/>
        <v>#NAME?</v>
      </c>
      <c r="H491" s="24" t="s">
        <v>162</v>
      </c>
      <c r="I491" s="24" t="s">
        <v>212</v>
      </c>
      <c r="J491" s="7" t="str">
        <f t="shared" si="23"/>
        <v>Não</v>
      </c>
      <c r="K491" s="25">
        <v>45408</v>
      </c>
      <c r="L491" s="7"/>
      <c r="M491" s="9" t="s">
        <v>42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146</v>
      </c>
      <c r="T491" s="7" t="s">
        <v>1730</v>
      </c>
      <c r="U491" s="7" t="s">
        <v>20</v>
      </c>
      <c r="V491" s="24" t="e">
        <f t="shared" ca="1" si="14"/>
        <v>#NAME?</v>
      </c>
      <c r="W491" s="7"/>
      <c r="X491" s="7" t="s">
        <v>52</v>
      </c>
      <c r="Y491" s="29" t="s">
        <v>148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23" t="s">
        <v>1733</v>
      </c>
      <c r="C492" s="44" t="s">
        <v>1734</v>
      </c>
      <c r="D492" s="7" t="s">
        <v>72</v>
      </c>
      <c r="E492" s="7" t="s">
        <v>20</v>
      </c>
      <c r="F492" s="7" t="s">
        <v>387</v>
      </c>
      <c r="G492" s="7" t="e">
        <f t="shared" ca="1" si="13"/>
        <v>#NAME?</v>
      </c>
      <c r="H492" s="24" t="s">
        <v>153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42</v>
      </c>
      <c r="N492" s="26">
        <v>1.2E-2</v>
      </c>
      <c r="O492" s="6" t="s">
        <v>25</v>
      </c>
      <c r="P492" s="27">
        <v>0</v>
      </c>
      <c r="Q492" s="36" t="s">
        <v>1735</v>
      </c>
      <c r="R492" s="28"/>
      <c r="S492" s="7" t="s">
        <v>146</v>
      </c>
      <c r="T492" s="12" t="s">
        <v>1736</v>
      </c>
      <c r="U492" s="7" t="s">
        <v>20</v>
      </c>
      <c r="V492" s="24" t="e">
        <f t="shared" ca="1" si="14"/>
        <v>#NAME?</v>
      </c>
      <c r="W492" s="7"/>
      <c r="X492" s="7"/>
      <c r="Y492" s="29" t="s">
        <v>148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>
        <v>111185.66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" t="s">
        <v>1737</v>
      </c>
      <c r="C493" s="4" t="s">
        <v>1738</v>
      </c>
      <c r="D493" s="7" t="s">
        <v>19</v>
      </c>
      <c r="E493" s="7" t="s">
        <v>34</v>
      </c>
      <c r="F493" s="7" t="s">
        <v>617</v>
      </c>
      <c r="G493" s="7" t="e">
        <f t="shared" ca="1" si="13"/>
        <v>#NAME?</v>
      </c>
      <c r="H493" s="24" t="s">
        <v>153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42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146</v>
      </c>
      <c r="T493" s="7" t="s">
        <v>1739</v>
      </c>
      <c r="U493" s="7" t="s">
        <v>60</v>
      </c>
      <c r="V493" s="24" t="e">
        <f t="shared" ca="1" si="14"/>
        <v>#NAME?</v>
      </c>
      <c r="W493" s="7"/>
      <c r="X493" s="7"/>
      <c r="Y493" s="29" t="s">
        <v>148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>
        <v>1325364.46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1740</v>
      </c>
      <c r="C494" s="4" t="s">
        <v>1741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153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42</v>
      </c>
      <c r="N494" s="26">
        <v>1.2E-2</v>
      </c>
      <c r="O494" s="7" t="s">
        <v>25</v>
      </c>
      <c r="P494" s="27">
        <v>0</v>
      </c>
      <c r="Q494" s="28" t="s">
        <v>1742</v>
      </c>
      <c r="R494" s="28"/>
      <c r="S494" s="7" t="s">
        <v>146</v>
      </c>
      <c r="T494" s="7" t="s">
        <v>1743</v>
      </c>
      <c r="U494" s="7" t="s">
        <v>20</v>
      </c>
      <c r="V494" s="24" t="e">
        <f t="shared" ca="1" si="14"/>
        <v>#NAME?</v>
      </c>
      <c r="W494" s="7"/>
      <c r="X494" s="7" t="s">
        <v>40</v>
      </c>
      <c r="Y494" s="29"/>
      <c r="Z494" s="30"/>
      <c r="AA494" s="30"/>
      <c r="AB494" s="32">
        <v>49075100015783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>
        <v>503233.5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7" t="s">
        <v>1744</v>
      </c>
      <c r="C495" s="4" t="s">
        <v>1745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162</v>
      </c>
      <c r="I495" s="24" t="s">
        <v>163</v>
      </c>
      <c r="J495" s="7" t="str">
        <f t="shared" si="23"/>
        <v>Não</v>
      </c>
      <c r="K495" s="25">
        <v>44991</v>
      </c>
      <c r="L495" s="7"/>
      <c r="M495" s="7" t="s">
        <v>42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146</v>
      </c>
      <c r="T495" s="7" t="s">
        <v>1746</v>
      </c>
      <c r="U495" s="7" t="s">
        <v>20</v>
      </c>
      <c r="V495" s="24" t="e">
        <f t="shared" ca="1" si="14"/>
        <v>#NAME?</v>
      </c>
      <c r="W495" s="7"/>
      <c r="X495" s="7"/>
      <c r="Y495" s="29" t="s">
        <v>148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>
        <v>0.17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162</v>
      </c>
      <c r="I496" s="24" t="s">
        <v>405</v>
      </c>
      <c r="J496" s="7" t="str">
        <f t="shared" si="23"/>
        <v>Não</v>
      </c>
      <c r="K496" s="25">
        <v>45100</v>
      </c>
      <c r="L496" s="7"/>
      <c r="M496" s="7" t="s">
        <v>358</v>
      </c>
      <c r="N496" s="26">
        <v>7.0000000000000001E-3</v>
      </c>
      <c r="O496" s="7" t="s">
        <v>25</v>
      </c>
      <c r="P496" s="27">
        <v>0</v>
      </c>
      <c r="Q496" s="45"/>
      <c r="R496" s="45" t="s">
        <v>1747</v>
      </c>
      <c r="S496" s="7" t="s">
        <v>146</v>
      </c>
      <c r="T496" s="7" t="s">
        <v>1748</v>
      </c>
      <c r="U496" s="7" t="s">
        <v>20</v>
      </c>
      <c r="V496" s="24" t="e">
        <f t="shared" ca="1" si="14"/>
        <v>#NAME?</v>
      </c>
      <c r="W496" s="7"/>
      <c r="X496" s="7"/>
      <c r="Y496" s="29" t="s">
        <v>148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>
        <v>102672.62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" t="s">
        <v>27</v>
      </c>
      <c r="C497" s="4" t="s">
        <v>1749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153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201</v>
      </c>
      <c r="N497" s="26">
        <v>1.4999999999999999E-2</v>
      </c>
      <c r="O497" s="7" t="s">
        <v>37</v>
      </c>
      <c r="P497" s="27">
        <v>0.1</v>
      </c>
      <c r="Q497" s="28" t="s">
        <v>1750</v>
      </c>
      <c r="R497" s="45" t="s">
        <v>1751</v>
      </c>
      <c r="S497" s="7" t="s">
        <v>146</v>
      </c>
      <c r="T497" s="7" t="s">
        <v>1748</v>
      </c>
      <c r="U497" s="7" t="s">
        <v>20</v>
      </c>
      <c r="V497" s="24" t="e">
        <f t="shared" ca="1" si="14"/>
        <v>#NAME?</v>
      </c>
      <c r="W497" s="7"/>
      <c r="X497" s="7"/>
      <c r="Y497" s="29" t="s">
        <v>148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>
        <v>182504.32000000001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3" t="s">
        <v>1752</v>
      </c>
      <c r="C498" s="4" t="s">
        <v>1753</v>
      </c>
      <c r="D498" s="7" t="s">
        <v>19</v>
      </c>
      <c r="E498" s="7" t="s">
        <v>20</v>
      </c>
      <c r="F498" s="7" t="s">
        <v>211</v>
      </c>
      <c r="G498" s="7" t="e">
        <f t="shared" ca="1" si="13"/>
        <v>#NAME?</v>
      </c>
      <c r="H498" s="24" t="s">
        <v>144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42</v>
      </c>
      <c r="N498" s="26">
        <v>1.2E-2</v>
      </c>
      <c r="O498" s="7" t="s">
        <v>25</v>
      </c>
      <c r="P498" s="27">
        <v>0</v>
      </c>
      <c r="Q498" s="28"/>
      <c r="R498" s="28" t="s">
        <v>310</v>
      </c>
      <c r="S498" s="7" t="s">
        <v>146</v>
      </c>
      <c r="T498" s="7" t="s">
        <v>1754</v>
      </c>
      <c r="U498" s="7" t="s">
        <v>46</v>
      </c>
      <c r="V498" s="24" t="e">
        <f t="shared" ca="1" si="14"/>
        <v>#NAME?</v>
      </c>
      <c r="W498" s="7"/>
      <c r="X498" s="7"/>
      <c r="Y498" s="29" t="s">
        <v>148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>
        <v>0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40" t="s">
        <v>1755</v>
      </c>
      <c r="C499" s="44" t="s">
        <v>1756</v>
      </c>
      <c r="D499" s="7" t="s">
        <v>19</v>
      </c>
      <c r="E499" s="7" t="s">
        <v>34</v>
      </c>
      <c r="F499" s="7" t="s">
        <v>35</v>
      </c>
      <c r="G499" s="7" t="e">
        <f t="shared" ca="1" si="13"/>
        <v>#NAME?</v>
      </c>
      <c r="H499" s="24" t="s">
        <v>153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201</v>
      </c>
      <c r="N499" s="26">
        <v>1.4999999999999999E-2</v>
      </c>
      <c r="O499" s="7" t="s">
        <v>37</v>
      </c>
      <c r="P499" s="27">
        <v>0.1</v>
      </c>
      <c r="Q499" s="23"/>
      <c r="R499" s="28" t="s">
        <v>444</v>
      </c>
      <c r="S499" s="7" t="s">
        <v>146</v>
      </c>
      <c r="T499" s="7" t="s">
        <v>1757</v>
      </c>
      <c r="U499" s="7" t="s">
        <v>39</v>
      </c>
      <c r="V499" s="24" t="e">
        <f t="shared" ca="1" si="14"/>
        <v>#NAME?</v>
      </c>
      <c r="W499" s="7"/>
      <c r="X499" s="7"/>
      <c r="Y499" s="29" t="s">
        <v>148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>
        <v>353357.14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40" t="s">
        <v>1758</v>
      </c>
      <c r="C500" s="44" t="s">
        <v>1759</v>
      </c>
      <c r="D500" s="7" t="s">
        <v>19</v>
      </c>
      <c r="E500" s="7" t="s">
        <v>49</v>
      </c>
      <c r="F500" s="7" t="s">
        <v>167</v>
      </c>
      <c r="G500" s="7" t="e">
        <f t="shared" ca="1" si="13"/>
        <v>#NAME?</v>
      </c>
      <c r="H500" s="24" t="s">
        <v>153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42</v>
      </c>
      <c r="N500" s="26">
        <v>1.2E-2</v>
      </c>
      <c r="O500" s="7" t="s">
        <v>25</v>
      </c>
      <c r="P500" s="27">
        <v>0</v>
      </c>
      <c r="Q500" s="23" t="s">
        <v>1760</v>
      </c>
      <c r="R500" s="28"/>
      <c r="S500" s="7" t="s">
        <v>146</v>
      </c>
      <c r="T500" s="7" t="s">
        <v>1761</v>
      </c>
      <c r="U500" s="7" t="s">
        <v>49</v>
      </c>
      <c r="V500" s="24" t="e">
        <f t="shared" ca="1" si="14"/>
        <v>#NAME?</v>
      </c>
      <c r="W500" s="7"/>
      <c r="X500" s="7" t="s">
        <v>52</v>
      </c>
      <c r="Y500" s="29"/>
      <c r="Z500" s="30"/>
      <c r="AA500" s="30"/>
      <c r="AB500" s="32">
        <v>49075100015767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>
        <v>810454.09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" t="s">
        <v>1762</v>
      </c>
      <c r="C501" s="4" t="s">
        <v>1763</v>
      </c>
      <c r="D501" s="7" t="s">
        <v>19</v>
      </c>
      <c r="E501" s="7" t="s">
        <v>49</v>
      </c>
      <c r="F501" s="7" t="s">
        <v>329</v>
      </c>
      <c r="G501" s="7" t="e">
        <f t="shared" ca="1" si="13"/>
        <v>#NAME?</v>
      </c>
      <c r="H501" s="24" t="s">
        <v>153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201</v>
      </c>
      <c r="N501" s="26">
        <v>1.4999999999999999E-2</v>
      </c>
      <c r="O501" s="7" t="s">
        <v>37</v>
      </c>
      <c r="P501" s="27">
        <v>0.1</v>
      </c>
      <c r="Q501" s="28"/>
      <c r="R501" s="28"/>
      <c r="S501" s="7" t="s">
        <v>146</v>
      </c>
      <c r="T501" s="7" t="s">
        <v>1764</v>
      </c>
      <c r="U501" s="7" t="s">
        <v>49</v>
      </c>
      <c r="V501" s="24" t="e">
        <f t="shared" ca="1" si="14"/>
        <v>#NAME?</v>
      </c>
      <c r="W501" s="7"/>
      <c r="X501" s="7"/>
      <c r="Y501" s="29" t="s">
        <v>254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>
        <v>401467.01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1765</v>
      </c>
      <c r="C502" s="4" t="s">
        <v>1766</v>
      </c>
      <c r="D502" s="7" t="s">
        <v>80</v>
      </c>
      <c r="E502" s="7" t="s">
        <v>49</v>
      </c>
      <c r="F502" s="7" t="s">
        <v>81</v>
      </c>
      <c r="G502" s="7" t="e">
        <f t="shared" ca="1" si="13"/>
        <v>#NAME?</v>
      </c>
      <c r="H502" s="24" t="s">
        <v>153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42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146</v>
      </c>
      <c r="T502" s="7" t="s">
        <v>1767</v>
      </c>
      <c r="U502" s="7" t="s">
        <v>20</v>
      </c>
      <c r="V502" s="24" t="e">
        <f t="shared" ca="1" si="14"/>
        <v>#NAME?</v>
      </c>
      <c r="W502" s="7"/>
      <c r="X502" s="7" t="s">
        <v>91</v>
      </c>
      <c r="Y502" s="29" t="s">
        <v>148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>
        <v>454787.53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1765</v>
      </c>
      <c r="C503" s="4" t="s">
        <v>1768</v>
      </c>
      <c r="D503" s="7" t="s">
        <v>80</v>
      </c>
      <c r="E503" s="7" t="s">
        <v>49</v>
      </c>
      <c r="F503" s="7" t="s">
        <v>81</v>
      </c>
      <c r="G503" s="7" t="e">
        <f t="shared" ca="1" si="13"/>
        <v>#NAME?</v>
      </c>
      <c r="H503" s="24" t="s">
        <v>162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42</v>
      </c>
      <c r="N503" s="26">
        <v>0.01</v>
      </c>
      <c r="O503" s="7" t="s">
        <v>25</v>
      </c>
      <c r="P503" s="27">
        <v>0</v>
      </c>
      <c r="Q503" s="28"/>
      <c r="R503" s="28" t="s">
        <v>1769</v>
      </c>
      <c r="S503" s="7" t="s">
        <v>146</v>
      </c>
      <c r="T503" s="7" t="s">
        <v>1767</v>
      </c>
      <c r="U503" s="7" t="s">
        <v>20</v>
      </c>
      <c r="V503" s="24" t="e">
        <f t="shared" ca="1" si="14"/>
        <v>#NAME?</v>
      </c>
      <c r="W503" s="7"/>
      <c r="X503" s="7" t="s">
        <v>91</v>
      </c>
      <c r="Y503" s="29" t="s">
        <v>148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>
        <v>0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1770</v>
      </c>
      <c r="C504" s="4" t="s">
        <v>1771</v>
      </c>
      <c r="D504" s="7" t="s">
        <v>80</v>
      </c>
      <c r="E504" s="7" t="s">
        <v>49</v>
      </c>
      <c r="F504" s="7" t="s">
        <v>81</v>
      </c>
      <c r="G504" s="7" t="e">
        <f t="shared" ca="1" si="13"/>
        <v>#NAME?</v>
      </c>
      <c r="H504" s="24" t="s">
        <v>162</v>
      </c>
      <c r="I504" s="24" t="s">
        <v>206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146</v>
      </c>
      <c r="T504" s="7" t="s">
        <v>1772</v>
      </c>
      <c r="U504" s="7" t="s">
        <v>20</v>
      </c>
      <c r="V504" s="24" t="e">
        <f t="shared" ca="1" si="14"/>
        <v>#NAME?</v>
      </c>
      <c r="W504" s="7"/>
      <c r="X504" s="7" t="s">
        <v>52</v>
      </c>
      <c r="Y504" s="29"/>
      <c r="Z504" s="30"/>
      <c r="AA504" s="30"/>
      <c r="AB504" s="32">
        <v>49075100015740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>
        <v>10466.98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3" t="s">
        <v>1770</v>
      </c>
      <c r="C505" s="4" t="s">
        <v>1773</v>
      </c>
      <c r="D505" s="7" t="s">
        <v>80</v>
      </c>
      <c r="E505" s="7" t="s">
        <v>49</v>
      </c>
      <c r="F505" s="7" t="s">
        <v>81</v>
      </c>
      <c r="G505" s="7" t="e">
        <f t="shared" ca="1" si="13"/>
        <v>#NAME?</v>
      </c>
      <c r="H505" s="24" t="s">
        <v>153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42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146</v>
      </c>
      <c r="T505" s="7" t="s">
        <v>1772</v>
      </c>
      <c r="U505" s="7" t="s">
        <v>20</v>
      </c>
      <c r="V505" s="24" t="e">
        <f t="shared" ca="1" si="14"/>
        <v>#NAME?</v>
      </c>
      <c r="W505" s="7"/>
      <c r="X505" s="7" t="s">
        <v>52</v>
      </c>
      <c r="Y505" s="29"/>
      <c r="Z505" s="30"/>
      <c r="AA505" s="30"/>
      <c r="AB505" s="32">
        <v>49075100015732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>
        <v>354337.72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3" t="s">
        <v>1774</v>
      </c>
      <c r="C506" s="35" t="s">
        <v>1775</v>
      </c>
      <c r="D506" s="7" t="s">
        <v>19</v>
      </c>
      <c r="E506" s="7" t="s">
        <v>20</v>
      </c>
      <c r="F506" s="7" t="s">
        <v>943</v>
      </c>
      <c r="G506" s="7" t="e">
        <f t="shared" ca="1" si="13"/>
        <v>#NAME?</v>
      </c>
      <c r="H506" s="24" t="s">
        <v>162</v>
      </c>
      <c r="I506" s="24" t="s">
        <v>163</v>
      </c>
      <c r="J506" s="7" t="str">
        <f t="shared" si="23"/>
        <v>Não</v>
      </c>
      <c r="K506" s="25">
        <v>45356</v>
      </c>
      <c r="L506" s="7"/>
      <c r="M506" s="7" t="s">
        <v>42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146</v>
      </c>
      <c r="T506" s="6" t="s">
        <v>1776</v>
      </c>
      <c r="U506" s="7" t="s">
        <v>20</v>
      </c>
      <c r="V506" s="24" t="e">
        <f t="shared" ca="1" si="14"/>
        <v>#NAME?</v>
      </c>
      <c r="W506" s="7"/>
      <c r="X506" s="7"/>
      <c r="Y506" s="29" t="s">
        <v>148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>
        <v>0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1777</v>
      </c>
      <c r="C507" s="4" t="s">
        <v>1778</v>
      </c>
      <c r="D507" s="7" t="s">
        <v>19</v>
      </c>
      <c r="E507" s="7" t="s">
        <v>49</v>
      </c>
      <c r="F507" s="7" t="s">
        <v>167</v>
      </c>
      <c r="G507" s="7" t="e">
        <f t="shared" ca="1" si="13"/>
        <v>#NAME?</v>
      </c>
      <c r="H507" s="24" t="s">
        <v>162</v>
      </c>
      <c r="I507" s="24" t="s">
        <v>163</v>
      </c>
      <c r="J507" s="7" t="str">
        <f t="shared" si="23"/>
        <v>Não</v>
      </c>
      <c r="K507" s="25">
        <v>44951</v>
      </c>
      <c r="L507" s="7"/>
      <c r="M507" s="7" t="s">
        <v>87</v>
      </c>
      <c r="N507" s="26">
        <v>2.5000000000000001E-2</v>
      </c>
      <c r="O507" s="7" t="s">
        <v>184</v>
      </c>
      <c r="P507" s="27">
        <v>0.2</v>
      </c>
      <c r="Q507" s="28"/>
      <c r="R507" s="28" t="s">
        <v>1779</v>
      </c>
      <c r="S507" s="7" t="s">
        <v>146</v>
      </c>
      <c r="T507" s="7" t="s">
        <v>1780</v>
      </c>
      <c r="U507" s="7" t="s">
        <v>49</v>
      </c>
      <c r="V507" s="24" t="e">
        <f t="shared" ca="1" si="14"/>
        <v>#NAME?</v>
      </c>
      <c r="W507" s="7"/>
      <c r="X507" s="7"/>
      <c r="Y507" s="29" t="s">
        <v>148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>
        <v>263.83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1781</v>
      </c>
      <c r="C508" s="4" t="s">
        <v>1782</v>
      </c>
      <c r="D508" s="7" t="s">
        <v>19</v>
      </c>
      <c r="E508" s="7" t="s">
        <v>34</v>
      </c>
      <c r="F508" s="7" t="s">
        <v>35</v>
      </c>
      <c r="G508" s="7" t="e">
        <f t="shared" ca="1" si="13"/>
        <v>#NAME?</v>
      </c>
      <c r="H508" s="24" t="s">
        <v>162</v>
      </c>
      <c r="I508" s="24" t="s">
        <v>163</v>
      </c>
      <c r="J508" s="7" t="str">
        <f t="shared" si="23"/>
        <v>Não</v>
      </c>
      <c r="K508" s="25">
        <v>45113</v>
      </c>
      <c r="L508" s="25"/>
      <c r="M508" s="7" t="s">
        <v>87</v>
      </c>
      <c r="N508" s="26">
        <v>2.5000000000000001E-2</v>
      </c>
      <c r="O508" s="7" t="s">
        <v>184</v>
      </c>
      <c r="P508" s="27">
        <v>0.2</v>
      </c>
      <c r="Q508" s="28"/>
      <c r="R508" s="28" t="s">
        <v>1783</v>
      </c>
      <c r="S508" s="7" t="s">
        <v>146</v>
      </c>
      <c r="T508" s="7" t="s">
        <v>1784</v>
      </c>
      <c r="U508" s="7" t="s">
        <v>39</v>
      </c>
      <c r="V508" s="24" t="e">
        <f t="shared" ca="1" si="14"/>
        <v>#NAME?</v>
      </c>
      <c r="W508" s="7"/>
      <c r="X508" s="7"/>
      <c r="Y508" s="29" t="s">
        <v>148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>
        <v>421.33</v>
      </c>
      <c r="BB508" s="30" t="e">
        <f t="array" aca="1" ref="BB508" ca="1">_xludf.XLOOKUP(C508,'PL TOTAL D0'!A:A,'PL TOTAL D0'!C:C,"")</f>
        <v>#NAME?</v>
      </c>
    </row>
    <row r="509" spans="1:54" ht="18.75" customHeight="1">
      <c r="A509" s="23" t="s">
        <v>29</v>
      </c>
      <c r="B509" s="3" t="s">
        <v>1785</v>
      </c>
      <c r="C509" s="4" t="s">
        <v>1786</v>
      </c>
      <c r="D509" s="7" t="s">
        <v>19</v>
      </c>
      <c r="E509" s="7" t="s">
        <v>34</v>
      </c>
      <c r="F509" s="7" t="s">
        <v>35</v>
      </c>
      <c r="G509" s="7" t="e">
        <f t="shared" ca="1" si="13"/>
        <v>#NAME?</v>
      </c>
      <c r="H509" s="24" t="s">
        <v>153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42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146</v>
      </c>
      <c r="T509" s="7" t="s">
        <v>1784</v>
      </c>
      <c r="U509" s="7" t="s">
        <v>39</v>
      </c>
      <c r="V509" s="24" t="e">
        <f t="shared" ca="1" si="14"/>
        <v>#NAME?</v>
      </c>
      <c r="W509" s="7"/>
      <c r="X509" s="7"/>
      <c r="Y509" s="29" t="s">
        <v>148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>
        <v>441990.87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1787</v>
      </c>
      <c r="C510" s="4" t="s">
        <v>1788</v>
      </c>
      <c r="D510" s="7" t="s">
        <v>19</v>
      </c>
      <c r="E510" s="7" t="s">
        <v>20</v>
      </c>
      <c r="F510" s="7" t="s">
        <v>373</v>
      </c>
      <c r="G510" s="7" t="e">
        <f t="shared" ca="1" si="13"/>
        <v>#NAME?</v>
      </c>
      <c r="H510" s="24" t="s">
        <v>153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42</v>
      </c>
      <c r="N510" s="26">
        <v>1.2E-2</v>
      </c>
      <c r="O510" s="7" t="s">
        <v>25</v>
      </c>
      <c r="P510" s="27">
        <v>0</v>
      </c>
      <c r="Q510" s="45"/>
      <c r="R510" s="158" t="s">
        <v>1789</v>
      </c>
      <c r="S510" s="7" t="s">
        <v>146</v>
      </c>
      <c r="T510" s="7" t="s">
        <v>1790</v>
      </c>
      <c r="U510" s="7" t="s">
        <v>20</v>
      </c>
      <c r="V510" s="24" t="e">
        <f t="shared" ca="1" si="14"/>
        <v>#NAME?</v>
      </c>
      <c r="W510" s="7"/>
      <c r="X510" s="7"/>
      <c r="Y510" s="7" t="s">
        <v>148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>
        <v>121632.93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1787</v>
      </c>
      <c r="C511" s="4" t="s">
        <v>1791</v>
      </c>
      <c r="D511" s="7" t="s">
        <v>19</v>
      </c>
      <c r="E511" s="7" t="s">
        <v>20</v>
      </c>
      <c r="F511" s="7" t="s">
        <v>373</v>
      </c>
      <c r="G511" s="7" t="e">
        <f t="shared" ca="1" si="13"/>
        <v>#NAME?</v>
      </c>
      <c r="H511" s="24" t="s">
        <v>153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201</v>
      </c>
      <c r="N511" s="26">
        <v>1.4999999999999999E-2</v>
      </c>
      <c r="O511" s="7" t="s">
        <v>37</v>
      </c>
      <c r="P511" s="27">
        <v>0.1</v>
      </c>
      <c r="Q511" s="45"/>
      <c r="R511" s="158" t="s">
        <v>1789</v>
      </c>
      <c r="S511" s="7" t="s">
        <v>146</v>
      </c>
      <c r="T511" s="7" t="s">
        <v>1790</v>
      </c>
      <c r="U511" s="7" t="s">
        <v>20</v>
      </c>
      <c r="V511" s="24" t="e">
        <f t="shared" ca="1" si="14"/>
        <v>#NAME?</v>
      </c>
      <c r="W511" s="7"/>
      <c r="X511" s="7"/>
      <c r="Y511" s="7" t="s">
        <v>148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>
        <v>0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1792</v>
      </c>
      <c r="C512" s="4" t="s">
        <v>1793</v>
      </c>
      <c r="D512" s="7" t="s">
        <v>19</v>
      </c>
      <c r="E512" s="7" t="s">
        <v>20</v>
      </c>
      <c r="F512" s="7" t="s">
        <v>373</v>
      </c>
      <c r="G512" s="7" t="e">
        <f t="shared" ca="1" si="13"/>
        <v>#NAME?</v>
      </c>
      <c r="H512" s="24" t="s">
        <v>153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173</v>
      </c>
      <c r="N512" s="26">
        <v>0</v>
      </c>
      <c r="O512" s="7" t="s">
        <v>25</v>
      </c>
      <c r="P512" s="27">
        <v>0</v>
      </c>
      <c r="Q512" s="28"/>
      <c r="R512" s="28" t="s">
        <v>1794</v>
      </c>
      <c r="S512" s="7" t="s">
        <v>146</v>
      </c>
      <c r="T512" s="7" t="s">
        <v>1795</v>
      </c>
      <c r="U512" s="7" t="s">
        <v>20</v>
      </c>
      <c r="V512" s="24" t="e">
        <f t="shared" ca="1" si="14"/>
        <v>#NAME?</v>
      </c>
      <c r="W512" s="7"/>
      <c r="X512" s="7"/>
      <c r="Y512" s="29" t="s">
        <v>148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>
        <v>11996.98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1796</v>
      </c>
      <c r="C513" s="4" t="s">
        <v>1797</v>
      </c>
      <c r="D513" s="7" t="s">
        <v>64</v>
      </c>
      <c r="E513" s="7" t="s">
        <v>20</v>
      </c>
      <c r="F513" s="7" t="s">
        <v>490</v>
      </c>
      <c r="G513" s="7" t="e">
        <f t="shared" ref="G513:G767" ca="1" si="24">_xludf.IFS($BB$3:$BB$864&lt;=500000,"Breno",$BB$3:$BB$864&lt;=20000000,"Bruno",$BB$3:$BB$864="","")</f>
        <v>#NAME?</v>
      </c>
      <c r="H513" s="24" t="s">
        <v>162</v>
      </c>
      <c r="I513" s="24" t="s">
        <v>212</v>
      </c>
      <c r="J513" s="7" t="s">
        <v>182</v>
      </c>
      <c r="K513" s="25">
        <v>45348</v>
      </c>
      <c r="L513" s="7"/>
      <c r="M513" s="7" t="s">
        <v>351</v>
      </c>
      <c r="N513" s="26">
        <v>5.0000000000000001E-3</v>
      </c>
      <c r="O513" s="7" t="s">
        <v>25</v>
      </c>
      <c r="P513" s="27">
        <v>0</v>
      </c>
      <c r="Q513" s="23"/>
      <c r="R513" s="28" t="s">
        <v>703</v>
      </c>
      <c r="S513" s="7" t="s">
        <v>146</v>
      </c>
      <c r="T513" s="7" t="s">
        <v>1798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>
        <v>0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1799</v>
      </c>
      <c r="C514" s="4" t="s">
        <v>1800</v>
      </c>
      <c r="D514" s="7" t="s">
        <v>19</v>
      </c>
      <c r="E514" s="7" t="s">
        <v>20</v>
      </c>
      <c r="F514" s="7" t="s">
        <v>373</v>
      </c>
      <c r="G514" s="7" t="e">
        <f t="shared" ca="1" si="24"/>
        <v>#NAME?</v>
      </c>
      <c r="H514" s="24" t="s">
        <v>162</v>
      </c>
      <c r="I514" s="24" t="s">
        <v>212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201</v>
      </c>
      <c r="N514" s="26">
        <v>1.4999999999999999E-2</v>
      </c>
      <c r="O514" s="7" t="s">
        <v>37</v>
      </c>
      <c r="P514" s="27">
        <v>0.1</v>
      </c>
      <c r="Q514" s="28"/>
      <c r="R514" s="28"/>
      <c r="S514" s="7" t="s">
        <v>146</v>
      </c>
      <c r="T514" s="7" t="s">
        <v>1801</v>
      </c>
      <c r="U514" s="7" t="s">
        <v>20</v>
      </c>
      <c r="V514" s="24" t="e">
        <f t="shared" ca="1" si="25"/>
        <v>#NAME?</v>
      </c>
      <c r="W514" s="7"/>
      <c r="X514" s="7"/>
      <c r="Y514" s="29" t="s">
        <v>148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>
        <v>1076873.68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29</v>
      </c>
      <c r="B515" s="3" t="s">
        <v>1802</v>
      </c>
      <c r="C515" s="4" t="s">
        <v>1803</v>
      </c>
      <c r="D515" s="7" t="s">
        <v>19</v>
      </c>
      <c r="E515" s="7" t="s">
        <v>20</v>
      </c>
      <c r="F515" s="7" t="s">
        <v>211</v>
      </c>
      <c r="G515" s="7" t="e">
        <f t="shared" ca="1" si="24"/>
        <v>#NAME?</v>
      </c>
      <c r="H515" s="24" t="s">
        <v>153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201</v>
      </c>
      <c r="N515" s="26">
        <v>1.4999999999999999E-2</v>
      </c>
      <c r="O515" s="7" t="s">
        <v>37</v>
      </c>
      <c r="P515" s="27">
        <v>0.1</v>
      </c>
      <c r="Q515" s="28"/>
      <c r="R515" s="28"/>
      <c r="S515" s="7" t="s">
        <v>146</v>
      </c>
      <c r="T515" s="7" t="s">
        <v>1804</v>
      </c>
      <c r="U515" s="7" t="s">
        <v>20</v>
      </c>
      <c r="V515" s="24" t="e">
        <f t="shared" ca="1" si="25"/>
        <v>#NAME?</v>
      </c>
      <c r="W515" s="7"/>
      <c r="X515" s="7"/>
      <c r="Y515" s="29" t="s">
        <v>148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>
        <v>3794.19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7" t="s">
        <v>1805</v>
      </c>
      <c r="C516" s="4" t="s">
        <v>1806</v>
      </c>
      <c r="D516" s="7" t="s">
        <v>19</v>
      </c>
      <c r="E516" s="7" t="s">
        <v>49</v>
      </c>
      <c r="F516" s="7" t="s">
        <v>50</v>
      </c>
      <c r="G516" s="7" t="e">
        <f t="shared" ca="1" si="24"/>
        <v>#NAME?</v>
      </c>
      <c r="H516" s="24" t="s">
        <v>153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42</v>
      </c>
      <c r="N516" s="26">
        <v>1.2E-2</v>
      </c>
      <c r="O516" s="7" t="s">
        <v>25</v>
      </c>
      <c r="P516" s="27">
        <v>0</v>
      </c>
      <c r="Q516" s="28" t="s">
        <v>1807</v>
      </c>
      <c r="R516" s="28"/>
      <c r="S516" s="7" t="s">
        <v>146</v>
      </c>
      <c r="T516" s="7" t="s">
        <v>1808</v>
      </c>
      <c r="U516" s="7" t="s">
        <v>49</v>
      </c>
      <c r="V516" s="24" t="e">
        <f t="shared" ca="1" si="25"/>
        <v>#NAME?</v>
      </c>
      <c r="W516" s="7"/>
      <c r="X516" s="7"/>
      <c r="Y516" s="29" t="s">
        <v>148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>
        <v>863436.22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7" t="s">
        <v>1805</v>
      </c>
      <c r="C517" s="4" t="s">
        <v>1809</v>
      </c>
      <c r="D517" s="7" t="s">
        <v>19</v>
      </c>
      <c r="E517" s="7" t="s">
        <v>49</v>
      </c>
      <c r="F517" s="7" t="s">
        <v>50</v>
      </c>
      <c r="G517" s="7" t="e">
        <f t="shared" ca="1" si="24"/>
        <v>#NAME?</v>
      </c>
      <c r="H517" s="24" t="s">
        <v>168</v>
      </c>
      <c r="I517" s="24" t="s">
        <v>223</v>
      </c>
      <c r="J517" s="7" t="str">
        <f t="shared" si="26"/>
        <v>Não</v>
      </c>
      <c r="K517" s="25">
        <v>45545</v>
      </c>
      <c r="L517" s="7"/>
      <c r="M517" s="7" t="s">
        <v>258</v>
      </c>
      <c r="N517" s="26">
        <v>8.0000000000000002E-3</v>
      </c>
      <c r="O517" s="7" t="s">
        <v>259</v>
      </c>
      <c r="P517" s="27">
        <v>0.1</v>
      </c>
      <c r="Q517" s="28"/>
      <c r="R517" s="28"/>
      <c r="S517" s="7" t="s">
        <v>146</v>
      </c>
      <c r="T517" s="7" t="s">
        <v>1808</v>
      </c>
      <c r="U517" s="7" t="s">
        <v>1810</v>
      </c>
      <c r="V517" s="24" t="e">
        <f t="shared" ca="1" si="25"/>
        <v>#NAME?</v>
      </c>
      <c r="W517" s="7"/>
      <c r="X517" s="7" t="s">
        <v>52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>
        <v>0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1811</v>
      </c>
      <c r="C518" s="4" t="s">
        <v>1812</v>
      </c>
      <c r="D518" s="7" t="s">
        <v>19</v>
      </c>
      <c r="E518" s="7" t="s">
        <v>49</v>
      </c>
      <c r="F518" s="7" t="s">
        <v>50</v>
      </c>
      <c r="G518" s="7" t="e">
        <f t="shared" ca="1" si="24"/>
        <v>#NAME?</v>
      </c>
      <c r="H518" s="24" t="s">
        <v>153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42</v>
      </c>
      <c r="N518" s="26">
        <v>1.2E-2</v>
      </c>
      <c r="O518" s="7" t="s">
        <v>25</v>
      </c>
      <c r="P518" s="27">
        <v>0</v>
      </c>
      <c r="Q518" s="45" t="s">
        <v>1813</v>
      </c>
      <c r="R518" s="28"/>
      <c r="S518" s="7" t="s">
        <v>146</v>
      </c>
      <c r="T518" s="7" t="s">
        <v>1814</v>
      </c>
      <c r="U518" s="7" t="s">
        <v>49</v>
      </c>
      <c r="V518" s="24" t="e">
        <f t="shared" ca="1" si="25"/>
        <v>#NAME?</v>
      </c>
      <c r="W518" s="7"/>
      <c r="X518" s="7" t="s">
        <v>40</v>
      </c>
      <c r="Y518" s="29" t="s">
        <v>148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>
        <v>20619.46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1815</v>
      </c>
      <c r="C519" s="4" t="s">
        <v>1816</v>
      </c>
      <c r="D519" s="7" t="s">
        <v>64</v>
      </c>
      <c r="E519" s="7" t="s">
        <v>20</v>
      </c>
      <c r="F519" s="7" t="s">
        <v>922</v>
      </c>
      <c r="G519" s="7" t="e">
        <f t="shared" ca="1" si="24"/>
        <v>#NAME?</v>
      </c>
      <c r="H519" s="24" t="s">
        <v>144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201</v>
      </c>
      <c r="N519" s="26">
        <v>1.6E-2</v>
      </c>
      <c r="O519" s="7" t="s">
        <v>37</v>
      </c>
      <c r="P519" s="27">
        <v>0.1</v>
      </c>
      <c r="Q519" s="45"/>
      <c r="R519" s="28"/>
      <c r="S519" s="7" t="s">
        <v>146</v>
      </c>
      <c r="T519" s="7" t="s">
        <v>1817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1818</v>
      </c>
      <c r="C520" s="4" t="s">
        <v>1819</v>
      </c>
      <c r="D520" s="7" t="s">
        <v>64</v>
      </c>
      <c r="E520" s="7" t="s">
        <v>20</v>
      </c>
      <c r="F520" s="7" t="s">
        <v>143</v>
      </c>
      <c r="G520" s="7" t="e">
        <f t="shared" ca="1" si="24"/>
        <v>#NAME?</v>
      </c>
      <c r="H520" s="24" t="s">
        <v>153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201</v>
      </c>
      <c r="N520" s="26">
        <v>1.6E-2</v>
      </c>
      <c r="O520" s="7" t="s">
        <v>37</v>
      </c>
      <c r="P520" s="27">
        <v>0.2</v>
      </c>
      <c r="Q520" s="45"/>
      <c r="R520" s="28"/>
      <c r="S520" s="7" t="s">
        <v>146</v>
      </c>
      <c r="T520" s="7" t="s">
        <v>1820</v>
      </c>
      <c r="U520" s="7" t="s">
        <v>20</v>
      </c>
      <c r="V520" s="24" t="e">
        <f t="shared" ca="1" si="25"/>
        <v>#NAME?</v>
      </c>
      <c r="W520" s="7"/>
      <c r="X520" s="7"/>
      <c r="Y520" s="29" t="s">
        <v>148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>
        <v>10527.73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1821</v>
      </c>
      <c r="C521" s="4" t="s">
        <v>1822</v>
      </c>
      <c r="D521" s="7" t="s">
        <v>64</v>
      </c>
      <c r="E521" s="7" t="s">
        <v>20</v>
      </c>
      <c r="F521" s="7" t="s">
        <v>143</v>
      </c>
      <c r="G521" s="7" t="e">
        <f t="shared" ca="1" si="24"/>
        <v>#NAME?</v>
      </c>
      <c r="H521" s="24" t="s">
        <v>144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201</v>
      </c>
      <c r="N521" s="26">
        <v>8.9999999999999993E-3</v>
      </c>
      <c r="O521" s="7" t="s">
        <v>37</v>
      </c>
      <c r="P521" s="27">
        <v>0.2</v>
      </c>
      <c r="Q521" s="28"/>
      <c r="R521" s="28" t="s">
        <v>703</v>
      </c>
      <c r="S521" s="7" t="s">
        <v>146</v>
      </c>
      <c r="T521" s="7" t="s">
        <v>1823</v>
      </c>
      <c r="U521" s="7" t="s">
        <v>20</v>
      </c>
      <c r="V521" s="24" t="e">
        <f t="shared" ca="1" si="25"/>
        <v>#NAME?</v>
      </c>
      <c r="W521" s="7"/>
      <c r="X521" s="7"/>
      <c r="Y521" s="29" t="s">
        <v>254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>
        <v>0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" t="s">
        <v>1824</v>
      </c>
      <c r="C522" s="44" t="s">
        <v>1825</v>
      </c>
      <c r="D522" s="7" t="s">
        <v>64</v>
      </c>
      <c r="E522" s="7" t="s">
        <v>20</v>
      </c>
      <c r="F522" s="7" t="s">
        <v>432</v>
      </c>
      <c r="G522" s="7" t="e">
        <f t="shared" ca="1" si="24"/>
        <v>#NAME?</v>
      </c>
      <c r="H522" s="24" t="s">
        <v>153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58</v>
      </c>
      <c r="N522" s="26">
        <v>1.4E-2</v>
      </c>
      <c r="O522" s="7" t="s">
        <v>37</v>
      </c>
      <c r="P522" s="27">
        <v>0.1</v>
      </c>
      <c r="Q522" s="28"/>
      <c r="R522" s="28"/>
      <c r="S522" s="7" t="s">
        <v>146</v>
      </c>
      <c r="T522" s="12" t="s">
        <v>1826</v>
      </c>
      <c r="U522" s="7" t="s">
        <v>20</v>
      </c>
      <c r="V522" s="24" t="e">
        <f t="shared" ca="1" si="25"/>
        <v>#NAME?</v>
      </c>
      <c r="W522" s="7"/>
      <c r="X522" s="7"/>
      <c r="Y522" s="29" t="s">
        <v>148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>
        <v>105097.09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" t="s">
        <v>1827</v>
      </c>
      <c r="C523" s="4" t="s">
        <v>1828</v>
      </c>
      <c r="D523" s="7" t="s">
        <v>19</v>
      </c>
      <c r="E523" s="7" t="s">
        <v>20</v>
      </c>
      <c r="F523" s="7" t="s">
        <v>373</v>
      </c>
      <c r="G523" s="7" t="e">
        <f t="shared" ca="1" si="24"/>
        <v>#NAME?</v>
      </c>
      <c r="H523" s="24" t="s">
        <v>162</v>
      </c>
      <c r="I523" s="24" t="s">
        <v>212</v>
      </c>
      <c r="J523" s="7" t="str">
        <f t="shared" si="26"/>
        <v>Não</v>
      </c>
      <c r="K523" s="25">
        <v>45043</v>
      </c>
      <c r="L523" s="7"/>
      <c r="M523" s="7" t="s">
        <v>885</v>
      </c>
      <c r="N523" s="26">
        <v>7.0000000000000001E-3</v>
      </c>
      <c r="O523" s="7" t="s">
        <v>25</v>
      </c>
      <c r="P523" s="27">
        <v>0</v>
      </c>
      <c r="Q523" s="28"/>
      <c r="R523" s="28" t="s">
        <v>1829</v>
      </c>
      <c r="S523" s="7" t="s">
        <v>146</v>
      </c>
      <c r="T523" s="7" t="s">
        <v>1830</v>
      </c>
      <c r="U523" s="7" t="s">
        <v>20</v>
      </c>
      <c r="V523" s="24" t="e">
        <f t="shared" ca="1" si="25"/>
        <v>#NAME?</v>
      </c>
      <c r="W523" s="7"/>
      <c r="X523" s="7"/>
      <c r="Y523" s="29" t="s">
        <v>148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1831</v>
      </c>
      <c r="C524" s="4" t="s">
        <v>1832</v>
      </c>
      <c r="D524" s="7" t="s">
        <v>19</v>
      </c>
      <c r="E524" s="7" t="s">
        <v>60</v>
      </c>
      <c r="F524" s="7" t="s">
        <v>662</v>
      </c>
      <c r="G524" s="7" t="e">
        <f t="shared" ca="1" si="24"/>
        <v>#NAME?</v>
      </c>
      <c r="H524" s="24" t="s">
        <v>144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201</v>
      </c>
      <c r="N524" s="26">
        <v>1.4999999999999999E-2</v>
      </c>
      <c r="O524" s="7" t="s">
        <v>37</v>
      </c>
      <c r="P524" s="27">
        <v>0.1</v>
      </c>
      <c r="Q524" s="28"/>
      <c r="R524" s="28"/>
      <c r="S524" s="7" t="s">
        <v>146</v>
      </c>
      <c r="T524" s="7" t="s">
        <v>1833</v>
      </c>
      <c r="U524" s="7" t="s">
        <v>60</v>
      </c>
      <c r="V524" s="24" t="e">
        <f t="shared" ca="1" si="25"/>
        <v>#NAME?</v>
      </c>
      <c r="W524" s="7"/>
      <c r="X524" s="7"/>
      <c r="Y524" s="29" t="s">
        <v>148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>
        <v>0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6" t="s">
        <v>1834</v>
      </c>
      <c r="C525" s="64" t="s">
        <v>1835</v>
      </c>
      <c r="D525" s="7" t="s">
        <v>19</v>
      </c>
      <c r="E525" s="7" t="s">
        <v>49</v>
      </c>
      <c r="F525" s="7" t="s">
        <v>50</v>
      </c>
      <c r="G525" s="7" t="e">
        <f t="shared" ca="1" si="24"/>
        <v>#NAME?</v>
      </c>
      <c r="H525" s="24" t="s">
        <v>153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42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146</v>
      </c>
      <c r="T525" s="7" t="s">
        <v>1836</v>
      </c>
      <c r="U525" s="7" t="s">
        <v>49</v>
      </c>
      <c r="V525" s="24" t="e">
        <f t="shared" ca="1" si="25"/>
        <v>#NAME?</v>
      </c>
      <c r="W525" s="7"/>
      <c r="X525" s="7"/>
      <c r="Y525" s="29" t="s">
        <v>148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>
        <v>2449.56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7" t="s">
        <v>1837</v>
      </c>
      <c r="C526" s="4" t="s">
        <v>1838</v>
      </c>
      <c r="D526" s="7" t="s">
        <v>19</v>
      </c>
      <c r="E526" s="7" t="s">
        <v>49</v>
      </c>
      <c r="F526" s="7" t="s">
        <v>50</v>
      </c>
      <c r="G526" s="7" t="e">
        <f t="shared" ca="1" si="24"/>
        <v>#NAME?</v>
      </c>
      <c r="H526" s="24" t="s">
        <v>153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42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146</v>
      </c>
      <c r="T526" s="7" t="s">
        <v>1839</v>
      </c>
      <c r="U526" s="7" t="s">
        <v>49</v>
      </c>
      <c r="V526" s="24" t="e">
        <f t="shared" ca="1" si="25"/>
        <v>#NAME?</v>
      </c>
      <c r="W526" s="7"/>
      <c r="X526" s="7"/>
      <c r="Y526" s="29" t="s">
        <v>148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>
        <v>57956.94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1840</v>
      </c>
      <c r="C527" s="4" t="s">
        <v>1841</v>
      </c>
      <c r="D527" s="7" t="s">
        <v>64</v>
      </c>
      <c r="E527" s="7" t="s">
        <v>20</v>
      </c>
      <c r="F527" s="7" t="s">
        <v>1842</v>
      </c>
      <c r="G527" s="7" t="e">
        <f t="shared" ca="1" si="24"/>
        <v>#NAME?</v>
      </c>
      <c r="H527" s="24" t="s">
        <v>144</v>
      </c>
      <c r="I527" s="24" t="s">
        <v>25</v>
      </c>
      <c r="J527" s="7" t="str">
        <f t="shared" si="26"/>
        <v>Não</v>
      </c>
      <c r="K527" s="25">
        <v>44973</v>
      </c>
      <c r="L527" s="25">
        <v>45572</v>
      </c>
      <c r="M527" s="7" t="s">
        <v>216</v>
      </c>
      <c r="N527" s="26">
        <v>1.2E-2</v>
      </c>
      <c r="O527" s="7" t="s">
        <v>25</v>
      </c>
      <c r="P527" s="27">
        <v>0</v>
      </c>
      <c r="Q527" s="28"/>
      <c r="R527" s="28"/>
      <c r="S527" s="7" t="s">
        <v>146</v>
      </c>
      <c r="T527" s="7" t="s">
        <v>1843</v>
      </c>
      <c r="U527" s="7" t="s">
        <v>20</v>
      </c>
      <c r="V527" s="24" t="e">
        <f t="shared" ca="1" si="25"/>
        <v>#NAME?</v>
      </c>
      <c r="W527" s="7"/>
      <c r="X527" s="7"/>
      <c r="Y527" s="29" t="s">
        <v>434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1844</v>
      </c>
      <c r="C528" s="4" t="s">
        <v>1845</v>
      </c>
      <c r="D528" s="7" t="s">
        <v>72</v>
      </c>
      <c r="E528" s="7" t="s">
        <v>20</v>
      </c>
      <c r="F528" s="7" t="s">
        <v>338</v>
      </c>
      <c r="G528" s="7" t="e">
        <f t="shared" ca="1" si="24"/>
        <v>#NAME?</v>
      </c>
      <c r="H528" s="24" t="s">
        <v>153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58</v>
      </c>
      <c r="N528" s="26">
        <v>1.2E-2</v>
      </c>
      <c r="O528" s="7" t="s">
        <v>37</v>
      </c>
      <c r="P528" s="27">
        <v>0.1</v>
      </c>
      <c r="Q528" s="28"/>
      <c r="R528" s="28"/>
      <c r="S528" s="7" t="s">
        <v>146</v>
      </c>
      <c r="T528" s="7" t="s">
        <v>1846</v>
      </c>
      <c r="U528" s="7" t="s">
        <v>20</v>
      </c>
      <c r="V528" s="24" t="e">
        <f t="shared" ca="1" si="25"/>
        <v>#NAME?</v>
      </c>
      <c r="W528" s="7"/>
      <c r="X528" s="7" t="s">
        <v>52</v>
      </c>
      <c r="Y528" s="29" t="s">
        <v>148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>
        <v>388584.62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1847</v>
      </c>
      <c r="C529" s="35" t="s">
        <v>1848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153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42</v>
      </c>
      <c r="N529" s="26">
        <v>1.2E-2</v>
      </c>
      <c r="O529" s="7" t="s">
        <v>25</v>
      </c>
      <c r="P529" s="27">
        <v>0</v>
      </c>
      <c r="Q529" s="28"/>
      <c r="R529" s="28" t="s">
        <v>1849</v>
      </c>
      <c r="S529" s="7" t="s">
        <v>146</v>
      </c>
      <c r="T529" s="6" t="s">
        <v>1850</v>
      </c>
      <c r="U529" s="7" t="s">
        <v>20</v>
      </c>
      <c r="V529" s="24" t="e">
        <f t="shared" ca="1" si="25"/>
        <v>#NAME?</v>
      </c>
      <c r="W529" s="7"/>
      <c r="X529" s="7"/>
      <c r="Y529" s="29" t="s">
        <v>148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>
        <v>438751.02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1851</v>
      </c>
      <c r="C530" s="4" t="s">
        <v>1852</v>
      </c>
      <c r="D530" s="7" t="s">
        <v>19</v>
      </c>
      <c r="E530" s="7" t="s">
        <v>49</v>
      </c>
      <c r="F530" s="7" t="s">
        <v>50</v>
      </c>
      <c r="G530" s="7" t="e">
        <f t="shared" ca="1" si="24"/>
        <v>#NAME?</v>
      </c>
      <c r="H530" s="24" t="s">
        <v>153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42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146</v>
      </c>
      <c r="T530" s="7" t="s">
        <v>1853</v>
      </c>
      <c r="U530" s="7" t="s">
        <v>20</v>
      </c>
      <c r="V530" s="24" t="e">
        <f t="shared" ca="1" si="25"/>
        <v>#NAME?</v>
      </c>
      <c r="W530" s="7"/>
      <c r="X530" s="7"/>
      <c r="Y530" s="29" t="s">
        <v>148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>
        <v>69436.929999999993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" t="s">
        <v>1854</v>
      </c>
      <c r="C531" s="4" t="s">
        <v>1855</v>
      </c>
      <c r="D531" s="7" t="s">
        <v>19</v>
      </c>
      <c r="E531" s="7" t="s">
        <v>34</v>
      </c>
      <c r="F531" s="7" t="s">
        <v>263</v>
      </c>
      <c r="G531" s="7" t="e">
        <f t="shared" ca="1" si="24"/>
        <v>#NAME?</v>
      </c>
      <c r="H531" s="24" t="s">
        <v>153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876</v>
      </c>
      <c r="N531" s="26">
        <v>0.02</v>
      </c>
      <c r="O531" s="7" t="s">
        <v>184</v>
      </c>
      <c r="P531" s="27">
        <v>0.2</v>
      </c>
      <c r="Q531" s="28" t="s">
        <v>1856</v>
      </c>
      <c r="R531" s="28"/>
      <c r="S531" s="7" t="s">
        <v>146</v>
      </c>
      <c r="T531" s="7" t="s">
        <v>1857</v>
      </c>
      <c r="U531" s="7" t="s">
        <v>39</v>
      </c>
      <c r="V531" s="24" t="e">
        <f t="shared" ca="1" si="25"/>
        <v>#NAME?</v>
      </c>
      <c r="W531" s="7"/>
      <c r="X531" s="7"/>
      <c r="Y531" s="29" t="s">
        <v>148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>
        <v>599490.24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40" t="s">
        <v>1858</v>
      </c>
      <c r="C532" s="159" t="s">
        <v>1859</v>
      </c>
      <c r="D532" s="7" t="s">
        <v>19</v>
      </c>
      <c r="E532" s="7" t="s">
        <v>34</v>
      </c>
      <c r="F532" s="7" t="s">
        <v>263</v>
      </c>
      <c r="G532" s="7" t="e">
        <f t="shared" ca="1" si="24"/>
        <v>#NAME?</v>
      </c>
      <c r="H532" s="24" t="s">
        <v>162</v>
      </c>
      <c r="I532" s="24" t="s">
        <v>163</v>
      </c>
      <c r="J532" s="7" t="str">
        <f t="shared" si="26"/>
        <v>Não</v>
      </c>
      <c r="K532" s="25">
        <v>45209</v>
      </c>
      <c r="L532" s="7"/>
      <c r="M532" s="7" t="s">
        <v>42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146</v>
      </c>
      <c r="T532" s="7" t="s">
        <v>1860</v>
      </c>
      <c r="U532" s="7" t="s">
        <v>39</v>
      </c>
      <c r="V532" s="24" t="e">
        <f t="shared" ca="1" si="25"/>
        <v>#NAME?</v>
      </c>
      <c r="W532" s="7"/>
      <c r="X532" s="7"/>
      <c r="Y532" s="29" t="s">
        <v>148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>
        <v>0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1861</v>
      </c>
      <c r="C533" s="4" t="s">
        <v>1862</v>
      </c>
      <c r="D533" s="7" t="s">
        <v>19</v>
      </c>
      <c r="E533" s="7" t="s">
        <v>20</v>
      </c>
      <c r="F533" s="7" t="s">
        <v>373</v>
      </c>
      <c r="G533" s="7" t="e">
        <f t="shared" ca="1" si="24"/>
        <v>#NAME?</v>
      </c>
      <c r="H533" s="24" t="s">
        <v>162</v>
      </c>
      <c r="I533" s="24" t="s">
        <v>163</v>
      </c>
      <c r="J533" s="7" t="str">
        <f t="shared" si="26"/>
        <v>Não</v>
      </c>
      <c r="K533" s="25">
        <v>44911</v>
      </c>
      <c r="L533" s="7"/>
      <c r="M533" s="7" t="s">
        <v>87</v>
      </c>
      <c r="N533" s="26">
        <v>2.5000000000000001E-2</v>
      </c>
      <c r="O533" s="7" t="s">
        <v>184</v>
      </c>
      <c r="P533" s="27">
        <v>0.2</v>
      </c>
      <c r="Q533" s="23"/>
      <c r="R533" s="28" t="s">
        <v>1863</v>
      </c>
      <c r="S533" s="7" t="s">
        <v>146</v>
      </c>
      <c r="T533" s="7" t="s">
        <v>1864</v>
      </c>
      <c r="U533" s="7" t="s">
        <v>20</v>
      </c>
      <c r="V533" s="24" t="e">
        <f t="shared" ca="1" si="25"/>
        <v>#NAME?</v>
      </c>
      <c r="W533" s="7"/>
      <c r="X533" s="7"/>
      <c r="Y533" s="29" t="s">
        <v>254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>
        <v>35.29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1861</v>
      </c>
      <c r="C534" s="4" t="s">
        <v>1865</v>
      </c>
      <c r="D534" s="7" t="s">
        <v>19</v>
      </c>
      <c r="E534" s="7" t="s">
        <v>20</v>
      </c>
      <c r="F534" s="7" t="s">
        <v>373</v>
      </c>
      <c r="G534" s="7" t="e">
        <f t="shared" ca="1" si="24"/>
        <v>#NAME?</v>
      </c>
      <c r="H534" s="24" t="s">
        <v>153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201</v>
      </c>
      <c r="N534" s="26">
        <v>1.4999999999999999E-2</v>
      </c>
      <c r="O534" s="7" t="s">
        <v>37</v>
      </c>
      <c r="P534" s="27">
        <v>0.1</v>
      </c>
      <c r="Q534" s="28"/>
      <c r="R534" s="28"/>
      <c r="S534" s="7" t="s">
        <v>146</v>
      </c>
      <c r="T534" s="7" t="s">
        <v>1864</v>
      </c>
      <c r="U534" s="7" t="s">
        <v>20</v>
      </c>
      <c r="V534" s="24" t="e">
        <f t="shared" ca="1" si="25"/>
        <v>#NAME?</v>
      </c>
      <c r="W534" s="7"/>
      <c r="X534" s="7"/>
      <c r="Y534" s="29" t="s">
        <v>254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>
        <v>140476.03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40" t="s">
        <v>1866</v>
      </c>
      <c r="C535" s="160" t="s">
        <v>1867</v>
      </c>
      <c r="D535" s="7" t="s">
        <v>19</v>
      </c>
      <c r="E535" s="7" t="s">
        <v>20</v>
      </c>
      <c r="F535" s="7" t="s">
        <v>801</v>
      </c>
      <c r="G535" s="7" t="e">
        <f t="shared" ca="1" si="24"/>
        <v>#NAME?</v>
      </c>
      <c r="H535" s="24" t="s">
        <v>144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87</v>
      </c>
      <c r="N535" s="26">
        <v>1.4999999999999999E-2</v>
      </c>
      <c r="O535" s="7" t="s">
        <v>25</v>
      </c>
      <c r="P535" s="27">
        <v>0</v>
      </c>
      <c r="Q535" s="28"/>
      <c r="R535" s="28" t="s">
        <v>1868</v>
      </c>
      <c r="S535" s="7" t="s">
        <v>146</v>
      </c>
      <c r="T535" s="7" t="s">
        <v>1869</v>
      </c>
      <c r="U535" s="7" t="s">
        <v>20</v>
      </c>
      <c r="V535" s="24" t="e">
        <f t="shared" ca="1" si="25"/>
        <v>#NAME?</v>
      </c>
      <c r="W535" s="7"/>
      <c r="X535" s="7"/>
      <c r="Y535" s="29" t="s">
        <v>254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>
        <v>0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40" t="s">
        <v>1866</v>
      </c>
      <c r="C536" s="160" t="s">
        <v>1870</v>
      </c>
      <c r="D536" s="7" t="s">
        <v>19</v>
      </c>
      <c r="E536" s="7" t="s">
        <v>20</v>
      </c>
      <c r="F536" s="7" t="s">
        <v>801</v>
      </c>
      <c r="G536" s="7" t="e">
        <f t="shared" ca="1" si="24"/>
        <v>#NAME?</v>
      </c>
      <c r="H536" s="24" t="s">
        <v>144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42</v>
      </c>
      <c r="N536" s="26">
        <v>7.0000000000000001E-3</v>
      </c>
      <c r="O536" s="7" t="s">
        <v>25</v>
      </c>
      <c r="P536" s="27">
        <v>0</v>
      </c>
      <c r="Q536" s="28"/>
      <c r="R536" s="28" t="s">
        <v>1868</v>
      </c>
      <c r="S536" s="7" t="s">
        <v>146</v>
      </c>
      <c r="T536" s="7" t="s">
        <v>1869</v>
      </c>
      <c r="U536" s="7" t="s">
        <v>20</v>
      </c>
      <c r="V536" s="24" t="e">
        <f t="shared" ca="1" si="25"/>
        <v>#NAME?</v>
      </c>
      <c r="W536" s="7"/>
      <c r="X536" s="7"/>
      <c r="Y536" s="29" t="s">
        <v>254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>
        <v>0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7" t="s">
        <v>1871</v>
      </c>
      <c r="C537" s="4" t="s">
        <v>1872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153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87</v>
      </c>
      <c r="N537" s="26">
        <v>2.5000000000000001E-2</v>
      </c>
      <c r="O537" s="7" t="s">
        <v>184</v>
      </c>
      <c r="P537" s="27">
        <v>0.2</v>
      </c>
      <c r="Q537" s="90"/>
      <c r="R537" s="90"/>
      <c r="S537" s="7" t="s">
        <v>146</v>
      </c>
      <c r="T537" s="7" t="s">
        <v>1873</v>
      </c>
      <c r="U537" s="7" t="s">
        <v>20</v>
      </c>
      <c r="V537" s="24" t="e">
        <f t="shared" ca="1" si="25"/>
        <v>#NAME?</v>
      </c>
      <c r="W537" s="7"/>
      <c r="X537" s="7"/>
      <c r="Y537" s="29" t="s">
        <v>148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>
        <v>150678.84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3" t="s">
        <v>1871</v>
      </c>
      <c r="C538" s="4" t="s">
        <v>1874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153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42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146</v>
      </c>
      <c r="T538" s="7" t="s">
        <v>1873</v>
      </c>
      <c r="U538" s="7" t="s">
        <v>20</v>
      </c>
      <c r="V538" s="24" t="e">
        <f t="shared" ca="1" si="25"/>
        <v>#NAME?</v>
      </c>
      <c r="W538" s="7"/>
      <c r="X538" s="7"/>
      <c r="Y538" s="29" t="s">
        <v>148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>
        <v>1177879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40" t="s">
        <v>1875</v>
      </c>
      <c r="C539" s="159" t="s">
        <v>1876</v>
      </c>
      <c r="D539" s="7" t="s">
        <v>80</v>
      </c>
      <c r="E539" s="7" t="s">
        <v>49</v>
      </c>
      <c r="F539" s="7" t="s">
        <v>81</v>
      </c>
      <c r="G539" s="7" t="e">
        <f t="shared" ca="1" si="24"/>
        <v>#NAME?</v>
      </c>
      <c r="H539" s="24" t="s">
        <v>153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42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146</v>
      </c>
      <c r="T539" s="7" t="s">
        <v>1877</v>
      </c>
      <c r="U539" s="7" t="s">
        <v>49</v>
      </c>
      <c r="V539" s="24" t="e">
        <f t="shared" ca="1" si="25"/>
        <v>#NAME?</v>
      </c>
      <c r="W539" s="7"/>
      <c r="X539" s="7" t="s">
        <v>52</v>
      </c>
      <c r="Y539" s="29" t="s">
        <v>148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>
        <v>309396.03999999998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1878</v>
      </c>
      <c r="C540" s="4" t="s">
        <v>1879</v>
      </c>
      <c r="D540" s="7" t="s">
        <v>64</v>
      </c>
      <c r="E540" s="7" t="s">
        <v>20</v>
      </c>
      <c r="F540" s="7" t="s">
        <v>143</v>
      </c>
      <c r="G540" s="7" t="e">
        <f t="shared" ca="1" si="24"/>
        <v>#NAME?</v>
      </c>
      <c r="H540" s="24" t="s">
        <v>144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1537</v>
      </c>
      <c r="N540" s="26">
        <v>1.2E-2</v>
      </c>
      <c r="O540" s="7" t="s">
        <v>37</v>
      </c>
      <c r="P540" s="27">
        <v>0.1</v>
      </c>
      <c r="Q540" s="28"/>
      <c r="R540" s="28" t="s">
        <v>352</v>
      </c>
      <c r="S540" s="7" t="s">
        <v>146</v>
      </c>
      <c r="T540" s="7" t="s">
        <v>1880</v>
      </c>
      <c r="U540" s="7" t="s">
        <v>887</v>
      </c>
      <c r="V540" s="24" t="e">
        <f t="shared" ca="1" si="25"/>
        <v>#NAME?</v>
      </c>
      <c r="W540" s="7"/>
      <c r="X540" s="7"/>
      <c r="Y540" s="29" t="s">
        <v>254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>
        <v>0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3" t="s">
        <v>1881</v>
      </c>
      <c r="C541" s="4" t="s">
        <v>1882</v>
      </c>
      <c r="D541" s="7" t="s">
        <v>19</v>
      </c>
      <c r="E541" s="7" t="s">
        <v>34</v>
      </c>
      <c r="F541" s="7" t="s">
        <v>263</v>
      </c>
      <c r="G541" s="7" t="e">
        <f t="shared" ca="1" si="24"/>
        <v>#NAME?</v>
      </c>
      <c r="H541" s="24" t="s">
        <v>162</v>
      </c>
      <c r="I541" s="24" t="s">
        <v>163</v>
      </c>
      <c r="J541" s="7" t="str">
        <f t="shared" si="26"/>
        <v>Não</v>
      </c>
      <c r="K541" s="25">
        <v>45163</v>
      </c>
      <c r="L541" s="25"/>
      <c r="M541" s="7" t="s">
        <v>201</v>
      </c>
      <c r="N541" s="26">
        <v>1.4999999999999999E-2</v>
      </c>
      <c r="O541" s="7" t="s">
        <v>37</v>
      </c>
      <c r="P541" s="27">
        <v>0.1</v>
      </c>
      <c r="Q541" s="90"/>
      <c r="R541" s="28" t="s">
        <v>1883</v>
      </c>
      <c r="S541" s="7" t="s">
        <v>146</v>
      </c>
      <c r="T541" s="7" t="s">
        <v>1884</v>
      </c>
      <c r="U541" s="7" t="s">
        <v>39</v>
      </c>
      <c r="V541" s="24" t="e">
        <f t="shared" ca="1" si="25"/>
        <v>#NAME?</v>
      </c>
      <c r="W541" s="7"/>
      <c r="X541" s="7"/>
      <c r="Y541" s="29" t="s">
        <v>148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3" t="s">
        <v>1885</v>
      </c>
      <c r="C542" s="4" t="s">
        <v>1886</v>
      </c>
      <c r="D542" s="7" t="s">
        <v>19</v>
      </c>
      <c r="E542" s="7" t="s">
        <v>49</v>
      </c>
      <c r="F542" s="7" t="s">
        <v>278</v>
      </c>
      <c r="G542" s="7" t="e">
        <f t="shared" ca="1" si="24"/>
        <v>#NAME?</v>
      </c>
      <c r="H542" s="24" t="s">
        <v>153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42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146</v>
      </c>
      <c r="T542" s="7" t="s">
        <v>1887</v>
      </c>
      <c r="U542" s="7" t="s">
        <v>49</v>
      </c>
      <c r="V542" s="24" t="e">
        <f t="shared" ca="1" si="25"/>
        <v>#NAME?</v>
      </c>
      <c r="W542" s="7"/>
      <c r="X542" s="7" t="s">
        <v>52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7" t="s">
        <v>1888</v>
      </c>
      <c r="C543" s="4" t="s">
        <v>1889</v>
      </c>
      <c r="D543" s="7" t="s">
        <v>19</v>
      </c>
      <c r="E543" s="7" t="s">
        <v>49</v>
      </c>
      <c r="F543" s="7" t="s">
        <v>329</v>
      </c>
      <c r="G543" s="7" t="e">
        <f t="shared" ca="1" si="24"/>
        <v>#NAME?</v>
      </c>
      <c r="H543" s="24" t="s">
        <v>162</v>
      </c>
      <c r="I543" s="24" t="s">
        <v>163</v>
      </c>
      <c r="J543" s="7" t="str">
        <f t="shared" si="26"/>
        <v>Não</v>
      </c>
      <c r="K543" s="25">
        <v>45163</v>
      </c>
      <c r="L543" s="25"/>
      <c r="M543" s="7" t="s">
        <v>346</v>
      </c>
      <c r="N543" s="26">
        <v>0.02</v>
      </c>
      <c r="O543" s="7" t="s">
        <v>37</v>
      </c>
      <c r="P543" s="27">
        <v>0.2</v>
      </c>
      <c r="Q543" s="90"/>
      <c r="R543" s="90"/>
      <c r="S543" s="7" t="s">
        <v>146</v>
      </c>
      <c r="T543" s="7" t="s">
        <v>1890</v>
      </c>
      <c r="U543" s="7" t="s">
        <v>46</v>
      </c>
      <c r="V543" s="24" t="e">
        <f t="shared" ca="1" si="25"/>
        <v>#NAME?</v>
      </c>
      <c r="W543" s="7"/>
      <c r="X543" s="7"/>
      <c r="Y543" s="29" t="s">
        <v>148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>
        <v>0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1891</v>
      </c>
      <c r="C544" s="4" t="s">
        <v>1892</v>
      </c>
      <c r="D544" s="7" t="s">
        <v>64</v>
      </c>
      <c r="E544" s="7" t="s">
        <v>20</v>
      </c>
      <c r="F544" s="7" t="s">
        <v>143</v>
      </c>
      <c r="G544" s="7" t="e">
        <f t="shared" ca="1" si="24"/>
        <v>#NAME?</v>
      </c>
      <c r="H544" s="24" t="s">
        <v>144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58</v>
      </c>
      <c r="N544" s="26">
        <v>1.2E-2</v>
      </c>
      <c r="O544" s="7" t="s">
        <v>37</v>
      </c>
      <c r="P544" s="27">
        <v>0.1</v>
      </c>
      <c r="Q544" s="90"/>
      <c r="R544" s="90"/>
      <c r="S544" s="7" t="s">
        <v>146</v>
      </c>
      <c r="T544" s="7" t="s">
        <v>1893</v>
      </c>
      <c r="U544" s="7" t="s">
        <v>20</v>
      </c>
      <c r="V544" s="24" t="e">
        <f t="shared" ca="1" si="25"/>
        <v>#NAME?</v>
      </c>
      <c r="W544" s="7"/>
      <c r="X544" s="7"/>
      <c r="Y544" s="29" t="s">
        <v>254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>
        <v>0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3" t="s">
        <v>1894</v>
      </c>
      <c r="C545" s="4" t="s">
        <v>1895</v>
      </c>
      <c r="D545" s="7" t="s">
        <v>19</v>
      </c>
      <c r="E545" s="7" t="s">
        <v>49</v>
      </c>
      <c r="F545" s="7" t="s">
        <v>329</v>
      </c>
      <c r="G545" s="7" t="e">
        <f t="shared" ca="1" si="24"/>
        <v>#NAME?</v>
      </c>
      <c r="H545" s="24" t="s">
        <v>153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42</v>
      </c>
      <c r="N545" s="26">
        <v>1.2E-2</v>
      </c>
      <c r="O545" s="7" t="s">
        <v>25</v>
      </c>
      <c r="P545" s="27">
        <v>0</v>
      </c>
      <c r="Q545" s="36" t="s">
        <v>1896</v>
      </c>
      <c r="R545" s="45"/>
      <c r="S545" s="7" t="s">
        <v>146</v>
      </c>
      <c r="T545" s="7" t="s">
        <v>1897</v>
      </c>
      <c r="U545" s="7" t="s">
        <v>49</v>
      </c>
      <c r="V545" s="24" t="e">
        <f t="shared" ca="1" si="25"/>
        <v>#NAME?</v>
      </c>
      <c r="W545" s="7"/>
      <c r="X545" s="7"/>
      <c r="Y545" s="29" t="s">
        <v>148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>
        <v>153197.1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1898</v>
      </c>
      <c r="C546" s="4" t="s">
        <v>1899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153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42</v>
      </c>
      <c r="N546" s="26">
        <v>1.2E-2</v>
      </c>
      <c r="O546" s="7" t="s">
        <v>25</v>
      </c>
      <c r="P546" s="27">
        <v>0</v>
      </c>
      <c r="Q546" s="71" t="s">
        <v>1900</v>
      </c>
      <c r="R546" s="90"/>
      <c r="S546" s="7" t="s">
        <v>146</v>
      </c>
      <c r="T546" s="4" t="s">
        <v>1901</v>
      </c>
      <c r="U546" s="7" t="s">
        <v>20</v>
      </c>
      <c r="V546" s="24" t="e">
        <f t="shared" ca="1" si="25"/>
        <v>#NAME?</v>
      </c>
      <c r="W546" s="7"/>
      <c r="X546" s="7"/>
      <c r="Y546" s="29" t="s">
        <v>148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>
        <v>301104.32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1902</v>
      </c>
      <c r="C547" s="4" t="s">
        <v>1903</v>
      </c>
      <c r="D547" s="7" t="s">
        <v>19</v>
      </c>
      <c r="E547" s="7" t="s">
        <v>49</v>
      </c>
      <c r="F547" s="7" t="s">
        <v>50</v>
      </c>
      <c r="G547" s="7" t="e">
        <f t="shared" ca="1" si="24"/>
        <v>#NAME?</v>
      </c>
      <c r="H547" s="24" t="s">
        <v>162</v>
      </c>
      <c r="I547" s="24" t="s">
        <v>163</v>
      </c>
      <c r="J547" s="7" t="str">
        <f t="shared" si="26"/>
        <v>Não</v>
      </c>
      <c r="K547" s="25">
        <v>45163</v>
      </c>
      <c r="L547" s="25"/>
      <c r="M547" s="7" t="s">
        <v>42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146</v>
      </c>
      <c r="T547" s="7" t="s">
        <v>1904</v>
      </c>
      <c r="U547" s="7" t="s">
        <v>49</v>
      </c>
      <c r="V547" s="24" t="e">
        <f t="shared" ca="1" si="25"/>
        <v>#NAME?</v>
      </c>
      <c r="W547" s="7"/>
      <c r="X547" s="7"/>
      <c r="Y547" s="29" t="s">
        <v>148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1905</v>
      </c>
      <c r="C548" s="4" t="s">
        <v>1906</v>
      </c>
      <c r="D548" s="7" t="s">
        <v>19</v>
      </c>
      <c r="E548" s="7" t="s">
        <v>20</v>
      </c>
      <c r="F548" s="7" t="s">
        <v>200</v>
      </c>
      <c r="G548" s="7" t="e">
        <f t="shared" ca="1" si="24"/>
        <v>#NAME?</v>
      </c>
      <c r="H548" s="24" t="s">
        <v>153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42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146</v>
      </c>
      <c r="T548" s="7" t="s">
        <v>1907</v>
      </c>
      <c r="U548" s="7" t="s">
        <v>20</v>
      </c>
      <c r="V548" s="24" t="e">
        <f t="shared" ca="1" si="25"/>
        <v>#NAME?</v>
      </c>
      <c r="W548" s="7"/>
      <c r="X548" s="7"/>
      <c r="Y548" s="29" t="s">
        <v>148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>
        <v>258505.64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" t="s">
        <v>1908</v>
      </c>
      <c r="C549" s="4" t="s">
        <v>1909</v>
      </c>
      <c r="D549" s="7" t="s">
        <v>64</v>
      </c>
      <c r="E549" s="7" t="s">
        <v>20</v>
      </c>
      <c r="F549" s="7" t="s">
        <v>1910</v>
      </c>
      <c r="G549" s="7" t="e">
        <f t="shared" ca="1" si="24"/>
        <v>#NAME?</v>
      </c>
      <c r="H549" s="24" t="s">
        <v>144</v>
      </c>
      <c r="I549" s="24" t="s">
        <v>25</v>
      </c>
      <c r="J549" s="7" t="s">
        <v>1143</v>
      </c>
      <c r="K549" s="25">
        <v>45337</v>
      </c>
      <c r="L549" s="25">
        <v>45532</v>
      </c>
      <c r="M549" s="7" t="s">
        <v>285</v>
      </c>
      <c r="N549" s="26">
        <v>1.4E-2</v>
      </c>
      <c r="O549" s="7" t="s">
        <v>37</v>
      </c>
      <c r="P549" s="27">
        <v>0.1</v>
      </c>
      <c r="Q549" s="90"/>
      <c r="R549" s="90"/>
      <c r="S549" s="7" t="s">
        <v>146</v>
      </c>
      <c r="T549" s="7" t="s">
        <v>1911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1912</v>
      </c>
      <c r="C550" s="4" t="s">
        <v>1913</v>
      </c>
      <c r="D550" s="7" t="s">
        <v>19</v>
      </c>
      <c r="E550" s="7" t="s">
        <v>49</v>
      </c>
      <c r="F550" s="7" t="s">
        <v>278</v>
      </c>
      <c r="G550" s="7" t="e">
        <f t="shared" ca="1" si="24"/>
        <v>#NAME?</v>
      </c>
      <c r="H550" s="24" t="s">
        <v>162</v>
      </c>
      <c r="I550" s="24" t="s">
        <v>163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87</v>
      </c>
      <c r="N550" s="26">
        <v>2.5000000000000001E-2</v>
      </c>
      <c r="O550" s="7" t="s">
        <v>184</v>
      </c>
      <c r="P550" s="27">
        <v>0.2</v>
      </c>
      <c r="Q550" s="90"/>
      <c r="R550" s="28" t="s">
        <v>1914</v>
      </c>
      <c r="S550" s="7" t="s">
        <v>146</v>
      </c>
      <c r="T550" s="7" t="s">
        <v>1915</v>
      </c>
      <c r="U550" s="7" t="s">
        <v>49</v>
      </c>
      <c r="V550" s="24" t="e">
        <f t="shared" ca="1" si="25"/>
        <v>#NAME?</v>
      </c>
      <c r="W550" s="7"/>
      <c r="X550" s="7"/>
      <c r="Y550" s="29" t="s">
        <v>254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>
        <v>68.430000000000007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7" t="s">
        <v>1916</v>
      </c>
      <c r="C551" s="4" t="s">
        <v>1917</v>
      </c>
      <c r="D551" s="7" t="s">
        <v>19</v>
      </c>
      <c r="E551" s="7" t="s">
        <v>20</v>
      </c>
      <c r="F551" s="7" t="s">
        <v>200</v>
      </c>
      <c r="G551" s="7" t="e">
        <f t="shared" ca="1" si="24"/>
        <v>#NAME?</v>
      </c>
      <c r="H551" s="24" t="s">
        <v>153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87</v>
      </c>
      <c r="N551" s="26">
        <v>2.5000000000000001E-2</v>
      </c>
      <c r="O551" s="7" t="s">
        <v>184</v>
      </c>
      <c r="P551" s="27">
        <v>0.2</v>
      </c>
      <c r="Q551" s="28"/>
      <c r="R551" s="28"/>
      <c r="S551" s="7" t="s">
        <v>146</v>
      </c>
      <c r="T551" s="7" t="s">
        <v>1918</v>
      </c>
      <c r="U551" s="7" t="s">
        <v>46</v>
      </c>
      <c r="V551" s="24" t="e">
        <f t="shared" ca="1" si="25"/>
        <v>#NAME?</v>
      </c>
      <c r="W551" s="7"/>
      <c r="X551" s="7"/>
      <c r="Y551" s="29" t="s">
        <v>148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>
        <v>314184.19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7" t="s">
        <v>1916</v>
      </c>
      <c r="C552" s="4" t="s">
        <v>1919</v>
      </c>
      <c r="D552" s="7" t="s">
        <v>19</v>
      </c>
      <c r="E552" s="7" t="s">
        <v>20</v>
      </c>
      <c r="F552" s="7" t="s">
        <v>200</v>
      </c>
      <c r="G552" s="7" t="e">
        <f t="shared" ca="1" si="24"/>
        <v>#NAME?</v>
      </c>
      <c r="H552" s="24" t="s">
        <v>153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496</v>
      </c>
      <c r="N552" s="26">
        <v>0.02</v>
      </c>
      <c r="O552" s="7" t="s">
        <v>184</v>
      </c>
      <c r="P552" s="27">
        <v>0.2</v>
      </c>
      <c r="Q552" s="28"/>
      <c r="R552" s="28"/>
      <c r="S552" s="7" t="s">
        <v>146</v>
      </c>
      <c r="T552" s="7" t="s">
        <v>1918</v>
      </c>
      <c r="U552" s="7" t="s">
        <v>46</v>
      </c>
      <c r="V552" s="24" t="e">
        <f t="shared" ca="1" si="25"/>
        <v>#NAME?</v>
      </c>
      <c r="W552" s="7"/>
      <c r="X552" s="7"/>
      <c r="Y552" s="29" t="s">
        <v>148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>
        <v>146915.79999999999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7" t="s">
        <v>1920</v>
      </c>
      <c r="C553" s="4" t="s">
        <v>1921</v>
      </c>
      <c r="D553" s="7" t="s">
        <v>19</v>
      </c>
      <c r="E553" s="7" t="s">
        <v>34</v>
      </c>
      <c r="F553" s="7" t="s">
        <v>263</v>
      </c>
      <c r="G553" s="7" t="e">
        <f t="shared" ca="1" si="24"/>
        <v>#NAME?</v>
      </c>
      <c r="H553" s="24" t="s">
        <v>153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58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146</v>
      </c>
      <c r="T553" s="7" t="s">
        <v>1922</v>
      </c>
      <c r="U553" s="7" t="s">
        <v>60</v>
      </c>
      <c r="V553" s="24" t="e">
        <f t="shared" ca="1" si="25"/>
        <v>#NAME?</v>
      </c>
      <c r="W553" s="7"/>
      <c r="X553" s="7"/>
      <c r="Y553" s="29" t="s">
        <v>148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>
        <v>1502031.64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8" t="s">
        <v>1923</v>
      </c>
      <c r="C554" s="39" t="s">
        <v>1924</v>
      </c>
      <c r="D554" s="7" t="s">
        <v>19</v>
      </c>
      <c r="E554" s="7" t="s">
        <v>49</v>
      </c>
      <c r="F554" s="7" t="s">
        <v>278</v>
      </c>
      <c r="G554" s="7" t="e">
        <f t="shared" ca="1" si="24"/>
        <v>#NAME?</v>
      </c>
      <c r="H554" s="24" t="s">
        <v>162</v>
      </c>
      <c r="I554" s="24" t="s">
        <v>163</v>
      </c>
      <c r="J554" s="7" t="str">
        <f t="shared" si="27"/>
        <v>Não</v>
      </c>
      <c r="K554" s="25">
        <v>45390</v>
      </c>
      <c r="L554" s="7"/>
      <c r="M554" s="7" t="s">
        <v>1925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146</v>
      </c>
      <c r="T554" s="6" t="s">
        <v>1926</v>
      </c>
      <c r="U554" s="7" t="s">
        <v>49</v>
      </c>
      <c r="V554" s="24" t="e">
        <f t="shared" ca="1" si="25"/>
        <v>#NAME?</v>
      </c>
      <c r="W554" s="7"/>
      <c r="X554" s="7"/>
      <c r="Y554" s="29" t="s">
        <v>148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>
        <v>10.89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" t="s">
        <v>1927</v>
      </c>
      <c r="C555" s="4" t="s">
        <v>1928</v>
      </c>
      <c r="D555" s="7" t="s">
        <v>19</v>
      </c>
      <c r="E555" s="7" t="s">
        <v>20</v>
      </c>
      <c r="F555" s="7" t="s">
        <v>373</v>
      </c>
      <c r="G555" s="7" t="e">
        <f t="shared" ca="1" si="24"/>
        <v>#NAME?</v>
      </c>
      <c r="H555" s="24" t="s">
        <v>162</v>
      </c>
      <c r="I555" s="24" t="s">
        <v>212</v>
      </c>
      <c r="J555" s="7" t="str">
        <f t="shared" si="27"/>
        <v>Não</v>
      </c>
      <c r="K555" s="25">
        <v>44908</v>
      </c>
      <c r="L555" s="7"/>
      <c r="M555" s="7" t="s">
        <v>87</v>
      </c>
      <c r="N555" s="26">
        <v>0.02</v>
      </c>
      <c r="O555" s="7" t="s">
        <v>184</v>
      </c>
      <c r="P555" s="27">
        <v>0.2</v>
      </c>
      <c r="Q555" s="161"/>
      <c r="R555" s="28" t="s">
        <v>1929</v>
      </c>
      <c r="S555" s="7" t="s">
        <v>146</v>
      </c>
      <c r="T555" s="7" t="s">
        <v>1930</v>
      </c>
      <c r="U555" s="7" t="s">
        <v>20</v>
      </c>
      <c r="V555" s="24" t="e">
        <f t="shared" ca="1" si="25"/>
        <v>#NAME?</v>
      </c>
      <c r="W555" s="7"/>
      <c r="X555" s="7"/>
      <c r="Y555" s="29" t="s">
        <v>148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>
        <v>0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1927</v>
      </c>
      <c r="C556" s="4" t="s">
        <v>1931</v>
      </c>
      <c r="D556" s="7" t="s">
        <v>19</v>
      </c>
      <c r="E556" s="7" t="s">
        <v>20</v>
      </c>
      <c r="F556" s="7" t="s">
        <v>373</v>
      </c>
      <c r="G556" s="7" t="e">
        <f t="shared" ca="1" si="24"/>
        <v>#NAME?</v>
      </c>
      <c r="H556" s="24" t="s">
        <v>162</v>
      </c>
      <c r="I556" s="24" t="s">
        <v>212</v>
      </c>
      <c r="J556" s="7" t="str">
        <f t="shared" si="27"/>
        <v>Não</v>
      </c>
      <c r="K556" s="25">
        <v>45330</v>
      </c>
      <c r="L556" s="7"/>
      <c r="M556" s="7" t="s">
        <v>42</v>
      </c>
      <c r="N556" s="26">
        <v>1.2E-2</v>
      </c>
      <c r="O556" s="7" t="s">
        <v>25</v>
      </c>
      <c r="P556" s="27">
        <v>0</v>
      </c>
      <c r="Q556" s="28"/>
      <c r="R556" s="43" t="s">
        <v>1932</v>
      </c>
      <c r="S556" s="7" t="s">
        <v>146</v>
      </c>
      <c r="T556" s="7" t="s">
        <v>1930</v>
      </c>
      <c r="U556" s="7" t="s">
        <v>20</v>
      </c>
      <c r="V556" s="24" t="e">
        <f t="shared" ca="1" si="25"/>
        <v>#NAME?</v>
      </c>
      <c r="W556" s="7"/>
      <c r="X556" s="7"/>
      <c r="Y556" s="29" t="s">
        <v>148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>
        <v>0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" t="s">
        <v>1933</v>
      </c>
      <c r="C557" s="4" t="s">
        <v>1934</v>
      </c>
      <c r="D557" s="7" t="s">
        <v>19</v>
      </c>
      <c r="E557" s="7" t="s">
        <v>49</v>
      </c>
      <c r="F557" s="7" t="s">
        <v>278</v>
      </c>
      <c r="G557" s="7" t="e">
        <f t="shared" ca="1" si="24"/>
        <v>#NAME?</v>
      </c>
      <c r="H557" s="24" t="s">
        <v>153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42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146</v>
      </c>
      <c r="T557" s="7" t="s">
        <v>1935</v>
      </c>
      <c r="U557" s="7" t="s">
        <v>49</v>
      </c>
      <c r="V557" s="24" t="e">
        <f t="shared" ca="1" si="25"/>
        <v>#NAME?</v>
      </c>
      <c r="W557" s="7"/>
      <c r="X557" s="7"/>
      <c r="Y557" s="29" t="s">
        <v>148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>
        <v>406367.87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" t="s">
        <v>1936</v>
      </c>
      <c r="C558" s="4" t="s">
        <v>1937</v>
      </c>
      <c r="D558" s="7" t="s">
        <v>19</v>
      </c>
      <c r="E558" s="7" t="s">
        <v>34</v>
      </c>
      <c r="F558" s="7" t="s">
        <v>35</v>
      </c>
      <c r="G558" s="7" t="e">
        <f t="shared" ca="1" si="24"/>
        <v>#NAME?</v>
      </c>
      <c r="H558" s="24" t="s">
        <v>162</v>
      </c>
      <c r="I558" s="24" t="s">
        <v>163</v>
      </c>
      <c r="J558" s="7" t="str">
        <f t="shared" si="27"/>
        <v>Não</v>
      </c>
      <c r="K558" s="25">
        <v>45127</v>
      </c>
      <c r="L558" s="25"/>
      <c r="M558" s="7" t="s">
        <v>87</v>
      </c>
      <c r="N558" s="26">
        <v>2.5000000000000001E-2</v>
      </c>
      <c r="O558" s="7" t="s">
        <v>184</v>
      </c>
      <c r="P558" s="27">
        <v>0.2</v>
      </c>
      <c r="Q558" s="90"/>
      <c r="R558" s="90"/>
      <c r="S558" s="7" t="s">
        <v>146</v>
      </c>
      <c r="T558" s="7" t="s">
        <v>1938</v>
      </c>
      <c r="U558" s="7" t="s">
        <v>39</v>
      </c>
      <c r="V558" s="24" t="e">
        <f t="shared" ca="1" si="25"/>
        <v>#NAME?</v>
      </c>
      <c r="W558" s="7"/>
      <c r="X558" s="7"/>
      <c r="Y558" s="29" t="s">
        <v>148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>
        <v>459.65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7" t="s">
        <v>1936</v>
      </c>
      <c r="C559" s="4" t="s">
        <v>1939</v>
      </c>
      <c r="D559" s="7" t="s">
        <v>19</v>
      </c>
      <c r="E559" s="7" t="s">
        <v>34</v>
      </c>
      <c r="F559" s="7" t="s">
        <v>35</v>
      </c>
      <c r="G559" s="7" t="e">
        <f t="shared" ca="1" si="24"/>
        <v>#NAME?</v>
      </c>
      <c r="H559" s="24" t="s">
        <v>162</v>
      </c>
      <c r="I559" s="24" t="s">
        <v>163</v>
      </c>
      <c r="J559" s="7" t="str">
        <f t="shared" si="27"/>
        <v>Não</v>
      </c>
      <c r="K559" s="25">
        <v>45064</v>
      </c>
      <c r="L559" s="25"/>
      <c r="M559" s="7" t="s">
        <v>42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146</v>
      </c>
      <c r="T559" s="7" t="s">
        <v>1938</v>
      </c>
      <c r="U559" s="7" t="s">
        <v>39</v>
      </c>
      <c r="V559" s="24" t="e">
        <f t="shared" ca="1" si="25"/>
        <v>#NAME?</v>
      </c>
      <c r="W559" s="7"/>
      <c r="X559" s="7"/>
      <c r="Y559" s="29" t="s">
        <v>148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>
        <v>4.4000000000000004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" t="s">
        <v>1940</v>
      </c>
      <c r="C560" s="4" t="s">
        <v>1941</v>
      </c>
      <c r="D560" s="7" t="s">
        <v>64</v>
      </c>
      <c r="E560" s="7" t="s">
        <v>20</v>
      </c>
      <c r="F560" s="7" t="s">
        <v>143</v>
      </c>
      <c r="G560" s="7" t="e">
        <f t="shared" ca="1" si="24"/>
        <v>#NAME?</v>
      </c>
      <c r="H560" s="24" t="s">
        <v>144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201</v>
      </c>
      <c r="N560" s="26">
        <v>1.4999999999999999E-2</v>
      </c>
      <c r="O560" s="7" t="s">
        <v>37</v>
      </c>
      <c r="P560" s="27">
        <v>0.1</v>
      </c>
      <c r="Q560" s="28"/>
      <c r="R560" s="28" t="s">
        <v>1498</v>
      </c>
      <c r="S560" s="7" t="s">
        <v>146</v>
      </c>
      <c r="T560" s="7" t="s">
        <v>1942</v>
      </c>
      <c r="U560" s="7" t="s">
        <v>20</v>
      </c>
      <c r="V560" s="24" t="e">
        <f t="shared" ca="1" si="25"/>
        <v>#NAME?</v>
      </c>
      <c r="W560" s="7"/>
      <c r="X560" s="7"/>
      <c r="Y560" s="29" t="s">
        <v>254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>
        <v>0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1943</v>
      </c>
      <c r="C561" s="44" t="s">
        <v>1944</v>
      </c>
      <c r="D561" s="7" t="s">
        <v>64</v>
      </c>
      <c r="E561" s="7" t="s">
        <v>20</v>
      </c>
      <c r="F561" s="7" t="s">
        <v>143</v>
      </c>
      <c r="G561" s="7" t="e">
        <f t="shared" ca="1" si="24"/>
        <v>#NAME?</v>
      </c>
      <c r="H561" s="24" t="s">
        <v>144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42</v>
      </c>
      <c r="N561" s="26">
        <v>1.2E-2</v>
      </c>
      <c r="O561" s="7" t="s">
        <v>25</v>
      </c>
      <c r="P561" s="27">
        <v>0</v>
      </c>
      <c r="Q561" s="28"/>
      <c r="R561" s="28" t="s">
        <v>1498</v>
      </c>
      <c r="S561" s="7" t="s">
        <v>146</v>
      </c>
      <c r="T561" s="12" t="s">
        <v>1942</v>
      </c>
      <c r="U561" s="7" t="s">
        <v>20</v>
      </c>
      <c r="V561" s="24" t="e">
        <f t="shared" ca="1" si="25"/>
        <v>#NAME?</v>
      </c>
      <c r="W561" s="7"/>
      <c r="X561" s="7"/>
      <c r="Y561" s="29" t="s">
        <v>254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1945</v>
      </c>
      <c r="C562" s="44" t="s">
        <v>1946</v>
      </c>
      <c r="D562" s="7" t="s">
        <v>19</v>
      </c>
      <c r="E562" s="7" t="s">
        <v>20</v>
      </c>
      <c r="F562" s="7" t="s">
        <v>373</v>
      </c>
      <c r="G562" s="7" t="e">
        <f t="shared" ca="1" si="24"/>
        <v>#NAME?</v>
      </c>
      <c r="H562" s="24" t="s">
        <v>162</v>
      </c>
      <c r="I562" s="24" t="s">
        <v>212</v>
      </c>
      <c r="J562" s="7" t="str">
        <f t="shared" si="27"/>
        <v>Não</v>
      </c>
      <c r="K562" s="25">
        <v>45453</v>
      </c>
      <c r="L562" s="25"/>
      <c r="M562" s="7" t="s">
        <v>42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146</v>
      </c>
      <c r="T562" s="12" t="s">
        <v>1947</v>
      </c>
      <c r="U562" s="7" t="s">
        <v>20</v>
      </c>
      <c r="V562" s="24" t="e">
        <f t="shared" ca="1" si="25"/>
        <v>#NAME?</v>
      </c>
      <c r="W562" s="7"/>
      <c r="X562" s="7" t="s">
        <v>91</v>
      </c>
      <c r="Y562" s="29" t="s">
        <v>148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77" t="s">
        <v>1948</v>
      </c>
      <c r="C563" s="4" t="s">
        <v>1949</v>
      </c>
      <c r="D563" s="7" t="s">
        <v>64</v>
      </c>
      <c r="E563" s="7" t="s">
        <v>20</v>
      </c>
      <c r="F563" s="7" t="s">
        <v>490</v>
      </c>
      <c r="G563" s="7" t="e">
        <f t="shared" ca="1" si="24"/>
        <v>#NAME?</v>
      </c>
      <c r="H563" s="24" t="s">
        <v>144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42</v>
      </c>
      <c r="N563" s="26">
        <v>8.5000000000000006E-3</v>
      </c>
      <c r="O563" s="7" t="s">
        <v>25</v>
      </c>
      <c r="P563" s="27">
        <v>0</v>
      </c>
      <c r="Q563" s="28"/>
      <c r="R563" s="28" t="s">
        <v>703</v>
      </c>
      <c r="S563" s="7" t="s">
        <v>146</v>
      </c>
      <c r="T563" s="7" t="s">
        <v>1950</v>
      </c>
      <c r="U563" s="7" t="s">
        <v>60</v>
      </c>
      <c r="V563" s="24" t="e">
        <f t="shared" ca="1" si="25"/>
        <v>#NAME?</v>
      </c>
      <c r="W563" s="7"/>
      <c r="X563" s="7"/>
      <c r="Y563" s="29" t="s">
        <v>148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>
        <v>0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77" t="s">
        <v>1951</v>
      </c>
      <c r="C564" s="4" t="s">
        <v>1952</v>
      </c>
      <c r="D564" s="7" t="s">
        <v>64</v>
      </c>
      <c r="E564" s="7" t="s">
        <v>20</v>
      </c>
      <c r="F564" s="7" t="s">
        <v>1953</v>
      </c>
      <c r="G564" s="7" t="e">
        <f t="shared" ca="1" si="24"/>
        <v>#NAME?</v>
      </c>
      <c r="H564" s="24" t="s">
        <v>153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42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146</v>
      </c>
      <c r="T564" s="7" t="s">
        <v>1954</v>
      </c>
      <c r="U564" s="7" t="s">
        <v>46</v>
      </c>
      <c r="V564" s="24" t="e">
        <f t="shared" ca="1" si="25"/>
        <v>#NAME?</v>
      </c>
      <c r="W564" s="7"/>
      <c r="X564" s="7" t="s">
        <v>52</v>
      </c>
      <c r="Y564" s="29" t="s">
        <v>434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>
        <v>685885.05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" t="s">
        <v>1955</v>
      </c>
      <c r="C565" s="4" t="s">
        <v>1956</v>
      </c>
      <c r="D565" s="7" t="s">
        <v>64</v>
      </c>
      <c r="E565" s="7" t="s">
        <v>20</v>
      </c>
      <c r="F565" s="7" t="s">
        <v>143</v>
      </c>
      <c r="G565" s="7" t="e">
        <f t="shared" ca="1" si="24"/>
        <v>#NAME?</v>
      </c>
      <c r="H565" s="24" t="s">
        <v>162</v>
      </c>
      <c r="I565" s="24" t="s">
        <v>212</v>
      </c>
      <c r="J565" s="7" t="str">
        <f t="shared" si="27"/>
        <v>Não</v>
      </c>
      <c r="K565" s="25">
        <v>45132</v>
      </c>
      <c r="L565" s="25"/>
      <c r="M565" s="7" t="s">
        <v>42</v>
      </c>
      <c r="N565" s="26">
        <v>7.0000000000000001E-3</v>
      </c>
      <c r="O565" s="7" t="s">
        <v>25</v>
      </c>
      <c r="P565" s="27">
        <v>0</v>
      </c>
      <c r="Q565" s="28"/>
      <c r="R565" s="28" t="s">
        <v>703</v>
      </c>
      <c r="S565" s="7" t="s">
        <v>146</v>
      </c>
      <c r="T565" s="7" t="s">
        <v>1957</v>
      </c>
      <c r="U565" s="7" t="s">
        <v>60</v>
      </c>
      <c r="V565" s="24" t="e">
        <f t="shared" ca="1" si="25"/>
        <v>#NAME?</v>
      </c>
      <c r="W565" s="7"/>
      <c r="X565" s="7"/>
      <c r="Y565" s="29" t="s">
        <v>254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" t="s">
        <v>1958</v>
      </c>
      <c r="C566" s="4" t="s">
        <v>1959</v>
      </c>
      <c r="D566" s="7" t="s">
        <v>19</v>
      </c>
      <c r="E566" s="7" t="s">
        <v>20</v>
      </c>
      <c r="F566" s="7" t="s">
        <v>373</v>
      </c>
      <c r="G566" s="7" t="e">
        <f t="shared" ca="1" si="24"/>
        <v>#NAME?</v>
      </c>
      <c r="H566" s="24" t="s">
        <v>153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881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146</v>
      </c>
      <c r="T566" s="7" t="s">
        <v>1960</v>
      </c>
      <c r="U566" s="7" t="s">
        <v>20</v>
      </c>
      <c r="V566" s="24" t="e">
        <f t="shared" ca="1" si="25"/>
        <v>#NAME?</v>
      </c>
      <c r="W566" s="7"/>
      <c r="X566" s="7"/>
      <c r="Y566" s="29" t="s">
        <v>148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>
        <v>1347181.19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1958</v>
      </c>
      <c r="C567" s="4" t="s">
        <v>1961</v>
      </c>
      <c r="D567" s="7" t="s">
        <v>19</v>
      </c>
      <c r="E567" s="7" t="s">
        <v>20</v>
      </c>
      <c r="F567" s="7" t="s">
        <v>373</v>
      </c>
      <c r="G567" s="7" t="e">
        <f t="shared" ca="1" si="24"/>
        <v>#NAME?</v>
      </c>
      <c r="H567" s="24" t="s">
        <v>162</v>
      </c>
      <c r="I567" s="24" t="s">
        <v>163</v>
      </c>
      <c r="J567" s="7" t="str">
        <f t="shared" si="27"/>
        <v>Não</v>
      </c>
      <c r="K567" s="25">
        <v>45163</v>
      </c>
      <c r="L567" s="25"/>
      <c r="M567" s="7" t="s">
        <v>42</v>
      </c>
      <c r="N567" s="26">
        <v>1.2E-2</v>
      </c>
      <c r="O567" s="7" t="s">
        <v>25</v>
      </c>
      <c r="P567" s="27">
        <v>0</v>
      </c>
      <c r="Q567" s="28"/>
      <c r="R567" s="28" t="s">
        <v>1962</v>
      </c>
      <c r="S567" s="7" t="s">
        <v>146</v>
      </c>
      <c r="T567" s="7" t="s">
        <v>1960</v>
      </c>
      <c r="U567" s="7" t="s">
        <v>20</v>
      </c>
      <c r="V567" s="24" t="e">
        <f t="shared" ca="1" si="25"/>
        <v>#NAME?</v>
      </c>
      <c r="W567" s="7"/>
      <c r="X567" s="7"/>
      <c r="Y567" s="29" t="s">
        <v>148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8" t="s">
        <v>1963</v>
      </c>
      <c r="C568" s="39" t="s">
        <v>1964</v>
      </c>
      <c r="D568" s="7" t="s">
        <v>80</v>
      </c>
      <c r="E568" s="7" t="s">
        <v>49</v>
      </c>
      <c r="F568" s="7" t="s">
        <v>81</v>
      </c>
      <c r="G568" s="7" t="e">
        <f t="shared" ca="1" si="24"/>
        <v>#NAME?</v>
      </c>
      <c r="H568" s="24" t="s">
        <v>153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42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146</v>
      </c>
      <c r="T568" s="6" t="s">
        <v>1965</v>
      </c>
      <c r="U568" s="7" t="s">
        <v>49</v>
      </c>
      <c r="V568" s="24" t="e">
        <f t="shared" ca="1" si="25"/>
        <v>#NAME?</v>
      </c>
      <c r="W568" s="7"/>
      <c r="X568" s="7"/>
      <c r="Y568" s="29" t="s">
        <v>148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>
        <v>472770.54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8" t="s">
        <v>1966</v>
      </c>
      <c r="C569" s="39" t="s">
        <v>1967</v>
      </c>
      <c r="D569" s="7" t="s">
        <v>19</v>
      </c>
      <c r="E569" s="7" t="s">
        <v>20</v>
      </c>
      <c r="F569" s="7" t="s">
        <v>990</v>
      </c>
      <c r="G569" s="7" t="e">
        <f t="shared" ca="1" si="24"/>
        <v>#NAME?</v>
      </c>
      <c r="H569" s="24" t="s">
        <v>162</v>
      </c>
      <c r="I569" s="24" t="s">
        <v>212</v>
      </c>
      <c r="J569" s="7" t="str">
        <f t="shared" si="27"/>
        <v>Não</v>
      </c>
      <c r="K569" s="25">
        <v>45401</v>
      </c>
      <c r="L569" s="25"/>
      <c r="M569" s="7" t="s">
        <v>58</v>
      </c>
      <c r="N569" s="26">
        <v>1.2E-2</v>
      </c>
      <c r="O569" s="7" t="s">
        <v>37</v>
      </c>
      <c r="P569" s="27">
        <v>0.1</v>
      </c>
      <c r="Q569" s="28"/>
      <c r="R569" s="90"/>
      <c r="S569" s="7" t="s">
        <v>146</v>
      </c>
      <c r="T569" s="6" t="s">
        <v>1968</v>
      </c>
      <c r="U569" s="7" t="s">
        <v>20</v>
      </c>
      <c r="V569" s="24" t="e">
        <f t="shared" ca="1" si="25"/>
        <v>#NAME?</v>
      </c>
      <c r="W569" s="7"/>
      <c r="X569" s="7" t="s">
        <v>52</v>
      </c>
      <c r="Y569" s="29" t="s">
        <v>148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" customHeight="1">
      <c r="A570" s="23" t="s">
        <v>29</v>
      </c>
      <c r="B570" s="3" t="s">
        <v>1969</v>
      </c>
      <c r="C570" s="4" t="s">
        <v>1970</v>
      </c>
      <c r="D570" s="7" t="s">
        <v>19</v>
      </c>
      <c r="E570" s="7" t="s">
        <v>49</v>
      </c>
      <c r="F570" s="7" t="s">
        <v>167</v>
      </c>
      <c r="G570" s="7" t="e">
        <f t="shared" ca="1" si="24"/>
        <v>#NAME?</v>
      </c>
      <c r="H570" s="24" t="s">
        <v>162</v>
      </c>
      <c r="I570" s="24" t="s">
        <v>1046</v>
      </c>
      <c r="J570" s="7" t="str">
        <f t="shared" si="27"/>
        <v>Sim</v>
      </c>
      <c r="K570" s="25">
        <v>44957</v>
      </c>
      <c r="L570" s="7"/>
      <c r="M570" s="7" t="s">
        <v>87</v>
      </c>
      <c r="N570" s="26">
        <v>1.2E-2</v>
      </c>
      <c r="O570" s="7" t="s">
        <v>184</v>
      </c>
      <c r="P570" s="27">
        <v>0.2</v>
      </c>
      <c r="Q570" s="71" t="s">
        <v>1971</v>
      </c>
      <c r="R570" s="28" t="s">
        <v>1849</v>
      </c>
      <c r="S570" s="7" t="s">
        <v>146</v>
      </c>
      <c r="T570" s="7" t="s">
        <v>1972</v>
      </c>
      <c r="U570" s="7" t="s">
        <v>49</v>
      </c>
      <c r="V570" s="24" t="e">
        <f t="shared" ca="1" si="25"/>
        <v>#NAME?</v>
      </c>
      <c r="W570" s="7"/>
      <c r="X570" s="7" t="s">
        <v>91</v>
      </c>
      <c r="Y570" s="29" t="s">
        <v>148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>
        <v>482227.31</v>
      </c>
      <c r="BB570" s="30" t="e">
        <f t="array" aca="1" ref="BB570" ca="1">_xludf.XLOOKUP(C570,'PL TOTAL D0'!A:A,'PL TOTAL D0'!C:C,"")</f>
        <v>#NAME?</v>
      </c>
    </row>
    <row r="571" spans="1:54" ht="15" customHeight="1">
      <c r="A571" s="23" t="s">
        <v>29</v>
      </c>
      <c r="B571" s="3" t="s">
        <v>1969</v>
      </c>
      <c r="C571" s="4" t="s">
        <v>1973</v>
      </c>
      <c r="D571" s="7" t="s">
        <v>19</v>
      </c>
      <c r="E571" s="7" t="s">
        <v>49</v>
      </c>
      <c r="F571" s="7" t="s">
        <v>167</v>
      </c>
      <c r="G571" s="7" t="e">
        <f t="shared" ca="1" si="24"/>
        <v>#NAME?</v>
      </c>
      <c r="H571" s="24" t="s">
        <v>153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42</v>
      </c>
      <c r="N571" s="26">
        <v>0.01</v>
      </c>
      <c r="O571" s="7" t="s">
        <v>25</v>
      </c>
      <c r="P571" s="27">
        <v>0</v>
      </c>
      <c r="Q571" s="23"/>
      <c r="R571" s="28" t="s">
        <v>1974</v>
      </c>
      <c r="S571" s="7" t="s">
        <v>146</v>
      </c>
      <c r="T571" s="7" t="s">
        <v>1972</v>
      </c>
      <c r="U571" s="7" t="s">
        <v>49</v>
      </c>
      <c r="V571" s="24" t="e">
        <f t="shared" ca="1" si="25"/>
        <v>#NAME?</v>
      </c>
      <c r="W571" s="7"/>
      <c r="X571" s="7" t="s">
        <v>91</v>
      </c>
      <c r="Y571" s="29" t="s">
        <v>148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>
        <v>3102839.49</v>
      </c>
      <c r="BB571" s="30" t="e">
        <f t="array" aca="1" ref="BB571" ca="1">_xludf.XLOOKUP(C571,'PL TOTAL D0'!A:A,'PL TOTAL D0'!C:C,"")</f>
        <v>#NAME?</v>
      </c>
    </row>
    <row r="572" spans="1:54" ht="15" customHeight="1">
      <c r="A572" s="23" t="s">
        <v>29</v>
      </c>
      <c r="B572" s="3" t="s">
        <v>1975</v>
      </c>
      <c r="C572" s="4" t="s">
        <v>1976</v>
      </c>
      <c r="D572" s="7" t="s">
        <v>72</v>
      </c>
      <c r="E572" s="7" t="s">
        <v>20</v>
      </c>
      <c r="F572" s="7" t="s">
        <v>338</v>
      </c>
      <c r="G572" s="7" t="e">
        <f t="shared" ca="1" si="24"/>
        <v>#NAME?</v>
      </c>
      <c r="H572" s="24" t="s">
        <v>153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42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146</v>
      </c>
      <c r="T572" s="7" t="s">
        <v>1977</v>
      </c>
      <c r="U572" s="7" t="s">
        <v>20</v>
      </c>
      <c r="V572" s="24" t="e">
        <f t="shared" ca="1" si="25"/>
        <v>#NAME?</v>
      </c>
      <c r="W572" s="7"/>
      <c r="X572" s="7" t="s">
        <v>52</v>
      </c>
      <c r="Y572" s="29" t="s">
        <v>148</v>
      </c>
      <c r="Z572" s="30"/>
      <c r="AA572" s="30"/>
      <c r="AB572" s="32">
        <v>49075100015546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>
        <v>205228.66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7" t="s">
        <v>1978</v>
      </c>
      <c r="C573" s="4" t="s">
        <v>1979</v>
      </c>
      <c r="D573" s="7" t="s">
        <v>19</v>
      </c>
      <c r="E573" s="7" t="s">
        <v>49</v>
      </c>
      <c r="F573" s="7" t="s">
        <v>50</v>
      </c>
      <c r="G573" s="7" t="e">
        <f t="shared" ca="1" si="24"/>
        <v>#NAME?</v>
      </c>
      <c r="H573" s="24" t="s">
        <v>162</v>
      </c>
      <c r="I573" s="24" t="s">
        <v>163</v>
      </c>
      <c r="J573" s="7" t="str">
        <f t="shared" si="27"/>
        <v>Não</v>
      </c>
      <c r="K573" s="25">
        <v>45163</v>
      </c>
      <c r="L573" s="7"/>
      <c r="M573" s="7" t="s">
        <v>42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146</v>
      </c>
      <c r="T573" s="7" t="s">
        <v>1980</v>
      </c>
      <c r="U573" s="7" t="s">
        <v>49</v>
      </c>
      <c r="V573" s="24" t="e">
        <f t="shared" ca="1" si="25"/>
        <v>#NAME?</v>
      </c>
      <c r="W573" s="7"/>
      <c r="X573" s="7"/>
      <c r="Y573" s="29" t="s">
        <v>148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" t="s">
        <v>1981</v>
      </c>
      <c r="C574" s="4" t="s">
        <v>1982</v>
      </c>
      <c r="D574" s="7" t="s">
        <v>19</v>
      </c>
      <c r="E574" s="7" t="s">
        <v>34</v>
      </c>
      <c r="F574" s="7" t="s">
        <v>263</v>
      </c>
      <c r="G574" s="7" t="e">
        <f t="shared" ca="1" si="24"/>
        <v>#NAME?</v>
      </c>
      <c r="H574" s="24" t="s">
        <v>162</v>
      </c>
      <c r="I574" s="24" t="s">
        <v>163</v>
      </c>
      <c r="J574" s="7" t="str">
        <f t="shared" si="27"/>
        <v>Não</v>
      </c>
      <c r="K574" s="25">
        <v>45163</v>
      </c>
      <c r="L574" s="25"/>
      <c r="M574" s="7" t="s">
        <v>42</v>
      </c>
      <c r="N574" s="26">
        <v>1.2E-2</v>
      </c>
      <c r="O574" s="7" t="s">
        <v>25</v>
      </c>
      <c r="P574" s="27">
        <v>0</v>
      </c>
      <c r="Q574" s="90"/>
      <c r="R574" s="28" t="s">
        <v>1883</v>
      </c>
      <c r="S574" s="7" t="s">
        <v>146</v>
      </c>
      <c r="T574" s="7" t="s">
        <v>1983</v>
      </c>
      <c r="U574" s="7" t="s">
        <v>39</v>
      </c>
      <c r="V574" s="24" t="e">
        <f t="shared" ca="1" si="25"/>
        <v>#NAME?</v>
      </c>
      <c r="W574" s="7"/>
      <c r="X574" s="7"/>
      <c r="Y574" s="29" t="s">
        <v>148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" t="s">
        <v>1984</v>
      </c>
      <c r="C575" s="41" t="s">
        <v>1985</v>
      </c>
      <c r="D575" s="7" t="s">
        <v>19</v>
      </c>
      <c r="E575" s="7" t="s">
        <v>49</v>
      </c>
      <c r="F575" s="162" t="s">
        <v>50</v>
      </c>
      <c r="G575" s="7" t="e">
        <f t="shared" ca="1" si="24"/>
        <v>#NAME?</v>
      </c>
      <c r="H575" s="24" t="s">
        <v>162</v>
      </c>
      <c r="I575" s="24" t="s">
        <v>163</v>
      </c>
      <c r="J575" s="7" t="str">
        <f t="shared" si="27"/>
        <v>Não</v>
      </c>
      <c r="K575" s="25">
        <v>45173</v>
      </c>
      <c r="L575" s="26"/>
      <c r="M575" s="7" t="s">
        <v>42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146</v>
      </c>
      <c r="T575" s="7" t="s">
        <v>1986</v>
      </c>
      <c r="U575" s="78" t="s">
        <v>49</v>
      </c>
      <c r="V575" s="24" t="e">
        <f t="shared" ca="1" si="25"/>
        <v>#NAME?</v>
      </c>
      <c r="W575" s="163"/>
      <c r="X575" s="163"/>
      <c r="Y575" s="28" t="s">
        <v>148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>
        <v>0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" t="s">
        <v>1987</v>
      </c>
      <c r="C576" s="4" t="s">
        <v>1988</v>
      </c>
      <c r="D576" s="7" t="s">
        <v>19</v>
      </c>
      <c r="E576" s="7" t="s">
        <v>20</v>
      </c>
      <c r="F576" s="7" t="s">
        <v>801</v>
      </c>
      <c r="G576" s="7" t="e">
        <f t="shared" ca="1" si="24"/>
        <v>#NAME?</v>
      </c>
      <c r="H576" s="24" t="s">
        <v>153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42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146</v>
      </c>
      <c r="T576" s="7" t="s">
        <v>1989</v>
      </c>
      <c r="U576" s="7" t="s">
        <v>49</v>
      </c>
      <c r="V576" s="24" t="e">
        <f t="shared" ca="1" si="25"/>
        <v>#NAME?</v>
      </c>
      <c r="W576" s="7"/>
      <c r="X576" s="7"/>
      <c r="Y576" s="29" t="s">
        <v>148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>
        <v>1219590.08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29</v>
      </c>
      <c r="B577" s="40" t="s">
        <v>1990</v>
      </c>
      <c r="C577" s="41" t="s">
        <v>1991</v>
      </c>
      <c r="D577" s="7" t="s">
        <v>64</v>
      </c>
      <c r="E577" s="7" t="s">
        <v>20</v>
      </c>
      <c r="F577" s="7" t="s">
        <v>143</v>
      </c>
      <c r="G577" s="7" t="e">
        <f t="shared" ca="1" si="24"/>
        <v>#NAME?</v>
      </c>
      <c r="H577" s="24" t="s">
        <v>144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42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146</v>
      </c>
      <c r="T577" s="7" t="s">
        <v>1992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148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>
        <v>0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29</v>
      </c>
      <c r="B578" s="3" t="s">
        <v>1993</v>
      </c>
      <c r="C578" s="4" t="s">
        <v>1994</v>
      </c>
      <c r="D578" s="7" t="s">
        <v>19</v>
      </c>
      <c r="E578" s="7" t="s">
        <v>49</v>
      </c>
      <c r="F578" s="7" t="s">
        <v>167</v>
      </c>
      <c r="G578" s="7" t="e">
        <f t="shared" ca="1" si="24"/>
        <v>#NAME?</v>
      </c>
      <c r="H578" s="24" t="s">
        <v>162</v>
      </c>
      <c r="I578" s="24" t="s">
        <v>163</v>
      </c>
      <c r="J578" s="7" t="str">
        <f t="shared" si="27"/>
        <v>Não</v>
      </c>
      <c r="K578" s="25">
        <v>44951</v>
      </c>
      <c r="L578" s="7"/>
      <c r="M578" s="7" t="s">
        <v>42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146</v>
      </c>
      <c r="T578" s="7" t="s">
        <v>1995</v>
      </c>
      <c r="U578" s="7" t="s">
        <v>49</v>
      </c>
      <c r="V578" s="24" t="e">
        <f t="shared" ca="1" si="25"/>
        <v>#NAME?</v>
      </c>
      <c r="W578" s="7"/>
      <c r="X578" s="7"/>
      <c r="Y578" s="29" t="s">
        <v>148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>
        <v>20.75</v>
      </c>
      <c r="BB578" s="30" t="e">
        <f t="array" aca="1" ref="BB578" ca="1">_xludf.XLOOKUP(C578,'PL TOTAL D0'!A:A,'PL TOTAL D0'!C:C,"")</f>
        <v>#NAME?</v>
      </c>
    </row>
    <row r="579" spans="1:54" ht="17.25" customHeight="1">
      <c r="A579" s="23" t="s">
        <v>29</v>
      </c>
      <c r="B579" s="3" t="s">
        <v>1996</v>
      </c>
      <c r="C579" s="4" t="s">
        <v>1997</v>
      </c>
      <c r="D579" s="7" t="s">
        <v>19</v>
      </c>
      <c r="E579" s="7" t="s">
        <v>49</v>
      </c>
      <c r="F579" s="7" t="s">
        <v>167</v>
      </c>
      <c r="G579" s="7" t="e">
        <f t="shared" ca="1" si="24"/>
        <v>#NAME?</v>
      </c>
      <c r="H579" s="24" t="s">
        <v>153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42</v>
      </c>
      <c r="N579" s="26">
        <v>1.2E-2</v>
      </c>
      <c r="O579" s="7" t="s">
        <v>25</v>
      </c>
      <c r="P579" s="27">
        <v>0</v>
      </c>
      <c r="Q579" s="23"/>
      <c r="R579" s="28" t="s">
        <v>1998</v>
      </c>
      <c r="S579" s="7" t="s">
        <v>146</v>
      </c>
      <c r="T579" s="7" t="s">
        <v>1999</v>
      </c>
      <c r="U579" s="7" t="s">
        <v>49</v>
      </c>
      <c r="V579" s="24" t="e">
        <f t="shared" ca="1" si="25"/>
        <v>#NAME?</v>
      </c>
      <c r="W579" s="7"/>
      <c r="X579" s="7" t="s">
        <v>52</v>
      </c>
      <c r="Y579" s="29" t="s">
        <v>148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>
        <v>1829175.06</v>
      </c>
      <c r="BB579" s="30" t="e">
        <f t="array" aca="1" ref="BB579" ca="1">_xludf.XLOOKUP(C579,'PL TOTAL D0'!A:A,'PL TOTAL D0'!C:C,"")</f>
        <v>#NAME?</v>
      </c>
    </row>
    <row r="580" spans="1:54" ht="17.25" customHeight="1">
      <c r="A580" s="23" t="s">
        <v>29</v>
      </c>
      <c r="B580" s="3" t="s">
        <v>1996</v>
      </c>
      <c r="C580" s="4" t="s">
        <v>2000</v>
      </c>
      <c r="D580" s="7" t="s">
        <v>19</v>
      </c>
      <c r="E580" s="7" t="s">
        <v>49</v>
      </c>
      <c r="F580" s="7" t="s">
        <v>167</v>
      </c>
      <c r="G580" s="7" t="e">
        <f t="shared" ca="1" si="24"/>
        <v>#NAME?</v>
      </c>
      <c r="H580" s="24" t="s">
        <v>162</v>
      </c>
      <c r="I580" s="24" t="s">
        <v>1046</v>
      </c>
      <c r="J580" s="7" t="str">
        <f t="shared" si="27"/>
        <v>Não</v>
      </c>
      <c r="K580" s="25">
        <v>45432</v>
      </c>
      <c r="L580" s="7"/>
      <c r="M580" s="7" t="s">
        <v>87</v>
      </c>
      <c r="N580" s="26">
        <v>1.0999999999999999E-2</v>
      </c>
      <c r="O580" s="7" t="s">
        <v>184</v>
      </c>
      <c r="P580" s="27">
        <v>0.2</v>
      </c>
      <c r="Q580" s="23"/>
      <c r="R580" s="28"/>
      <c r="S580" s="7" t="s">
        <v>146</v>
      </c>
      <c r="T580" s="7" t="s">
        <v>1999</v>
      </c>
      <c r="U580" s="7" t="s">
        <v>49</v>
      </c>
      <c r="V580" s="24" t="e">
        <f t="shared" ca="1" si="25"/>
        <v>#NAME?</v>
      </c>
      <c r="W580" s="7"/>
      <c r="X580" s="7" t="s">
        <v>52</v>
      </c>
      <c r="Y580" s="29" t="s">
        <v>148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>
        <v>89761.16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3" t="s">
        <v>2001</v>
      </c>
      <c r="C581" s="4" t="s">
        <v>2002</v>
      </c>
      <c r="D581" s="7" t="s">
        <v>19</v>
      </c>
      <c r="E581" s="7" t="s">
        <v>49</v>
      </c>
      <c r="F581" s="7" t="s">
        <v>50</v>
      </c>
      <c r="G581" s="7" t="e">
        <f t="shared" ca="1" si="24"/>
        <v>#NAME?</v>
      </c>
      <c r="H581" s="24" t="s">
        <v>153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42</v>
      </c>
      <c r="N581" s="26">
        <v>0.01</v>
      </c>
      <c r="O581" s="7" t="s">
        <v>25</v>
      </c>
      <c r="P581" s="27">
        <v>0</v>
      </c>
      <c r="Q581" s="28" t="s">
        <v>2003</v>
      </c>
      <c r="R581" s="28"/>
      <c r="S581" s="7" t="s">
        <v>146</v>
      </c>
      <c r="T581" s="7" t="s">
        <v>2004</v>
      </c>
      <c r="U581" s="7" t="s">
        <v>49</v>
      </c>
      <c r="V581" s="24" t="e">
        <f t="shared" ca="1" si="25"/>
        <v>#NAME?</v>
      </c>
      <c r="W581" s="7"/>
      <c r="X581" s="7"/>
      <c r="Y581" s="29" t="s">
        <v>148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>
        <v>35150.9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2005</v>
      </c>
      <c r="C582" s="4" t="s">
        <v>2006</v>
      </c>
      <c r="D582" s="7" t="s">
        <v>64</v>
      </c>
      <c r="E582" s="7" t="s">
        <v>20</v>
      </c>
      <c r="F582" s="7" t="s">
        <v>490</v>
      </c>
      <c r="G582" s="7" t="e">
        <f t="shared" ca="1" si="24"/>
        <v>#NAME?</v>
      </c>
      <c r="H582" s="24" t="s">
        <v>162</v>
      </c>
      <c r="I582" s="24" t="s">
        <v>212</v>
      </c>
      <c r="J582" s="7" t="s">
        <v>182</v>
      </c>
      <c r="K582" s="25">
        <v>45349</v>
      </c>
      <c r="L582" s="7"/>
      <c r="M582" s="7" t="s">
        <v>351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146</v>
      </c>
      <c r="T582" s="7" t="s">
        <v>2007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" customHeight="1">
      <c r="A583" s="23" t="s">
        <v>29</v>
      </c>
      <c r="B583" s="40" t="s">
        <v>2008</v>
      </c>
      <c r="C583" s="41" t="s">
        <v>2009</v>
      </c>
      <c r="D583" s="7" t="s">
        <v>19</v>
      </c>
      <c r="E583" s="7" t="s">
        <v>34</v>
      </c>
      <c r="F583" s="7" t="s">
        <v>263</v>
      </c>
      <c r="G583" s="7" t="e">
        <f t="shared" ca="1" si="24"/>
        <v>#NAME?</v>
      </c>
      <c r="H583" s="24" t="s">
        <v>153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42</v>
      </c>
      <c r="N583" s="26">
        <v>1.2E-2</v>
      </c>
      <c r="O583" s="7" t="s">
        <v>25</v>
      </c>
      <c r="P583" s="27">
        <v>0</v>
      </c>
      <c r="Q583" s="28" t="s">
        <v>2010</v>
      </c>
      <c r="R583" s="90"/>
      <c r="S583" s="7" t="s">
        <v>146</v>
      </c>
      <c r="T583" s="7" t="s">
        <v>2011</v>
      </c>
      <c r="U583" s="7" t="s">
        <v>39</v>
      </c>
      <c r="V583" s="24" t="e">
        <f t="shared" ca="1" si="25"/>
        <v>#NAME?</v>
      </c>
      <c r="W583" s="7"/>
      <c r="X583" s="7"/>
      <c r="Y583" s="29" t="s">
        <v>148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>
        <v>140163.72</v>
      </c>
      <c r="BB583" s="30" t="e">
        <f t="array" aca="1" ref="BB583" ca="1">_xludf.XLOOKUP(C583,'PL TOTAL D0'!A:A,'PL TOTAL D0'!C:C,"")</f>
        <v>#NAME?</v>
      </c>
    </row>
    <row r="584" spans="1:54" ht="15" customHeight="1">
      <c r="A584" s="23" t="s">
        <v>29</v>
      </c>
      <c r="B584" s="36" t="s">
        <v>2008</v>
      </c>
      <c r="C584" s="34" t="s">
        <v>2012</v>
      </c>
      <c r="D584" s="7" t="s">
        <v>19</v>
      </c>
      <c r="E584" s="7" t="s">
        <v>34</v>
      </c>
      <c r="F584" s="7" t="s">
        <v>263</v>
      </c>
      <c r="G584" s="7" t="e">
        <f t="shared" ca="1" si="24"/>
        <v>#NAME?</v>
      </c>
      <c r="H584" s="24" t="s">
        <v>153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42</v>
      </c>
      <c r="N584" s="26">
        <v>1.2E-2</v>
      </c>
      <c r="O584" s="7" t="s">
        <v>25</v>
      </c>
      <c r="P584" s="27">
        <v>0</v>
      </c>
      <c r="Q584" s="28" t="s">
        <v>2010</v>
      </c>
      <c r="R584" s="90"/>
      <c r="S584" s="7" t="s">
        <v>146</v>
      </c>
      <c r="T584" s="7" t="s">
        <v>2011</v>
      </c>
      <c r="U584" s="7" t="s">
        <v>39</v>
      </c>
      <c r="V584" s="24" t="e">
        <f t="shared" ca="1" si="25"/>
        <v>#NAME?</v>
      </c>
      <c r="W584" s="7"/>
      <c r="X584" s="7"/>
      <c r="Y584" s="29" t="s">
        <v>148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>
        <v>235140.43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2013</v>
      </c>
      <c r="C585" s="4" t="s">
        <v>2014</v>
      </c>
      <c r="D585" s="7" t="s">
        <v>19</v>
      </c>
      <c r="E585" s="7" t="s">
        <v>49</v>
      </c>
      <c r="F585" s="7" t="s">
        <v>278</v>
      </c>
      <c r="G585" s="7" t="e">
        <f t="shared" ca="1" si="24"/>
        <v>#NAME?</v>
      </c>
      <c r="H585" s="24" t="s">
        <v>162</v>
      </c>
      <c r="I585" s="24" t="s">
        <v>163</v>
      </c>
      <c r="J585" s="7" t="str">
        <f t="shared" si="28"/>
        <v>Não</v>
      </c>
      <c r="K585" s="25">
        <v>45356</v>
      </c>
      <c r="L585" s="25"/>
      <c r="M585" s="7" t="s">
        <v>42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146</v>
      </c>
      <c r="T585" s="6" t="s">
        <v>2015</v>
      </c>
      <c r="U585" s="7" t="s">
        <v>46</v>
      </c>
      <c r="V585" s="24" t="e">
        <f t="shared" ca="1" si="25"/>
        <v>#NAME?</v>
      </c>
      <c r="W585" s="7"/>
      <c r="X585" s="7"/>
      <c r="Y585" s="29" t="s">
        <v>148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29</v>
      </c>
      <c r="B586" s="3" t="s">
        <v>2016</v>
      </c>
      <c r="C586" s="60" t="s">
        <v>2017</v>
      </c>
      <c r="D586" s="7" t="s">
        <v>19</v>
      </c>
      <c r="E586" s="7" t="s">
        <v>34</v>
      </c>
      <c r="F586" s="7" t="s">
        <v>617</v>
      </c>
      <c r="G586" s="7" t="e">
        <f t="shared" ca="1" si="24"/>
        <v>#NAME?</v>
      </c>
      <c r="H586" s="24" t="s">
        <v>162</v>
      </c>
      <c r="I586" s="24" t="s">
        <v>163</v>
      </c>
      <c r="J586" s="7" t="str">
        <f t="shared" si="28"/>
        <v>Não</v>
      </c>
      <c r="K586" s="25">
        <v>45163</v>
      </c>
      <c r="L586" s="25"/>
      <c r="M586" s="7" t="s">
        <v>42</v>
      </c>
      <c r="N586" s="26">
        <v>7.0000000000000001E-3</v>
      </c>
      <c r="O586" s="7" t="s">
        <v>25</v>
      </c>
      <c r="P586" s="27">
        <v>0</v>
      </c>
      <c r="Q586" s="90"/>
      <c r="R586" s="28" t="s">
        <v>1158</v>
      </c>
      <c r="S586" s="7" t="s">
        <v>146</v>
      </c>
      <c r="T586" s="7" t="s">
        <v>2018</v>
      </c>
      <c r="U586" s="7" t="s">
        <v>60</v>
      </c>
      <c r="V586" s="24" t="e">
        <f t="shared" ca="1" si="25"/>
        <v>#NAME?</v>
      </c>
      <c r="W586" s="7"/>
      <c r="X586" s="7"/>
      <c r="Y586" s="29" t="s">
        <v>148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>
        <v>0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29</v>
      </c>
      <c r="B587" s="3" t="s">
        <v>2019</v>
      </c>
      <c r="C587" s="4" t="s">
        <v>2020</v>
      </c>
      <c r="D587" s="7" t="s">
        <v>19</v>
      </c>
      <c r="E587" s="7" t="s">
        <v>20</v>
      </c>
      <c r="F587" s="7" t="s">
        <v>200</v>
      </c>
      <c r="G587" s="7" t="e">
        <f t="shared" ca="1" si="24"/>
        <v>#NAME?</v>
      </c>
      <c r="H587" s="24" t="s">
        <v>153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42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146</v>
      </c>
      <c r="T587" s="7" t="s">
        <v>2021</v>
      </c>
      <c r="U587" s="7" t="s">
        <v>49</v>
      </c>
      <c r="V587" s="24" t="e">
        <f t="shared" ca="1" si="25"/>
        <v>#NAME?</v>
      </c>
      <c r="W587" s="7"/>
      <c r="X587" s="7"/>
      <c r="Y587" s="29" t="s">
        <v>148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>
        <v>150607.13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2022</v>
      </c>
      <c r="C588" s="4" t="s">
        <v>2023</v>
      </c>
      <c r="D588" s="7" t="s">
        <v>19</v>
      </c>
      <c r="E588" s="7" t="s">
        <v>49</v>
      </c>
      <c r="F588" s="7" t="s">
        <v>167</v>
      </c>
      <c r="G588" s="7" t="e">
        <f t="shared" ca="1" si="24"/>
        <v>#NAME?</v>
      </c>
      <c r="H588" s="24" t="s">
        <v>153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173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146</v>
      </c>
      <c r="T588" s="7" t="s">
        <v>2024</v>
      </c>
      <c r="U588" s="7" t="s">
        <v>49</v>
      </c>
      <c r="V588" s="24" t="e">
        <f t="shared" ca="1" si="25"/>
        <v>#NAME?</v>
      </c>
      <c r="W588" s="7"/>
      <c r="X588" s="7" t="s">
        <v>40</v>
      </c>
      <c r="Y588" s="29" t="s">
        <v>254</v>
      </c>
      <c r="Z588" s="30"/>
      <c r="AA588" s="30"/>
      <c r="AB588" s="32">
        <v>49075100015619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>
        <v>28708.95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2025</v>
      </c>
      <c r="C589" s="4" t="s">
        <v>2026</v>
      </c>
      <c r="D589" s="7" t="s">
        <v>19</v>
      </c>
      <c r="E589" s="7" t="s">
        <v>49</v>
      </c>
      <c r="F589" s="7" t="s">
        <v>50</v>
      </c>
      <c r="G589" s="7" t="e">
        <f t="shared" ca="1" si="24"/>
        <v>#NAME?</v>
      </c>
      <c r="H589" s="24" t="s">
        <v>144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58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146</v>
      </c>
      <c r="T589" s="119" t="s">
        <v>2027</v>
      </c>
      <c r="U589" s="7" t="s">
        <v>49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.75" customHeight="1">
      <c r="A590" s="23" t="s">
        <v>29</v>
      </c>
      <c r="B590" s="3" t="s">
        <v>2028</v>
      </c>
      <c r="C590" s="4" t="s">
        <v>2029</v>
      </c>
      <c r="D590" s="7" t="s">
        <v>19</v>
      </c>
      <c r="E590" s="7" t="s">
        <v>49</v>
      </c>
      <c r="F590" s="7" t="s">
        <v>167</v>
      </c>
      <c r="G590" s="7" t="e">
        <f t="shared" ca="1" si="24"/>
        <v>#NAME?</v>
      </c>
      <c r="H590" s="24" t="s">
        <v>153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42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146</v>
      </c>
      <c r="T590" s="7" t="s">
        <v>2030</v>
      </c>
      <c r="U590" s="7" t="s">
        <v>49</v>
      </c>
      <c r="V590" s="24" t="e">
        <f t="shared" ca="1" si="25"/>
        <v>#NAME?</v>
      </c>
      <c r="W590" s="7"/>
      <c r="X590" s="7"/>
      <c r="Y590" s="29" t="s">
        <v>148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>
        <v>137530.89000000001</v>
      </c>
      <c r="BB590" s="30" t="e">
        <f t="array" aca="1" ref="BB590" ca="1">_xludf.XLOOKUP(C590,'PL TOTAL D0'!A:A,'PL TOTAL D0'!C:C,"")</f>
        <v>#NAME?</v>
      </c>
    </row>
    <row r="591" spans="1:54" ht="15.75" customHeight="1">
      <c r="A591" s="23" t="s">
        <v>29</v>
      </c>
      <c r="B591" s="3" t="s">
        <v>2028</v>
      </c>
      <c r="C591" s="4" t="s">
        <v>2031</v>
      </c>
      <c r="D591" s="7" t="s">
        <v>19</v>
      </c>
      <c r="E591" s="7" t="s">
        <v>49</v>
      </c>
      <c r="F591" s="7" t="s">
        <v>167</v>
      </c>
      <c r="G591" s="7" t="e">
        <f t="shared" ca="1" si="24"/>
        <v>#NAME?</v>
      </c>
      <c r="H591" s="24" t="s">
        <v>153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42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146</v>
      </c>
      <c r="T591" s="7" t="s">
        <v>2030</v>
      </c>
      <c r="U591" s="7" t="s">
        <v>49</v>
      </c>
      <c r="V591" s="24" t="e">
        <f t="shared" ca="1" si="25"/>
        <v>#NAME?</v>
      </c>
      <c r="W591" s="7"/>
      <c r="X591" s="7"/>
      <c r="Y591" s="29" t="s">
        <v>148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>
        <v>15258.45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2032</v>
      </c>
      <c r="C592" s="4" t="s">
        <v>2033</v>
      </c>
      <c r="D592" s="7" t="s">
        <v>19</v>
      </c>
      <c r="E592" s="7" t="s">
        <v>20</v>
      </c>
      <c r="F592" s="7" t="s">
        <v>200</v>
      </c>
      <c r="G592" s="7" t="e">
        <f t="shared" ca="1" si="24"/>
        <v>#NAME?</v>
      </c>
      <c r="H592" s="24" t="s">
        <v>153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173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146</v>
      </c>
      <c r="T592" s="7" t="s">
        <v>2034</v>
      </c>
      <c r="U592" s="7" t="s">
        <v>20</v>
      </c>
      <c r="V592" s="24" t="e">
        <f t="shared" ca="1" si="25"/>
        <v>#NAME?</v>
      </c>
      <c r="W592" s="7"/>
      <c r="X592" s="7" t="s">
        <v>40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>
        <v>727.83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2035</v>
      </c>
      <c r="C593" s="4" t="s">
        <v>2036</v>
      </c>
      <c r="D593" s="7" t="s">
        <v>19</v>
      </c>
      <c r="E593" s="7" t="s">
        <v>49</v>
      </c>
      <c r="F593" s="7" t="s">
        <v>2037</v>
      </c>
      <c r="G593" s="7" t="e">
        <f t="shared" ca="1" si="24"/>
        <v>#NAME?</v>
      </c>
      <c r="H593" s="24" t="s">
        <v>162</v>
      </c>
      <c r="I593" s="24" t="s">
        <v>163</v>
      </c>
      <c r="J593" s="7" t="str">
        <f t="shared" si="28"/>
        <v>Não</v>
      </c>
      <c r="K593" s="25">
        <v>45166</v>
      </c>
      <c r="L593" s="25"/>
      <c r="M593" s="7" t="s">
        <v>201</v>
      </c>
      <c r="N593" s="26">
        <v>1.4999999999999999E-2</v>
      </c>
      <c r="O593" s="7" t="s">
        <v>37</v>
      </c>
      <c r="P593" s="27">
        <v>0.1</v>
      </c>
      <c r="Q593" s="90"/>
      <c r="R593" s="28"/>
      <c r="S593" s="7" t="s">
        <v>146</v>
      </c>
      <c r="T593" s="7" t="s">
        <v>2038</v>
      </c>
      <c r="U593" s="7" t="s">
        <v>1246</v>
      </c>
      <c r="V593" s="24" t="e">
        <f t="shared" ca="1" si="25"/>
        <v>#NAME?</v>
      </c>
      <c r="W593" s="7"/>
      <c r="X593" s="7"/>
      <c r="Y593" s="29" t="s">
        <v>148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2039</v>
      </c>
      <c r="C594" s="4" t="s">
        <v>2040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162</v>
      </c>
      <c r="I594" s="24" t="s">
        <v>163</v>
      </c>
      <c r="J594" s="7" t="str">
        <f t="shared" si="28"/>
        <v>Não</v>
      </c>
      <c r="K594" s="25">
        <v>45007</v>
      </c>
      <c r="L594" s="7"/>
      <c r="M594" s="7" t="s">
        <v>42</v>
      </c>
      <c r="N594" s="26">
        <v>1.2E-2</v>
      </c>
      <c r="O594" s="7" t="s">
        <v>25</v>
      </c>
      <c r="P594" s="27">
        <v>0</v>
      </c>
      <c r="Q594" s="90"/>
      <c r="R594" s="99" t="s">
        <v>2041</v>
      </c>
      <c r="S594" s="7" t="s">
        <v>146</v>
      </c>
      <c r="T594" s="7" t="s">
        <v>2042</v>
      </c>
      <c r="U594" s="7" t="s">
        <v>20</v>
      </c>
      <c r="V594" s="24" t="e">
        <f t="shared" ca="1" si="25"/>
        <v>#NAME?</v>
      </c>
      <c r="W594" s="7"/>
      <c r="X594" s="7"/>
      <c r="Y594" s="29" t="s">
        <v>148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>
        <v>94.24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2039</v>
      </c>
      <c r="C595" s="4" t="s">
        <v>2043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162</v>
      </c>
      <c r="I595" s="24" t="s">
        <v>163</v>
      </c>
      <c r="J595" s="7" t="str">
        <f t="shared" si="28"/>
        <v>Não</v>
      </c>
      <c r="K595" s="25">
        <v>45163</v>
      </c>
      <c r="L595" s="25"/>
      <c r="M595" s="7" t="s">
        <v>87</v>
      </c>
      <c r="N595" s="26">
        <v>2.5000000000000001E-2</v>
      </c>
      <c r="O595" s="7" t="s">
        <v>184</v>
      </c>
      <c r="P595" s="27">
        <v>0.2</v>
      </c>
      <c r="Q595" s="90"/>
      <c r="R595" s="28"/>
      <c r="S595" s="7" t="s">
        <v>146</v>
      </c>
      <c r="T595" s="7" t="s">
        <v>2042</v>
      </c>
      <c r="U595" s="7" t="s">
        <v>20</v>
      </c>
      <c r="V595" s="24" t="e">
        <f t="shared" ca="1" si="25"/>
        <v>#NAME?</v>
      </c>
      <c r="W595" s="7"/>
      <c r="X595" s="7"/>
      <c r="Y595" s="29" t="s">
        <v>148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2044</v>
      </c>
      <c r="C596" s="4" t="s">
        <v>2045</v>
      </c>
      <c r="D596" s="7" t="s">
        <v>64</v>
      </c>
      <c r="E596" s="7" t="s">
        <v>20</v>
      </c>
      <c r="F596" s="7" t="s">
        <v>143</v>
      </c>
      <c r="G596" s="7" t="e">
        <f t="shared" ca="1" si="24"/>
        <v>#NAME?</v>
      </c>
      <c r="H596" s="24" t="s">
        <v>144</v>
      </c>
      <c r="I596" s="24" t="s">
        <v>25</v>
      </c>
      <c r="J596" s="7" t="s">
        <v>1143</v>
      </c>
      <c r="K596" s="25">
        <v>45089</v>
      </c>
      <c r="L596" s="25">
        <v>45495</v>
      </c>
      <c r="M596" s="7" t="s">
        <v>2046</v>
      </c>
      <c r="N596" s="26">
        <v>0.01</v>
      </c>
      <c r="O596" s="7" t="s">
        <v>37</v>
      </c>
      <c r="P596" s="27">
        <v>0.1</v>
      </c>
      <c r="Q596" s="90"/>
      <c r="R596" s="28" t="s">
        <v>2047</v>
      </c>
      <c r="S596" s="7" t="s">
        <v>146</v>
      </c>
      <c r="T596" s="7" t="s">
        <v>2048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2049</v>
      </c>
      <c r="C597" s="4" t="s">
        <v>2050</v>
      </c>
      <c r="D597" s="7" t="s">
        <v>19</v>
      </c>
      <c r="E597" s="7" t="s">
        <v>20</v>
      </c>
      <c r="F597" s="7" t="s">
        <v>200</v>
      </c>
      <c r="G597" s="7" t="e">
        <f t="shared" ca="1" si="24"/>
        <v>#NAME?</v>
      </c>
      <c r="H597" s="24" t="s">
        <v>144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42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146</v>
      </c>
      <c r="T597" s="7" t="s">
        <v>2051</v>
      </c>
      <c r="U597" s="7" t="s">
        <v>2052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2053</v>
      </c>
      <c r="C598" s="4" t="s">
        <v>2054</v>
      </c>
      <c r="D598" s="7" t="s">
        <v>19</v>
      </c>
      <c r="E598" s="7" t="s">
        <v>49</v>
      </c>
      <c r="F598" s="7" t="s">
        <v>50</v>
      </c>
      <c r="G598" s="7" t="e">
        <f t="shared" ca="1" si="24"/>
        <v>#NAME?</v>
      </c>
      <c r="H598" s="24" t="s">
        <v>153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201</v>
      </c>
      <c r="N598" s="26">
        <v>1.4999999999999999E-2</v>
      </c>
      <c r="O598" s="7" t="s">
        <v>37</v>
      </c>
      <c r="P598" s="27">
        <v>0.1</v>
      </c>
      <c r="Q598" s="90" t="s">
        <v>2055</v>
      </c>
      <c r="R598" s="90"/>
      <c r="S598" s="7" t="s">
        <v>146</v>
      </c>
      <c r="T598" s="7" t="s">
        <v>2056</v>
      </c>
      <c r="U598" s="7" t="s">
        <v>49</v>
      </c>
      <c r="V598" s="24" t="e">
        <f t="shared" ca="1" si="25"/>
        <v>#NAME?</v>
      </c>
      <c r="W598" s="7"/>
      <c r="X598" s="7"/>
      <c r="Y598" s="29" t="s">
        <v>148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>
        <v>13904.99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2057</v>
      </c>
      <c r="C599" s="4" t="s">
        <v>2058</v>
      </c>
      <c r="D599" s="7" t="s">
        <v>19</v>
      </c>
      <c r="E599" s="7" t="s">
        <v>49</v>
      </c>
      <c r="F599" s="7" t="s">
        <v>167</v>
      </c>
      <c r="G599" s="7" t="e">
        <f t="shared" ca="1" si="24"/>
        <v>#NAME?</v>
      </c>
      <c r="H599" s="24" t="s">
        <v>153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87</v>
      </c>
      <c r="N599" s="10">
        <v>2.5000000000000001E-2</v>
      </c>
      <c r="O599" s="7" t="s">
        <v>184</v>
      </c>
      <c r="P599" s="11">
        <v>0.2</v>
      </c>
      <c r="Q599" s="90"/>
      <c r="R599" s="90"/>
      <c r="S599" s="7" t="s">
        <v>146</v>
      </c>
      <c r="T599" s="7" t="s">
        <v>2059</v>
      </c>
      <c r="U599" s="7" t="s">
        <v>49</v>
      </c>
      <c r="V599" s="24" t="e">
        <f t="shared" ca="1" si="25"/>
        <v>#NAME?</v>
      </c>
      <c r="W599" s="7"/>
      <c r="X599" s="7"/>
      <c r="Y599" s="29" t="s">
        <v>148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>
        <v>44775.83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2057</v>
      </c>
      <c r="C600" s="4" t="s">
        <v>2060</v>
      </c>
      <c r="D600" s="7" t="s">
        <v>19</v>
      </c>
      <c r="E600" s="7" t="s">
        <v>49</v>
      </c>
      <c r="F600" s="7" t="s">
        <v>167</v>
      </c>
      <c r="G600" s="7" t="e">
        <f t="shared" ca="1" si="24"/>
        <v>#NAME?</v>
      </c>
      <c r="H600" s="24" t="s">
        <v>153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42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146</v>
      </c>
      <c r="T600" s="7" t="s">
        <v>2059</v>
      </c>
      <c r="U600" s="7" t="s">
        <v>49</v>
      </c>
      <c r="V600" s="24" t="e">
        <f t="shared" ca="1" si="25"/>
        <v>#NAME?</v>
      </c>
      <c r="W600" s="7"/>
      <c r="X600" s="7"/>
      <c r="Y600" s="29" t="s">
        <v>148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>
        <v>579845.1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2061</v>
      </c>
      <c r="C601" s="4" t="s">
        <v>2062</v>
      </c>
      <c r="D601" s="7" t="s">
        <v>19</v>
      </c>
      <c r="E601" s="7" t="s">
        <v>20</v>
      </c>
      <c r="F601" s="7" t="s">
        <v>990</v>
      </c>
      <c r="G601" s="7" t="e">
        <f t="shared" ca="1" si="24"/>
        <v>#NAME?</v>
      </c>
      <c r="H601" s="24" t="s">
        <v>153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358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146</v>
      </c>
      <c r="T601" s="7" t="s">
        <v>2063</v>
      </c>
      <c r="U601" s="7" t="s">
        <v>20</v>
      </c>
      <c r="V601" s="24" t="e">
        <f t="shared" ca="1" si="25"/>
        <v>#NAME?</v>
      </c>
      <c r="W601" s="7"/>
      <c r="X601" s="7" t="s">
        <v>52</v>
      </c>
      <c r="Y601" s="29" t="s">
        <v>148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>
        <v>0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2064</v>
      </c>
      <c r="C602" s="4" t="s">
        <v>2065</v>
      </c>
      <c r="D602" s="7" t="s">
        <v>19</v>
      </c>
      <c r="E602" s="7" t="s">
        <v>49</v>
      </c>
      <c r="F602" s="7" t="s">
        <v>278</v>
      </c>
      <c r="G602" s="7" t="e">
        <f t="shared" ca="1" si="24"/>
        <v>#NAME?</v>
      </c>
      <c r="H602" s="24" t="s">
        <v>162</v>
      </c>
      <c r="I602" s="24" t="s">
        <v>163</v>
      </c>
      <c r="J602" s="7" t="str">
        <f t="shared" si="29"/>
        <v>Não</v>
      </c>
      <c r="K602" s="25">
        <v>45163</v>
      </c>
      <c r="L602" s="25"/>
      <c r="M602" s="7" t="s">
        <v>42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146</v>
      </c>
      <c r="T602" s="7" t="s">
        <v>2066</v>
      </c>
      <c r="U602" s="7" t="s">
        <v>49</v>
      </c>
      <c r="V602" s="24" t="e">
        <f t="shared" ca="1" si="25"/>
        <v>#NAME?</v>
      </c>
      <c r="W602" s="7"/>
      <c r="X602" s="7"/>
      <c r="Y602" s="29" t="s">
        <v>254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2067</v>
      </c>
      <c r="C603" s="49" t="s">
        <v>2068</v>
      </c>
      <c r="D603" s="7" t="s">
        <v>19</v>
      </c>
      <c r="E603" s="7" t="s">
        <v>49</v>
      </c>
      <c r="F603" s="7" t="s">
        <v>278</v>
      </c>
      <c r="G603" s="7" t="e">
        <f t="shared" ca="1" si="24"/>
        <v>#NAME?</v>
      </c>
      <c r="H603" s="24" t="s">
        <v>144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42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146</v>
      </c>
      <c r="T603" s="7" t="s">
        <v>2066</v>
      </c>
      <c r="U603" s="7" t="s">
        <v>49</v>
      </c>
      <c r="V603" s="24" t="e">
        <f t="shared" ca="1" si="25"/>
        <v>#NAME?</v>
      </c>
      <c r="W603" s="7"/>
      <c r="X603" s="7"/>
      <c r="Y603" s="29" t="s">
        <v>254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2069</v>
      </c>
      <c r="C604" s="49" t="s">
        <v>2070</v>
      </c>
      <c r="D604" s="7" t="s">
        <v>19</v>
      </c>
      <c r="E604" s="7" t="s">
        <v>49</v>
      </c>
      <c r="F604" s="7" t="s">
        <v>167</v>
      </c>
      <c r="G604" s="7" t="e">
        <f t="shared" ca="1" si="24"/>
        <v>#NAME?</v>
      </c>
      <c r="H604" s="24" t="s">
        <v>153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42</v>
      </c>
      <c r="N604" s="26">
        <v>1.2E-2</v>
      </c>
      <c r="O604" s="7" t="s">
        <v>25</v>
      </c>
      <c r="P604" s="27">
        <v>0</v>
      </c>
      <c r="Q604" s="28" t="s">
        <v>2071</v>
      </c>
      <c r="R604" s="90"/>
      <c r="S604" s="7" t="s">
        <v>146</v>
      </c>
      <c r="T604" s="7" t="s">
        <v>2072</v>
      </c>
      <c r="U604" s="7" t="s">
        <v>49</v>
      </c>
      <c r="V604" s="24" t="e">
        <f t="shared" ca="1" si="25"/>
        <v>#NAME?</v>
      </c>
      <c r="W604" s="7"/>
      <c r="X604" s="7" t="s">
        <v>52</v>
      </c>
      <c r="Y604" s="29" t="s">
        <v>148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>
        <v>249926.12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168" t="s">
        <v>2073</v>
      </c>
      <c r="C605" s="141" t="s">
        <v>2074</v>
      </c>
      <c r="D605" s="7" t="s">
        <v>19</v>
      </c>
      <c r="E605" s="7" t="s">
        <v>49</v>
      </c>
      <c r="F605" s="7" t="s">
        <v>329</v>
      </c>
      <c r="G605" s="7" t="e">
        <f t="shared" ca="1" si="24"/>
        <v>#NAME?</v>
      </c>
      <c r="H605" s="24" t="s">
        <v>162</v>
      </c>
      <c r="I605" s="24" t="s">
        <v>223</v>
      </c>
      <c r="J605" s="7" t="str">
        <f t="shared" si="29"/>
        <v>Não</v>
      </c>
      <c r="K605" s="25">
        <v>45163</v>
      </c>
      <c r="L605" s="25"/>
      <c r="M605" s="7" t="s">
        <v>201</v>
      </c>
      <c r="N605" s="26">
        <v>1.4999999999999999E-2</v>
      </c>
      <c r="O605" s="7" t="s">
        <v>37</v>
      </c>
      <c r="P605" s="27">
        <v>0.1</v>
      </c>
      <c r="Q605" s="90"/>
      <c r="R605" s="90"/>
      <c r="S605" s="7" t="s">
        <v>146</v>
      </c>
      <c r="T605" s="7" t="s">
        <v>2075</v>
      </c>
      <c r="U605" s="7" t="s">
        <v>49</v>
      </c>
      <c r="V605" s="24" t="e">
        <f t="shared" ca="1" si="25"/>
        <v>#NAME?</v>
      </c>
      <c r="W605" s="7"/>
      <c r="X605" s="7"/>
      <c r="Y605" s="29" t="s">
        <v>148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2076</v>
      </c>
      <c r="C606" s="4" t="s">
        <v>2077</v>
      </c>
      <c r="D606" s="7" t="s">
        <v>19</v>
      </c>
      <c r="E606" s="7" t="s">
        <v>34</v>
      </c>
      <c r="F606" s="7" t="s">
        <v>263</v>
      </c>
      <c r="G606" s="7" t="e">
        <f t="shared" ca="1" si="24"/>
        <v>#NAME?</v>
      </c>
      <c r="H606" s="24" t="s">
        <v>153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87</v>
      </c>
      <c r="N606" s="26">
        <v>2.5000000000000001E-2</v>
      </c>
      <c r="O606" s="7" t="s">
        <v>184</v>
      </c>
      <c r="P606" s="27">
        <v>0.2</v>
      </c>
      <c r="Q606" s="90"/>
      <c r="R606" s="90"/>
      <c r="S606" s="7" t="s">
        <v>146</v>
      </c>
      <c r="T606" s="7" t="s">
        <v>2078</v>
      </c>
      <c r="U606" s="7" t="s">
        <v>39</v>
      </c>
      <c r="V606" s="24" t="e">
        <f t="shared" ca="1" si="25"/>
        <v>#NAME?</v>
      </c>
      <c r="W606" s="7"/>
      <c r="X606" s="7"/>
      <c r="Y606" s="29" t="s">
        <v>148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>
        <v>98688.81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2079</v>
      </c>
      <c r="C607" s="4" t="s">
        <v>2080</v>
      </c>
      <c r="D607" s="7" t="s">
        <v>19</v>
      </c>
      <c r="E607" s="7" t="s">
        <v>20</v>
      </c>
      <c r="F607" s="7" t="s">
        <v>990</v>
      </c>
      <c r="G607" s="7" t="e">
        <f t="shared" ca="1" si="24"/>
        <v>#NAME?</v>
      </c>
      <c r="H607" s="24" t="s">
        <v>153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358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146</v>
      </c>
      <c r="T607" s="7" t="s">
        <v>2081</v>
      </c>
      <c r="U607" s="7" t="s">
        <v>20</v>
      </c>
      <c r="V607" s="24" t="e">
        <f t="shared" ca="1" si="25"/>
        <v>#NAME?</v>
      </c>
      <c r="W607" s="7"/>
      <c r="X607" s="7" t="s">
        <v>52</v>
      </c>
      <c r="Y607" s="29" t="s">
        <v>148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2082</v>
      </c>
      <c r="C608" s="60" t="s">
        <v>2083</v>
      </c>
      <c r="D608" s="7" t="s">
        <v>19</v>
      </c>
      <c r="E608" s="7" t="s">
        <v>20</v>
      </c>
      <c r="F608" s="7" t="s">
        <v>200</v>
      </c>
      <c r="G608" s="7" t="e">
        <f t="shared" ca="1" si="24"/>
        <v>#NAME?</v>
      </c>
      <c r="H608" s="24" t="s">
        <v>153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42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146</v>
      </c>
      <c r="T608" s="7" t="s">
        <v>2084</v>
      </c>
      <c r="U608" s="7" t="s">
        <v>20</v>
      </c>
      <c r="V608" s="24" t="e">
        <f t="shared" ca="1" si="25"/>
        <v>#NAME?</v>
      </c>
      <c r="W608" s="7"/>
      <c r="X608" s="7" t="s">
        <v>52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>
        <v>145011.34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8" t="s">
        <v>2085</v>
      </c>
      <c r="C609" s="39" t="s">
        <v>2086</v>
      </c>
      <c r="D609" s="7" t="s">
        <v>19</v>
      </c>
      <c r="E609" s="7" t="s">
        <v>49</v>
      </c>
      <c r="F609" s="7" t="s">
        <v>167</v>
      </c>
      <c r="G609" s="7" t="e">
        <f t="shared" ca="1" si="24"/>
        <v>#NAME?</v>
      </c>
      <c r="H609" s="24" t="s">
        <v>153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42</v>
      </c>
      <c r="N609" s="26">
        <v>1.2E-2</v>
      </c>
      <c r="O609" s="7" t="s">
        <v>25</v>
      </c>
      <c r="P609" s="27">
        <v>0</v>
      </c>
      <c r="Q609" s="169" t="s">
        <v>2087</v>
      </c>
      <c r="R609" s="90"/>
      <c r="S609" s="7" t="s">
        <v>146</v>
      </c>
      <c r="T609" s="7" t="s">
        <v>2088</v>
      </c>
      <c r="U609" s="7" t="s">
        <v>49</v>
      </c>
      <c r="V609" s="24" t="e">
        <f t="shared" ca="1" si="25"/>
        <v>#NAME?</v>
      </c>
      <c r="W609" s="7"/>
      <c r="X609" s="7" t="s">
        <v>52</v>
      </c>
      <c r="Y609" s="29" t="s">
        <v>148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>
        <v>290844.23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8" t="s">
        <v>2089</v>
      </c>
      <c r="C610" s="39" t="s">
        <v>2090</v>
      </c>
      <c r="D610" s="7" t="s">
        <v>72</v>
      </c>
      <c r="E610" s="7" t="s">
        <v>20</v>
      </c>
      <c r="F610" s="7" t="s">
        <v>338</v>
      </c>
      <c r="G610" s="7" t="e">
        <f t="shared" ca="1" si="24"/>
        <v>#NAME?</v>
      </c>
      <c r="H610" s="24" t="s">
        <v>153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42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146</v>
      </c>
      <c r="T610" s="7" t="s">
        <v>2091</v>
      </c>
      <c r="U610" s="7" t="s">
        <v>20</v>
      </c>
      <c r="V610" s="24" t="e">
        <f t="shared" ca="1" si="25"/>
        <v>#NAME?</v>
      </c>
      <c r="W610" s="7"/>
      <c r="X610" s="7" t="s">
        <v>52</v>
      </c>
      <c r="Y610" s="29" t="s">
        <v>148</v>
      </c>
      <c r="Z610" s="30"/>
      <c r="AA610" s="30"/>
      <c r="AB610" s="32">
        <v>49075100015627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>
        <v>129363.43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2092</v>
      </c>
      <c r="C611" s="4" t="s">
        <v>2093</v>
      </c>
      <c r="D611" s="7" t="s">
        <v>19</v>
      </c>
      <c r="E611" s="7" t="s">
        <v>49</v>
      </c>
      <c r="F611" s="7" t="s">
        <v>278</v>
      </c>
      <c r="G611" s="7" t="e">
        <f t="shared" ca="1" si="24"/>
        <v>#NAME?</v>
      </c>
      <c r="H611" s="24" t="s">
        <v>153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42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146</v>
      </c>
      <c r="T611" s="7" t="s">
        <v>2094</v>
      </c>
      <c r="U611" s="7" t="s">
        <v>49</v>
      </c>
      <c r="V611" s="24" t="e">
        <f t="shared" ca="1" si="25"/>
        <v>#NAME?</v>
      </c>
      <c r="W611" s="7"/>
      <c r="X611" s="7"/>
      <c r="Y611" s="29" t="s">
        <v>254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>
        <v>615091.65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3" t="s">
        <v>2095</v>
      </c>
      <c r="C612" s="4" t="s">
        <v>2096</v>
      </c>
      <c r="D612" s="7" t="s">
        <v>19</v>
      </c>
      <c r="E612" s="7" t="s">
        <v>49</v>
      </c>
      <c r="F612" s="7" t="s">
        <v>278</v>
      </c>
      <c r="G612" s="7" t="e">
        <f t="shared" ca="1" si="24"/>
        <v>#NAME?</v>
      </c>
      <c r="H612" s="24" t="s">
        <v>168</v>
      </c>
      <c r="I612" s="24" t="s">
        <v>223</v>
      </c>
      <c r="J612" s="7" t="str">
        <f t="shared" si="29"/>
        <v>Não</v>
      </c>
      <c r="K612" s="25">
        <v>45566</v>
      </c>
      <c r="L612" s="7"/>
      <c r="M612" s="7" t="s">
        <v>42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188</v>
      </c>
      <c r="T612" s="7" t="s">
        <v>2097</v>
      </c>
      <c r="U612" s="7" t="s">
        <v>49</v>
      </c>
      <c r="V612" s="24" t="e">
        <f t="shared" ca="1" si="25"/>
        <v>#NAME?</v>
      </c>
      <c r="W612" s="7"/>
      <c r="X612" s="7" t="s">
        <v>52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75" t="s">
        <v>2098</v>
      </c>
      <c r="C613" s="44" t="s">
        <v>2099</v>
      </c>
      <c r="D613" s="7" t="s">
        <v>55</v>
      </c>
      <c r="E613" s="7" t="s">
        <v>34</v>
      </c>
      <c r="F613" s="7" t="s">
        <v>2100</v>
      </c>
      <c r="G613" s="7" t="e">
        <f t="shared" ca="1" si="24"/>
        <v>#NAME?</v>
      </c>
      <c r="H613" s="24" t="s">
        <v>153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201</v>
      </c>
      <c r="N613" s="124">
        <v>1.4999999999999999E-2</v>
      </c>
      <c r="O613" s="125" t="s">
        <v>37</v>
      </c>
      <c r="P613" s="126">
        <v>0.1</v>
      </c>
      <c r="Q613" s="90"/>
      <c r="R613" s="90"/>
      <c r="S613" s="7" t="s">
        <v>146</v>
      </c>
      <c r="T613" s="12" t="s">
        <v>2101</v>
      </c>
      <c r="U613" s="7" t="s">
        <v>60</v>
      </c>
      <c r="V613" s="24" t="e">
        <f t="shared" ca="1" si="25"/>
        <v>#NAME?</v>
      </c>
      <c r="W613" s="7"/>
      <c r="X613" s="7" t="s">
        <v>91</v>
      </c>
      <c r="Y613" s="29" t="s">
        <v>148</v>
      </c>
      <c r="Z613" s="30"/>
      <c r="AA613" s="30"/>
      <c r="AB613" s="32">
        <v>49075100015635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>
        <v>1768907.41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75" t="s">
        <v>2098</v>
      </c>
      <c r="C614" s="44" t="s">
        <v>2102</v>
      </c>
      <c r="D614" s="7" t="s">
        <v>55</v>
      </c>
      <c r="E614" s="7" t="s">
        <v>34</v>
      </c>
      <c r="F614" s="7" t="s">
        <v>2100</v>
      </c>
      <c r="G614" s="7" t="e">
        <f t="shared" ca="1" si="24"/>
        <v>#NAME?</v>
      </c>
      <c r="H614" s="24" t="s">
        <v>153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201</v>
      </c>
      <c r="N614" s="124">
        <v>1.4999999999999999E-2</v>
      </c>
      <c r="O614" s="125" t="s">
        <v>37</v>
      </c>
      <c r="P614" s="126">
        <v>0.1</v>
      </c>
      <c r="Q614" s="90"/>
      <c r="R614" s="90"/>
      <c r="S614" s="7" t="s">
        <v>146</v>
      </c>
      <c r="T614" s="12" t="s">
        <v>2101</v>
      </c>
      <c r="U614" s="7" t="s">
        <v>60</v>
      </c>
      <c r="V614" s="24" t="e">
        <f t="shared" ca="1" si="25"/>
        <v>#NAME?</v>
      </c>
      <c r="W614" s="7"/>
      <c r="X614" s="7" t="s">
        <v>91</v>
      </c>
      <c r="Y614" s="29" t="s">
        <v>148</v>
      </c>
      <c r="Z614" s="30"/>
      <c r="AA614" s="30"/>
      <c r="AB614" s="32">
        <v>49075100015651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>
        <v>1663130.17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75" t="s">
        <v>2103</v>
      </c>
      <c r="C615" s="44" t="s">
        <v>2104</v>
      </c>
      <c r="D615" s="7" t="s">
        <v>19</v>
      </c>
      <c r="E615" s="7" t="s">
        <v>34</v>
      </c>
      <c r="F615" s="7" t="s">
        <v>35</v>
      </c>
      <c r="G615" s="7" t="e">
        <f t="shared" ca="1" si="24"/>
        <v>#NAME?</v>
      </c>
      <c r="H615" s="24" t="s">
        <v>153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58</v>
      </c>
      <c r="N615" s="170">
        <v>1.2E-2</v>
      </c>
      <c r="O615" s="171" t="s">
        <v>37</v>
      </c>
      <c r="P615" s="172">
        <v>0.1</v>
      </c>
      <c r="Q615" s="28" t="s">
        <v>2105</v>
      </c>
      <c r="R615" s="90"/>
      <c r="S615" s="7" t="s">
        <v>146</v>
      </c>
      <c r="T615" s="12" t="s">
        <v>2106</v>
      </c>
      <c r="U615" s="7" t="s">
        <v>39</v>
      </c>
      <c r="V615" s="24" t="e">
        <f t="shared" ca="1" si="25"/>
        <v>#NAME?</v>
      </c>
      <c r="W615" s="7"/>
      <c r="X615" s="7" t="s">
        <v>52</v>
      </c>
      <c r="Y615" s="29" t="s">
        <v>254</v>
      </c>
      <c r="Z615" s="30"/>
      <c r="AA615" s="30"/>
      <c r="AB615" s="32">
        <v>49075100015600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>
        <v>1203152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75" t="s">
        <v>2107</v>
      </c>
      <c r="C616" s="44" t="s">
        <v>2108</v>
      </c>
      <c r="D616" s="7" t="s">
        <v>19</v>
      </c>
      <c r="E616" s="7" t="s">
        <v>20</v>
      </c>
      <c r="F616" s="7" t="s">
        <v>200</v>
      </c>
      <c r="G616" s="7" t="e">
        <f t="shared" ca="1" si="24"/>
        <v>#NAME?</v>
      </c>
      <c r="H616" s="24" t="s">
        <v>153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467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188</v>
      </c>
      <c r="T616" s="12" t="s">
        <v>2109</v>
      </c>
      <c r="U616" s="7" t="s">
        <v>20</v>
      </c>
      <c r="V616" s="24" t="e">
        <f t="shared" ca="1" si="25"/>
        <v>#NAME?</v>
      </c>
      <c r="W616" s="7"/>
      <c r="X616" s="7" t="s">
        <v>40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>
        <v>0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3" t="s">
        <v>2110</v>
      </c>
      <c r="C617" s="4" t="s">
        <v>2111</v>
      </c>
      <c r="D617" s="7" t="s">
        <v>19</v>
      </c>
      <c r="E617" s="7" t="s">
        <v>20</v>
      </c>
      <c r="F617" s="7" t="s">
        <v>200</v>
      </c>
      <c r="G617" s="7" t="e">
        <f t="shared" ca="1" si="24"/>
        <v>#NAME?</v>
      </c>
      <c r="H617" s="24" t="s">
        <v>153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201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146</v>
      </c>
      <c r="T617" s="7" t="s">
        <v>2112</v>
      </c>
      <c r="U617" s="7" t="s">
        <v>20</v>
      </c>
      <c r="V617" s="24" t="e">
        <f t="shared" ca="1" si="25"/>
        <v>#NAME?</v>
      </c>
      <c r="W617" s="7"/>
      <c r="X617" s="7"/>
      <c r="Y617" s="29" t="s">
        <v>148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>
        <v>128597.49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2113</v>
      </c>
      <c r="C618" s="4" t="s">
        <v>2114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153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87</v>
      </c>
      <c r="N618" s="26">
        <v>2.5000000000000001E-2</v>
      </c>
      <c r="O618" s="7" t="s">
        <v>184</v>
      </c>
      <c r="P618" s="27">
        <v>0.2</v>
      </c>
      <c r="Q618" s="28"/>
      <c r="R618" s="28"/>
      <c r="S618" s="7" t="s">
        <v>146</v>
      </c>
      <c r="T618" s="7" t="s">
        <v>2115</v>
      </c>
      <c r="U618" s="7" t="s">
        <v>20</v>
      </c>
      <c r="V618" s="24" t="e">
        <f t="shared" ca="1" si="25"/>
        <v>#NAME?</v>
      </c>
      <c r="W618" s="7"/>
      <c r="X618" s="7"/>
      <c r="Y618" s="29" t="s">
        <v>148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>
        <v>291430.67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2116</v>
      </c>
      <c r="C619" s="4" t="s">
        <v>2117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153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42</v>
      </c>
      <c r="N619" s="26">
        <v>1.2E-2</v>
      </c>
      <c r="O619" s="7" t="s">
        <v>25</v>
      </c>
      <c r="P619" s="27">
        <v>0</v>
      </c>
      <c r="Q619" s="28" t="s">
        <v>2118</v>
      </c>
      <c r="R619" s="28"/>
      <c r="S619" s="7" t="s">
        <v>146</v>
      </c>
      <c r="T619" s="7" t="s">
        <v>2115</v>
      </c>
      <c r="U619" s="7" t="s">
        <v>20</v>
      </c>
      <c r="V619" s="24" t="e">
        <f t="shared" ca="1" si="25"/>
        <v>#NAME?</v>
      </c>
      <c r="W619" s="7"/>
      <c r="X619" s="7"/>
      <c r="Y619" s="29" t="s">
        <v>148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>
        <v>1720123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37" t="s">
        <v>2119</v>
      </c>
      <c r="C620" s="4" t="s">
        <v>2120</v>
      </c>
      <c r="D620" s="7" t="s">
        <v>19</v>
      </c>
      <c r="E620" s="7" t="s">
        <v>49</v>
      </c>
      <c r="F620" s="7" t="s">
        <v>329</v>
      </c>
      <c r="G620" s="7" t="e">
        <f t="shared" ca="1" si="24"/>
        <v>#NAME?</v>
      </c>
      <c r="H620" s="24" t="s">
        <v>153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42</v>
      </c>
      <c r="N620" s="26">
        <v>8.0000000000000002E-3</v>
      </c>
      <c r="O620" s="7" t="s">
        <v>25</v>
      </c>
      <c r="P620" s="27">
        <v>0</v>
      </c>
      <c r="Q620" s="28" t="s">
        <v>2121</v>
      </c>
      <c r="R620" s="90"/>
      <c r="S620" s="7" t="s">
        <v>188</v>
      </c>
      <c r="T620" s="7" t="s">
        <v>2122</v>
      </c>
      <c r="U620" s="7" t="s">
        <v>49</v>
      </c>
      <c r="V620" s="24" t="e">
        <f t="shared" ca="1" si="25"/>
        <v>#NAME?</v>
      </c>
      <c r="W620" s="7"/>
      <c r="X620" s="7"/>
      <c r="Y620" s="29" t="s">
        <v>254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>
        <v>1723439.14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3" t="s">
        <v>2123</v>
      </c>
      <c r="C621" s="4" t="s">
        <v>2124</v>
      </c>
      <c r="D621" s="7" t="s">
        <v>19</v>
      </c>
      <c r="E621" s="7" t="s">
        <v>49</v>
      </c>
      <c r="F621" s="7" t="s">
        <v>50</v>
      </c>
      <c r="G621" s="7" t="e">
        <f t="shared" ca="1" si="24"/>
        <v>#NAME?</v>
      </c>
      <c r="H621" s="24" t="s">
        <v>162</v>
      </c>
      <c r="I621" s="24" t="s">
        <v>163</v>
      </c>
      <c r="J621" s="7" t="str">
        <f t="shared" si="29"/>
        <v>Não</v>
      </c>
      <c r="K621" s="25">
        <v>44973</v>
      </c>
      <c r="L621" s="7"/>
      <c r="M621" s="7" t="s">
        <v>42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146</v>
      </c>
      <c r="T621" s="7" t="s">
        <v>2125</v>
      </c>
      <c r="U621" s="7" t="s">
        <v>49</v>
      </c>
      <c r="V621" s="24" t="e">
        <f t="shared" ca="1" si="25"/>
        <v>#NAME?</v>
      </c>
      <c r="W621" s="7"/>
      <c r="X621" s="7"/>
      <c r="Y621" s="29" t="s">
        <v>148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>
        <v>0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36" t="s">
        <v>2126</v>
      </c>
      <c r="C622" s="44" t="s">
        <v>2127</v>
      </c>
      <c r="D622" s="7" t="s">
        <v>80</v>
      </c>
      <c r="E622" s="7" t="s">
        <v>49</v>
      </c>
      <c r="F622" s="7" t="s">
        <v>81</v>
      </c>
      <c r="G622" s="7" t="e">
        <f t="shared" ca="1" si="24"/>
        <v>#NAME?</v>
      </c>
      <c r="H622" s="24" t="s">
        <v>153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42</v>
      </c>
      <c r="N622" s="26">
        <v>1.2E-2</v>
      </c>
      <c r="O622" s="7" t="s">
        <v>25</v>
      </c>
      <c r="P622" s="27">
        <v>0</v>
      </c>
      <c r="Q622" s="28" t="s">
        <v>2128</v>
      </c>
      <c r="R622" s="28"/>
      <c r="S622" s="7" t="s">
        <v>188</v>
      </c>
      <c r="T622" s="6" t="s">
        <v>2129</v>
      </c>
      <c r="U622" s="7" t="s">
        <v>49</v>
      </c>
      <c r="V622" s="24" t="e">
        <f t="shared" ca="1" si="25"/>
        <v>#NAME?</v>
      </c>
      <c r="W622" s="7"/>
      <c r="X622" s="7"/>
      <c r="Y622" s="29" t="s">
        <v>148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>
        <v>1353938.2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3" t="s">
        <v>2130</v>
      </c>
      <c r="C623" s="4" t="s">
        <v>2131</v>
      </c>
      <c r="D623" s="7" t="s">
        <v>19</v>
      </c>
      <c r="E623" s="7" t="s">
        <v>34</v>
      </c>
      <c r="F623" s="7" t="s">
        <v>35</v>
      </c>
      <c r="G623" s="7" t="e">
        <f t="shared" ca="1" si="24"/>
        <v>#NAME?</v>
      </c>
      <c r="H623" s="24" t="s">
        <v>153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58</v>
      </c>
      <c r="N623" s="26">
        <v>1.2E-2</v>
      </c>
      <c r="O623" s="7" t="s">
        <v>37</v>
      </c>
      <c r="P623" s="27">
        <v>0.1</v>
      </c>
      <c r="Q623" s="90"/>
      <c r="R623" s="28" t="s">
        <v>2132</v>
      </c>
      <c r="S623" s="7" t="s">
        <v>146</v>
      </c>
      <c r="T623" s="7" t="s">
        <v>2133</v>
      </c>
      <c r="U623" s="7" t="s">
        <v>39</v>
      </c>
      <c r="V623" s="24" t="e">
        <f t="shared" ca="1" si="25"/>
        <v>#NAME?</v>
      </c>
      <c r="W623" s="7"/>
      <c r="X623" s="7"/>
      <c r="Y623" s="29" t="s">
        <v>148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>
        <v>508386.76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2134</v>
      </c>
      <c r="C624" s="4" t="s">
        <v>2135</v>
      </c>
      <c r="D624" s="7" t="s">
        <v>19</v>
      </c>
      <c r="E624" s="7" t="s">
        <v>34</v>
      </c>
      <c r="F624" s="7" t="s">
        <v>35</v>
      </c>
      <c r="G624" s="7" t="e">
        <f t="shared" ca="1" si="24"/>
        <v>#NAME?</v>
      </c>
      <c r="H624" s="24" t="s">
        <v>162</v>
      </c>
      <c r="I624" s="24" t="s">
        <v>163</v>
      </c>
      <c r="J624" s="7" t="str">
        <f t="shared" si="29"/>
        <v>Não</v>
      </c>
      <c r="K624" s="25">
        <v>45127</v>
      </c>
      <c r="L624" s="25"/>
      <c r="M624" s="7" t="s">
        <v>87</v>
      </c>
      <c r="N624" s="26">
        <v>2.5000000000000001E-2</v>
      </c>
      <c r="O624" s="7" t="s">
        <v>184</v>
      </c>
      <c r="P624" s="27">
        <v>0.2</v>
      </c>
      <c r="Q624" s="28"/>
      <c r="R624" s="90"/>
      <c r="S624" s="7" t="s">
        <v>146</v>
      </c>
      <c r="T624" s="7" t="s">
        <v>2136</v>
      </c>
      <c r="U624" s="7" t="s">
        <v>39</v>
      </c>
      <c r="V624" s="24" t="e">
        <f t="shared" ca="1" si="25"/>
        <v>#NAME?</v>
      </c>
      <c r="W624" s="7"/>
      <c r="X624" s="7"/>
      <c r="Y624" s="29" t="s">
        <v>148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>
        <v>273.07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2134</v>
      </c>
      <c r="C625" s="4" t="s">
        <v>2137</v>
      </c>
      <c r="D625" s="7" t="s">
        <v>19</v>
      </c>
      <c r="E625" s="7" t="s">
        <v>34</v>
      </c>
      <c r="F625" s="7" t="s">
        <v>35</v>
      </c>
      <c r="G625" s="7" t="e">
        <f t="shared" ca="1" si="24"/>
        <v>#NAME?</v>
      </c>
      <c r="H625" s="24" t="s">
        <v>153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58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146</v>
      </c>
      <c r="T625" s="7" t="s">
        <v>2136</v>
      </c>
      <c r="U625" s="7" t="s">
        <v>39</v>
      </c>
      <c r="V625" s="24" t="e">
        <f t="shared" ca="1" si="25"/>
        <v>#NAME?</v>
      </c>
      <c r="W625" s="7"/>
      <c r="X625" s="7"/>
      <c r="Y625" s="29" t="s">
        <v>148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>
        <v>188218.43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2138</v>
      </c>
      <c r="C626" s="4" t="s">
        <v>2139</v>
      </c>
      <c r="D626" s="7" t="s">
        <v>19</v>
      </c>
      <c r="E626" s="7" t="s">
        <v>20</v>
      </c>
      <c r="F626" s="7" t="s">
        <v>373</v>
      </c>
      <c r="G626" s="7" t="e">
        <f t="shared" ca="1" si="24"/>
        <v>#NAME?</v>
      </c>
      <c r="H626" s="24" t="s">
        <v>162</v>
      </c>
      <c r="I626" s="24" t="s">
        <v>212</v>
      </c>
      <c r="J626" s="7" t="str">
        <f t="shared" si="29"/>
        <v>Não</v>
      </c>
      <c r="K626" s="25">
        <v>45449</v>
      </c>
      <c r="L626" s="7"/>
      <c r="M626" s="127" t="s">
        <v>2140</v>
      </c>
      <c r="N626" s="128">
        <v>1.0999999999999999E-2</v>
      </c>
      <c r="O626" s="129" t="s">
        <v>37</v>
      </c>
      <c r="P626" s="130">
        <v>0.1</v>
      </c>
      <c r="Q626" s="28"/>
      <c r="R626" s="90"/>
      <c r="S626" s="7" t="s">
        <v>146</v>
      </c>
      <c r="T626" s="7" t="s">
        <v>2141</v>
      </c>
      <c r="U626" s="7" t="s">
        <v>20</v>
      </c>
      <c r="V626" s="24" t="e">
        <f t="shared" ca="1" si="25"/>
        <v>#NAME?</v>
      </c>
      <c r="W626" s="7"/>
      <c r="X626" s="7" t="s">
        <v>52</v>
      </c>
      <c r="Y626" s="29" t="s">
        <v>148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>
        <v>0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7" t="s">
        <v>2142</v>
      </c>
      <c r="C627" s="4" t="s">
        <v>2143</v>
      </c>
      <c r="D627" s="7" t="s">
        <v>19</v>
      </c>
      <c r="E627" s="7" t="s">
        <v>49</v>
      </c>
      <c r="F627" s="7" t="s">
        <v>50</v>
      </c>
      <c r="G627" s="7" t="e">
        <f t="shared" ca="1" si="24"/>
        <v>#NAME?</v>
      </c>
      <c r="H627" s="24" t="s">
        <v>153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36</v>
      </c>
      <c r="N627" s="26">
        <v>1.2E-2</v>
      </c>
      <c r="O627" s="7" t="s">
        <v>37</v>
      </c>
      <c r="P627" s="27">
        <v>0.1</v>
      </c>
      <c r="Q627" s="28" t="s">
        <v>2144</v>
      </c>
      <c r="R627" s="177" t="s">
        <v>2145</v>
      </c>
      <c r="S627" s="7" t="s">
        <v>146</v>
      </c>
      <c r="T627" s="7" t="s">
        <v>2146</v>
      </c>
      <c r="U627" s="7" t="s">
        <v>49</v>
      </c>
      <c r="V627" s="24" t="e">
        <f t="shared" ca="1" si="25"/>
        <v>#NAME?</v>
      </c>
      <c r="W627" s="7"/>
      <c r="X627" s="7"/>
      <c r="Y627" s="29" t="s">
        <v>148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>
        <v>1656399.28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2147</v>
      </c>
      <c r="C628" s="4" t="s">
        <v>2148</v>
      </c>
      <c r="D628" s="7" t="s">
        <v>19</v>
      </c>
      <c r="E628" s="7" t="s">
        <v>20</v>
      </c>
      <c r="F628" s="7" t="s">
        <v>200</v>
      </c>
      <c r="G628" s="7" t="e">
        <f t="shared" ca="1" si="24"/>
        <v>#NAME?</v>
      </c>
      <c r="H628" s="24" t="s">
        <v>153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58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146</v>
      </c>
      <c r="T628" s="7" t="s">
        <v>2149</v>
      </c>
      <c r="U628" s="7" t="s">
        <v>20</v>
      </c>
      <c r="V628" s="24" t="e">
        <f t="shared" ca="1" si="25"/>
        <v>#NAME?</v>
      </c>
      <c r="W628" s="7"/>
      <c r="X628" s="7"/>
      <c r="Y628" s="29" t="s">
        <v>148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>
        <v>27939.79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" t="s">
        <v>2150</v>
      </c>
      <c r="C629" s="4" t="s">
        <v>2151</v>
      </c>
      <c r="D629" s="7" t="s">
        <v>19</v>
      </c>
      <c r="E629" s="7" t="s">
        <v>49</v>
      </c>
      <c r="F629" s="7" t="s">
        <v>278</v>
      </c>
      <c r="G629" s="7" t="e">
        <f t="shared" ca="1" si="24"/>
        <v>#NAME?</v>
      </c>
      <c r="H629" s="24" t="s">
        <v>162</v>
      </c>
      <c r="I629" s="24" t="s">
        <v>163</v>
      </c>
      <c r="J629" s="7" t="str">
        <f t="shared" si="29"/>
        <v>Não</v>
      </c>
      <c r="K629" s="25">
        <v>44943</v>
      </c>
      <c r="L629" s="7"/>
      <c r="M629" s="7" t="s">
        <v>42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146</v>
      </c>
      <c r="T629" s="7" t="s">
        <v>2152</v>
      </c>
      <c r="U629" s="7" t="s">
        <v>49</v>
      </c>
      <c r="V629" s="24" t="e">
        <f t="shared" ca="1" si="25"/>
        <v>#NAME?</v>
      </c>
      <c r="W629" s="7"/>
      <c r="X629" s="7"/>
      <c r="Y629" s="29" t="s">
        <v>148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>
        <v>0.14000000000000001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2150</v>
      </c>
      <c r="C630" s="4" t="s">
        <v>2153</v>
      </c>
      <c r="D630" s="7" t="s">
        <v>19</v>
      </c>
      <c r="E630" s="7" t="s">
        <v>49</v>
      </c>
      <c r="F630" s="7" t="s">
        <v>278</v>
      </c>
      <c r="G630" s="7" t="e">
        <f t="shared" ca="1" si="24"/>
        <v>#NAME?</v>
      </c>
      <c r="H630" s="24" t="s">
        <v>162</v>
      </c>
      <c r="I630" s="24" t="s">
        <v>163</v>
      </c>
      <c r="J630" s="7" t="str">
        <f t="shared" si="29"/>
        <v>Não</v>
      </c>
      <c r="K630" s="25">
        <v>45163</v>
      </c>
      <c r="L630" s="25"/>
      <c r="M630" s="7" t="s">
        <v>201</v>
      </c>
      <c r="N630" s="26">
        <v>1.4999999999999999E-2</v>
      </c>
      <c r="O630" s="7" t="s">
        <v>37</v>
      </c>
      <c r="P630" s="27">
        <v>0.1</v>
      </c>
      <c r="Q630" s="90"/>
      <c r="R630" s="90"/>
      <c r="S630" s="7" t="s">
        <v>146</v>
      </c>
      <c r="T630" s="7" t="s">
        <v>2152</v>
      </c>
      <c r="U630" s="7" t="s">
        <v>49</v>
      </c>
      <c r="V630" s="24" t="e">
        <f t="shared" ca="1" si="25"/>
        <v>#NAME?</v>
      </c>
      <c r="W630" s="7"/>
      <c r="X630" s="7"/>
      <c r="Y630" s="29" t="s">
        <v>148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>
        <v>0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2154</v>
      </c>
      <c r="C631" s="4" t="s">
        <v>2155</v>
      </c>
      <c r="D631" s="7" t="s">
        <v>19</v>
      </c>
      <c r="E631" s="7" t="s">
        <v>34</v>
      </c>
      <c r="F631" s="7" t="s">
        <v>35</v>
      </c>
      <c r="G631" s="7" t="e">
        <f t="shared" ca="1" si="24"/>
        <v>#NAME?</v>
      </c>
      <c r="H631" s="24" t="s">
        <v>153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201</v>
      </c>
      <c r="N631" s="26">
        <v>1.4999999999999999E-2</v>
      </c>
      <c r="O631" s="7" t="s">
        <v>37</v>
      </c>
      <c r="P631" s="27">
        <v>0.1</v>
      </c>
      <c r="Q631" s="23"/>
      <c r="R631" s="28" t="s">
        <v>2156</v>
      </c>
      <c r="S631" s="7" t="s">
        <v>146</v>
      </c>
      <c r="T631" s="7" t="s">
        <v>2157</v>
      </c>
      <c r="U631" s="7" t="s">
        <v>39</v>
      </c>
      <c r="V631" s="24" t="e">
        <f t="shared" ca="1" si="25"/>
        <v>#NAME?</v>
      </c>
      <c r="W631" s="7"/>
      <c r="X631" s="7"/>
      <c r="Y631" s="29" t="s">
        <v>148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>
        <v>981498.12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7" t="s">
        <v>2158</v>
      </c>
      <c r="C632" s="4" t="s">
        <v>2159</v>
      </c>
      <c r="D632" s="7" t="s">
        <v>19</v>
      </c>
      <c r="E632" s="7" t="s">
        <v>34</v>
      </c>
      <c r="F632" s="7" t="s">
        <v>35</v>
      </c>
      <c r="G632" s="7" t="e">
        <f t="shared" ca="1" si="24"/>
        <v>#NAME?</v>
      </c>
      <c r="H632" s="24" t="s">
        <v>144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42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146</v>
      </c>
      <c r="T632" s="7" t="s">
        <v>2157</v>
      </c>
      <c r="U632" s="7" t="s">
        <v>39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>
        <v>0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40" t="s">
        <v>2160</v>
      </c>
      <c r="C633" s="44" t="s">
        <v>2161</v>
      </c>
      <c r="D633" s="7" t="s">
        <v>64</v>
      </c>
      <c r="E633" s="7" t="s">
        <v>20</v>
      </c>
      <c r="F633" s="7" t="s">
        <v>143</v>
      </c>
      <c r="G633" s="7" t="e">
        <f t="shared" ca="1" si="24"/>
        <v>#NAME?</v>
      </c>
      <c r="H633" s="24" t="s">
        <v>144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58</v>
      </c>
      <c r="N633" s="26">
        <v>1.2E-2</v>
      </c>
      <c r="O633" s="7" t="s">
        <v>37</v>
      </c>
      <c r="P633" s="27">
        <v>0.1</v>
      </c>
      <c r="Q633" s="28"/>
      <c r="R633" s="28"/>
      <c r="S633" s="7" t="s">
        <v>146</v>
      </c>
      <c r="T633" s="7" t="s">
        <v>2162</v>
      </c>
      <c r="U633" s="7" t="s">
        <v>20</v>
      </c>
      <c r="V633" s="24" t="e">
        <f t="shared" ca="1" si="25"/>
        <v>#NAME?</v>
      </c>
      <c r="W633" s="7"/>
      <c r="X633" s="7"/>
      <c r="Y633" s="29" t="s">
        <v>254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8" t="s">
        <v>2163</v>
      </c>
      <c r="C634" s="39" t="s">
        <v>2164</v>
      </c>
      <c r="D634" s="7" t="s">
        <v>19</v>
      </c>
      <c r="E634" s="7" t="s">
        <v>20</v>
      </c>
      <c r="F634" s="7" t="s">
        <v>200</v>
      </c>
      <c r="G634" s="7" t="e">
        <f t="shared" ca="1" si="24"/>
        <v>#NAME?</v>
      </c>
      <c r="H634" s="24" t="s">
        <v>153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42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146</v>
      </c>
      <c r="T634" s="7" t="s">
        <v>2165</v>
      </c>
      <c r="U634" s="7" t="s">
        <v>20</v>
      </c>
      <c r="V634" s="24" t="e">
        <f t="shared" ca="1" si="25"/>
        <v>#NAME?</v>
      </c>
      <c r="W634" s="7"/>
      <c r="X634" s="7" t="s">
        <v>91</v>
      </c>
      <c r="Y634" s="29" t="s">
        <v>148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>
        <v>600713.05000000005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6" t="s">
        <v>2166</v>
      </c>
      <c r="C635" s="44" t="s">
        <v>2167</v>
      </c>
      <c r="D635" s="7" t="s">
        <v>19</v>
      </c>
      <c r="E635" s="7" t="s">
        <v>20</v>
      </c>
      <c r="F635" s="7" t="s">
        <v>172</v>
      </c>
      <c r="G635" s="7" t="e">
        <f t="shared" ca="1" si="24"/>
        <v>#NAME?</v>
      </c>
      <c r="H635" s="24" t="s">
        <v>153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173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146</v>
      </c>
      <c r="T635" s="7" t="s">
        <v>2168</v>
      </c>
      <c r="U635" s="7" t="s">
        <v>20</v>
      </c>
      <c r="V635" s="24" t="e">
        <f t="shared" ca="1" si="25"/>
        <v>#NAME?</v>
      </c>
      <c r="W635" s="7"/>
      <c r="X635" s="7"/>
      <c r="Y635" s="29" t="s">
        <v>148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>
        <v>4339.87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" t="s">
        <v>2169</v>
      </c>
      <c r="C636" s="4" t="s">
        <v>2170</v>
      </c>
      <c r="D636" s="7" t="s">
        <v>19</v>
      </c>
      <c r="E636" s="7" t="s">
        <v>49</v>
      </c>
      <c r="F636" s="7" t="s">
        <v>167</v>
      </c>
      <c r="G636" s="7" t="e">
        <f t="shared" ca="1" si="24"/>
        <v>#NAME?</v>
      </c>
      <c r="H636" s="24" t="s">
        <v>162</v>
      </c>
      <c r="I636" s="24" t="s">
        <v>163</v>
      </c>
      <c r="J636" s="7" t="str">
        <f t="shared" si="29"/>
        <v>Não</v>
      </c>
      <c r="K636" s="25">
        <v>44960</v>
      </c>
      <c r="L636" s="7"/>
      <c r="M636" s="7" t="s">
        <v>42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146</v>
      </c>
      <c r="T636" s="7" t="s">
        <v>2171</v>
      </c>
      <c r="U636" s="7" t="s">
        <v>49</v>
      </c>
      <c r="V636" s="24" t="e">
        <f t="shared" ca="1" si="25"/>
        <v>#NAME?</v>
      </c>
      <c r="W636" s="7"/>
      <c r="X636" s="7"/>
      <c r="Y636" s="29" t="s">
        <v>148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>
        <v>21.52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2172</v>
      </c>
      <c r="C637" s="4" t="s">
        <v>2173</v>
      </c>
      <c r="D637" s="7" t="s">
        <v>80</v>
      </c>
      <c r="E637" s="7" t="s">
        <v>49</v>
      </c>
      <c r="F637" s="7" t="s">
        <v>81</v>
      </c>
      <c r="G637" s="7" t="e">
        <f t="shared" ca="1" si="24"/>
        <v>#NAME?</v>
      </c>
      <c r="H637" s="24" t="s">
        <v>153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42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146</v>
      </c>
      <c r="T637" s="7" t="s">
        <v>2174</v>
      </c>
      <c r="U637" s="7" t="s">
        <v>49</v>
      </c>
      <c r="V637" s="24" t="e">
        <f t="shared" ca="1" si="25"/>
        <v>#NAME?</v>
      </c>
      <c r="W637" s="7"/>
      <c r="X637" s="7" t="s">
        <v>52</v>
      </c>
      <c r="Y637" s="29" t="s">
        <v>148</v>
      </c>
      <c r="Z637" s="30"/>
      <c r="AA637" s="30"/>
      <c r="AB637" s="32">
        <v>49075100015570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>
        <v>313190.24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2175</v>
      </c>
      <c r="C638" s="4" t="s">
        <v>2176</v>
      </c>
      <c r="D638" s="7" t="s">
        <v>64</v>
      </c>
      <c r="E638" s="7" t="s">
        <v>20</v>
      </c>
      <c r="F638" s="7" t="s">
        <v>143</v>
      </c>
      <c r="G638" s="7" t="e">
        <f t="shared" ca="1" si="24"/>
        <v>#NAME?</v>
      </c>
      <c r="H638" s="24" t="s">
        <v>162</v>
      </c>
      <c r="I638" s="24" t="s">
        <v>212</v>
      </c>
      <c r="J638" s="7" t="str">
        <f t="shared" si="29"/>
        <v>Não</v>
      </c>
      <c r="K638" s="25">
        <v>45117</v>
      </c>
      <c r="L638" s="7"/>
      <c r="M638" s="7" t="s">
        <v>358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146</v>
      </c>
      <c r="T638" s="7" t="s">
        <v>2177</v>
      </c>
      <c r="U638" s="7" t="s">
        <v>887</v>
      </c>
      <c r="V638" s="24" t="e">
        <f t="shared" ca="1" si="25"/>
        <v>#NAME?</v>
      </c>
      <c r="W638" s="7"/>
      <c r="X638" s="7"/>
      <c r="Y638" s="29" t="s">
        <v>254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>
        <v>0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40" t="s">
        <v>2178</v>
      </c>
      <c r="C639" s="41" t="s">
        <v>2179</v>
      </c>
      <c r="D639" s="7" t="s">
        <v>19</v>
      </c>
      <c r="E639" s="7" t="s">
        <v>34</v>
      </c>
      <c r="F639" s="7" t="s">
        <v>263</v>
      </c>
      <c r="G639" s="7" t="e">
        <f t="shared" ca="1" si="24"/>
        <v>#NAME?</v>
      </c>
      <c r="H639" s="24" t="s">
        <v>153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42</v>
      </c>
      <c r="N639" s="26">
        <v>1.2E-2</v>
      </c>
      <c r="O639" s="7" t="s">
        <v>25</v>
      </c>
      <c r="P639" s="27">
        <v>0</v>
      </c>
      <c r="Q639" s="28"/>
      <c r="R639" s="28" t="s">
        <v>2180</v>
      </c>
      <c r="S639" s="7" t="s">
        <v>188</v>
      </c>
      <c r="T639" s="7" t="s">
        <v>2181</v>
      </c>
      <c r="U639" s="7" t="s">
        <v>39</v>
      </c>
      <c r="V639" s="24" t="e">
        <f t="shared" ca="1" si="25"/>
        <v>#NAME?</v>
      </c>
      <c r="W639" s="7"/>
      <c r="X639" s="7"/>
      <c r="Y639" s="29" t="s">
        <v>148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>
        <v>160267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3" t="s">
        <v>2182</v>
      </c>
      <c r="C640" s="4" t="s">
        <v>2183</v>
      </c>
      <c r="D640" s="7" t="s">
        <v>19</v>
      </c>
      <c r="E640" s="7" t="s">
        <v>49</v>
      </c>
      <c r="F640" s="7" t="s">
        <v>167</v>
      </c>
      <c r="G640" s="7" t="e">
        <f t="shared" ca="1" si="24"/>
        <v>#NAME?</v>
      </c>
      <c r="H640" s="24" t="s">
        <v>153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58</v>
      </c>
      <c r="N640" s="26">
        <v>1.2E-2</v>
      </c>
      <c r="O640" s="7" t="s">
        <v>25</v>
      </c>
      <c r="P640" s="27">
        <v>0</v>
      </c>
      <c r="Q640" s="28" t="s">
        <v>2184</v>
      </c>
      <c r="R640" s="90"/>
      <c r="S640" s="7" t="s">
        <v>146</v>
      </c>
      <c r="T640" s="7" t="s">
        <v>2185</v>
      </c>
      <c r="U640" s="7" t="s">
        <v>49</v>
      </c>
      <c r="V640" s="24" t="e">
        <f t="shared" ca="1" si="25"/>
        <v>#NAME?</v>
      </c>
      <c r="W640" s="7"/>
      <c r="X640" s="7"/>
      <c r="Y640" s="29" t="s">
        <v>254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>
        <v>458694.88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" t="s">
        <v>2186</v>
      </c>
      <c r="C641" s="44" t="s">
        <v>2187</v>
      </c>
      <c r="D641" s="7" t="s">
        <v>80</v>
      </c>
      <c r="E641" s="7" t="s">
        <v>49</v>
      </c>
      <c r="F641" s="7" t="s">
        <v>81</v>
      </c>
      <c r="G641" s="7" t="e">
        <f t="shared" ca="1" si="24"/>
        <v>#NAME?</v>
      </c>
      <c r="H641" s="24" t="s">
        <v>153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42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146</v>
      </c>
      <c r="T641" s="12" t="s">
        <v>2188</v>
      </c>
      <c r="U641" s="7" t="s">
        <v>49</v>
      </c>
      <c r="V641" s="24" t="e">
        <f t="shared" ca="1" si="25"/>
        <v>#NAME?</v>
      </c>
      <c r="W641" s="7"/>
      <c r="X641" s="7"/>
      <c r="Y641" s="29" t="s">
        <v>148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>
        <v>1620904.6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83" t="s">
        <v>2189</v>
      </c>
      <c r="C642" s="91" t="s">
        <v>2190</v>
      </c>
      <c r="D642" s="7" t="s">
        <v>19</v>
      </c>
      <c r="E642" s="7" t="s">
        <v>34</v>
      </c>
      <c r="F642" s="7" t="s">
        <v>263</v>
      </c>
      <c r="G642" s="7" t="e">
        <f t="shared" ca="1" si="24"/>
        <v>#NAME?</v>
      </c>
      <c r="H642" s="24" t="s">
        <v>153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201</v>
      </c>
      <c r="N642" s="26">
        <v>1.4999999999999999E-2</v>
      </c>
      <c r="O642" s="7" t="s">
        <v>37</v>
      </c>
      <c r="P642" s="27">
        <v>0.1</v>
      </c>
      <c r="Q642" s="90"/>
      <c r="R642" s="90"/>
      <c r="S642" s="7" t="s">
        <v>146</v>
      </c>
      <c r="T642" s="7" t="s">
        <v>2191</v>
      </c>
      <c r="U642" s="7" t="s">
        <v>39</v>
      </c>
      <c r="V642" s="24" t="e">
        <f t="shared" ca="1" si="25"/>
        <v>#NAME?</v>
      </c>
      <c r="W642" s="7"/>
      <c r="X642" s="7"/>
      <c r="Y642" s="29" t="s">
        <v>148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>
        <v>51267.25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7" t="s">
        <v>2192</v>
      </c>
      <c r="C643" s="4" t="s">
        <v>2193</v>
      </c>
      <c r="D643" s="7" t="s">
        <v>19</v>
      </c>
      <c r="E643" s="7" t="s">
        <v>34</v>
      </c>
      <c r="F643" s="7" t="s">
        <v>35</v>
      </c>
      <c r="G643" s="7" t="e">
        <f t="shared" ca="1" si="24"/>
        <v>#NAME?</v>
      </c>
      <c r="H643" s="24" t="s">
        <v>153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58</v>
      </c>
      <c r="N643" s="26">
        <v>1.2E-2</v>
      </c>
      <c r="O643" s="7" t="s">
        <v>25</v>
      </c>
      <c r="P643" s="27">
        <v>0</v>
      </c>
      <c r="Q643" s="28" t="s">
        <v>2194</v>
      </c>
      <c r="R643" s="45"/>
      <c r="S643" s="7" t="s">
        <v>146</v>
      </c>
      <c r="T643" s="7" t="s">
        <v>2195</v>
      </c>
      <c r="U643" s="7" t="s">
        <v>39</v>
      </c>
      <c r="V643" s="24" t="e">
        <f t="shared" ca="1" si="25"/>
        <v>#NAME?</v>
      </c>
      <c r="W643" s="7"/>
      <c r="X643" s="7"/>
      <c r="Y643" s="29" t="s">
        <v>148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>
        <v>1080058.32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7" t="s">
        <v>2196</v>
      </c>
      <c r="C644" s="4" t="s">
        <v>2197</v>
      </c>
      <c r="D644" s="7" t="s">
        <v>19</v>
      </c>
      <c r="E644" s="7" t="s">
        <v>20</v>
      </c>
      <c r="F644" s="7" t="s">
        <v>801</v>
      </c>
      <c r="G644" s="7" t="e">
        <f t="shared" ca="1" si="24"/>
        <v>#NAME?</v>
      </c>
      <c r="H644" s="24" t="s">
        <v>153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42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146</v>
      </c>
      <c r="T644" s="7" t="s">
        <v>2198</v>
      </c>
      <c r="U644" s="7" t="s">
        <v>20</v>
      </c>
      <c r="V644" s="24" t="e">
        <f t="shared" ca="1" si="25"/>
        <v>#NAME?</v>
      </c>
      <c r="W644" s="7"/>
      <c r="X644" s="7" t="s">
        <v>40</v>
      </c>
      <c r="Y644" s="29"/>
      <c r="Z644" s="30"/>
      <c r="AA644" s="30"/>
      <c r="AB644" s="32">
        <v>49075100015724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>
        <v>1018971.38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2199</v>
      </c>
      <c r="C645" s="4" t="s">
        <v>2200</v>
      </c>
      <c r="D645" s="7" t="s">
        <v>19</v>
      </c>
      <c r="E645" s="7" t="s">
        <v>49</v>
      </c>
      <c r="F645" s="7" t="s">
        <v>50</v>
      </c>
      <c r="G645" s="7" t="e">
        <f t="shared" ca="1" si="24"/>
        <v>#NAME?</v>
      </c>
      <c r="H645" s="24" t="s">
        <v>162</v>
      </c>
      <c r="I645" s="24" t="s">
        <v>163</v>
      </c>
      <c r="J645" s="7" t="str">
        <f t="shared" si="29"/>
        <v>Não</v>
      </c>
      <c r="K645" s="25">
        <v>45163</v>
      </c>
      <c r="L645" s="25"/>
      <c r="M645" s="7" t="s">
        <v>42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188</v>
      </c>
      <c r="T645" s="7" t="s">
        <v>2201</v>
      </c>
      <c r="U645" s="7" t="s">
        <v>49</v>
      </c>
      <c r="V645" s="24" t="e">
        <f t="shared" ca="1" si="25"/>
        <v>#NAME?</v>
      </c>
      <c r="W645" s="7"/>
      <c r="X645" s="7"/>
      <c r="Y645" s="29" t="s">
        <v>148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>
        <v>0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3" t="s">
        <v>2202</v>
      </c>
      <c r="C646" s="4" t="s">
        <v>2203</v>
      </c>
      <c r="D646" s="7" t="s">
        <v>19</v>
      </c>
      <c r="E646" s="7" t="s">
        <v>49</v>
      </c>
      <c r="F646" s="7" t="s">
        <v>329</v>
      </c>
      <c r="G646" s="7" t="e">
        <f t="shared" ca="1" si="24"/>
        <v>#NAME?</v>
      </c>
      <c r="H646" s="24" t="s">
        <v>162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42</v>
      </c>
      <c r="N646" s="26">
        <v>7.0000000000000001E-3</v>
      </c>
      <c r="O646" s="7" t="s">
        <v>25</v>
      </c>
      <c r="P646" s="27">
        <v>0</v>
      </c>
      <c r="Q646" s="90" t="s">
        <v>2204</v>
      </c>
      <c r="R646" s="90"/>
      <c r="S646" s="7" t="s">
        <v>188</v>
      </c>
      <c r="T646" s="7" t="s">
        <v>2205</v>
      </c>
      <c r="U646" s="7" t="s">
        <v>49</v>
      </c>
      <c r="V646" s="24" t="e">
        <f t="shared" ca="1" si="25"/>
        <v>#NAME?</v>
      </c>
      <c r="W646" s="7"/>
      <c r="X646" s="7"/>
      <c r="Y646" s="29" t="s">
        <v>434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>
        <v>1739516.72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3" t="s">
        <v>2202</v>
      </c>
      <c r="C647" s="4" t="s">
        <v>2206</v>
      </c>
      <c r="D647" s="7" t="s">
        <v>19</v>
      </c>
      <c r="E647" s="7" t="s">
        <v>49</v>
      </c>
      <c r="F647" s="7" t="s">
        <v>329</v>
      </c>
      <c r="G647" s="7" t="e">
        <f t="shared" ca="1" si="24"/>
        <v>#NAME?</v>
      </c>
      <c r="H647" s="24" t="s">
        <v>162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42</v>
      </c>
      <c r="N647" s="26">
        <v>7.0000000000000001E-3</v>
      </c>
      <c r="O647" s="7" t="s">
        <v>25</v>
      </c>
      <c r="P647" s="27">
        <v>0</v>
      </c>
      <c r="Q647" s="90" t="s">
        <v>2204</v>
      </c>
      <c r="R647" s="90"/>
      <c r="S647" s="7" t="s">
        <v>188</v>
      </c>
      <c r="T647" s="7" t="s">
        <v>2205</v>
      </c>
      <c r="U647" s="7" t="s">
        <v>49</v>
      </c>
      <c r="V647" s="24" t="e">
        <f t="shared" ca="1" si="25"/>
        <v>#NAME?</v>
      </c>
      <c r="W647" s="7"/>
      <c r="X647" s="7"/>
      <c r="Y647" s="29" t="s">
        <v>434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>
        <v>1453611.1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2207</v>
      </c>
      <c r="C648" s="4" t="s">
        <v>2208</v>
      </c>
      <c r="D648" s="7" t="s">
        <v>64</v>
      </c>
      <c r="E648" s="7" t="s">
        <v>20</v>
      </c>
      <c r="F648" s="7" t="s">
        <v>490</v>
      </c>
      <c r="G648" s="7" t="e">
        <f t="shared" ca="1" si="24"/>
        <v>#NAME?</v>
      </c>
      <c r="H648" s="24" t="s">
        <v>144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2209</v>
      </c>
      <c r="N648" s="26">
        <v>0.01</v>
      </c>
      <c r="O648" s="7" t="s">
        <v>25</v>
      </c>
      <c r="P648" s="27">
        <v>0</v>
      </c>
      <c r="Q648" s="82"/>
      <c r="R648" s="45" t="s">
        <v>703</v>
      </c>
      <c r="S648" s="7" t="s">
        <v>146</v>
      </c>
      <c r="T648" s="7" t="s">
        <v>2210</v>
      </c>
      <c r="U648" s="7" t="s">
        <v>60</v>
      </c>
      <c r="V648" s="24" t="e">
        <f t="shared" ca="1" si="25"/>
        <v>#NAME?</v>
      </c>
      <c r="W648" s="7"/>
      <c r="X648" s="7"/>
      <c r="Y648" s="29" t="s">
        <v>148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>
        <v>0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2211</v>
      </c>
      <c r="C649" s="4" t="s">
        <v>2212</v>
      </c>
      <c r="D649" s="7" t="s">
        <v>19</v>
      </c>
      <c r="E649" s="7" t="s">
        <v>34</v>
      </c>
      <c r="F649" s="7" t="s">
        <v>35</v>
      </c>
      <c r="G649" s="7" t="e">
        <f t="shared" ca="1" si="24"/>
        <v>#NAME?</v>
      </c>
      <c r="H649" s="24" t="s">
        <v>153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201</v>
      </c>
      <c r="N649" s="26">
        <v>1.4999999999999999E-2</v>
      </c>
      <c r="O649" s="7" t="s">
        <v>37</v>
      </c>
      <c r="P649" s="27">
        <v>0.1</v>
      </c>
      <c r="Q649" s="90"/>
      <c r="R649" s="90"/>
      <c r="S649" s="7" t="s">
        <v>146</v>
      </c>
      <c r="T649" s="7" t="s">
        <v>2213</v>
      </c>
      <c r="U649" s="7" t="s">
        <v>39</v>
      </c>
      <c r="V649" s="24" t="e">
        <f t="shared" ca="1" si="25"/>
        <v>#NAME?</v>
      </c>
      <c r="W649" s="7"/>
      <c r="X649" s="7"/>
      <c r="Y649" s="29" t="s">
        <v>148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>
        <v>128694.47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37" t="s">
        <v>2214</v>
      </c>
      <c r="C650" s="4" t="s">
        <v>2215</v>
      </c>
      <c r="D650" s="7" t="s">
        <v>19</v>
      </c>
      <c r="E650" s="7" t="s">
        <v>20</v>
      </c>
      <c r="F650" s="7" t="s">
        <v>373</v>
      </c>
      <c r="G650" s="7" t="e">
        <f t="shared" ca="1" si="24"/>
        <v>#NAME?</v>
      </c>
      <c r="H650" s="24" t="s">
        <v>162</v>
      </c>
      <c r="I650" s="24" t="s">
        <v>212</v>
      </c>
      <c r="J650" s="7" t="str">
        <f t="shared" si="29"/>
        <v>Não</v>
      </c>
      <c r="K650" s="25">
        <v>45001</v>
      </c>
      <c r="L650" s="7"/>
      <c r="M650" s="7" t="s">
        <v>173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146</v>
      </c>
      <c r="T650" s="7" t="s">
        <v>2216</v>
      </c>
      <c r="U650" s="7" t="s">
        <v>20</v>
      </c>
      <c r="V650" s="24" t="e">
        <f t="shared" ca="1" si="25"/>
        <v>#NAME?</v>
      </c>
      <c r="W650" s="7"/>
      <c r="X650" s="7"/>
      <c r="Y650" s="29" t="s">
        <v>148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>
        <v>0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" t="s">
        <v>2217</v>
      </c>
      <c r="C651" s="4" t="s">
        <v>2218</v>
      </c>
      <c r="D651" s="7" t="s">
        <v>72</v>
      </c>
      <c r="E651" s="7" t="s">
        <v>20</v>
      </c>
      <c r="F651" s="7" t="s">
        <v>2219</v>
      </c>
      <c r="G651" s="7" t="e">
        <f t="shared" ca="1" si="24"/>
        <v>#NAME?</v>
      </c>
      <c r="H651" s="24" t="s">
        <v>153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42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146</v>
      </c>
      <c r="T651" s="7" t="s">
        <v>2220</v>
      </c>
      <c r="U651" s="7" t="s">
        <v>49</v>
      </c>
      <c r="V651" s="24" t="e">
        <f t="shared" ca="1" si="25"/>
        <v>#NAME?</v>
      </c>
      <c r="W651" s="7"/>
      <c r="X651" s="7"/>
      <c r="Y651" s="29" t="s">
        <v>148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>
        <v>381269.54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" t="s">
        <v>2221</v>
      </c>
      <c r="C652" s="35" t="s">
        <v>2222</v>
      </c>
      <c r="D652" s="7" t="s">
        <v>19</v>
      </c>
      <c r="E652" s="7" t="s">
        <v>20</v>
      </c>
      <c r="F652" s="7" t="s">
        <v>373</v>
      </c>
      <c r="G652" s="7" t="e">
        <f t="shared" ca="1" si="24"/>
        <v>#NAME?</v>
      </c>
      <c r="H652" s="24" t="s">
        <v>153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42</v>
      </c>
      <c r="N652" s="26">
        <v>1.2E-2</v>
      </c>
      <c r="O652" s="7" t="s">
        <v>25</v>
      </c>
      <c r="P652" s="27">
        <v>0</v>
      </c>
      <c r="Q652" s="36" t="s">
        <v>2223</v>
      </c>
      <c r="R652" s="90"/>
      <c r="S652" s="7" t="s">
        <v>146</v>
      </c>
      <c r="T652" s="6" t="s">
        <v>2224</v>
      </c>
      <c r="U652" s="7" t="s">
        <v>20</v>
      </c>
      <c r="V652" s="24" t="e">
        <f t="shared" ca="1" si="25"/>
        <v>#NAME?</v>
      </c>
      <c r="W652" s="7"/>
      <c r="X652" s="7"/>
      <c r="Y652" s="29" t="s">
        <v>148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>
        <v>248465.65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2225</v>
      </c>
      <c r="C653" s="4" t="s">
        <v>2226</v>
      </c>
      <c r="D653" s="7" t="s">
        <v>19</v>
      </c>
      <c r="E653" s="7" t="s">
        <v>20</v>
      </c>
      <c r="F653" s="7" t="s">
        <v>2227</v>
      </c>
      <c r="G653" s="7" t="e">
        <f t="shared" ca="1" si="24"/>
        <v>#NAME?</v>
      </c>
      <c r="H653" s="24" t="s">
        <v>153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42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146</v>
      </c>
      <c r="T653" s="7" t="s">
        <v>2228</v>
      </c>
      <c r="U653" s="7" t="s">
        <v>20</v>
      </c>
      <c r="V653" s="24" t="e">
        <f t="shared" ca="1" si="25"/>
        <v>#NAME?</v>
      </c>
      <c r="W653" s="7"/>
      <c r="X653" s="7"/>
      <c r="Y653" s="29" t="s">
        <v>148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>
        <v>165879.87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2229</v>
      </c>
      <c r="C654" s="4" t="s">
        <v>2230</v>
      </c>
      <c r="D654" s="7" t="s">
        <v>80</v>
      </c>
      <c r="E654" s="7" t="s">
        <v>49</v>
      </c>
      <c r="F654" s="7" t="s">
        <v>81</v>
      </c>
      <c r="G654" s="7" t="e">
        <f t="shared" ca="1" si="24"/>
        <v>#NAME?</v>
      </c>
      <c r="H654" s="24" t="s">
        <v>153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42</v>
      </c>
      <c r="N654" s="10">
        <v>1.2E-2</v>
      </c>
      <c r="O654" s="6" t="s">
        <v>25</v>
      </c>
      <c r="P654" s="11">
        <v>0</v>
      </c>
      <c r="Q654" s="90"/>
      <c r="R654" s="45" t="s">
        <v>912</v>
      </c>
      <c r="S654" s="7" t="s">
        <v>146</v>
      </c>
      <c r="T654" s="7" t="s">
        <v>2231</v>
      </c>
      <c r="U654" s="7" t="s">
        <v>20</v>
      </c>
      <c r="V654" s="24" t="e">
        <f t="shared" ca="1" si="25"/>
        <v>#NAME?</v>
      </c>
      <c r="W654" s="7"/>
      <c r="X654" s="7" t="s">
        <v>52</v>
      </c>
      <c r="Y654" s="29" t="s">
        <v>148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>
        <v>722841.27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2232</v>
      </c>
      <c r="C655" s="4" t="s">
        <v>2233</v>
      </c>
      <c r="D655" s="7" t="s">
        <v>19</v>
      </c>
      <c r="E655" s="7" t="s">
        <v>49</v>
      </c>
      <c r="F655" s="7" t="s">
        <v>50</v>
      </c>
      <c r="G655" s="7" t="e">
        <f t="shared" ca="1" si="24"/>
        <v>#NAME?</v>
      </c>
      <c r="H655" s="24" t="s">
        <v>162</v>
      </c>
      <c r="I655" s="24" t="s">
        <v>929</v>
      </c>
      <c r="J655" s="7" t="str">
        <f t="shared" si="29"/>
        <v>Não</v>
      </c>
      <c r="K655" s="25">
        <v>45098</v>
      </c>
      <c r="L655" s="25"/>
      <c r="M655" s="7" t="s">
        <v>42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146</v>
      </c>
      <c r="T655" s="7" t="s">
        <v>2234</v>
      </c>
      <c r="U655" s="7" t="s">
        <v>49</v>
      </c>
      <c r="V655" s="24" t="e">
        <f t="shared" ca="1" si="25"/>
        <v>#NAME?</v>
      </c>
      <c r="W655" s="7"/>
      <c r="X655" s="7"/>
      <c r="Y655" s="29" t="s">
        <v>148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>
        <v>0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2235</v>
      </c>
      <c r="C656" s="4" t="s">
        <v>2236</v>
      </c>
      <c r="D656" s="7" t="s">
        <v>19</v>
      </c>
      <c r="E656" s="7" t="s">
        <v>20</v>
      </c>
      <c r="F656" s="7" t="s">
        <v>200</v>
      </c>
      <c r="G656" s="7" t="e">
        <f t="shared" ca="1" si="24"/>
        <v>#NAME?</v>
      </c>
      <c r="H656" s="24" t="s">
        <v>153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58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146</v>
      </c>
      <c r="T656" s="7" t="s">
        <v>2237</v>
      </c>
      <c r="U656" s="7" t="s">
        <v>20</v>
      </c>
      <c r="V656" s="24" t="e">
        <f t="shared" ca="1" si="25"/>
        <v>#NAME?</v>
      </c>
      <c r="W656" s="7"/>
      <c r="X656" s="7"/>
      <c r="Y656" s="29" t="s">
        <v>254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>
        <v>74179.12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2238</v>
      </c>
      <c r="C657" s="4" t="s">
        <v>2239</v>
      </c>
      <c r="D657" s="7" t="s">
        <v>19</v>
      </c>
      <c r="E657" s="7" t="s">
        <v>34</v>
      </c>
      <c r="F657" s="7" t="s">
        <v>35</v>
      </c>
      <c r="G657" s="7" t="e">
        <f t="shared" ca="1" si="24"/>
        <v>#NAME?</v>
      </c>
      <c r="H657" s="24" t="s">
        <v>153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201</v>
      </c>
      <c r="N657" s="26">
        <v>1.4999999999999999E-2</v>
      </c>
      <c r="O657" s="7" t="s">
        <v>37</v>
      </c>
      <c r="P657" s="27">
        <v>0.1</v>
      </c>
      <c r="Q657" s="23"/>
      <c r="R657" s="28" t="s">
        <v>2240</v>
      </c>
      <c r="S657" s="7" t="s">
        <v>146</v>
      </c>
      <c r="T657" s="7" t="s">
        <v>2241</v>
      </c>
      <c r="U657" s="7" t="s">
        <v>39</v>
      </c>
      <c r="V657" s="24" t="e">
        <f t="shared" ca="1" si="25"/>
        <v>#NAME?</v>
      </c>
      <c r="W657" s="7"/>
      <c r="X657" s="7"/>
      <c r="Y657" s="29" t="s">
        <v>148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>
        <v>141830.04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7" t="s">
        <v>2242</v>
      </c>
      <c r="C658" s="4" t="s">
        <v>2243</v>
      </c>
      <c r="D658" s="7" t="s">
        <v>19</v>
      </c>
      <c r="E658" s="7" t="s">
        <v>34</v>
      </c>
      <c r="F658" s="7" t="s">
        <v>35</v>
      </c>
      <c r="G658" s="7" t="e">
        <f t="shared" ca="1" si="24"/>
        <v>#NAME?</v>
      </c>
      <c r="H658" s="24" t="s">
        <v>144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42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146</v>
      </c>
      <c r="T658" s="7" t="s">
        <v>2241</v>
      </c>
      <c r="U658" s="7" t="s">
        <v>39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7" t="s">
        <v>2244</v>
      </c>
      <c r="C659" s="4" t="s">
        <v>2245</v>
      </c>
      <c r="D659" s="7" t="s">
        <v>19</v>
      </c>
      <c r="E659" s="7" t="s">
        <v>49</v>
      </c>
      <c r="F659" s="7" t="s">
        <v>329</v>
      </c>
      <c r="G659" s="7" t="e">
        <f t="shared" ca="1" si="24"/>
        <v>#NAME?</v>
      </c>
      <c r="H659" s="24" t="s">
        <v>162</v>
      </c>
      <c r="I659" s="24" t="s">
        <v>206</v>
      </c>
      <c r="J659" s="7" t="s">
        <v>182</v>
      </c>
      <c r="K659" s="25">
        <v>45393</v>
      </c>
      <c r="L659" s="79"/>
      <c r="M659" s="7" t="s">
        <v>598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146</v>
      </c>
      <c r="T659" s="7" t="s">
        <v>2246</v>
      </c>
      <c r="U659" s="7" t="s">
        <v>49</v>
      </c>
      <c r="V659" s="24" t="e">
        <f t="shared" ca="1" si="25"/>
        <v>#NAME?</v>
      </c>
      <c r="W659" s="7"/>
      <c r="X659" s="7"/>
      <c r="Y659" s="29" t="s">
        <v>148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>
        <v>1565462.04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7" t="s">
        <v>2244</v>
      </c>
      <c r="C660" s="4" t="s">
        <v>2247</v>
      </c>
      <c r="D660" s="7" t="s">
        <v>19</v>
      </c>
      <c r="E660" s="7" t="s">
        <v>49</v>
      </c>
      <c r="F660" s="7" t="s">
        <v>329</v>
      </c>
      <c r="G660" s="7" t="e">
        <f t="shared" ca="1" si="24"/>
        <v>#NAME?</v>
      </c>
      <c r="H660" s="24" t="s">
        <v>153</v>
      </c>
      <c r="I660" s="24" t="s">
        <v>25</v>
      </c>
      <c r="J660" s="7" t="s">
        <v>182</v>
      </c>
      <c r="K660" s="25">
        <v>45427</v>
      </c>
      <c r="L660" s="79"/>
      <c r="M660" s="7" t="s">
        <v>285</v>
      </c>
      <c r="N660" s="26">
        <v>0.01</v>
      </c>
      <c r="O660" s="7" t="s">
        <v>37</v>
      </c>
      <c r="P660" s="27">
        <v>0.1</v>
      </c>
      <c r="Q660" s="28"/>
      <c r="R660" s="28"/>
      <c r="S660" s="7" t="s">
        <v>146</v>
      </c>
      <c r="T660" s="7" t="s">
        <v>2246</v>
      </c>
      <c r="U660" s="7" t="s">
        <v>49</v>
      </c>
      <c r="V660" s="24" t="e">
        <f t="shared" ca="1" si="25"/>
        <v>#NAME?</v>
      </c>
      <c r="W660" s="7"/>
      <c r="X660" s="7"/>
      <c r="Y660" s="29" t="s">
        <v>148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>
        <v>1933920.7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2248</v>
      </c>
      <c r="C661" s="4" t="s">
        <v>2249</v>
      </c>
      <c r="D661" s="7" t="s">
        <v>19</v>
      </c>
      <c r="E661" s="7" t="s">
        <v>34</v>
      </c>
      <c r="F661" s="7" t="s">
        <v>617</v>
      </c>
      <c r="G661" s="7" t="e">
        <f t="shared" ca="1" si="24"/>
        <v>#NAME?</v>
      </c>
      <c r="H661" s="24" t="s">
        <v>162</v>
      </c>
      <c r="I661" s="24" t="s">
        <v>163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42</v>
      </c>
      <c r="N661" s="26">
        <v>7.0000000000000001E-3</v>
      </c>
      <c r="O661" s="7" t="s">
        <v>25</v>
      </c>
      <c r="P661" s="27">
        <v>0</v>
      </c>
      <c r="Q661" s="90"/>
      <c r="R661" s="28" t="s">
        <v>1158</v>
      </c>
      <c r="S661" s="7" t="s">
        <v>146</v>
      </c>
      <c r="T661" s="7" t="s">
        <v>2250</v>
      </c>
      <c r="U661" s="7" t="s">
        <v>60</v>
      </c>
      <c r="V661" s="24" t="e">
        <f t="shared" ca="1" si="25"/>
        <v>#NAME?</v>
      </c>
      <c r="W661" s="7"/>
      <c r="X661" s="7"/>
      <c r="Y661" s="29" t="s">
        <v>148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>
        <v>0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2251</v>
      </c>
      <c r="C662" s="4" t="s">
        <v>2252</v>
      </c>
      <c r="D662" s="7" t="s">
        <v>195</v>
      </c>
      <c r="E662" s="7" t="s">
        <v>20</v>
      </c>
      <c r="F662" s="7" t="s">
        <v>196</v>
      </c>
      <c r="G662" s="7" t="e">
        <f t="shared" ca="1" si="24"/>
        <v>#NAME?</v>
      </c>
      <c r="H662" s="24" t="s">
        <v>153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58</v>
      </c>
      <c r="N662" s="26">
        <v>1.2E-2</v>
      </c>
      <c r="O662" s="7" t="s">
        <v>37</v>
      </c>
      <c r="P662" s="27">
        <v>0.1</v>
      </c>
      <c r="Q662" s="28" t="s">
        <v>2253</v>
      </c>
      <c r="R662" s="28"/>
      <c r="S662" s="7" t="s">
        <v>146</v>
      </c>
      <c r="T662" s="7" t="s">
        <v>2254</v>
      </c>
      <c r="U662" s="7" t="s">
        <v>1657</v>
      </c>
      <c r="V662" s="24" t="e">
        <f t="shared" ca="1" si="25"/>
        <v>#NAME?</v>
      </c>
      <c r="W662" s="7"/>
      <c r="X662" s="7" t="s">
        <v>91</v>
      </c>
      <c r="Y662" s="29" t="s">
        <v>254</v>
      </c>
      <c r="Z662" s="30"/>
      <c r="AA662" s="30"/>
      <c r="AB662" s="32">
        <v>49075100015597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>
        <v>256914.53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2255</v>
      </c>
      <c r="C663" s="4" t="s">
        <v>2256</v>
      </c>
      <c r="D663" s="7" t="s">
        <v>19</v>
      </c>
      <c r="E663" s="7" t="s">
        <v>34</v>
      </c>
      <c r="F663" s="7" t="s">
        <v>35</v>
      </c>
      <c r="G663" s="7" t="e">
        <f t="shared" ca="1" si="24"/>
        <v>#NAME?</v>
      </c>
      <c r="H663" s="24" t="s">
        <v>162</v>
      </c>
      <c r="I663" s="24" t="s">
        <v>163</v>
      </c>
      <c r="J663" s="7" t="str">
        <f t="shared" si="30"/>
        <v>Não</v>
      </c>
      <c r="K663" s="25">
        <v>45163</v>
      </c>
      <c r="L663" s="25"/>
      <c r="M663" s="7" t="s">
        <v>42</v>
      </c>
      <c r="N663" s="26">
        <v>1.2E-2</v>
      </c>
      <c r="O663" s="7" t="s">
        <v>25</v>
      </c>
      <c r="P663" s="27">
        <v>0</v>
      </c>
      <c r="Q663" s="90"/>
      <c r="R663" s="178" t="s">
        <v>2257</v>
      </c>
      <c r="S663" s="7" t="s">
        <v>146</v>
      </c>
      <c r="T663" s="7" t="s">
        <v>2258</v>
      </c>
      <c r="U663" s="7" t="s">
        <v>39</v>
      </c>
      <c r="V663" s="24" t="e">
        <f t="shared" ca="1" si="25"/>
        <v>#NAME?</v>
      </c>
      <c r="W663" s="7"/>
      <c r="X663" s="7"/>
      <c r="Y663" s="29" t="s">
        <v>148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2259</v>
      </c>
      <c r="C664" s="4" t="s">
        <v>2260</v>
      </c>
      <c r="D664" s="7" t="s">
        <v>64</v>
      </c>
      <c r="E664" s="7" t="s">
        <v>20</v>
      </c>
      <c r="F664" s="7" t="s">
        <v>143</v>
      </c>
      <c r="G664" s="7" t="e">
        <f t="shared" ca="1" si="24"/>
        <v>#NAME?</v>
      </c>
      <c r="H664" s="24" t="s">
        <v>144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346</v>
      </c>
      <c r="N664" s="26">
        <v>1.7999999999999999E-2</v>
      </c>
      <c r="O664" s="7" t="s">
        <v>37</v>
      </c>
      <c r="P664" s="27">
        <v>0.2</v>
      </c>
      <c r="Q664" s="45"/>
      <c r="R664" s="45"/>
      <c r="S664" s="7" t="s">
        <v>146</v>
      </c>
      <c r="T664" s="7" t="s">
        <v>2261</v>
      </c>
      <c r="U664" s="7" t="s">
        <v>20</v>
      </c>
      <c r="V664" s="24" t="e">
        <f t="shared" ca="1" si="25"/>
        <v>#NAME?</v>
      </c>
      <c r="W664" s="7"/>
      <c r="X664" s="7"/>
      <c r="Y664" s="29" t="s">
        <v>148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>
        <v>0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2262</v>
      </c>
      <c r="C665" s="4" t="s">
        <v>2263</v>
      </c>
      <c r="D665" s="7" t="s">
        <v>19</v>
      </c>
      <c r="E665" s="7" t="s">
        <v>49</v>
      </c>
      <c r="F665" s="7" t="s">
        <v>50</v>
      </c>
      <c r="G665" s="7" t="e">
        <f t="shared" ca="1" si="24"/>
        <v>#NAME?</v>
      </c>
      <c r="H665" s="24" t="s">
        <v>162</v>
      </c>
      <c r="I665" s="24" t="s">
        <v>163</v>
      </c>
      <c r="J665" s="7" t="str">
        <f t="shared" si="30"/>
        <v>Não</v>
      </c>
      <c r="K665" s="25">
        <v>44994</v>
      </c>
      <c r="L665" s="7"/>
      <c r="M665" s="7" t="s">
        <v>42</v>
      </c>
      <c r="N665" s="26">
        <v>1.2E-2</v>
      </c>
      <c r="O665" s="7" t="s">
        <v>25</v>
      </c>
      <c r="P665" s="27">
        <v>0</v>
      </c>
      <c r="Q665" s="45"/>
      <c r="R665" s="45" t="s">
        <v>682</v>
      </c>
      <c r="S665" s="7" t="s">
        <v>146</v>
      </c>
      <c r="T665" s="7" t="s">
        <v>2264</v>
      </c>
      <c r="U665" s="7" t="s">
        <v>49</v>
      </c>
      <c r="V665" s="24" t="e">
        <f t="shared" ca="1" si="25"/>
        <v>#NAME?</v>
      </c>
      <c r="W665" s="7"/>
      <c r="X665" s="7"/>
      <c r="Y665" s="29" t="s">
        <v>148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>
        <v>5315.5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8" t="s">
        <v>2265</v>
      </c>
      <c r="C666" s="39" t="s">
        <v>2266</v>
      </c>
      <c r="D666" s="7" t="s">
        <v>19</v>
      </c>
      <c r="E666" s="7" t="s">
        <v>20</v>
      </c>
      <c r="F666" s="7" t="s">
        <v>990</v>
      </c>
      <c r="G666" s="7" t="e">
        <f t="shared" ca="1" si="24"/>
        <v>#NAME?</v>
      </c>
      <c r="H666" s="24" t="s">
        <v>162</v>
      </c>
      <c r="I666" s="24" t="s">
        <v>212</v>
      </c>
      <c r="J666" s="7" t="str">
        <f t="shared" si="30"/>
        <v>Não</v>
      </c>
      <c r="K666" s="25">
        <v>45408</v>
      </c>
      <c r="L666" s="7"/>
      <c r="M666" s="7" t="s">
        <v>42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146</v>
      </c>
      <c r="T666" s="7" t="s">
        <v>2267</v>
      </c>
      <c r="U666" s="7" t="s">
        <v>20</v>
      </c>
      <c r="V666" s="24" t="e">
        <f t="shared" ca="1" si="25"/>
        <v>#NAME?</v>
      </c>
      <c r="W666" s="7"/>
      <c r="X666" s="7" t="s">
        <v>52</v>
      </c>
      <c r="Y666" s="29" t="s">
        <v>148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>
        <v>497807.86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8" t="s">
        <v>2268</v>
      </c>
      <c r="C667" s="39" t="s">
        <v>2269</v>
      </c>
      <c r="D667" s="7" t="s">
        <v>19</v>
      </c>
      <c r="E667" s="7" t="s">
        <v>20</v>
      </c>
      <c r="F667" s="7" t="s">
        <v>990</v>
      </c>
      <c r="G667" s="7" t="e">
        <f t="shared" ca="1" si="24"/>
        <v>#NAME?</v>
      </c>
      <c r="H667" s="24" t="s">
        <v>162</v>
      </c>
      <c r="I667" s="24" t="s">
        <v>212</v>
      </c>
      <c r="J667" s="7" t="str">
        <f t="shared" si="30"/>
        <v>Não</v>
      </c>
      <c r="K667" s="25">
        <v>45461</v>
      </c>
      <c r="L667" s="7"/>
      <c r="M667" s="7" t="s">
        <v>42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146</v>
      </c>
      <c r="T667" s="7" t="s">
        <v>2270</v>
      </c>
      <c r="U667" s="7" t="s">
        <v>60</v>
      </c>
      <c r="V667" s="24" t="e">
        <f t="shared" ca="1" si="25"/>
        <v>#NAME?</v>
      </c>
      <c r="W667" s="7"/>
      <c r="X667" s="7" t="s">
        <v>52</v>
      </c>
      <c r="Y667" s="29" t="s">
        <v>148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>
        <v>108585.66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" t="s">
        <v>2271</v>
      </c>
      <c r="C668" s="4" t="s">
        <v>2272</v>
      </c>
      <c r="D668" s="7" t="s">
        <v>64</v>
      </c>
      <c r="E668" s="7" t="s">
        <v>20</v>
      </c>
      <c r="F668" s="7" t="s">
        <v>143</v>
      </c>
      <c r="G668" s="7" t="e">
        <f t="shared" ca="1" si="24"/>
        <v>#NAME?</v>
      </c>
      <c r="H668" s="24" t="s">
        <v>144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707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146</v>
      </c>
      <c r="T668" s="7" t="s">
        <v>2273</v>
      </c>
      <c r="U668" s="7" t="s">
        <v>20</v>
      </c>
      <c r="V668" s="24" t="e">
        <f t="shared" ca="1" si="25"/>
        <v>#NAME?</v>
      </c>
      <c r="W668" s="7"/>
      <c r="X668" s="7"/>
      <c r="Y668" s="29" t="s">
        <v>254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>
        <v>0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2274</v>
      </c>
      <c r="C669" s="4" t="s">
        <v>2275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153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42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146</v>
      </c>
      <c r="T669" s="7" t="s">
        <v>2276</v>
      </c>
      <c r="U669" s="7" t="s">
        <v>20</v>
      </c>
      <c r="V669" s="24" t="e">
        <f t="shared" ca="1" si="25"/>
        <v>#NAME?</v>
      </c>
      <c r="W669" s="7"/>
      <c r="X669" s="7"/>
      <c r="Y669" s="29" t="s">
        <v>148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>
        <v>454860.49</v>
      </c>
      <c r="BB669" s="30" t="e">
        <f t="array" aca="1" ref="BB669" ca="1">_xludf.XLOOKUP(C669,'PL TOTAL D0'!A:A,'PL TOTAL D0'!C:C,"")</f>
        <v>#NAME?</v>
      </c>
    </row>
    <row r="670" spans="1:54" ht="17.25" customHeight="1">
      <c r="A670" s="23" t="s">
        <v>29</v>
      </c>
      <c r="B670" s="3" t="s">
        <v>2277</v>
      </c>
      <c r="C670" s="4" t="s">
        <v>2278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153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42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146</v>
      </c>
      <c r="T670" s="7" t="s">
        <v>2279</v>
      </c>
      <c r="U670" s="7" t="s">
        <v>20</v>
      </c>
      <c r="V670" s="24" t="e">
        <f t="shared" ca="1" si="25"/>
        <v>#NAME?</v>
      </c>
      <c r="W670" s="7"/>
      <c r="X670" s="7"/>
      <c r="Y670" s="29" t="s">
        <v>148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>
        <v>113459.22</v>
      </c>
      <c r="BB670" s="30" t="e">
        <f t="array" aca="1" ref="BB670" ca="1">_xludf.XLOOKUP(C670,'PL TOTAL D0'!A:A,'PL TOTAL D0'!C:C,"")</f>
        <v>#NAME?</v>
      </c>
    </row>
    <row r="671" spans="1:54" ht="17.25" customHeight="1">
      <c r="A671" s="23" t="s">
        <v>29</v>
      </c>
      <c r="B671" s="36" t="s">
        <v>2280</v>
      </c>
      <c r="C671" s="64" t="s">
        <v>2281</v>
      </c>
      <c r="D671" s="7" t="s">
        <v>19</v>
      </c>
      <c r="E671" s="7" t="s">
        <v>20</v>
      </c>
      <c r="F671" s="7" t="s">
        <v>172</v>
      </c>
      <c r="G671" s="7" t="e">
        <f t="shared" ca="1" si="24"/>
        <v>#NAME?</v>
      </c>
      <c r="H671" s="24" t="s">
        <v>153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42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146</v>
      </c>
      <c r="T671" s="7" t="s">
        <v>2282</v>
      </c>
      <c r="U671" s="7" t="s">
        <v>20</v>
      </c>
      <c r="V671" s="24" t="e">
        <f t="shared" ca="1" si="25"/>
        <v>#NAME?</v>
      </c>
      <c r="W671" s="7"/>
      <c r="X671" s="7"/>
      <c r="Y671" s="29" t="s">
        <v>148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>
        <v>153661.95000000001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2283</v>
      </c>
      <c r="C672" s="49" t="s">
        <v>2284</v>
      </c>
      <c r="D672" s="7" t="s">
        <v>19</v>
      </c>
      <c r="E672" s="7" t="s">
        <v>34</v>
      </c>
      <c r="F672" s="7" t="s">
        <v>35</v>
      </c>
      <c r="G672" s="7" t="e">
        <f t="shared" ca="1" si="24"/>
        <v>#NAME?</v>
      </c>
      <c r="H672" s="24" t="s">
        <v>144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346</v>
      </c>
      <c r="N672" s="26">
        <v>0.02</v>
      </c>
      <c r="O672" s="7" t="s">
        <v>37</v>
      </c>
      <c r="P672" s="27">
        <v>0.2</v>
      </c>
      <c r="Q672" s="28"/>
      <c r="R672" s="90"/>
      <c r="S672" s="7" t="s">
        <v>146</v>
      </c>
      <c r="T672" s="7" t="s">
        <v>2285</v>
      </c>
      <c r="U672" s="7" t="s">
        <v>39</v>
      </c>
      <c r="V672" s="24" t="e">
        <f t="shared" ca="1" si="25"/>
        <v>#NAME?</v>
      </c>
      <c r="W672" s="7"/>
      <c r="X672" s="7"/>
      <c r="Y672" s="29" t="s">
        <v>148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2283</v>
      </c>
      <c r="C673" s="49" t="s">
        <v>2286</v>
      </c>
      <c r="D673" s="7" t="s">
        <v>19</v>
      </c>
      <c r="E673" s="7" t="s">
        <v>34</v>
      </c>
      <c r="F673" s="7" t="s">
        <v>35</v>
      </c>
      <c r="G673" s="7" t="e">
        <f t="shared" ca="1" si="24"/>
        <v>#NAME?</v>
      </c>
      <c r="H673" s="24" t="s">
        <v>144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42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146</v>
      </c>
      <c r="T673" s="7" t="s">
        <v>2285</v>
      </c>
      <c r="U673" s="7" t="s">
        <v>39</v>
      </c>
      <c r="V673" s="24" t="e">
        <f t="shared" ca="1" si="25"/>
        <v>#NAME?</v>
      </c>
      <c r="W673" s="7"/>
      <c r="X673" s="7"/>
      <c r="Y673" s="29" t="s">
        <v>148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" t="s">
        <v>2287</v>
      </c>
      <c r="C674" s="49" t="s">
        <v>2288</v>
      </c>
      <c r="D674" s="7" t="s">
        <v>195</v>
      </c>
      <c r="E674" s="7" t="s">
        <v>20</v>
      </c>
      <c r="F674" s="7" t="s">
        <v>196</v>
      </c>
      <c r="G674" s="7" t="e">
        <f t="shared" ca="1" si="24"/>
        <v>#NAME?</v>
      </c>
      <c r="H674" s="24" t="s">
        <v>153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42</v>
      </c>
      <c r="N674" s="26">
        <v>1.2E-2</v>
      </c>
      <c r="O674" s="7" t="s">
        <v>25</v>
      </c>
      <c r="P674" s="27">
        <v>0</v>
      </c>
      <c r="Q674" s="28" t="s">
        <v>2289</v>
      </c>
      <c r="R674" s="90"/>
      <c r="S674" s="7" t="s">
        <v>146</v>
      </c>
      <c r="T674" s="7" t="s">
        <v>2290</v>
      </c>
      <c r="U674" s="7" t="s">
        <v>887</v>
      </c>
      <c r="V674" s="24" t="e">
        <f t="shared" ca="1" si="25"/>
        <v>#NAME?</v>
      </c>
      <c r="W674" s="7"/>
      <c r="X674" s="7" t="s">
        <v>52</v>
      </c>
      <c r="Y674" s="29" t="s">
        <v>148</v>
      </c>
      <c r="Z674" s="30"/>
      <c r="AA674" s="30"/>
      <c r="AB674" s="32">
        <v>49075100015661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>
        <v>351069.96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" t="s">
        <v>2291</v>
      </c>
      <c r="C675" s="4" t="s">
        <v>2292</v>
      </c>
      <c r="D675" s="7" t="s">
        <v>19</v>
      </c>
      <c r="E675" s="7" t="s">
        <v>49</v>
      </c>
      <c r="F675" s="7" t="s">
        <v>50</v>
      </c>
      <c r="G675" s="7" t="e">
        <f t="shared" ca="1" si="24"/>
        <v>#NAME?</v>
      </c>
      <c r="H675" s="24" t="s">
        <v>162</v>
      </c>
      <c r="I675" s="24" t="s">
        <v>163</v>
      </c>
      <c r="J675" s="7" t="str">
        <f t="shared" si="30"/>
        <v>Não</v>
      </c>
      <c r="K675" s="25">
        <v>45100</v>
      </c>
      <c r="L675" s="25"/>
      <c r="M675" s="7" t="s">
        <v>36</v>
      </c>
      <c r="N675" s="26">
        <v>1.2E-2</v>
      </c>
      <c r="O675" s="7" t="s">
        <v>37</v>
      </c>
      <c r="P675" s="27">
        <v>0.1</v>
      </c>
      <c r="Q675" s="90"/>
      <c r="R675" s="90"/>
      <c r="S675" s="7" t="s">
        <v>146</v>
      </c>
      <c r="T675" s="7" t="s">
        <v>2293</v>
      </c>
      <c r="U675" s="7" t="s">
        <v>586</v>
      </c>
      <c r="V675" s="24" t="e">
        <f t="shared" ca="1" si="25"/>
        <v>#NAME?</v>
      </c>
      <c r="W675" s="7"/>
      <c r="X675" s="7"/>
      <c r="Y675" s="29" t="s">
        <v>148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>
        <v>85.9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2294</v>
      </c>
      <c r="C676" s="4" t="s">
        <v>2295</v>
      </c>
      <c r="D676" s="7" t="s">
        <v>19</v>
      </c>
      <c r="E676" s="7" t="s">
        <v>20</v>
      </c>
      <c r="F676" s="7" t="s">
        <v>200</v>
      </c>
      <c r="G676" s="7" t="e">
        <f t="shared" ca="1" si="24"/>
        <v>#NAME?</v>
      </c>
      <c r="H676" s="24" t="s">
        <v>153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173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146</v>
      </c>
      <c r="T676" s="7" t="s">
        <v>2296</v>
      </c>
      <c r="U676" s="7" t="s">
        <v>49</v>
      </c>
      <c r="V676" s="24" t="e">
        <f t="shared" ca="1" si="25"/>
        <v>#NAME?</v>
      </c>
      <c r="W676" s="7"/>
      <c r="X676" s="7"/>
      <c r="Y676" s="29" t="s">
        <v>148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>
        <v>24377.9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6" t="s">
        <v>2297</v>
      </c>
      <c r="C677" s="44" t="s">
        <v>2298</v>
      </c>
      <c r="D677" s="7" t="s">
        <v>19</v>
      </c>
      <c r="E677" s="7" t="s">
        <v>49</v>
      </c>
      <c r="F677" s="7" t="s">
        <v>50</v>
      </c>
      <c r="G677" s="7" t="e">
        <f t="shared" ca="1" si="24"/>
        <v>#NAME?</v>
      </c>
      <c r="H677" s="24" t="s">
        <v>162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58</v>
      </c>
      <c r="N677" s="26">
        <v>1.2E-2</v>
      </c>
      <c r="O677" s="7" t="s">
        <v>37</v>
      </c>
      <c r="P677" s="27">
        <v>0.1</v>
      </c>
      <c r="Q677" s="71" t="s">
        <v>2299</v>
      </c>
      <c r="R677" s="93" t="s">
        <v>2300</v>
      </c>
      <c r="S677" s="7" t="s">
        <v>146</v>
      </c>
      <c r="T677" s="7" t="s">
        <v>2301</v>
      </c>
      <c r="U677" s="7" t="s">
        <v>49</v>
      </c>
      <c r="V677" s="24" t="e">
        <f t="shared" ca="1" si="25"/>
        <v>#NAME?</v>
      </c>
      <c r="W677" s="7"/>
      <c r="X677" s="7"/>
      <c r="Y677" s="29" t="s">
        <v>148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>
        <v>281260.93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29</v>
      </c>
      <c r="B678" s="37" t="s">
        <v>2302</v>
      </c>
      <c r="C678" s="4" t="s">
        <v>2303</v>
      </c>
      <c r="D678" s="7" t="s">
        <v>19</v>
      </c>
      <c r="E678" s="7" t="s">
        <v>34</v>
      </c>
      <c r="F678" s="7" t="s">
        <v>35</v>
      </c>
      <c r="G678" s="7" t="e">
        <f t="shared" ca="1" si="24"/>
        <v>#NAME?</v>
      </c>
      <c r="H678" s="24" t="s">
        <v>153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42</v>
      </c>
      <c r="N678" s="26">
        <v>1.2E-2</v>
      </c>
      <c r="O678" s="7" t="s">
        <v>25</v>
      </c>
      <c r="P678" s="27">
        <v>0</v>
      </c>
      <c r="Q678" s="90"/>
      <c r="R678" s="28" t="s">
        <v>2304</v>
      </c>
      <c r="S678" s="7" t="s">
        <v>146</v>
      </c>
      <c r="T678" s="7" t="s">
        <v>2305</v>
      </c>
      <c r="U678" s="7" t="s">
        <v>46</v>
      </c>
      <c r="V678" s="24" t="e">
        <f t="shared" ca="1" si="25"/>
        <v>#NAME?</v>
      </c>
      <c r="W678" s="7"/>
      <c r="X678" s="7"/>
      <c r="Y678" s="29" t="s">
        <v>148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>
        <v>161506.71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29</v>
      </c>
      <c r="B679" s="37" t="s">
        <v>2302</v>
      </c>
      <c r="C679" s="4" t="s">
        <v>2306</v>
      </c>
      <c r="D679" s="7" t="s">
        <v>19</v>
      </c>
      <c r="E679" s="7" t="s">
        <v>34</v>
      </c>
      <c r="F679" s="7" t="s">
        <v>35</v>
      </c>
      <c r="G679" s="7" t="e">
        <f t="shared" ca="1" si="24"/>
        <v>#NAME?</v>
      </c>
      <c r="H679" s="24" t="s">
        <v>162</v>
      </c>
      <c r="I679" s="24" t="s">
        <v>163</v>
      </c>
      <c r="J679" s="7" t="str">
        <f t="shared" si="30"/>
        <v>Não</v>
      </c>
      <c r="K679" s="25">
        <v>45034</v>
      </c>
      <c r="L679" s="7"/>
      <c r="M679" s="7" t="s">
        <v>258</v>
      </c>
      <c r="N679" s="26">
        <v>8.0000000000000002E-3</v>
      </c>
      <c r="O679" s="7" t="s">
        <v>259</v>
      </c>
      <c r="P679" s="27">
        <v>0.1</v>
      </c>
      <c r="Q679" s="90"/>
      <c r="R679" s="90"/>
      <c r="S679" s="7" t="s">
        <v>146</v>
      </c>
      <c r="T679" s="7" t="s">
        <v>2305</v>
      </c>
      <c r="U679" s="7" t="s">
        <v>46</v>
      </c>
      <c r="V679" s="24" t="e">
        <f t="shared" ca="1" si="25"/>
        <v>#NAME?</v>
      </c>
      <c r="W679" s="7"/>
      <c r="X679" s="7"/>
      <c r="Y679" s="29" t="s">
        <v>148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>
        <v>0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7" t="s">
        <v>2302</v>
      </c>
      <c r="C680" s="4" t="s">
        <v>2307</v>
      </c>
      <c r="D680" s="7" t="s">
        <v>19</v>
      </c>
      <c r="E680" s="7" t="s">
        <v>34</v>
      </c>
      <c r="F680" s="7" t="s">
        <v>35</v>
      </c>
      <c r="G680" s="7" t="e">
        <f t="shared" ca="1" si="24"/>
        <v>#NAME?</v>
      </c>
      <c r="H680" s="24" t="s">
        <v>153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36</v>
      </c>
      <c r="N680" s="26">
        <v>1.2E-2</v>
      </c>
      <c r="O680" s="7" t="s">
        <v>37</v>
      </c>
      <c r="P680" s="27">
        <v>0.1</v>
      </c>
      <c r="Q680" s="45" t="s">
        <v>2308</v>
      </c>
      <c r="R680" s="45" t="s">
        <v>912</v>
      </c>
      <c r="S680" s="7" t="s">
        <v>146</v>
      </c>
      <c r="T680" s="7" t="s">
        <v>2305</v>
      </c>
      <c r="U680" s="7" t="s">
        <v>46</v>
      </c>
      <c r="V680" s="24" t="e">
        <f t="shared" ca="1" si="25"/>
        <v>#NAME?</v>
      </c>
      <c r="W680" s="7"/>
      <c r="X680" s="7" t="s">
        <v>52</v>
      </c>
      <c r="Y680" s="29" t="s">
        <v>148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>
        <v>1098426.23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" t="s">
        <v>2309</v>
      </c>
      <c r="C681" s="4" t="s">
        <v>2310</v>
      </c>
      <c r="D681" s="7" t="s">
        <v>19</v>
      </c>
      <c r="E681" s="7" t="s">
        <v>34</v>
      </c>
      <c r="F681" s="7" t="s">
        <v>263</v>
      </c>
      <c r="G681" s="7" t="e">
        <f t="shared" ca="1" si="24"/>
        <v>#NAME?</v>
      </c>
      <c r="H681" s="24" t="s">
        <v>153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201</v>
      </c>
      <c r="N681" s="26">
        <v>1.4999999999999999E-2</v>
      </c>
      <c r="O681" s="7" t="s">
        <v>37</v>
      </c>
      <c r="P681" s="27">
        <v>0.1</v>
      </c>
      <c r="Q681" s="45"/>
      <c r="R681" s="28" t="s">
        <v>2311</v>
      </c>
      <c r="S681" s="7" t="s">
        <v>146</v>
      </c>
      <c r="T681" s="7" t="s">
        <v>2312</v>
      </c>
      <c r="U681" s="7" t="s">
        <v>887</v>
      </c>
      <c r="V681" s="24" t="e">
        <f t="shared" ca="1" si="25"/>
        <v>#NAME?</v>
      </c>
      <c r="W681" s="7"/>
      <c r="X681" s="7"/>
      <c r="Y681" s="29" t="s">
        <v>148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>
        <v>187172.68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75" t="s">
        <v>2313</v>
      </c>
      <c r="C682" s="44" t="s">
        <v>2314</v>
      </c>
      <c r="D682" s="7" t="s">
        <v>19</v>
      </c>
      <c r="E682" s="7" t="s">
        <v>20</v>
      </c>
      <c r="F682" s="7" t="s">
        <v>172</v>
      </c>
      <c r="G682" s="7" t="e">
        <f t="shared" ca="1" si="24"/>
        <v>#NAME?</v>
      </c>
      <c r="H682" s="24" t="s">
        <v>153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201</v>
      </c>
      <c r="N682" s="26">
        <v>1.4999999999999999E-2</v>
      </c>
      <c r="O682" s="7" t="s">
        <v>37</v>
      </c>
      <c r="P682" s="27">
        <v>0.1</v>
      </c>
      <c r="Q682" s="28"/>
      <c r="R682" s="28"/>
      <c r="S682" s="7" t="s">
        <v>146</v>
      </c>
      <c r="T682" s="12" t="s">
        <v>2315</v>
      </c>
      <c r="U682" s="7" t="s">
        <v>20</v>
      </c>
      <c r="V682" s="24" t="e">
        <f t="shared" ca="1" si="25"/>
        <v>#NAME?</v>
      </c>
      <c r="W682" s="7"/>
      <c r="X682" s="7"/>
      <c r="Y682" s="29" t="s">
        <v>148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>
        <v>203926.09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40" t="s">
        <v>2316</v>
      </c>
      <c r="C683" s="49" t="s">
        <v>2317</v>
      </c>
      <c r="D683" s="7" t="s">
        <v>64</v>
      </c>
      <c r="E683" s="7" t="s">
        <v>20</v>
      </c>
      <c r="F683" s="7" t="s">
        <v>490</v>
      </c>
      <c r="G683" s="7" t="e">
        <f t="shared" ca="1" si="24"/>
        <v>#NAME?</v>
      </c>
      <c r="H683" s="24" t="s">
        <v>144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42</v>
      </c>
      <c r="N683" s="26">
        <v>5.0000000000000001E-3</v>
      </c>
      <c r="O683" s="7" t="s">
        <v>25</v>
      </c>
      <c r="P683" s="27">
        <v>0</v>
      </c>
      <c r="Q683" s="82"/>
      <c r="R683" s="28" t="s">
        <v>310</v>
      </c>
      <c r="S683" s="7" t="s">
        <v>146</v>
      </c>
      <c r="T683" s="7" t="s">
        <v>2318</v>
      </c>
      <c r="U683" s="7" t="s">
        <v>20</v>
      </c>
      <c r="V683" s="24" t="e">
        <f t="shared" ca="1" si="25"/>
        <v>#NAME?</v>
      </c>
      <c r="W683" s="7"/>
      <c r="X683" s="7"/>
      <c r="Y683" s="29" t="s">
        <v>148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>
        <v>0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7" t="s">
        <v>2319</v>
      </c>
      <c r="C684" s="4" t="s">
        <v>2320</v>
      </c>
      <c r="D684" s="7" t="s">
        <v>64</v>
      </c>
      <c r="E684" s="7" t="s">
        <v>20</v>
      </c>
      <c r="F684" s="7" t="s">
        <v>143</v>
      </c>
      <c r="G684" s="7" t="e">
        <f t="shared" ca="1" si="24"/>
        <v>#NAME?</v>
      </c>
      <c r="H684" s="24" t="s">
        <v>144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201</v>
      </c>
      <c r="N684" s="26">
        <v>1.6E-2</v>
      </c>
      <c r="O684" s="7" t="s">
        <v>37</v>
      </c>
      <c r="P684" s="27">
        <v>0.2</v>
      </c>
      <c r="Q684" s="28"/>
      <c r="R684" s="28"/>
      <c r="S684" s="7" t="s">
        <v>188</v>
      </c>
      <c r="T684" s="7" t="s">
        <v>2321</v>
      </c>
      <c r="U684" s="7" t="s">
        <v>60</v>
      </c>
      <c r="V684" s="24" t="e">
        <f t="shared" ca="1" si="25"/>
        <v>#NAME?</v>
      </c>
      <c r="W684" s="7"/>
      <c r="X684" s="7"/>
      <c r="Y684" s="29" t="s">
        <v>254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>
        <v>0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" t="s">
        <v>2322</v>
      </c>
      <c r="C685" s="4" t="s">
        <v>2323</v>
      </c>
      <c r="D685" s="7" t="s">
        <v>19</v>
      </c>
      <c r="E685" s="7" t="s">
        <v>49</v>
      </c>
      <c r="F685" s="7" t="s">
        <v>278</v>
      </c>
      <c r="G685" s="7" t="e">
        <f t="shared" ca="1" si="24"/>
        <v>#NAME?</v>
      </c>
      <c r="H685" s="24" t="s">
        <v>153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42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188</v>
      </c>
      <c r="T685" s="7" t="s">
        <v>2324</v>
      </c>
      <c r="U685" s="7" t="s">
        <v>49</v>
      </c>
      <c r="V685" s="24" t="e">
        <f t="shared" ca="1" si="25"/>
        <v>#NAME?</v>
      </c>
      <c r="W685" s="7"/>
      <c r="X685" s="7"/>
      <c r="Y685" s="29" t="s">
        <v>148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>
        <v>1041238.6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2325</v>
      </c>
      <c r="C686" s="4" t="s">
        <v>2326</v>
      </c>
      <c r="D686" s="7" t="s">
        <v>19</v>
      </c>
      <c r="E686" s="7" t="s">
        <v>49</v>
      </c>
      <c r="F686" s="7" t="s">
        <v>50</v>
      </c>
      <c r="G686" s="7" t="e">
        <f t="shared" ca="1" si="24"/>
        <v>#NAME?</v>
      </c>
      <c r="H686" s="24" t="s">
        <v>162</v>
      </c>
      <c r="I686" s="24" t="s">
        <v>929</v>
      </c>
      <c r="J686" s="7" t="str">
        <f t="shared" si="30"/>
        <v>Não</v>
      </c>
      <c r="K686" s="25">
        <v>44998</v>
      </c>
      <c r="L686" s="7"/>
      <c r="M686" s="7" t="s">
        <v>42</v>
      </c>
      <c r="N686" s="26">
        <v>1.2E-2</v>
      </c>
      <c r="O686" s="7" t="s">
        <v>25</v>
      </c>
      <c r="P686" s="27">
        <v>0</v>
      </c>
      <c r="Q686" s="45"/>
      <c r="R686" s="45" t="s">
        <v>682</v>
      </c>
      <c r="S686" s="7" t="s">
        <v>146</v>
      </c>
      <c r="T686" s="7" t="s">
        <v>2327</v>
      </c>
      <c r="U686" s="7" t="s">
        <v>49</v>
      </c>
      <c r="V686" s="24" t="e">
        <f t="shared" ca="1" si="25"/>
        <v>#NAME?</v>
      </c>
      <c r="W686" s="7"/>
      <c r="X686" s="7"/>
      <c r="Y686" s="29" t="s">
        <v>148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>
        <v>3189.3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" t="s">
        <v>2328</v>
      </c>
      <c r="C687" s="4" t="s">
        <v>2329</v>
      </c>
      <c r="D687" s="7" t="s">
        <v>64</v>
      </c>
      <c r="E687" s="7" t="s">
        <v>20</v>
      </c>
      <c r="F687" s="7" t="s">
        <v>2330</v>
      </c>
      <c r="G687" s="7" t="e">
        <f t="shared" ca="1" si="24"/>
        <v>#NAME?</v>
      </c>
      <c r="H687" s="24" t="s">
        <v>144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42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146</v>
      </c>
      <c r="T687" s="7" t="s">
        <v>2331</v>
      </c>
      <c r="U687" s="7" t="s">
        <v>60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" t="s">
        <v>2332</v>
      </c>
      <c r="C688" s="4" t="s">
        <v>2333</v>
      </c>
      <c r="D688" s="7" t="s">
        <v>19</v>
      </c>
      <c r="E688" s="7" t="s">
        <v>49</v>
      </c>
      <c r="F688" s="7" t="s">
        <v>167</v>
      </c>
      <c r="G688" s="7" t="e">
        <f t="shared" ca="1" si="24"/>
        <v>#NAME?</v>
      </c>
      <c r="H688" s="24" t="s">
        <v>153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42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146</v>
      </c>
      <c r="T688" s="7" t="s">
        <v>2334</v>
      </c>
      <c r="U688" s="7" t="s">
        <v>49</v>
      </c>
      <c r="V688" s="24" t="e">
        <f t="shared" ca="1" si="25"/>
        <v>#NAME?</v>
      </c>
      <c r="W688" s="7"/>
      <c r="X688" s="7"/>
      <c r="Y688" s="29" t="s">
        <v>148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>
        <v>1266814.98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2335</v>
      </c>
      <c r="C689" s="4" t="s">
        <v>2336</v>
      </c>
      <c r="D689" s="7" t="s">
        <v>19</v>
      </c>
      <c r="E689" s="7" t="s">
        <v>49</v>
      </c>
      <c r="F689" s="7" t="s">
        <v>167</v>
      </c>
      <c r="G689" s="7" t="e">
        <f t="shared" ca="1" si="24"/>
        <v>#NAME?</v>
      </c>
      <c r="H689" s="24" t="s">
        <v>153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42</v>
      </c>
      <c r="N689" s="26">
        <v>1.2E-2</v>
      </c>
      <c r="O689" s="7" t="s">
        <v>25</v>
      </c>
      <c r="P689" s="27">
        <v>0</v>
      </c>
      <c r="Q689" s="28" t="s">
        <v>2337</v>
      </c>
      <c r="R689" s="90"/>
      <c r="S689" s="7" t="s">
        <v>146</v>
      </c>
      <c r="T689" s="7" t="s">
        <v>2334</v>
      </c>
      <c r="U689" s="7" t="s">
        <v>49</v>
      </c>
      <c r="V689" s="24" t="e">
        <f t="shared" ca="1" si="25"/>
        <v>#NAME?</v>
      </c>
      <c r="W689" s="7"/>
      <c r="X689" s="7"/>
      <c r="Y689" s="29" t="s">
        <v>148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>
        <v>215564.97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3" t="s">
        <v>2338</v>
      </c>
      <c r="C690" s="4" t="s">
        <v>2339</v>
      </c>
      <c r="D690" s="7" t="s">
        <v>19</v>
      </c>
      <c r="E690" s="7" t="s">
        <v>49</v>
      </c>
      <c r="F690" s="7" t="s">
        <v>278</v>
      </c>
      <c r="G690" s="7" t="e">
        <f t="shared" ca="1" si="24"/>
        <v>#NAME?</v>
      </c>
      <c r="H690" s="24" t="s">
        <v>153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42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146</v>
      </c>
      <c r="T690" s="7" t="s">
        <v>2340</v>
      </c>
      <c r="U690" s="7" t="s">
        <v>49</v>
      </c>
      <c r="V690" s="24" t="e">
        <f t="shared" ca="1" si="25"/>
        <v>#NAME?</v>
      </c>
      <c r="W690" s="7"/>
      <c r="X690" s="7"/>
      <c r="Y690" s="29" t="s">
        <v>148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>
        <v>487207.78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3" t="s">
        <v>2341</v>
      </c>
      <c r="C691" s="4" t="s">
        <v>2342</v>
      </c>
      <c r="D691" s="7" t="s">
        <v>195</v>
      </c>
      <c r="E691" s="7" t="s">
        <v>20</v>
      </c>
      <c r="F691" s="7" t="s">
        <v>196</v>
      </c>
      <c r="G691" s="7" t="e">
        <f t="shared" ca="1" si="24"/>
        <v>#NAME?</v>
      </c>
      <c r="H691" s="24" t="s">
        <v>153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42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146</v>
      </c>
      <c r="T691" s="7" t="s">
        <v>2343</v>
      </c>
      <c r="U691" s="7" t="s">
        <v>20</v>
      </c>
      <c r="V691" s="24" t="e">
        <f t="shared" ca="1" si="25"/>
        <v>#NAME?</v>
      </c>
      <c r="W691" s="7"/>
      <c r="X691" s="7" t="s">
        <v>52</v>
      </c>
      <c r="Y691" s="29" t="s">
        <v>148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>
        <v>78423.87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" t="s">
        <v>2344</v>
      </c>
      <c r="C692" s="4" t="s">
        <v>2345</v>
      </c>
      <c r="D692" s="7" t="s">
        <v>19</v>
      </c>
      <c r="E692" s="7" t="s">
        <v>20</v>
      </c>
      <c r="F692" s="7" t="s">
        <v>200</v>
      </c>
      <c r="G692" s="7" t="e">
        <f t="shared" ca="1" si="24"/>
        <v>#NAME?</v>
      </c>
      <c r="H692" s="24" t="s">
        <v>153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42</v>
      </c>
      <c r="N692" s="26">
        <v>8.0000000000000002E-3</v>
      </c>
      <c r="O692" s="7" t="s">
        <v>25</v>
      </c>
      <c r="P692" s="27">
        <v>0</v>
      </c>
      <c r="Q692" s="28" t="s">
        <v>2346</v>
      </c>
      <c r="R692" s="90"/>
      <c r="S692" s="7" t="s">
        <v>146</v>
      </c>
      <c r="T692" s="7" t="s">
        <v>2347</v>
      </c>
      <c r="U692" s="7" t="s">
        <v>20</v>
      </c>
      <c r="V692" s="24" t="e">
        <f t="shared" ca="1" si="25"/>
        <v>#NAME?</v>
      </c>
      <c r="W692" s="7"/>
      <c r="X692" s="7"/>
      <c r="Y692" s="29" t="s">
        <v>148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>
        <v>3408409.97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2348</v>
      </c>
      <c r="C693" s="4" t="s">
        <v>2349</v>
      </c>
      <c r="D693" s="7" t="s">
        <v>19</v>
      </c>
      <c r="E693" s="7" t="s">
        <v>20</v>
      </c>
      <c r="F693" s="7" t="s">
        <v>801</v>
      </c>
      <c r="G693" s="7" t="e">
        <f t="shared" ca="1" si="24"/>
        <v>#NAME?</v>
      </c>
      <c r="H693" s="24" t="s">
        <v>168</v>
      </c>
      <c r="I693" s="24" t="s">
        <v>223</v>
      </c>
      <c r="J693" s="7" t="str">
        <f t="shared" si="30"/>
        <v>Não</v>
      </c>
      <c r="K693" s="25">
        <v>45544</v>
      </c>
      <c r="L693" s="7"/>
      <c r="M693" s="7" t="s">
        <v>42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146</v>
      </c>
      <c r="T693" s="7" t="s">
        <v>2350</v>
      </c>
      <c r="U693" s="7" t="s">
        <v>20</v>
      </c>
      <c r="V693" s="24" t="e">
        <f t="shared" ca="1" si="25"/>
        <v>#NAME?</v>
      </c>
      <c r="W693" s="7"/>
      <c r="X693" s="7" t="s">
        <v>40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>
        <v>0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" t="s">
        <v>2351</v>
      </c>
      <c r="C694" s="4" t="s">
        <v>2352</v>
      </c>
      <c r="D694" s="7" t="s">
        <v>64</v>
      </c>
      <c r="E694" s="7" t="s">
        <v>20</v>
      </c>
      <c r="F694" s="7" t="s">
        <v>205</v>
      </c>
      <c r="G694" s="7" t="e">
        <f t="shared" ca="1" si="24"/>
        <v>#NAME?</v>
      </c>
      <c r="H694" s="24" t="s">
        <v>162</v>
      </c>
      <c r="I694" s="24" t="s">
        <v>206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207</v>
      </c>
      <c r="R694" s="90"/>
      <c r="S694" s="7" t="s">
        <v>146</v>
      </c>
      <c r="T694" s="7" t="s">
        <v>2353</v>
      </c>
      <c r="U694" s="7" t="s">
        <v>46</v>
      </c>
      <c r="V694" s="24" t="e">
        <f t="shared" ca="1" si="25"/>
        <v>#NAME?</v>
      </c>
      <c r="W694" s="7"/>
      <c r="X694" s="7" t="s">
        <v>52</v>
      </c>
      <c r="Y694" s="29" t="s">
        <v>148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>
        <v>0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2354</v>
      </c>
      <c r="C695" s="4" t="s">
        <v>2355</v>
      </c>
      <c r="D695" s="7" t="s">
        <v>19</v>
      </c>
      <c r="E695" s="7" t="s">
        <v>34</v>
      </c>
      <c r="F695" s="7" t="s">
        <v>35</v>
      </c>
      <c r="G695" s="7" t="e">
        <f t="shared" ca="1" si="24"/>
        <v>#NAME?</v>
      </c>
      <c r="H695" s="24" t="s">
        <v>153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87</v>
      </c>
      <c r="N695" s="26">
        <v>2.5000000000000001E-2</v>
      </c>
      <c r="O695" s="7" t="s">
        <v>184</v>
      </c>
      <c r="P695" s="27">
        <v>0.2</v>
      </c>
      <c r="Q695" s="45"/>
      <c r="R695" s="28"/>
      <c r="S695" s="7" t="s">
        <v>146</v>
      </c>
      <c r="T695" s="7" t="s">
        <v>2356</v>
      </c>
      <c r="U695" s="7" t="s">
        <v>39</v>
      </c>
      <c r="V695" s="24" t="e">
        <f t="shared" ca="1" si="25"/>
        <v>#NAME?</v>
      </c>
      <c r="W695" s="7"/>
      <c r="X695" s="7"/>
      <c r="Y695" s="29" t="s">
        <v>148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>
        <v>47009.81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2354</v>
      </c>
      <c r="C696" s="4" t="s">
        <v>2357</v>
      </c>
      <c r="D696" s="7" t="s">
        <v>19</v>
      </c>
      <c r="E696" s="7" t="s">
        <v>34</v>
      </c>
      <c r="F696" s="7" t="s">
        <v>35</v>
      </c>
      <c r="G696" s="7" t="e">
        <f t="shared" ca="1" si="24"/>
        <v>#NAME?</v>
      </c>
      <c r="H696" s="24" t="s">
        <v>153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58</v>
      </c>
      <c r="N696" s="26">
        <v>1.2E-2</v>
      </c>
      <c r="O696" s="7" t="s">
        <v>25</v>
      </c>
      <c r="P696" s="27">
        <v>0</v>
      </c>
      <c r="Q696" s="45"/>
      <c r="R696" s="28" t="s">
        <v>2358</v>
      </c>
      <c r="S696" s="7" t="s">
        <v>146</v>
      </c>
      <c r="T696" s="7" t="s">
        <v>2356</v>
      </c>
      <c r="U696" s="7" t="s">
        <v>39</v>
      </c>
      <c r="V696" s="24" t="e">
        <f t="shared" ca="1" si="25"/>
        <v>#NAME?</v>
      </c>
      <c r="W696" s="7"/>
      <c r="X696" s="7"/>
      <c r="Y696" s="29" t="s">
        <v>148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>
        <v>142399.06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2359</v>
      </c>
      <c r="C697" s="4" t="s">
        <v>2360</v>
      </c>
      <c r="D697" s="7" t="s">
        <v>19</v>
      </c>
      <c r="E697" s="7" t="s">
        <v>49</v>
      </c>
      <c r="F697" s="7" t="s">
        <v>329</v>
      </c>
      <c r="G697" s="7" t="e">
        <f t="shared" ca="1" si="24"/>
        <v>#NAME?</v>
      </c>
      <c r="H697" s="24" t="s">
        <v>153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346</v>
      </c>
      <c r="N697" s="26">
        <v>2.5000000000000001E-2</v>
      </c>
      <c r="O697" s="7" t="s">
        <v>37</v>
      </c>
      <c r="P697" s="27">
        <v>0.2</v>
      </c>
      <c r="Q697" s="90"/>
      <c r="R697" s="90"/>
      <c r="S697" s="7" t="s">
        <v>146</v>
      </c>
      <c r="T697" s="7" t="s">
        <v>2361</v>
      </c>
      <c r="U697" s="7" t="s">
        <v>20</v>
      </c>
      <c r="V697" s="24" t="e">
        <f t="shared" ca="1" si="25"/>
        <v>#NAME?</v>
      </c>
      <c r="W697" s="7"/>
      <c r="X697" s="7"/>
      <c r="Y697" s="29" t="s">
        <v>254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>
        <v>221610.92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2362</v>
      </c>
      <c r="C698" s="4" t="s">
        <v>2363</v>
      </c>
      <c r="D698" s="7" t="s">
        <v>19</v>
      </c>
      <c r="E698" s="7" t="s">
        <v>20</v>
      </c>
      <c r="F698" s="7" t="s">
        <v>200</v>
      </c>
      <c r="G698" s="7" t="e">
        <f t="shared" ca="1" si="24"/>
        <v>#NAME?</v>
      </c>
      <c r="H698" s="24" t="s">
        <v>162</v>
      </c>
      <c r="I698" s="24" t="s">
        <v>163</v>
      </c>
      <c r="J698" s="7" t="str">
        <f t="shared" si="30"/>
        <v>Não</v>
      </c>
      <c r="K698" s="25">
        <v>45042</v>
      </c>
      <c r="L698" s="7"/>
      <c r="M698" s="7" t="s">
        <v>346</v>
      </c>
      <c r="N698" s="26">
        <v>0.02</v>
      </c>
      <c r="O698" s="7" t="s">
        <v>37</v>
      </c>
      <c r="P698" s="27">
        <v>0.2</v>
      </c>
      <c r="Q698" s="28"/>
      <c r="R698" s="43" t="s">
        <v>2364</v>
      </c>
      <c r="S698" s="7" t="s">
        <v>146</v>
      </c>
      <c r="T698" s="7" t="s">
        <v>2365</v>
      </c>
      <c r="U698" s="7" t="s">
        <v>20</v>
      </c>
      <c r="V698" s="24" t="e">
        <f t="shared" ca="1" si="25"/>
        <v>#NAME?</v>
      </c>
      <c r="W698" s="7"/>
      <c r="X698" s="7"/>
      <c r="Y698" s="29" t="s">
        <v>148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>
        <v>968.83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7" t="s">
        <v>2366</v>
      </c>
      <c r="C699" s="4" t="s">
        <v>2367</v>
      </c>
      <c r="D699" s="7" t="s">
        <v>64</v>
      </c>
      <c r="E699" s="7" t="s">
        <v>20</v>
      </c>
      <c r="F699" s="7" t="s">
        <v>2368</v>
      </c>
      <c r="G699" s="7" t="e">
        <f t="shared" ca="1" si="24"/>
        <v>#NAME?</v>
      </c>
      <c r="H699" s="24" t="s">
        <v>162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201</v>
      </c>
      <c r="N699" s="26">
        <v>1.4999999999999999E-2</v>
      </c>
      <c r="O699" s="7" t="s">
        <v>37</v>
      </c>
      <c r="P699" s="27">
        <v>0.1</v>
      </c>
      <c r="Q699" s="116" t="s">
        <v>2369</v>
      </c>
      <c r="R699" s="90"/>
      <c r="S699" s="7" t="s">
        <v>146</v>
      </c>
      <c r="T699" s="7" t="s">
        <v>2370</v>
      </c>
      <c r="U699" s="7" t="s">
        <v>20</v>
      </c>
      <c r="V699" s="24" t="e">
        <f t="shared" ca="1" si="25"/>
        <v>#NAME?</v>
      </c>
      <c r="W699" s="7"/>
      <c r="X699" s="7"/>
      <c r="Y699" s="29" t="s">
        <v>148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>
        <v>2210.2199999999998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7" t="s">
        <v>2371</v>
      </c>
      <c r="C700" s="4" t="s">
        <v>2372</v>
      </c>
      <c r="D700" s="7" t="s">
        <v>64</v>
      </c>
      <c r="E700" s="7" t="s">
        <v>20</v>
      </c>
      <c r="F700" s="7" t="s">
        <v>2373</v>
      </c>
      <c r="G700" s="7" t="e">
        <f t="shared" ca="1" si="24"/>
        <v>#NAME?</v>
      </c>
      <c r="H700" s="24" t="s">
        <v>144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201</v>
      </c>
      <c r="N700" s="26">
        <v>0.01</v>
      </c>
      <c r="O700" s="7" t="s">
        <v>37</v>
      </c>
      <c r="P700" s="27">
        <v>0.1</v>
      </c>
      <c r="Q700" s="116"/>
      <c r="R700" s="28" t="s">
        <v>286</v>
      </c>
      <c r="S700" s="7" t="s">
        <v>146</v>
      </c>
      <c r="T700" s="7" t="s">
        <v>2374</v>
      </c>
      <c r="U700" s="7" t="s">
        <v>20</v>
      </c>
      <c r="V700" s="24" t="e">
        <f t="shared" ca="1" si="25"/>
        <v>#NAME?</v>
      </c>
      <c r="W700" s="7"/>
      <c r="X700" s="7" t="s">
        <v>52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>
        <v>0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2375</v>
      </c>
      <c r="C701" s="4" t="s">
        <v>2376</v>
      </c>
      <c r="D701" s="7" t="s">
        <v>19</v>
      </c>
      <c r="E701" s="7" t="s">
        <v>20</v>
      </c>
      <c r="F701" s="7" t="s">
        <v>172</v>
      </c>
      <c r="G701" s="7" t="e">
        <f t="shared" ca="1" si="24"/>
        <v>#NAME?</v>
      </c>
      <c r="H701" s="24" t="s">
        <v>162</v>
      </c>
      <c r="I701" s="24" t="s">
        <v>163</v>
      </c>
      <c r="J701" s="7" t="str">
        <f t="shared" si="30"/>
        <v>Não</v>
      </c>
      <c r="K701" s="25">
        <v>45341</v>
      </c>
      <c r="L701" s="7"/>
      <c r="M701" s="7" t="s">
        <v>36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146</v>
      </c>
      <c r="T701" s="7" t="s">
        <v>2377</v>
      </c>
      <c r="U701" s="7" t="s">
        <v>20</v>
      </c>
      <c r="V701" s="24" t="e">
        <f t="shared" ca="1" si="25"/>
        <v>#NAME?</v>
      </c>
      <c r="W701" s="7"/>
      <c r="X701" s="7"/>
      <c r="Y701" s="29" t="s">
        <v>148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>
        <v>0.04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2378</v>
      </c>
      <c r="C702" s="4" t="s">
        <v>2379</v>
      </c>
      <c r="D702" s="7" t="s">
        <v>19</v>
      </c>
      <c r="E702" s="7" t="s">
        <v>49</v>
      </c>
      <c r="F702" s="7" t="s">
        <v>329</v>
      </c>
      <c r="G702" s="7" t="e">
        <f t="shared" ca="1" si="24"/>
        <v>#NAME?</v>
      </c>
      <c r="H702" s="24" t="s">
        <v>153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42</v>
      </c>
      <c r="N702" s="26">
        <v>1.2E-2</v>
      </c>
      <c r="O702" s="7" t="s">
        <v>25</v>
      </c>
      <c r="P702" s="27">
        <v>0</v>
      </c>
      <c r="Q702" s="28" t="s">
        <v>2380</v>
      </c>
      <c r="R702" s="90"/>
      <c r="S702" s="7" t="s">
        <v>146</v>
      </c>
      <c r="T702" s="7" t="s">
        <v>2381</v>
      </c>
      <c r="U702" s="7" t="s">
        <v>49</v>
      </c>
      <c r="V702" s="24" t="e">
        <f t="shared" ca="1" si="25"/>
        <v>#NAME?</v>
      </c>
      <c r="W702" s="7"/>
      <c r="X702" s="7" t="s">
        <v>91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>
        <v>622805.56999999995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2382</v>
      </c>
      <c r="C703" s="4" t="s">
        <v>2383</v>
      </c>
      <c r="D703" s="7" t="s">
        <v>19</v>
      </c>
      <c r="E703" s="7" t="s">
        <v>20</v>
      </c>
      <c r="F703" s="7" t="s">
        <v>200</v>
      </c>
      <c r="G703" s="7" t="e">
        <f t="shared" ca="1" si="24"/>
        <v>#NAME?</v>
      </c>
      <c r="H703" s="24" t="s">
        <v>153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42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146</v>
      </c>
      <c r="T703" s="7" t="s">
        <v>2384</v>
      </c>
      <c r="U703" s="7" t="s">
        <v>20</v>
      </c>
      <c r="V703" s="24" t="e">
        <f t="shared" ca="1" si="25"/>
        <v>#NAME?</v>
      </c>
      <c r="W703" s="7"/>
      <c r="X703" s="7"/>
      <c r="Y703" s="29" t="s">
        <v>148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>
        <v>144649.96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40" t="s">
        <v>2385</v>
      </c>
      <c r="C704" s="4" t="s">
        <v>2386</v>
      </c>
      <c r="D704" s="7" t="s">
        <v>19</v>
      </c>
      <c r="E704" s="7" t="s">
        <v>20</v>
      </c>
      <c r="F704" s="7" t="s">
        <v>373</v>
      </c>
      <c r="G704" s="7" t="e">
        <f t="shared" ca="1" si="24"/>
        <v>#NAME?</v>
      </c>
      <c r="H704" s="24" t="s">
        <v>162</v>
      </c>
      <c r="I704" s="24" t="s">
        <v>223</v>
      </c>
      <c r="J704" s="7" t="str">
        <f t="shared" si="30"/>
        <v>Não</v>
      </c>
      <c r="K704" s="25">
        <v>45218</v>
      </c>
      <c r="L704" s="7"/>
      <c r="M704" s="7" t="s">
        <v>173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188</v>
      </c>
      <c r="T704" s="7" t="s">
        <v>2387</v>
      </c>
      <c r="U704" s="7" t="s">
        <v>20</v>
      </c>
      <c r="V704" s="24" t="e">
        <f t="shared" ca="1" si="25"/>
        <v>#NAME?</v>
      </c>
      <c r="W704" s="7"/>
      <c r="X704" s="7"/>
      <c r="Y704" s="29" t="s">
        <v>148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>
        <v>0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8" t="s">
        <v>2388</v>
      </c>
      <c r="C705" s="39" t="s">
        <v>2389</v>
      </c>
      <c r="D705" s="7" t="s">
        <v>19</v>
      </c>
      <c r="E705" s="7" t="s">
        <v>20</v>
      </c>
      <c r="F705" s="7" t="s">
        <v>990</v>
      </c>
      <c r="G705" s="7" t="e">
        <f t="shared" ca="1" si="24"/>
        <v>#NAME?</v>
      </c>
      <c r="H705" s="24" t="s">
        <v>162</v>
      </c>
      <c r="I705" s="24" t="s">
        <v>212</v>
      </c>
      <c r="J705" s="7" t="str">
        <f>IF(Q704=0,"Não","Sim")</f>
        <v>Não</v>
      </c>
      <c r="K705" s="25">
        <v>45385</v>
      </c>
      <c r="L705" s="7"/>
      <c r="M705" s="7" t="s">
        <v>42</v>
      </c>
      <c r="N705" s="26">
        <v>1.2E-2</v>
      </c>
      <c r="O705" s="7" t="s">
        <v>25</v>
      </c>
      <c r="P705" s="27">
        <v>0</v>
      </c>
      <c r="Q705" s="36"/>
      <c r="R705" s="90"/>
      <c r="S705" s="7" t="s">
        <v>146</v>
      </c>
      <c r="T705" s="6" t="s">
        <v>2390</v>
      </c>
      <c r="U705" s="7" t="s">
        <v>20</v>
      </c>
      <c r="V705" s="24" t="e">
        <f t="shared" ca="1" si="25"/>
        <v>#NAME?</v>
      </c>
      <c r="W705" s="7"/>
      <c r="X705" s="7"/>
      <c r="Y705" s="29" t="s">
        <v>148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>
        <v>0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2391</v>
      </c>
      <c r="C706" s="4" t="s">
        <v>2392</v>
      </c>
      <c r="D706" s="7" t="s">
        <v>19</v>
      </c>
      <c r="E706" s="7" t="s">
        <v>34</v>
      </c>
      <c r="F706" s="7" t="s">
        <v>35</v>
      </c>
      <c r="G706" s="7" t="e">
        <f t="shared" ca="1" si="24"/>
        <v>#NAME?</v>
      </c>
      <c r="H706" s="24" t="s">
        <v>153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42</v>
      </c>
      <c r="N706" s="26">
        <v>1.2E-2</v>
      </c>
      <c r="O706" s="7" t="s">
        <v>25</v>
      </c>
      <c r="P706" s="27">
        <v>0</v>
      </c>
      <c r="Q706" s="45"/>
      <c r="R706" s="179" t="s">
        <v>2393</v>
      </c>
      <c r="S706" s="7" t="s">
        <v>146</v>
      </c>
      <c r="T706" s="7" t="s">
        <v>2394</v>
      </c>
      <c r="U706" s="7" t="s">
        <v>39</v>
      </c>
      <c r="V706" s="24" t="e">
        <f t="shared" ca="1" si="25"/>
        <v>#NAME?</v>
      </c>
      <c r="W706" s="7"/>
      <c r="X706" s="7"/>
      <c r="Y706" s="29" t="s">
        <v>148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>
        <v>6364.88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" t="s">
        <v>2395</v>
      </c>
      <c r="C707" s="4" t="s">
        <v>2396</v>
      </c>
      <c r="D707" s="7" t="s">
        <v>19</v>
      </c>
      <c r="E707" s="7" t="s">
        <v>20</v>
      </c>
      <c r="F707" s="7" t="s">
        <v>373</v>
      </c>
      <c r="G707" s="7" t="e">
        <f t="shared" ca="1" si="24"/>
        <v>#NAME?</v>
      </c>
      <c r="H707" s="24" t="s">
        <v>162</v>
      </c>
      <c r="I707" s="24" t="s">
        <v>223</v>
      </c>
      <c r="J707" s="7" t="str">
        <f t="shared" si="31"/>
        <v>Não</v>
      </c>
      <c r="K707" s="25">
        <v>45159</v>
      </c>
      <c r="L707" s="25"/>
      <c r="M707" s="7" t="s">
        <v>173</v>
      </c>
      <c r="N707" s="26">
        <v>0</v>
      </c>
      <c r="O707" s="7" t="s">
        <v>25</v>
      </c>
      <c r="P707" s="27">
        <v>0</v>
      </c>
      <c r="Q707" s="90"/>
      <c r="R707" s="180" t="s">
        <v>2397</v>
      </c>
      <c r="S707" s="7" t="s">
        <v>188</v>
      </c>
      <c r="T707" s="7" t="s">
        <v>2398</v>
      </c>
      <c r="U707" s="7" t="s">
        <v>20</v>
      </c>
      <c r="V707" s="24" t="e">
        <f t="shared" ca="1" si="25"/>
        <v>#NAME?</v>
      </c>
      <c r="W707" s="7"/>
      <c r="X707" s="7"/>
      <c r="Y707" s="29" t="s">
        <v>148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>
        <v>0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" t="s">
        <v>2399</v>
      </c>
      <c r="C708" s="4" t="s">
        <v>2400</v>
      </c>
      <c r="D708" s="7" t="s">
        <v>151</v>
      </c>
      <c r="E708" s="7" t="s">
        <v>49</v>
      </c>
      <c r="F708" s="7" t="s">
        <v>152</v>
      </c>
      <c r="G708" s="7" t="e">
        <f t="shared" ca="1" si="24"/>
        <v>#NAME?</v>
      </c>
      <c r="H708" s="24" t="s">
        <v>153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42</v>
      </c>
      <c r="N708" s="26">
        <v>1.2E-2</v>
      </c>
      <c r="O708" s="7" t="s">
        <v>25</v>
      </c>
      <c r="P708" s="27">
        <v>0</v>
      </c>
      <c r="Q708" s="90"/>
      <c r="R708" s="45" t="s">
        <v>2401</v>
      </c>
      <c r="S708" s="7" t="s">
        <v>188</v>
      </c>
      <c r="T708" s="7" t="s">
        <v>2402</v>
      </c>
      <c r="U708" s="7" t="s">
        <v>60</v>
      </c>
      <c r="V708" s="24" t="e">
        <f t="shared" ca="1" si="25"/>
        <v>#NAME?</v>
      </c>
      <c r="W708" s="7"/>
      <c r="X708" s="7" t="s">
        <v>40</v>
      </c>
      <c r="Y708" s="29"/>
      <c r="Z708" s="30"/>
      <c r="AA708" s="30"/>
      <c r="AB708" s="32">
        <v>49075100015805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>
        <v>206870.52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2403</v>
      </c>
      <c r="C709" s="4" t="s">
        <v>2404</v>
      </c>
      <c r="D709" s="7" t="s">
        <v>19</v>
      </c>
      <c r="E709" s="7" t="s">
        <v>49</v>
      </c>
      <c r="F709" s="7" t="s">
        <v>50</v>
      </c>
      <c r="G709" s="7" t="e">
        <f t="shared" ca="1" si="24"/>
        <v>#NAME?</v>
      </c>
      <c r="H709" s="24" t="s">
        <v>153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42</v>
      </c>
      <c r="N709" s="26">
        <v>1.2E-2</v>
      </c>
      <c r="O709" s="7" t="s">
        <v>25</v>
      </c>
      <c r="P709" s="27">
        <v>0</v>
      </c>
      <c r="Q709" s="23"/>
      <c r="R709" s="28" t="s">
        <v>2405</v>
      </c>
      <c r="S709" s="7" t="s">
        <v>146</v>
      </c>
      <c r="T709" s="7" t="s">
        <v>2406</v>
      </c>
      <c r="U709" s="7" t="s">
        <v>49</v>
      </c>
      <c r="V709" s="24" t="e">
        <f t="shared" ca="1" si="25"/>
        <v>#NAME?</v>
      </c>
      <c r="W709" s="7"/>
      <c r="X709" s="7"/>
      <c r="Y709" s="29" t="s">
        <v>148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>
        <v>1043824.94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77" t="s">
        <v>2407</v>
      </c>
      <c r="C710" s="4" t="s">
        <v>2408</v>
      </c>
      <c r="D710" s="7" t="s">
        <v>19</v>
      </c>
      <c r="E710" s="7" t="s">
        <v>34</v>
      </c>
      <c r="F710" s="7" t="s">
        <v>263</v>
      </c>
      <c r="G710" s="7" t="e">
        <f t="shared" ca="1" si="24"/>
        <v>#NAME?</v>
      </c>
      <c r="H710" s="24" t="s">
        <v>153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42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146</v>
      </c>
      <c r="T710" s="7" t="s">
        <v>2409</v>
      </c>
      <c r="U710" s="7" t="s">
        <v>39</v>
      </c>
      <c r="V710" s="24" t="e">
        <f t="shared" ca="1" si="25"/>
        <v>#NAME?</v>
      </c>
      <c r="W710" s="7"/>
      <c r="X710" s="7"/>
      <c r="Y710" s="29" t="s">
        <v>148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>
        <v>180637.11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2410</v>
      </c>
      <c r="C711" s="4" t="s">
        <v>2411</v>
      </c>
      <c r="D711" s="7" t="s">
        <v>19</v>
      </c>
      <c r="E711" s="7" t="s">
        <v>20</v>
      </c>
      <c r="F711" s="7" t="s">
        <v>200</v>
      </c>
      <c r="G711" s="7" t="e">
        <f t="shared" ca="1" si="24"/>
        <v>#NAME?</v>
      </c>
      <c r="H711" s="24" t="s">
        <v>153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173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146</v>
      </c>
      <c r="T711" s="7" t="s">
        <v>2412</v>
      </c>
      <c r="U711" s="7" t="s">
        <v>20</v>
      </c>
      <c r="V711" s="24" t="e">
        <f t="shared" ca="1" si="25"/>
        <v>#NAME?</v>
      </c>
      <c r="W711" s="7"/>
      <c r="X711" s="7"/>
      <c r="Y711" s="29" t="s">
        <v>148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>
        <v>1359.65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106" t="s">
        <v>2413</v>
      </c>
      <c r="C712" s="4" t="s">
        <v>2414</v>
      </c>
      <c r="D712" s="7" t="s">
        <v>19</v>
      </c>
      <c r="E712" s="7" t="s">
        <v>34</v>
      </c>
      <c r="F712" s="7" t="s">
        <v>263</v>
      </c>
      <c r="G712" s="7" t="e">
        <f t="shared" ca="1" si="24"/>
        <v>#NAME?</v>
      </c>
      <c r="H712" s="24" t="s">
        <v>162</v>
      </c>
      <c r="I712" s="24" t="s">
        <v>163</v>
      </c>
      <c r="J712" s="7" t="str">
        <f t="shared" si="31"/>
        <v>Não</v>
      </c>
      <c r="K712" s="25">
        <v>45043</v>
      </c>
      <c r="L712" s="7"/>
      <c r="M712" s="7" t="s">
        <v>258</v>
      </c>
      <c r="N712" s="26">
        <v>8.0000000000000002E-3</v>
      </c>
      <c r="O712" s="7" t="s">
        <v>259</v>
      </c>
      <c r="P712" s="27">
        <v>0.1</v>
      </c>
      <c r="Q712" s="90"/>
      <c r="R712" s="37" t="s">
        <v>2415</v>
      </c>
      <c r="S712" s="7" t="s">
        <v>146</v>
      </c>
      <c r="T712" s="7" t="s">
        <v>2416</v>
      </c>
      <c r="U712" s="7" t="s">
        <v>978</v>
      </c>
      <c r="V712" s="24" t="e">
        <f t="shared" ca="1" si="25"/>
        <v>#NAME?</v>
      </c>
      <c r="W712" s="7"/>
      <c r="X712" s="7"/>
      <c r="Y712" s="29" t="s">
        <v>148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>
        <v>787.38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106" t="s">
        <v>2413</v>
      </c>
      <c r="C713" s="4" t="s">
        <v>2417</v>
      </c>
      <c r="D713" s="7" t="s">
        <v>19</v>
      </c>
      <c r="E713" s="7" t="s">
        <v>34</v>
      </c>
      <c r="F713" s="7" t="s">
        <v>263</v>
      </c>
      <c r="G713" s="7" t="e">
        <f t="shared" ca="1" si="24"/>
        <v>#NAME?</v>
      </c>
      <c r="H713" s="24" t="s">
        <v>153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87</v>
      </c>
      <c r="N713" s="26">
        <v>2.5000000000000001E-2</v>
      </c>
      <c r="O713" s="7" t="s">
        <v>184</v>
      </c>
      <c r="P713" s="27">
        <v>0.2</v>
      </c>
      <c r="Q713" s="90"/>
      <c r="R713" s="90"/>
      <c r="S713" s="7" t="s">
        <v>146</v>
      </c>
      <c r="T713" s="7" t="s">
        <v>2416</v>
      </c>
      <c r="U713" s="7" t="s">
        <v>978</v>
      </c>
      <c r="V713" s="24" t="e">
        <f t="shared" ca="1" si="25"/>
        <v>#NAME?</v>
      </c>
      <c r="W713" s="7"/>
      <c r="X713" s="7"/>
      <c r="Y713" s="29" t="s">
        <v>148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>
        <v>95713.36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3" t="s">
        <v>2418</v>
      </c>
      <c r="C714" s="4" t="s">
        <v>2419</v>
      </c>
      <c r="D714" s="7" t="s">
        <v>19</v>
      </c>
      <c r="E714" s="7" t="s">
        <v>20</v>
      </c>
      <c r="F714" s="7" t="s">
        <v>373</v>
      </c>
      <c r="G714" s="7" t="e">
        <f t="shared" ca="1" si="24"/>
        <v>#NAME?</v>
      </c>
      <c r="H714" s="24" t="s">
        <v>153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201</v>
      </c>
      <c r="N714" s="26">
        <v>1.4999999999999999E-2</v>
      </c>
      <c r="O714" s="7" t="s">
        <v>37</v>
      </c>
      <c r="P714" s="27">
        <v>0.1</v>
      </c>
      <c r="Q714" s="28"/>
      <c r="R714" s="90"/>
      <c r="S714" s="7" t="s">
        <v>146</v>
      </c>
      <c r="T714" s="7" t="s">
        <v>2420</v>
      </c>
      <c r="U714" s="7" t="s">
        <v>20</v>
      </c>
      <c r="V714" s="24" t="e">
        <f t="shared" ca="1" si="25"/>
        <v>#NAME?</v>
      </c>
      <c r="W714" s="7"/>
      <c r="X714" s="7"/>
      <c r="Y714" s="29" t="s">
        <v>148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>
        <v>21893.13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2421</v>
      </c>
      <c r="C715" s="4" t="s">
        <v>2422</v>
      </c>
      <c r="D715" s="7" t="s">
        <v>64</v>
      </c>
      <c r="E715" s="7" t="s">
        <v>20</v>
      </c>
      <c r="F715" s="7" t="s">
        <v>490</v>
      </c>
      <c r="G715" s="7" t="e">
        <f t="shared" ca="1" si="24"/>
        <v>#NAME?</v>
      </c>
      <c r="H715" s="24" t="s">
        <v>162</v>
      </c>
      <c r="I715" s="24" t="s">
        <v>212</v>
      </c>
      <c r="J715" s="7" t="str">
        <f t="shared" si="31"/>
        <v>Não</v>
      </c>
      <c r="K715" s="25">
        <v>45168</v>
      </c>
      <c r="L715" s="25"/>
      <c r="M715" s="7" t="s">
        <v>42</v>
      </c>
      <c r="N715" s="26">
        <v>5.0000000000000001E-3</v>
      </c>
      <c r="O715" s="7" t="s">
        <v>25</v>
      </c>
      <c r="P715" s="27">
        <v>0</v>
      </c>
      <c r="Q715" s="82"/>
      <c r="R715" s="90" t="s">
        <v>703</v>
      </c>
      <c r="S715" s="7" t="s">
        <v>146</v>
      </c>
      <c r="T715" s="7" t="s">
        <v>2423</v>
      </c>
      <c r="U715" s="7" t="s">
        <v>20</v>
      </c>
      <c r="V715" s="24" t="e">
        <f t="shared" ca="1" si="25"/>
        <v>#NAME?</v>
      </c>
      <c r="W715" s="7"/>
      <c r="X715" s="7"/>
      <c r="Y715" s="29" t="s">
        <v>148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3.5" customHeight="1">
      <c r="A716" s="23" t="s">
        <v>29</v>
      </c>
      <c r="B716" s="3" t="s">
        <v>2424</v>
      </c>
      <c r="C716" s="4" t="s">
        <v>2425</v>
      </c>
      <c r="D716" s="7" t="s">
        <v>19</v>
      </c>
      <c r="E716" s="7" t="s">
        <v>20</v>
      </c>
      <c r="F716" s="7" t="s">
        <v>373</v>
      </c>
      <c r="G716" s="7" t="e">
        <f t="shared" ca="1" si="24"/>
        <v>#NAME?</v>
      </c>
      <c r="H716" s="24" t="s">
        <v>144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42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146</v>
      </c>
      <c r="T716" s="7" t="s">
        <v>2426</v>
      </c>
      <c r="U716" s="7" t="s">
        <v>20</v>
      </c>
      <c r="V716" s="24" t="e">
        <f t="shared" ca="1" si="25"/>
        <v>#NAME?</v>
      </c>
      <c r="W716" s="7"/>
      <c r="X716" s="7"/>
      <c r="Y716" s="29" t="s">
        <v>254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77" t="s">
        <v>2427</v>
      </c>
      <c r="C717" s="4" t="s">
        <v>2428</v>
      </c>
      <c r="D717" s="7" t="s">
        <v>19</v>
      </c>
      <c r="E717" s="7" t="s">
        <v>20</v>
      </c>
      <c r="F717" s="7" t="s">
        <v>373</v>
      </c>
      <c r="G717" s="7" t="e">
        <f t="shared" ca="1" si="24"/>
        <v>#NAME?</v>
      </c>
      <c r="H717" s="24" t="s">
        <v>162</v>
      </c>
      <c r="I717" s="24" t="s">
        <v>212</v>
      </c>
      <c r="J717" s="7" t="str">
        <f t="shared" si="31"/>
        <v>Não</v>
      </c>
      <c r="K717" s="25">
        <v>45155</v>
      </c>
      <c r="L717" s="25"/>
      <c r="M717" s="7" t="s">
        <v>87</v>
      </c>
      <c r="N717" s="26">
        <v>0.02</v>
      </c>
      <c r="O717" s="7" t="s">
        <v>184</v>
      </c>
      <c r="P717" s="27">
        <v>0.2</v>
      </c>
      <c r="Q717" s="28"/>
      <c r="R717" s="90"/>
      <c r="S717" s="7" t="s">
        <v>146</v>
      </c>
      <c r="T717" s="7" t="s">
        <v>2429</v>
      </c>
      <c r="U717" s="7" t="s">
        <v>20</v>
      </c>
      <c r="V717" s="24" t="e">
        <f t="shared" ca="1" si="25"/>
        <v>#NAME?</v>
      </c>
      <c r="W717" s="7"/>
      <c r="X717" s="7"/>
      <c r="Y717" s="29" t="s">
        <v>148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>
        <v>0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2427</v>
      </c>
      <c r="C718" s="4" t="s">
        <v>2430</v>
      </c>
      <c r="D718" s="7" t="s">
        <v>19</v>
      </c>
      <c r="E718" s="7" t="s">
        <v>20</v>
      </c>
      <c r="F718" s="7" t="s">
        <v>373</v>
      </c>
      <c r="G718" s="7" t="e">
        <f t="shared" ca="1" si="24"/>
        <v>#NAME?</v>
      </c>
      <c r="H718" s="24" t="s">
        <v>162</v>
      </c>
      <c r="I718" s="24" t="s">
        <v>212</v>
      </c>
      <c r="J718" s="7" t="str">
        <f t="shared" si="31"/>
        <v>Não</v>
      </c>
      <c r="K718" s="25">
        <v>45121</v>
      </c>
      <c r="L718" s="25"/>
      <c r="M718" s="7" t="s">
        <v>42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146</v>
      </c>
      <c r="T718" s="7" t="s">
        <v>2426</v>
      </c>
      <c r="U718" s="7" t="s">
        <v>20</v>
      </c>
      <c r="V718" s="24" t="e">
        <f t="shared" ca="1" si="25"/>
        <v>#NAME?</v>
      </c>
      <c r="W718" s="7"/>
      <c r="X718" s="7"/>
      <c r="Y718" s="29" t="s">
        <v>148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>
        <v>0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2431</v>
      </c>
      <c r="C719" s="4" t="s">
        <v>2432</v>
      </c>
      <c r="D719" s="7" t="s">
        <v>19</v>
      </c>
      <c r="E719" s="7" t="s">
        <v>34</v>
      </c>
      <c r="F719" s="7" t="s">
        <v>617</v>
      </c>
      <c r="G719" s="7" t="e">
        <f t="shared" ca="1" si="24"/>
        <v>#NAME?</v>
      </c>
      <c r="H719" s="24" t="s">
        <v>153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42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146</v>
      </c>
      <c r="T719" s="7" t="s">
        <v>2433</v>
      </c>
      <c r="U719" s="7" t="s">
        <v>60</v>
      </c>
      <c r="V719" s="24" t="e">
        <f t="shared" ca="1" si="25"/>
        <v>#NAME?</v>
      </c>
      <c r="W719" s="7"/>
      <c r="X719" s="7"/>
      <c r="Y719" s="29" t="s">
        <v>148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>
        <v>167676.99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3" t="s">
        <v>2434</v>
      </c>
      <c r="C720" s="4" t="s">
        <v>2435</v>
      </c>
      <c r="D720" s="7" t="s">
        <v>55</v>
      </c>
      <c r="E720" s="7" t="s">
        <v>34</v>
      </c>
      <c r="F720" s="7" t="s">
        <v>2436</v>
      </c>
      <c r="G720" s="7" t="e">
        <f t="shared" ca="1" si="24"/>
        <v>#NAME?</v>
      </c>
      <c r="H720" s="24" t="s">
        <v>153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201</v>
      </c>
      <c r="N720" s="26">
        <v>1.4999999999999999E-2</v>
      </c>
      <c r="O720" s="7" t="s">
        <v>37</v>
      </c>
      <c r="P720" s="27">
        <v>0.1</v>
      </c>
      <c r="Q720" s="90"/>
      <c r="R720" s="90"/>
      <c r="S720" s="7" t="s">
        <v>146</v>
      </c>
      <c r="T720" s="7" t="s">
        <v>2437</v>
      </c>
      <c r="U720" s="7" t="s">
        <v>60</v>
      </c>
      <c r="V720" s="24" t="e">
        <f t="shared" ca="1" si="25"/>
        <v>#NAME?</v>
      </c>
      <c r="W720" s="7"/>
      <c r="X720" s="7" t="s">
        <v>52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>
        <v>99450.05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75" t="s">
        <v>2438</v>
      </c>
      <c r="C721" s="44" t="s">
        <v>2439</v>
      </c>
      <c r="D721" s="7" t="s">
        <v>80</v>
      </c>
      <c r="E721" s="7" t="s">
        <v>49</v>
      </c>
      <c r="F721" s="7" t="s">
        <v>81</v>
      </c>
      <c r="G721" s="7" t="e">
        <f t="shared" ca="1" si="24"/>
        <v>#NAME?</v>
      </c>
      <c r="H721" s="24" t="s">
        <v>153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42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146</v>
      </c>
      <c r="T721" s="12" t="s">
        <v>2440</v>
      </c>
      <c r="U721" s="7" t="s">
        <v>20</v>
      </c>
      <c r="V721" s="24" t="e">
        <f t="shared" ca="1" si="25"/>
        <v>#NAME?</v>
      </c>
      <c r="W721" s="7"/>
      <c r="X721" s="7"/>
      <c r="Y721" s="29" t="s">
        <v>148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>
        <v>442434.9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23" t="s">
        <v>2441</v>
      </c>
      <c r="C722" s="44" t="s">
        <v>2442</v>
      </c>
      <c r="D722" s="7" t="s">
        <v>19</v>
      </c>
      <c r="E722" s="7" t="s">
        <v>20</v>
      </c>
      <c r="F722" s="7" t="s">
        <v>270</v>
      </c>
      <c r="G722" s="7" t="e">
        <f t="shared" ca="1" si="24"/>
        <v>#NAME?</v>
      </c>
      <c r="H722" s="24" t="s">
        <v>162</v>
      </c>
      <c r="I722" s="24" t="s">
        <v>212</v>
      </c>
      <c r="J722" s="7" t="str">
        <f t="shared" si="31"/>
        <v>Não</v>
      </c>
      <c r="K722" s="25">
        <v>45369</v>
      </c>
      <c r="L722" s="25"/>
      <c r="M722" s="7" t="s">
        <v>201</v>
      </c>
      <c r="N722" s="26">
        <v>1.4999999999999999E-2</v>
      </c>
      <c r="O722" s="7" t="s">
        <v>37</v>
      </c>
      <c r="P722" s="27">
        <v>0.2</v>
      </c>
      <c r="Q722" s="28"/>
      <c r="R722" s="90"/>
      <c r="S722" s="7" t="s">
        <v>146</v>
      </c>
      <c r="T722" s="7" t="s">
        <v>2443</v>
      </c>
      <c r="U722" s="7" t="s">
        <v>20</v>
      </c>
      <c r="V722" s="24" t="e">
        <f t="shared" ca="1" si="25"/>
        <v>#NAME?</v>
      </c>
      <c r="W722" s="7"/>
      <c r="X722" s="7" t="s">
        <v>52</v>
      </c>
      <c r="Y722" s="29" t="s">
        <v>148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>
        <v>0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23" t="s">
        <v>2441</v>
      </c>
      <c r="C723" s="44" t="s">
        <v>2444</v>
      </c>
      <c r="D723" s="7" t="s">
        <v>19</v>
      </c>
      <c r="E723" s="7" t="s">
        <v>20</v>
      </c>
      <c r="F723" s="7" t="s">
        <v>270</v>
      </c>
      <c r="G723" s="7" t="e">
        <f t="shared" ca="1" si="24"/>
        <v>#NAME?</v>
      </c>
      <c r="H723" s="24" t="s">
        <v>162</v>
      </c>
      <c r="I723" s="24" t="s">
        <v>212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146</v>
      </c>
      <c r="T723" s="7" t="s">
        <v>2443</v>
      </c>
      <c r="U723" s="7" t="s">
        <v>20</v>
      </c>
      <c r="V723" s="24" t="e">
        <f t="shared" ca="1" si="25"/>
        <v>#NAME?</v>
      </c>
      <c r="W723" s="7"/>
      <c r="X723" s="7" t="s">
        <v>52</v>
      </c>
      <c r="Y723" s="29" t="s">
        <v>148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29</v>
      </c>
      <c r="B724" s="23" t="s">
        <v>2445</v>
      </c>
      <c r="C724" s="44" t="s">
        <v>2446</v>
      </c>
      <c r="D724" s="7" t="s">
        <v>64</v>
      </c>
      <c r="E724" s="7" t="s">
        <v>20</v>
      </c>
      <c r="F724" s="7" t="s">
        <v>490</v>
      </c>
      <c r="G724" s="7" t="e">
        <f t="shared" ca="1" si="24"/>
        <v>#NAME?</v>
      </c>
      <c r="H724" s="24" t="s">
        <v>144</v>
      </c>
      <c r="I724" s="24" t="s">
        <v>25</v>
      </c>
      <c r="J724" s="7" t="s">
        <v>182</v>
      </c>
      <c r="K724" s="25">
        <v>45359</v>
      </c>
      <c r="L724" s="25">
        <v>45517</v>
      </c>
      <c r="M724" s="7" t="s">
        <v>351</v>
      </c>
      <c r="N724" s="26">
        <v>8.0000000000000002E-3</v>
      </c>
      <c r="O724" s="7" t="s">
        <v>25</v>
      </c>
      <c r="P724" s="27">
        <v>0</v>
      </c>
      <c r="Q724" s="90"/>
      <c r="R724" s="138" t="s">
        <v>703</v>
      </c>
      <c r="S724" s="7" t="s">
        <v>146</v>
      </c>
      <c r="T724" s="7" t="s">
        <v>2447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3" t="s">
        <v>2448</v>
      </c>
      <c r="C725" s="4" t="s">
        <v>2449</v>
      </c>
      <c r="D725" s="7" t="s">
        <v>19</v>
      </c>
      <c r="E725" s="7" t="s">
        <v>49</v>
      </c>
      <c r="F725" s="7" t="s">
        <v>50</v>
      </c>
      <c r="G725" s="7" t="e">
        <f t="shared" ca="1" si="24"/>
        <v>#NAME?</v>
      </c>
      <c r="H725" s="24" t="s">
        <v>153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216</v>
      </c>
      <c r="N725" s="26">
        <v>1.4999999999999999E-2</v>
      </c>
      <c r="O725" s="7" t="s">
        <v>37</v>
      </c>
      <c r="P725" s="27">
        <v>0.1</v>
      </c>
      <c r="Q725" s="28"/>
      <c r="R725" s="181" t="s">
        <v>2450</v>
      </c>
      <c r="S725" s="7" t="s">
        <v>146</v>
      </c>
      <c r="T725" s="7" t="s">
        <v>2451</v>
      </c>
      <c r="U725" s="7" t="s">
        <v>1246</v>
      </c>
      <c r="V725" s="24" t="e">
        <f t="shared" ca="1" si="25"/>
        <v>#NAME?</v>
      </c>
      <c r="W725" s="7"/>
      <c r="X725" s="7"/>
      <c r="Y725" s="29" t="s">
        <v>254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>
        <v>633781.43000000005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3" t="s">
        <v>2452</v>
      </c>
      <c r="C726" s="4" t="s">
        <v>2453</v>
      </c>
      <c r="D726" s="7" t="s">
        <v>19</v>
      </c>
      <c r="E726" s="7" t="s">
        <v>34</v>
      </c>
      <c r="F726" s="7" t="s">
        <v>263</v>
      </c>
      <c r="G726" s="7" t="e">
        <f t="shared" ca="1" si="24"/>
        <v>#NAME?</v>
      </c>
      <c r="H726" s="24" t="s">
        <v>153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87</v>
      </c>
      <c r="N726" s="26">
        <v>2.5000000000000001E-2</v>
      </c>
      <c r="O726" s="7" t="s">
        <v>184</v>
      </c>
      <c r="P726" s="27">
        <v>0.2</v>
      </c>
      <c r="Q726" s="90"/>
      <c r="R726" s="90"/>
      <c r="S726" s="7" t="s">
        <v>146</v>
      </c>
      <c r="T726" s="7" t="s">
        <v>2454</v>
      </c>
      <c r="U726" s="7" t="s">
        <v>39</v>
      </c>
      <c r="V726" s="24" t="e">
        <f t="shared" ca="1" si="25"/>
        <v>#NAME?</v>
      </c>
      <c r="W726" s="7"/>
      <c r="X726" s="7"/>
      <c r="Y726" s="29" t="s">
        <v>148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>
        <v>143895.94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2455</v>
      </c>
      <c r="C727" s="4" t="s">
        <v>2456</v>
      </c>
      <c r="D727" s="7" t="s">
        <v>19</v>
      </c>
      <c r="E727" s="7" t="s">
        <v>20</v>
      </c>
      <c r="F727" s="7" t="s">
        <v>200</v>
      </c>
      <c r="G727" s="7" t="e">
        <f t="shared" ca="1" si="24"/>
        <v>#NAME?</v>
      </c>
      <c r="H727" s="24" t="s">
        <v>162</v>
      </c>
      <c r="I727" s="24" t="s">
        <v>163</v>
      </c>
      <c r="J727" s="7" t="str">
        <f t="shared" si="32"/>
        <v>Não</v>
      </c>
      <c r="K727" s="25">
        <v>45042</v>
      </c>
      <c r="L727" s="7"/>
      <c r="M727" s="7" t="s">
        <v>201</v>
      </c>
      <c r="N727" s="26">
        <v>1.4999999999999999E-2</v>
      </c>
      <c r="O727" s="7" t="s">
        <v>37</v>
      </c>
      <c r="P727" s="27">
        <v>0.1</v>
      </c>
      <c r="Q727" s="90"/>
      <c r="R727" s="90"/>
      <c r="S727" s="7" t="s">
        <v>146</v>
      </c>
      <c r="T727" s="7" t="s">
        <v>2457</v>
      </c>
      <c r="U727" s="7" t="s">
        <v>20</v>
      </c>
      <c r="V727" s="24" t="e">
        <f t="shared" ca="1" si="25"/>
        <v>#NAME?</v>
      </c>
      <c r="W727" s="7"/>
      <c r="X727" s="7"/>
      <c r="Y727" s="29" t="s">
        <v>148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>
        <v>181.89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2458</v>
      </c>
      <c r="C728" s="4" t="s">
        <v>2459</v>
      </c>
      <c r="D728" s="7" t="s">
        <v>19</v>
      </c>
      <c r="E728" s="7" t="s">
        <v>49</v>
      </c>
      <c r="F728" s="7" t="s">
        <v>329</v>
      </c>
      <c r="G728" s="7" t="e">
        <f t="shared" ca="1" si="24"/>
        <v>#NAME?</v>
      </c>
      <c r="H728" s="24" t="s">
        <v>162</v>
      </c>
      <c r="I728" s="24" t="s">
        <v>163</v>
      </c>
      <c r="J728" s="7" t="str">
        <f t="shared" si="32"/>
        <v>Não</v>
      </c>
      <c r="K728" s="25">
        <v>45163</v>
      </c>
      <c r="L728" s="25"/>
      <c r="M728" s="7" t="s">
        <v>42</v>
      </c>
      <c r="N728" s="26">
        <v>1.2E-2</v>
      </c>
      <c r="O728" s="7" t="s">
        <v>25</v>
      </c>
      <c r="P728" s="27">
        <v>0</v>
      </c>
      <c r="Q728" s="90"/>
      <c r="R728" s="28" t="s">
        <v>1503</v>
      </c>
      <c r="S728" s="7" t="s">
        <v>146</v>
      </c>
      <c r="T728" s="7" t="s">
        <v>2460</v>
      </c>
      <c r="U728" s="7" t="s">
        <v>20</v>
      </c>
      <c r="V728" s="24" t="e">
        <f t="shared" ca="1" si="25"/>
        <v>#NAME?</v>
      </c>
      <c r="W728" s="7"/>
      <c r="X728" s="7"/>
      <c r="Y728" s="29" t="s">
        <v>148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3" t="s">
        <v>2461</v>
      </c>
      <c r="C729" s="4" t="s">
        <v>2462</v>
      </c>
      <c r="D729" s="7" t="s">
        <v>64</v>
      </c>
      <c r="E729" s="7" t="s">
        <v>20</v>
      </c>
      <c r="F729" s="7" t="s">
        <v>290</v>
      </c>
      <c r="G729" s="7" t="e">
        <f t="shared" ca="1" si="24"/>
        <v>#NAME?</v>
      </c>
      <c r="H729" s="24" t="s">
        <v>162</v>
      </c>
      <c r="I729" s="24" t="s">
        <v>212</v>
      </c>
      <c r="J729" s="7" t="str">
        <f t="shared" si="32"/>
        <v>Não</v>
      </c>
      <c r="K729" s="25">
        <v>45464</v>
      </c>
      <c r="L729" s="25"/>
      <c r="M729" s="7" t="s">
        <v>42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146</v>
      </c>
      <c r="T729" s="7" t="s">
        <v>2463</v>
      </c>
      <c r="U729" s="7" t="s">
        <v>20</v>
      </c>
      <c r="V729" s="24" t="e">
        <f t="shared" ca="1" si="25"/>
        <v>#NAME?</v>
      </c>
      <c r="W729" s="7"/>
      <c r="X729" s="7" t="s">
        <v>52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>
        <v>0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37" t="s">
        <v>2464</v>
      </c>
      <c r="C730" s="4" t="s">
        <v>2465</v>
      </c>
      <c r="D730" s="7" t="s">
        <v>19</v>
      </c>
      <c r="E730" s="7" t="s">
        <v>49</v>
      </c>
      <c r="F730" s="7" t="s">
        <v>50</v>
      </c>
      <c r="G730" s="7" t="e">
        <f t="shared" ca="1" si="24"/>
        <v>#NAME?</v>
      </c>
      <c r="H730" s="24" t="s">
        <v>153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42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146</v>
      </c>
      <c r="T730" s="7" t="s">
        <v>2466</v>
      </c>
      <c r="U730" s="7" t="s">
        <v>1246</v>
      </c>
      <c r="V730" s="24" t="e">
        <f t="shared" ca="1" si="25"/>
        <v>#NAME?</v>
      </c>
      <c r="W730" s="7"/>
      <c r="X730" s="7"/>
      <c r="Y730" s="29" t="s">
        <v>148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>
        <v>381677.6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3" t="s">
        <v>2467</v>
      </c>
      <c r="C731" s="4" t="s">
        <v>2468</v>
      </c>
      <c r="D731" s="7" t="s">
        <v>64</v>
      </c>
      <c r="E731" s="7" t="s">
        <v>20</v>
      </c>
      <c r="F731" s="7" t="s">
        <v>143</v>
      </c>
      <c r="G731" s="7" t="e">
        <f t="shared" ca="1" si="24"/>
        <v>#NAME?</v>
      </c>
      <c r="H731" s="24" t="s">
        <v>144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2469</v>
      </c>
      <c r="N731" s="26">
        <v>1.4E-2</v>
      </c>
      <c r="O731" s="7" t="s">
        <v>37</v>
      </c>
      <c r="P731" s="27">
        <v>0.1</v>
      </c>
      <c r="Q731" s="45"/>
      <c r="R731" s="45" t="s">
        <v>310</v>
      </c>
      <c r="S731" s="7" t="s">
        <v>146</v>
      </c>
      <c r="T731" s="7" t="s">
        <v>2470</v>
      </c>
      <c r="U731" s="7" t="s">
        <v>20</v>
      </c>
      <c r="V731" s="24" t="e">
        <f t="shared" ca="1" si="25"/>
        <v>#NAME?</v>
      </c>
      <c r="W731" s="7"/>
      <c r="X731" s="7"/>
      <c r="Y731" s="29" t="s">
        <v>254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3" t="s">
        <v>2471</v>
      </c>
      <c r="C732" s="4" t="s">
        <v>2472</v>
      </c>
      <c r="D732" s="7" t="s">
        <v>19</v>
      </c>
      <c r="E732" s="7" t="s">
        <v>49</v>
      </c>
      <c r="F732" s="7" t="s">
        <v>329</v>
      </c>
      <c r="G732" s="7" t="e">
        <f t="shared" ca="1" si="24"/>
        <v>#NAME?</v>
      </c>
      <c r="H732" s="24" t="s">
        <v>153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42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146</v>
      </c>
      <c r="T732" s="7" t="s">
        <v>2473</v>
      </c>
      <c r="U732" s="7" t="s">
        <v>49</v>
      </c>
      <c r="V732" s="24" t="e">
        <f t="shared" ca="1" si="25"/>
        <v>#NAME?</v>
      </c>
      <c r="W732" s="7"/>
      <c r="X732" s="7"/>
      <c r="Y732" s="29" t="s">
        <v>254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>
        <v>195896.75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7" t="s">
        <v>2474</v>
      </c>
      <c r="C733" s="4" t="s">
        <v>2475</v>
      </c>
      <c r="D733" s="7" t="s">
        <v>19</v>
      </c>
      <c r="E733" s="7" t="s">
        <v>34</v>
      </c>
      <c r="F733" s="7" t="s">
        <v>35</v>
      </c>
      <c r="G733" s="7" t="e">
        <f t="shared" ca="1" si="24"/>
        <v>#NAME?</v>
      </c>
      <c r="H733" s="24" t="s">
        <v>153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201</v>
      </c>
      <c r="N733" s="26">
        <v>1.4999999999999999E-2</v>
      </c>
      <c r="O733" s="7" t="s">
        <v>37</v>
      </c>
      <c r="P733" s="27">
        <v>0.1</v>
      </c>
      <c r="Q733" s="90"/>
      <c r="R733" s="90"/>
      <c r="S733" s="7" t="s">
        <v>146</v>
      </c>
      <c r="T733" s="7" t="s">
        <v>2476</v>
      </c>
      <c r="U733" s="7" t="s">
        <v>60</v>
      </c>
      <c r="V733" s="24" t="e">
        <f t="shared" ca="1" si="25"/>
        <v>#NAME?</v>
      </c>
      <c r="W733" s="7"/>
      <c r="X733" s="7"/>
      <c r="Y733" s="29" t="s">
        <v>148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>
        <v>78710.63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7" t="s">
        <v>2477</v>
      </c>
      <c r="C734" s="4" t="s">
        <v>2478</v>
      </c>
      <c r="D734" s="7" t="s">
        <v>19</v>
      </c>
      <c r="E734" s="7" t="s">
        <v>34</v>
      </c>
      <c r="F734" s="7" t="s">
        <v>263</v>
      </c>
      <c r="G734" s="7" t="e">
        <f t="shared" ca="1" si="24"/>
        <v>#NAME?</v>
      </c>
      <c r="H734" s="24" t="s">
        <v>162</v>
      </c>
      <c r="I734" s="24" t="s">
        <v>163</v>
      </c>
      <c r="J734" s="7" t="str">
        <f t="shared" si="32"/>
        <v>Não</v>
      </c>
      <c r="K734" s="25">
        <v>45163</v>
      </c>
      <c r="L734" s="25"/>
      <c r="M734" s="7" t="s">
        <v>42</v>
      </c>
      <c r="N734" s="26">
        <v>1.2E-2</v>
      </c>
      <c r="O734" s="7" t="s">
        <v>25</v>
      </c>
      <c r="P734" s="27">
        <v>0</v>
      </c>
      <c r="Q734" s="23"/>
      <c r="R734" s="28" t="s">
        <v>2479</v>
      </c>
      <c r="S734" s="7" t="s">
        <v>146</v>
      </c>
      <c r="T734" s="7" t="s">
        <v>2480</v>
      </c>
      <c r="U734" s="7" t="s">
        <v>60</v>
      </c>
      <c r="V734" s="24" t="e">
        <f t="shared" ca="1" si="25"/>
        <v>#NAME?</v>
      </c>
      <c r="W734" s="7"/>
      <c r="X734" s="7"/>
      <c r="Y734" s="29" t="s">
        <v>453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>
        <v>0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7" t="s">
        <v>2477</v>
      </c>
      <c r="C735" s="4" t="s">
        <v>2481</v>
      </c>
      <c r="D735" s="7" t="s">
        <v>19</v>
      </c>
      <c r="E735" s="7" t="s">
        <v>34</v>
      </c>
      <c r="F735" s="7" t="s">
        <v>263</v>
      </c>
      <c r="G735" s="7" t="e">
        <f t="shared" ca="1" si="24"/>
        <v>#NAME?</v>
      </c>
      <c r="H735" s="24" t="s">
        <v>153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201</v>
      </c>
      <c r="N735" s="26">
        <v>1.4999999999999999E-2</v>
      </c>
      <c r="O735" s="7" t="s">
        <v>37</v>
      </c>
      <c r="P735" s="27">
        <v>0.1</v>
      </c>
      <c r="Q735" s="90"/>
      <c r="R735" s="28" t="s">
        <v>2482</v>
      </c>
      <c r="S735" s="7" t="s">
        <v>146</v>
      </c>
      <c r="T735" s="7" t="s">
        <v>2480</v>
      </c>
      <c r="U735" s="7" t="s">
        <v>60</v>
      </c>
      <c r="V735" s="24" t="e">
        <f t="shared" ca="1" si="25"/>
        <v>#NAME?</v>
      </c>
      <c r="W735" s="7"/>
      <c r="X735" s="7"/>
      <c r="Y735" s="29" t="s">
        <v>148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>
        <v>325929.99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8" t="s">
        <v>2483</v>
      </c>
      <c r="C736" s="39" t="s">
        <v>2484</v>
      </c>
      <c r="D736" s="7" t="s">
        <v>72</v>
      </c>
      <c r="E736" s="7" t="s">
        <v>20</v>
      </c>
      <c r="F736" s="7" t="s">
        <v>387</v>
      </c>
      <c r="G736" s="7" t="e">
        <f t="shared" ca="1" si="24"/>
        <v>#NAME?</v>
      </c>
      <c r="H736" s="24" t="s">
        <v>153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42</v>
      </c>
      <c r="N736" s="26">
        <v>1.2E-2</v>
      </c>
      <c r="O736" s="7" t="s">
        <v>25</v>
      </c>
      <c r="P736" s="27">
        <v>0</v>
      </c>
      <c r="Q736" s="36" t="s">
        <v>2485</v>
      </c>
      <c r="R736" s="28"/>
      <c r="S736" s="7" t="s">
        <v>146</v>
      </c>
      <c r="T736" s="12" t="s">
        <v>2486</v>
      </c>
      <c r="U736" s="7" t="s">
        <v>20</v>
      </c>
      <c r="V736" s="24" t="e">
        <f t="shared" ca="1" si="25"/>
        <v>#NAME?</v>
      </c>
      <c r="W736" s="7"/>
      <c r="X736" s="7"/>
      <c r="Y736" s="29" t="s">
        <v>148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>
        <v>1264389.94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7" t="s">
        <v>2487</v>
      </c>
      <c r="C737" s="4" t="s">
        <v>2488</v>
      </c>
      <c r="D737" s="7" t="s">
        <v>19</v>
      </c>
      <c r="E737" s="7" t="s">
        <v>49</v>
      </c>
      <c r="F737" s="7" t="s">
        <v>278</v>
      </c>
      <c r="G737" s="7" t="e">
        <f t="shared" ca="1" si="24"/>
        <v>#NAME?</v>
      </c>
      <c r="H737" s="24" t="s">
        <v>162</v>
      </c>
      <c r="I737" s="24" t="s">
        <v>223</v>
      </c>
      <c r="J737" s="7" t="str">
        <f t="shared" si="32"/>
        <v>Não</v>
      </c>
      <c r="K737" s="25">
        <v>45063</v>
      </c>
      <c r="L737" s="7"/>
      <c r="M737" s="7" t="s">
        <v>42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146</v>
      </c>
      <c r="T737" s="7" t="s">
        <v>2489</v>
      </c>
      <c r="U737" s="7" t="s">
        <v>49</v>
      </c>
      <c r="V737" s="24" t="e">
        <f t="shared" ca="1" si="25"/>
        <v>#NAME?</v>
      </c>
      <c r="W737" s="7"/>
      <c r="X737" s="7"/>
      <c r="Y737" s="29" t="s">
        <v>148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40" t="s">
        <v>2490</v>
      </c>
      <c r="C738" s="41" t="s">
        <v>2491</v>
      </c>
      <c r="D738" s="7" t="s">
        <v>19</v>
      </c>
      <c r="E738" s="7" t="s">
        <v>34</v>
      </c>
      <c r="F738" s="7" t="s">
        <v>35</v>
      </c>
      <c r="G738" s="7" t="e">
        <f t="shared" ca="1" si="24"/>
        <v>#NAME?</v>
      </c>
      <c r="H738" s="24" t="s">
        <v>153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58</v>
      </c>
      <c r="N738" s="26">
        <v>1.2E-2</v>
      </c>
      <c r="O738" s="6" t="s">
        <v>37</v>
      </c>
      <c r="P738" s="27">
        <v>0.1</v>
      </c>
      <c r="Q738" s="90"/>
      <c r="R738" s="90"/>
      <c r="S738" s="7" t="s">
        <v>146</v>
      </c>
      <c r="T738" s="7" t="s">
        <v>2492</v>
      </c>
      <c r="U738" s="7" t="s">
        <v>39</v>
      </c>
      <c r="V738" s="24" t="e">
        <f t="shared" ca="1" si="25"/>
        <v>#NAME?</v>
      </c>
      <c r="W738" s="7"/>
      <c r="X738" s="7"/>
      <c r="Y738" s="29" t="s">
        <v>148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>
        <v>40321.1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" t="s">
        <v>2493</v>
      </c>
      <c r="C739" s="4" t="s">
        <v>2494</v>
      </c>
      <c r="D739" s="7" t="s">
        <v>19</v>
      </c>
      <c r="E739" s="7" t="s">
        <v>20</v>
      </c>
      <c r="F739" s="7" t="s">
        <v>373</v>
      </c>
      <c r="G739" s="7" t="e">
        <f t="shared" ca="1" si="24"/>
        <v>#NAME?</v>
      </c>
      <c r="H739" s="24" t="s">
        <v>162</v>
      </c>
      <c r="I739" s="24" t="s">
        <v>163</v>
      </c>
      <c r="J739" s="7" t="str">
        <f t="shared" si="32"/>
        <v>Não</v>
      </c>
      <c r="K739" s="25">
        <v>45163</v>
      </c>
      <c r="L739" s="25"/>
      <c r="M739" s="7" t="s">
        <v>42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146</v>
      </c>
      <c r="T739" s="7" t="s">
        <v>2495</v>
      </c>
      <c r="U739" s="7" t="s">
        <v>20</v>
      </c>
      <c r="V739" s="24" t="e">
        <f t="shared" ca="1" si="25"/>
        <v>#NAME?</v>
      </c>
      <c r="W739" s="7"/>
      <c r="X739" s="7"/>
      <c r="Y739" s="29" t="s">
        <v>148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2493</v>
      </c>
      <c r="C740" s="4" t="s">
        <v>2496</v>
      </c>
      <c r="D740" s="7" t="s">
        <v>19</v>
      </c>
      <c r="E740" s="7" t="s">
        <v>20</v>
      </c>
      <c r="F740" s="7" t="s">
        <v>373</v>
      </c>
      <c r="G740" s="7" t="e">
        <f t="shared" ca="1" si="24"/>
        <v>#NAME?</v>
      </c>
      <c r="H740" s="24" t="s">
        <v>162</v>
      </c>
      <c r="I740" s="24" t="s">
        <v>223</v>
      </c>
      <c r="J740" s="7" t="str">
        <f t="shared" si="32"/>
        <v>Não</v>
      </c>
      <c r="K740" s="25">
        <v>45163</v>
      </c>
      <c r="L740" s="25"/>
      <c r="M740" s="7" t="s">
        <v>173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146</v>
      </c>
      <c r="T740" s="7" t="s">
        <v>2495</v>
      </c>
      <c r="U740" s="7" t="s">
        <v>20</v>
      </c>
      <c r="V740" s="24" t="e">
        <f t="shared" ca="1" si="25"/>
        <v>#NAME?</v>
      </c>
      <c r="W740" s="7"/>
      <c r="X740" s="7"/>
      <c r="Y740" s="29" t="s">
        <v>148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" t="s">
        <v>2493</v>
      </c>
      <c r="C741" s="4" t="s">
        <v>2497</v>
      </c>
      <c r="D741" s="7" t="s">
        <v>19</v>
      </c>
      <c r="E741" s="7" t="s">
        <v>20</v>
      </c>
      <c r="F741" s="7" t="s">
        <v>373</v>
      </c>
      <c r="G741" s="7" t="e">
        <f t="shared" ca="1" si="24"/>
        <v>#NAME?</v>
      </c>
      <c r="H741" s="24" t="s">
        <v>162</v>
      </c>
      <c r="I741" s="24" t="s">
        <v>223</v>
      </c>
      <c r="J741" s="7" t="str">
        <f t="shared" si="32"/>
        <v>Não</v>
      </c>
      <c r="K741" s="25">
        <v>45163</v>
      </c>
      <c r="L741" s="25"/>
      <c r="M741" s="7" t="s">
        <v>173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146</v>
      </c>
      <c r="T741" s="7" t="s">
        <v>2495</v>
      </c>
      <c r="U741" s="7" t="s">
        <v>20</v>
      </c>
      <c r="V741" s="24" t="e">
        <f t="shared" ca="1" si="25"/>
        <v>#NAME?</v>
      </c>
      <c r="W741" s="7"/>
      <c r="X741" s="7"/>
      <c r="Y741" s="29" t="s">
        <v>148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" t="s">
        <v>2498</v>
      </c>
      <c r="C742" s="4" t="s">
        <v>2499</v>
      </c>
      <c r="D742" s="7" t="s">
        <v>19</v>
      </c>
      <c r="E742" s="7" t="s">
        <v>20</v>
      </c>
      <c r="F742" s="7" t="s">
        <v>373</v>
      </c>
      <c r="G742" s="7" t="e">
        <f t="shared" ca="1" si="24"/>
        <v>#NAME?</v>
      </c>
      <c r="H742" s="24" t="s">
        <v>153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173</v>
      </c>
      <c r="N742" s="26">
        <v>0</v>
      </c>
      <c r="O742" s="7" t="s">
        <v>25</v>
      </c>
      <c r="P742" s="27">
        <v>0</v>
      </c>
      <c r="Q742" s="28"/>
      <c r="R742" s="28" t="s">
        <v>716</v>
      </c>
      <c r="S742" s="7" t="s">
        <v>146</v>
      </c>
      <c r="T742" s="7" t="s">
        <v>2500</v>
      </c>
      <c r="U742" s="7" t="s">
        <v>20</v>
      </c>
      <c r="V742" s="24" t="e">
        <f t="shared" ca="1" si="25"/>
        <v>#NAME?</v>
      </c>
      <c r="W742" s="7"/>
      <c r="X742" s="7"/>
      <c r="Y742" s="29" t="s">
        <v>148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>
        <v>69291.75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8" t="s">
        <v>2501</v>
      </c>
      <c r="C743" s="39" t="s">
        <v>2502</v>
      </c>
      <c r="D743" s="7" t="s">
        <v>72</v>
      </c>
      <c r="E743" s="7" t="s">
        <v>20</v>
      </c>
      <c r="F743" s="7" t="s">
        <v>338</v>
      </c>
      <c r="G743" s="7" t="e">
        <f t="shared" ca="1" si="24"/>
        <v>#NAME?</v>
      </c>
      <c r="H743" s="24" t="s">
        <v>153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58</v>
      </c>
      <c r="N743" s="26">
        <v>1.2E-2</v>
      </c>
      <c r="O743" s="7" t="s">
        <v>37</v>
      </c>
      <c r="P743" s="27">
        <v>0.1</v>
      </c>
      <c r="Q743" s="90"/>
      <c r="R743" s="28"/>
      <c r="S743" s="7" t="s">
        <v>146</v>
      </c>
      <c r="T743" s="12" t="s">
        <v>2503</v>
      </c>
      <c r="U743" s="7" t="s">
        <v>20</v>
      </c>
      <c r="V743" s="24" t="e">
        <f t="shared" ca="1" si="25"/>
        <v>#NAME?</v>
      </c>
      <c r="W743" s="7"/>
      <c r="X743" s="7" t="s">
        <v>52</v>
      </c>
      <c r="Y743" s="29" t="s">
        <v>148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>
        <v>59208.800000000003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7" t="s">
        <v>2504</v>
      </c>
      <c r="C744" s="4" t="s">
        <v>2505</v>
      </c>
      <c r="D744" s="7" t="s">
        <v>19</v>
      </c>
      <c r="E744" s="7" t="s">
        <v>49</v>
      </c>
      <c r="F744" s="7" t="s">
        <v>329</v>
      </c>
      <c r="G744" s="7" t="e">
        <f t="shared" ca="1" si="24"/>
        <v>#NAME?</v>
      </c>
      <c r="H744" s="24" t="s">
        <v>162</v>
      </c>
      <c r="I744" s="24" t="s">
        <v>163</v>
      </c>
      <c r="J744" s="7" t="str">
        <f t="shared" si="32"/>
        <v>Não</v>
      </c>
      <c r="K744" s="25">
        <v>45015</v>
      </c>
      <c r="L744" s="7"/>
      <c r="M744" s="7" t="s">
        <v>42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146</v>
      </c>
      <c r="T744" s="7" t="s">
        <v>2506</v>
      </c>
      <c r="U744" s="7" t="s">
        <v>20</v>
      </c>
      <c r="V744" s="24" t="e">
        <f t="shared" ca="1" si="25"/>
        <v>#NAME?</v>
      </c>
      <c r="W744" s="7"/>
      <c r="X744" s="7"/>
      <c r="Y744" s="29" t="s">
        <v>148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>
        <v>0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" t="s">
        <v>2507</v>
      </c>
      <c r="C745" s="4" t="s">
        <v>2508</v>
      </c>
      <c r="D745" s="7" t="s">
        <v>64</v>
      </c>
      <c r="E745" s="7" t="s">
        <v>20</v>
      </c>
      <c r="F745" s="7" t="s">
        <v>205</v>
      </c>
      <c r="G745" s="7" t="e">
        <f t="shared" ca="1" si="24"/>
        <v>#NAME?</v>
      </c>
      <c r="H745" s="24" t="s">
        <v>162</v>
      </c>
      <c r="I745" s="24" t="s">
        <v>206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2509</v>
      </c>
      <c r="R745" s="90"/>
      <c r="S745" s="7" t="s">
        <v>146</v>
      </c>
      <c r="T745" s="7" t="s">
        <v>2510</v>
      </c>
      <c r="U745" s="7" t="s">
        <v>46</v>
      </c>
      <c r="V745" s="24" t="e">
        <f t="shared" ca="1" si="25"/>
        <v>#NAME?</v>
      </c>
      <c r="W745" s="7"/>
      <c r="X745" s="7"/>
      <c r="Y745" s="29" t="s">
        <v>148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>
        <v>849047.07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3" t="s">
        <v>2511</v>
      </c>
      <c r="C746" s="4" t="s">
        <v>2512</v>
      </c>
      <c r="D746" s="7" t="s">
        <v>19</v>
      </c>
      <c r="E746" s="7" t="s">
        <v>20</v>
      </c>
      <c r="F746" s="7" t="s">
        <v>2513</v>
      </c>
      <c r="G746" s="7" t="e">
        <f t="shared" ca="1" si="24"/>
        <v>#NAME?</v>
      </c>
      <c r="H746" s="24" t="s">
        <v>162</v>
      </c>
      <c r="I746" s="24" t="s">
        <v>223</v>
      </c>
      <c r="J746" s="7" t="str">
        <f t="shared" si="32"/>
        <v>Não</v>
      </c>
      <c r="K746" s="25">
        <v>44998</v>
      </c>
      <c r="L746" s="7"/>
      <c r="M746" s="7" t="s">
        <v>346</v>
      </c>
      <c r="N746" s="26">
        <v>1.9E-2</v>
      </c>
      <c r="O746" s="7" t="s">
        <v>37</v>
      </c>
      <c r="P746" s="27">
        <v>0.2</v>
      </c>
      <c r="Q746" s="90"/>
      <c r="R746" s="90"/>
      <c r="S746" s="7" t="s">
        <v>146</v>
      </c>
      <c r="T746" s="7" t="s">
        <v>2514</v>
      </c>
      <c r="U746" s="7" t="s">
        <v>20</v>
      </c>
      <c r="V746" s="24" t="e">
        <f t="shared" ca="1" si="25"/>
        <v>#NAME?</v>
      </c>
      <c r="W746" s="7"/>
      <c r="X746" s="7"/>
      <c r="Y746" s="29" t="s">
        <v>148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>
        <v>902.31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2515</v>
      </c>
      <c r="C747" s="4" t="s">
        <v>2516</v>
      </c>
      <c r="D747" s="7" t="s">
        <v>19</v>
      </c>
      <c r="E747" s="7" t="s">
        <v>49</v>
      </c>
      <c r="F747" s="7" t="s">
        <v>329</v>
      </c>
      <c r="G747" s="7" t="e">
        <f t="shared" ca="1" si="24"/>
        <v>#NAME?</v>
      </c>
      <c r="H747" s="24" t="s">
        <v>162</v>
      </c>
      <c r="I747" s="24" t="s">
        <v>163</v>
      </c>
      <c r="J747" s="7" t="str">
        <f t="shared" si="32"/>
        <v>Não</v>
      </c>
      <c r="K747" s="25">
        <v>45163</v>
      </c>
      <c r="L747" s="25"/>
      <c r="M747" s="7" t="s">
        <v>42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146</v>
      </c>
      <c r="T747" s="7" t="s">
        <v>2517</v>
      </c>
      <c r="U747" s="7" t="s">
        <v>49</v>
      </c>
      <c r="V747" s="24" t="e">
        <f t="shared" ca="1" si="25"/>
        <v>#NAME?</v>
      </c>
      <c r="W747" s="7"/>
      <c r="X747" s="7"/>
      <c r="Y747" s="29" t="s">
        <v>148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2518</v>
      </c>
      <c r="C748" s="4" t="s">
        <v>2519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153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42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146</v>
      </c>
      <c r="T748" s="7" t="s">
        <v>2520</v>
      </c>
      <c r="U748" s="7" t="s">
        <v>20</v>
      </c>
      <c r="V748" s="24" t="e">
        <f t="shared" ca="1" si="25"/>
        <v>#NAME?</v>
      </c>
      <c r="W748" s="7"/>
      <c r="X748" s="7"/>
      <c r="Y748" s="29" t="s">
        <v>148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>
        <v>844877.27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2521</v>
      </c>
      <c r="C749" s="4" t="s">
        <v>2522</v>
      </c>
      <c r="D749" s="7" t="s">
        <v>19</v>
      </c>
      <c r="E749" s="7" t="s">
        <v>49</v>
      </c>
      <c r="F749" s="7" t="s">
        <v>329</v>
      </c>
      <c r="G749" s="7" t="e">
        <f t="shared" ca="1" si="24"/>
        <v>#NAME?</v>
      </c>
      <c r="H749" s="24" t="s">
        <v>162</v>
      </c>
      <c r="I749" s="24" t="s">
        <v>163</v>
      </c>
      <c r="J749" s="7" t="str">
        <f t="shared" si="32"/>
        <v>Não</v>
      </c>
      <c r="K749" s="25">
        <v>45163</v>
      </c>
      <c r="L749" s="25"/>
      <c r="M749" s="7" t="s">
        <v>42</v>
      </c>
      <c r="N749" s="26">
        <v>1.2E-2</v>
      </c>
      <c r="O749" s="7" t="s">
        <v>25</v>
      </c>
      <c r="P749" s="27">
        <v>0</v>
      </c>
      <c r="Q749" s="90"/>
      <c r="R749" s="28" t="s">
        <v>2523</v>
      </c>
      <c r="S749" s="7" t="s">
        <v>146</v>
      </c>
      <c r="T749" s="7" t="s">
        <v>2524</v>
      </c>
      <c r="U749" s="7" t="s">
        <v>49</v>
      </c>
      <c r="V749" s="24" t="e">
        <f t="shared" ca="1" si="25"/>
        <v>#NAME?</v>
      </c>
      <c r="W749" s="7"/>
      <c r="X749" s="7"/>
      <c r="Y749" s="29" t="s">
        <v>148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2525</v>
      </c>
      <c r="C750" s="4" t="s">
        <v>2526</v>
      </c>
      <c r="D750" s="7" t="s">
        <v>19</v>
      </c>
      <c r="E750" s="7" t="s">
        <v>49</v>
      </c>
      <c r="F750" s="7" t="s">
        <v>278</v>
      </c>
      <c r="G750" s="7" t="e">
        <f t="shared" ca="1" si="24"/>
        <v>#NAME?</v>
      </c>
      <c r="H750" s="24" t="s">
        <v>162</v>
      </c>
      <c r="I750" s="24" t="s">
        <v>163</v>
      </c>
      <c r="J750" s="7" t="str">
        <f t="shared" si="32"/>
        <v>Não</v>
      </c>
      <c r="K750" s="25">
        <v>45321</v>
      </c>
      <c r="L750" s="25"/>
      <c r="M750" s="7" t="s">
        <v>42</v>
      </c>
      <c r="N750" s="26">
        <v>1.2E-2</v>
      </c>
      <c r="O750" s="7" t="s">
        <v>25</v>
      </c>
      <c r="P750" s="27">
        <v>0</v>
      </c>
      <c r="Q750" s="90"/>
      <c r="R750" s="28" t="s">
        <v>2527</v>
      </c>
      <c r="S750" s="7" t="s">
        <v>146</v>
      </c>
      <c r="T750" s="7" t="s">
        <v>2528</v>
      </c>
      <c r="U750" s="7" t="s">
        <v>49</v>
      </c>
      <c r="V750" s="24" t="e">
        <f t="shared" ca="1" si="25"/>
        <v>#NAME?</v>
      </c>
      <c r="W750" s="7"/>
      <c r="X750" s="7"/>
      <c r="Y750" s="29" t="s">
        <v>148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>
        <v>39.909999999999997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" t="s">
        <v>2529</v>
      </c>
      <c r="C751" s="4" t="s">
        <v>2530</v>
      </c>
      <c r="D751" s="7" t="s">
        <v>19</v>
      </c>
      <c r="E751" s="7" t="s">
        <v>49</v>
      </c>
      <c r="F751" s="7" t="s">
        <v>50</v>
      </c>
      <c r="G751" s="7" t="e">
        <f t="shared" ca="1" si="24"/>
        <v>#NAME?</v>
      </c>
      <c r="H751" s="24" t="s">
        <v>153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42</v>
      </c>
      <c r="N751" s="26">
        <v>1.2E-2</v>
      </c>
      <c r="O751" s="7" t="s">
        <v>25</v>
      </c>
      <c r="P751" s="27">
        <v>0</v>
      </c>
      <c r="Q751" s="28" t="s">
        <v>2531</v>
      </c>
      <c r="R751" s="28"/>
      <c r="S751" s="7" t="s">
        <v>146</v>
      </c>
      <c r="T751" s="7" t="s">
        <v>2532</v>
      </c>
      <c r="U751" s="7" t="s">
        <v>49</v>
      </c>
      <c r="V751" s="24" t="e">
        <f t="shared" ca="1" si="25"/>
        <v>#NAME?</v>
      </c>
      <c r="W751" s="7"/>
      <c r="X751" s="7"/>
      <c r="Y751" s="29" t="s">
        <v>148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>
        <v>135334.93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" t="s">
        <v>2533</v>
      </c>
      <c r="C752" s="4" t="s">
        <v>2534</v>
      </c>
      <c r="D752" s="7" t="s">
        <v>19</v>
      </c>
      <c r="E752" s="7" t="s">
        <v>20</v>
      </c>
      <c r="F752" s="7" t="s">
        <v>373</v>
      </c>
      <c r="G752" s="7" t="e">
        <f t="shared" ca="1" si="24"/>
        <v>#NAME?</v>
      </c>
      <c r="H752" s="24" t="s">
        <v>162</v>
      </c>
      <c r="I752" s="24" t="s">
        <v>163</v>
      </c>
      <c r="J752" s="7" t="str">
        <f t="shared" si="32"/>
        <v>Não</v>
      </c>
      <c r="K752" s="25">
        <v>45166</v>
      </c>
      <c r="L752" s="25"/>
      <c r="M752" s="7" t="s">
        <v>42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146</v>
      </c>
      <c r="T752" s="4" t="s">
        <v>2535</v>
      </c>
      <c r="U752" s="7" t="s">
        <v>20</v>
      </c>
      <c r="V752" s="24" t="e">
        <f t="shared" ca="1" si="25"/>
        <v>#NAME?</v>
      </c>
      <c r="W752" s="7"/>
      <c r="X752" s="7"/>
      <c r="Y752" s="29" t="s">
        <v>148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7" t="s">
        <v>2536</v>
      </c>
      <c r="C753" s="4" t="s">
        <v>2537</v>
      </c>
      <c r="D753" s="7" t="s">
        <v>19</v>
      </c>
      <c r="E753" s="7" t="s">
        <v>34</v>
      </c>
      <c r="F753" s="7" t="s">
        <v>263</v>
      </c>
      <c r="G753" s="7" t="e">
        <f t="shared" ca="1" si="24"/>
        <v>#NAME?</v>
      </c>
      <c r="H753" s="24" t="s">
        <v>153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42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146</v>
      </c>
      <c r="T753" s="7" t="s">
        <v>2538</v>
      </c>
      <c r="U753" s="7" t="s">
        <v>39</v>
      </c>
      <c r="V753" s="24" t="e">
        <f t="shared" ca="1" si="25"/>
        <v>#NAME?</v>
      </c>
      <c r="W753" s="7"/>
      <c r="X753" s="7"/>
      <c r="Y753" s="29" t="s">
        <v>148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>
        <v>232821.19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2539</v>
      </c>
      <c r="C754" s="4" t="s">
        <v>2540</v>
      </c>
      <c r="D754" s="7" t="s">
        <v>64</v>
      </c>
      <c r="E754" s="7" t="s">
        <v>20</v>
      </c>
      <c r="F754" s="7" t="s">
        <v>795</v>
      </c>
      <c r="G754" s="7" t="e">
        <f t="shared" ca="1" si="24"/>
        <v>#NAME?</v>
      </c>
      <c r="H754" s="24" t="s">
        <v>153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201</v>
      </c>
      <c r="N754" s="26">
        <v>1.4999999999999999E-2</v>
      </c>
      <c r="O754" s="7" t="s">
        <v>37</v>
      </c>
      <c r="P754" s="27">
        <v>0.1</v>
      </c>
      <c r="Q754" s="90"/>
      <c r="R754" s="90"/>
      <c r="S754" s="7" t="s">
        <v>146</v>
      </c>
      <c r="T754" s="7" t="s">
        <v>2541</v>
      </c>
      <c r="U754" s="7" t="s">
        <v>20</v>
      </c>
      <c r="V754" s="24" t="e">
        <f t="shared" ca="1" si="25"/>
        <v>#NAME?</v>
      </c>
      <c r="W754" s="7"/>
      <c r="X754" s="7"/>
      <c r="Y754" s="29" t="s">
        <v>148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>
        <v>104465.48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40" t="s">
        <v>2542</v>
      </c>
      <c r="C755" s="44" t="s">
        <v>2543</v>
      </c>
      <c r="D755" s="7" t="s">
        <v>19</v>
      </c>
      <c r="E755" s="7" t="s">
        <v>34</v>
      </c>
      <c r="F755" s="7" t="s">
        <v>35</v>
      </c>
      <c r="G755" s="7" t="e">
        <f t="shared" ca="1" si="24"/>
        <v>#NAME?</v>
      </c>
      <c r="H755" s="24" t="s">
        <v>153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58</v>
      </c>
      <c r="N755" s="26">
        <v>1.2E-2</v>
      </c>
      <c r="O755" s="7" t="s">
        <v>37</v>
      </c>
      <c r="P755" s="27">
        <v>0.1</v>
      </c>
      <c r="Q755" s="23"/>
      <c r="R755" s="28" t="s">
        <v>2544</v>
      </c>
      <c r="S755" s="7" t="s">
        <v>146</v>
      </c>
      <c r="T755" s="7" t="s">
        <v>2545</v>
      </c>
      <c r="U755" s="7" t="s">
        <v>39</v>
      </c>
      <c r="V755" s="24" t="e">
        <f t="shared" ca="1" si="25"/>
        <v>#NAME?</v>
      </c>
      <c r="W755" s="7"/>
      <c r="X755" s="7"/>
      <c r="Y755" s="29" t="s">
        <v>148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>
        <v>579170.57999999996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8" t="s">
        <v>2546</v>
      </c>
      <c r="C756" s="39" t="s">
        <v>2547</v>
      </c>
      <c r="D756" s="7" t="s">
        <v>80</v>
      </c>
      <c r="E756" s="7" t="s">
        <v>49</v>
      </c>
      <c r="F756" s="7" t="s">
        <v>81</v>
      </c>
      <c r="G756" s="7" t="e">
        <f t="shared" ca="1" si="24"/>
        <v>#NAME?</v>
      </c>
      <c r="H756" s="24" t="s">
        <v>153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42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146</v>
      </c>
      <c r="T756" s="6" t="s">
        <v>2548</v>
      </c>
      <c r="U756" s="7" t="s">
        <v>49</v>
      </c>
      <c r="V756" s="24" t="e">
        <f t="shared" ca="1" si="25"/>
        <v>#NAME?</v>
      </c>
      <c r="W756" s="7"/>
      <c r="X756" s="7" t="s">
        <v>52</v>
      </c>
      <c r="Y756" s="29" t="s">
        <v>148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>
        <v>387339.47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7" t="s">
        <v>2549</v>
      </c>
      <c r="C757" s="4" t="s">
        <v>2550</v>
      </c>
      <c r="D757" s="7" t="s">
        <v>19</v>
      </c>
      <c r="E757" s="7" t="s">
        <v>49</v>
      </c>
      <c r="F757" s="7" t="s">
        <v>50</v>
      </c>
      <c r="G757" s="7" t="e">
        <f t="shared" ca="1" si="24"/>
        <v>#NAME?</v>
      </c>
      <c r="H757" s="24" t="s">
        <v>162</v>
      </c>
      <c r="I757" s="24" t="s">
        <v>163</v>
      </c>
      <c r="J757" s="7" t="str">
        <f t="shared" si="32"/>
        <v>Não</v>
      </c>
      <c r="K757" s="25">
        <v>45051</v>
      </c>
      <c r="L757" s="7"/>
      <c r="M757" s="7" t="s">
        <v>42</v>
      </c>
      <c r="N757" s="26">
        <v>1.2E-2</v>
      </c>
      <c r="O757" s="7" t="s">
        <v>25</v>
      </c>
      <c r="P757" s="27">
        <v>0</v>
      </c>
      <c r="Q757" s="28"/>
      <c r="R757" s="28" t="s">
        <v>2551</v>
      </c>
      <c r="S757" s="7" t="s">
        <v>146</v>
      </c>
      <c r="T757" s="7" t="s">
        <v>2552</v>
      </c>
      <c r="U757" s="7" t="s">
        <v>60</v>
      </c>
      <c r="V757" s="24" t="e">
        <f t="shared" ca="1" si="25"/>
        <v>#NAME?</v>
      </c>
      <c r="W757" s="7"/>
      <c r="X757" s="7"/>
      <c r="Y757" s="29" t="s">
        <v>148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>
        <v>148.22999999999999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7" t="s">
        <v>2553</v>
      </c>
      <c r="C758" s="4" t="s">
        <v>2554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162</v>
      </c>
      <c r="I758" s="24" t="s">
        <v>163</v>
      </c>
      <c r="J758" s="7" t="str">
        <f t="shared" si="32"/>
        <v>Não</v>
      </c>
      <c r="K758" s="25">
        <v>45029</v>
      </c>
      <c r="L758" s="7"/>
      <c r="M758" s="7" t="s">
        <v>201</v>
      </c>
      <c r="N758" s="26">
        <v>1.4999999999999999E-2</v>
      </c>
      <c r="O758" s="7" t="s">
        <v>37</v>
      </c>
      <c r="P758" s="27">
        <v>0.1</v>
      </c>
      <c r="Q758" s="90"/>
      <c r="R758" s="90"/>
      <c r="S758" s="7" t="s">
        <v>146</v>
      </c>
      <c r="T758" s="7" t="s">
        <v>2555</v>
      </c>
      <c r="U758" s="7" t="s">
        <v>20</v>
      </c>
      <c r="V758" s="24" t="e">
        <f t="shared" ca="1" si="25"/>
        <v>#NAME?</v>
      </c>
      <c r="W758" s="7"/>
      <c r="X758" s="7"/>
      <c r="Y758" s="29" t="s">
        <v>148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>
        <v>257.36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" t="s">
        <v>2556</v>
      </c>
      <c r="C759" s="4" t="s">
        <v>2557</v>
      </c>
      <c r="D759" s="7" t="s">
        <v>64</v>
      </c>
      <c r="E759" s="7" t="s">
        <v>20</v>
      </c>
      <c r="F759" s="7" t="s">
        <v>205</v>
      </c>
      <c r="G759" s="7" t="e">
        <f t="shared" ca="1" si="24"/>
        <v>#NAME?</v>
      </c>
      <c r="H759" s="24" t="s">
        <v>162</v>
      </c>
      <c r="I759" s="24" t="s">
        <v>206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1187</v>
      </c>
      <c r="R759" s="90"/>
      <c r="S759" s="7" t="s">
        <v>146</v>
      </c>
      <c r="T759" s="7" t="s">
        <v>2558</v>
      </c>
      <c r="U759" s="7" t="s">
        <v>46</v>
      </c>
      <c r="V759" s="24" t="e">
        <f t="shared" ca="1" si="25"/>
        <v>#NAME?</v>
      </c>
      <c r="W759" s="7"/>
      <c r="X759" s="7"/>
      <c r="Y759" s="29" t="s">
        <v>148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>
        <v>814798.57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2559</v>
      </c>
      <c r="C760" s="4" t="s">
        <v>2560</v>
      </c>
      <c r="D760" s="7" t="s">
        <v>19</v>
      </c>
      <c r="E760" s="7" t="s">
        <v>49</v>
      </c>
      <c r="F760" s="7" t="s">
        <v>278</v>
      </c>
      <c r="G760" s="7" t="e">
        <f t="shared" ca="1" si="24"/>
        <v>#NAME?</v>
      </c>
      <c r="H760" s="24" t="s">
        <v>162</v>
      </c>
      <c r="I760" s="24" t="s">
        <v>163</v>
      </c>
      <c r="J760" s="7" t="str">
        <f t="shared" si="32"/>
        <v>Não</v>
      </c>
      <c r="K760" s="25">
        <v>45163</v>
      </c>
      <c r="L760" s="25"/>
      <c r="M760" s="7" t="s">
        <v>42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146</v>
      </c>
      <c r="T760" s="7" t="s">
        <v>2561</v>
      </c>
      <c r="U760" s="7" t="s">
        <v>49</v>
      </c>
      <c r="V760" s="24" t="e">
        <f t="shared" ca="1" si="25"/>
        <v>#NAME?</v>
      </c>
      <c r="W760" s="7"/>
      <c r="X760" s="7"/>
      <c r="Y760" s="29" t="s">
        <v>148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" t="s">
        <v>2562</v>
      </c>
      <c r="C761" s="4" t="s">
        <v>2563</v>
      </c>
      <c r="D761" s="7" t="s">
        <v>64</v>
      </c>
      <c r="E761" s="7" t="s">
        <v>20</v>
      </c>
      <c r="F761" s="7" t="s">
        <v>143</v>
      </c>
      <c r="G761" s="7" t="e">
        <f t="shared" ca="1" si="24"/>
        <v>#NAME?</v>
      </c>
      <c r="H761" s="24" t="s">
        <v>144</v>
      </c>
      <c r="I761" s="24" t="s">
        <v>25</v>
      </c>
      <c r="J761" s="7" t="s">
        <v>1143</v>
      </c>
      <c r="K761" s="25">
        <v>45392</v>
      </c>
      <c r="L761" s="25">
        <v>45553</v>
      </c>
      <c r="M761" s="7" t="s">
        <v>1144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146</v>
      </c>
      <c r="T761" s="7" t="s">
        <v>2564</v>
      </c>
      <c r="U761" s="7" t="s">
        <v>887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>
        <v>0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2565</v>
      </c>
      <c r="C762" s="4" t="s">
        <v>2566</v>
      </c>
      <c r="D762" s="7" t="s">
        <v>19</v>
      </c>
      <c r="E762" s="7" t="s">
        <v>20</v>
      </c>
      <c r="F762" s="7" t="s">
        <v>373</v>
      </c>
      <c r="G762" s="7" t="e">
        <f t="shared" ca="1" si="24"/>
        <v>#NAME?</v>
      </c>
      <c r="H762" s="24" t="s">
        <v>153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42</v>
      </c>
      <c r="N762" s="26">
        <v>1.2E-2</v>
      </c>
      <c r="O762" s="7" t="s">
        <v>25</v>
      </c>
      <c r="P762" s="27">
        <v>0</v>
      </c>
      <c r="Q762" s="28" t="s">
        <v>2567</v>
      </c>
      <c r="R762" s="90"/>
      <c r="S762" s="7" t="s">
        <v>146</v>
      </c>
      <c r="T762" s="7" t="s">
        <v>2568</v>
      </c>
      <c r="U762" s="7" t="s">
        <v>20</v>
      </c>
      <c r="V762" s="24" t="e">
        <f t="shared" ca="1" si="25"/>
        <v>#NAME?</v>
      </c>
      <c r="W762" s="7"/>
      <c r="X762" s="7" t="s">
        <v>52</v>
      </c>
      <c r="Y762" s="29" t="s">
        <v>254</v>
      </c>
      <c r="Z762" s="30"/>
      <c r="AA762" s="30"/>
      <c r="AB762" s="32">
        <v>49075100015678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>
        <v>0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3" t="s">
        <v>2569</v>
      </c>
      <c r="C763" s="4" t="s">
        <v>2570</v>
      </c>
      <c r="D763" s="7" t="s">
        <v>19</v>
      </c>
      <c r="E763" s="7" t="s">
        <v>20</v>
      </c>
      <c r="F763" s="7" t="s">
        <v>373</v>
      </c>
      <c r="G763" s="7" t="e">
        <f t="shared" ca="1" si="24"/>
        <v>#NAME?</v>
      </c>
      <c r="H763" s="24" t="s">
        <v>153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42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146</v>
      </c>
      <c r="T763" s="7" t="s">
        <v>2571</v>
      </c>
      <c r="U763" s="7" t="s">
        <v>20</v>
      </c>
      <c r="V763" s="24" t="e">
        <f t="shared" ca="1" si="25"/>
        <v>#NAME?</v>
      </c>
      <c r="W763" s="7"/>
      <c r="X763" s="7"/>
      <c r="Y763" s="29" t="s">
        <v>148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>
        <v>34613.440000000002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" t="s">
        <v>2572</v>
      </c>
      <c r="C764" s="35" t="s">
        <v>2573</v>
      </c>
      <c r="D764" s="7" t="s">
        <v>19</v>
      </c>
      <c r="E764" s="7" t="s">
        <v>20</v>
      </c>
      <c r="F764" s="7" t="s">
        <v>943</v>
      </c>
      <c r="G764" s="7" t="e">
        <f t="shared" ca="1" si="24"/>
        <v>#NAME?</v>
      </c>
      <c r="H764" s="24" t="s">
        <v>144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42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146</v>
      </c>
      <c r="T764" s="7" t="s">
        <v>2574</v>
      </c>
      <c r="U764" s="7" t="s">
        <v>20</v>
      </c>
      <c r="V764" s="24" t="e">
        <f t="shared" ca="1" si="25"/>
        <v>#NAME?</v>
      </c>
      <c r="W764" s="7"/>
      <c r="X764" s="7"/>
      <c r="Y764" s="29" t="s">
        <v>148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>
        <v>0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" t="s">
        <v>2575</v>
      </c>
      <c r="C765" s="182" t="s">
        <v>2576</v>
      </c>
      <c r="D765" s="7" t="s">
        <v>151</v>
      </c>
      <c r="E765" s="7" t="s">
        <v>49</v>
      </c>
      <c r="F765" s="7" t="s">
        <v>152</v>
      </c>
      <c r="G765" s="7" t="e">
        <f t="shared" ca="1" si="24"/>
        <v>#NAME?</v>
      </c>
      <c r="H765" s="24" t="s">
        <v>153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42</v>
      </c>
      <c r="N765" s="51">
        <v>1.2E-2</v>
      </c>
      <c r="O765" s="52" t="s">
        <v>25</v>
      </c>
      <c r="P765" s="53">
        <v>0</v>
      </c>
      <c r="Q765" s="28" t="s">
        <v>2577</v>
      </c>
      <c r="R765" s="90"/>
      <c r="S765" s="7" t="s">
        <v>146</v>
      </c>
      <c r="T765" s="7" t="s">
        <v>2578</v>
      </c>
      <c r="U765" s="7" t="s">
        <v>49</v>
      </c>
      <c r="V765" s="24" t="e">
        <f t="shared" ca="1" si="25"/>
        <v>#NAME?</v>
      </c>
      <c r="W765" s="7"/>
      <c r="X765" s="7" t="s">
        <v>91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>
        <v>58169.06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87" t="s">
        <v>2579</v>
      </c>
      <c r="C766" s="183" t="s">
        <v>2580</v>
      </c>
      <c r="D766" s="7" t="s">
        <v>19</v>
      </c>
      <c r="E766" s="7" t="s">
        <v>20</v>
      </c>
      <c r="F766" s="7" t="s">
        <v>211</v>
      </c>
      <c r="G766" s="7" t="e">
        <f t="shared" ca="1" si="24"/>
        <v>#NAME?</v>
      </c>
      <c r="H766" s="24" t="s">
        <v>153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42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146</v>
      </c>
      <c r="T766" s="7" t="s">
        <v>2581</v>
      </c>
      <c r="U766" s="7" t="s">
        <v>887</v>
      </c>
      <c r="V766" s="24" t="e">
        <f t="shared" ca="1" si="25"/>
        <v>#NAME?</v>
      </c>
      <c r="W766" s="7"/>
      <c r="X766" s="7"/>
      <c r="Y766" s="29" t="s">
        <v>148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>
        <v>621131.93999999994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7" t="s">
        <v>2582</v>
      </c>
      <c r="C767" s="4" t="s">
        <v>2583</v>
      </c>
      <c r="D767" s="7" t="s">
        <v>19</v>
      </c>
      <c r="E767" s="7" t="s">
        <v>34</v>
      </c>
      <c r="F767" s="7" t="s">
        <v>35</v>
      </c>
      <c r="G767" s="7" t="e">
        <f t="shared" ca="1" si="24"/>
        <v>#NAME?</v>
      </c>
      <c r="H767" s="24" t="s">
        <v>162</v>
      </c>
      <c r="I767" s="24" t="s">
        <v>1134</v>
      </c>
      <c r="J767" s="7" t="str">
        <f t="shared" si="33"/>
        <v>Não</v>
      </c>
      <c r="K767" s="25">
        <v>45106</v>
      </c>
      <c r="L767" s="25"/>
      <c r="M767" s="7" t="s">
        <v>87</v>
      </c>
      <c r="N767" s="26">
        <v>2.5000000000000001E-2</v>
      </c>
      <c r="O767" s="7" t="s">
        <v>184</v>
      </c>
      <c r="P767" s="27">
        <v>0.2</v>
      </c>
      <c r="Q767" s="90"/>
      <c r="R767" s="90"/>
      <c r="S767" s="7" t="s">
        <v>146</v>
      </c>
      <c r="T767" s="7" t="s">
        <v>2584</v>
      </c>
      <c r="U767" s="7" t="s">
        <v>39</v>
      </c>
      <c r="V767" s="24" t="e">
        <f t="shared" ca="1" si="25"/>
        <v>#NAME?</v>
      </c>
      <c r="W767" s="7"/>
      <c r="X767" s="7"/>
      <c r="Y767" s="29" t="s">
        <v>148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>
        <v>64010.53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7" t="s">
        <v>2582</v>
      </c>
      <c r="C768" s="4" t="s">
        <v>2585</v>
      </c>
      <c r="D768" s="7" t="s">
        <v>19</v>
      </c>
      <c r="E768" s="7" t="s">
        <v>34</v>
      </c>
      <c r="F768" s="7" t="s">
        <v>35</v>
      </c>
      <c r="G768" s="7" t="e">
        <f t="shared" ref="G768:G864" ca="1" si="34">_xludf.IFS($BB$3:$BB$864&lt;=500000,"Breno",$BB$3:$BB$864&lt;=20000000,"Bruno",$BB$3:$BB$864="","")</f>
        <v>#NAME?</v>
      </c>
      <c r="H768" s="24" t="s">
        <v>162</v>
      </c>
      <c r="I768" s="24" t="s">
        <v>995</v>
      </c>
      <c r="J768" s="7" t="str">
        <f t="shared" si="33"/>
        <v>Não</v>
      </c>
      <c r="K768" s="25">
        <v>45096</v>
      </c>
      <c r="L768" s="7"/>
      <c r="M768" s="7" t="s">
        <v>42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146</v>
      </c>
      <c r="T768" s="7" t="s">
        <v>2584</v>
      </c>
      <c r="U768" s="7" t="s">
        <v>39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148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>
        <v>142948.68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40" t="s">
        <v>2582</v>
      </c>
      <c r="C769" s="42" t="s">
        <v>2586</v>
      </c>
      <c r="D769" s="7" t="s">
        <v>19</v>
      </c>
      <c r="E769" s="7" t="s">
        <v>34</v>
      </c>
      <c r="F769" s="7" t="s">
        <v>35</v>
      </c>
      <c r="G769" s="7" t="e">
        <f t="shared" ca="1" si="34"/>
        <v>#NAME?</v>
      </c>
      <c r="H769" s="24" t="s">
        <v>153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258</v>
      </c>
      <c r="N769" s="26">
        <v>8.0000000000000002E-3</v>
      </c>
      <c r="O769" s="7" t="s">
        <v>259</v>
      </c>
      <c r="P769" s="27">
        <v>0.1</v>
      </c>
      <c r="Q769" s="28" t="s">
        <v>2587</v>
      </c>
      <c r="R769" s="90"/>
      <c r="S769" s="7" t="s">
        <v>146</v>
      </c>
      <c r="T769" s="7" t="s">
        <v>2584</v>
      </c>
      <c r="U769" s="7" t="s">
        <v>39</v>
      </c>
      <c r="V769" s="24" t="e">
        <f t="shared" ca="1" si="35"/>
        <v>#NAME?</v>
      </c>
      <c r="W769" s="7"/>
      <c r="X769" s="7"/>
      <c r="Y769" s="29" t="s">
        <v>148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>
        <v>114302.29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40" t="s">
        <v>2588</v>
      </c>
      <c r="C770" s="42" t="s">
        <v>2589</v>
      </c>
      <c r="D770" s="7" t="s">
        <v>19</v>
      </c>
      <c r="E770" s="7" t="s">
        <v>20</v>
      </c>
      <c r="F770" s="7" t="s">
        <v>450</v>
      </c>
      <c r="G770" s="7" t="e">
        <f t="shared" ca="1" si="34"/>
        <v>#NAME?</v>
      </c>
      <c r="H770" s="24" t="s">
        <v>168</v>
      </c>
      <c r="I770" s="24" t="s">
        <v>163</v>
      </c>
      <c r="J770" s="7" t="str">
        <f t="shared" si="33"/>
        <v>Não</v>
      </c>
      <c r="K770" s="25">
        <v>45548</v>
      </c>
      <c r="L770" s="25"/>
      <c r="M770" s="7" t="s">
        <v>201</v>
      </c>
      <c r="N770" s="51">
        <v>7.4999999999999997E-3</v>
      </c>
      <c r="O770" s="52" t="s">
        <v>37</v>
      </c>
      <c r="P770" s="53">
        <v>0.1</v>
      </c>
      <c r="Q770" s="82"/>
      <c r="R770" s="90"/>
      <c r="S770" s="7" t="s">
        <v>146</v>
      </c>
      <c r="T770" s="7" t="s">
        <v>2590</v>
      </c>
      <c r="U770" s="7" t="s">
        <v>20</v>
      </c>
      <c r="V770" s="24" t="e">
        <f t="shared" ca="1" si="35"/>
        <v>#NAME?</v>
      </c>
      <c r="W770" s="7"/>
      <c r="X770" s="7" t="s">
        <v>52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7" t="s">
        <v>2591</v>
      </c>
      <c r="C771" s="4" t="s">
        <v>2592</v>
      </c>
      <c r="D771" s="7" t="s">
        <v>19</v>
      </c>
      <c r="E771" s="7" t="s">
        <v>49</v>
      </c>
      <c r="F771" s="7" t="s">
        <v>2593</v>
      </c>
      <c r="G771" s="7" t="e">
        <f t="shared" ca="1" si="34"/>
        <v>#NAME?</v>
      </c>
      <c r="H771" s="24" t="s">
        <v>162</v>
      </c>
      <c r="I771" s="24" t="s">
        <v>163</v>
      </c>
      <c r="J771" s="7" t="str">
        <f>IF(R771=0,"Não","Sim")</f>
        <v>Sim</v>
      </c>
      <c r="K771" s="25">
        <v>45359</v>
      </c>
      <c r="L771" s="7"/>
      <c r="M771" s="127" t="s">
        <v>201</v>
      </c>
      <c r="N771" s="128">
        <v>1.4999999999999999E-2</v>
      </c>
      <c r="O771" s="129" t="s">
        <v>37</v>
      </c>
      <c r="P771" s="130">
        <v>0.1</v>
      </c>
      <c r="R771" s="90" t="s">
        <v>2594</v>
      </c>
      <c r="S771" s="7" t="s">
        <v>146</v>
      </c>
      <c r="T771" s="6" t="s">
        <v>2595</v>
      </c>
      <c r="U771" s="7" t="s">
        <v>49</v>
      </c>
      <c r="V771" s="24" t="e">
        <f t="shared" ca="1" si="35"/>
        <v>#NAME?</v>
      </c>
      <c r="W771" s="7"/>
      <c r="X771" s="7"/>
      <c r="Y771" s="29" t="s">
        <v>148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>
        <v>50.63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" t="s">
        <v>2596</v>
      </c>
      <c r="C772" s="4" t="s">
        <v>2597</v>
      </c>
      <c r="D772" s="7" t="s">
        <v>19</v>
      </c>
      <c r="E772" s="7" t="s">
        <v>49</v>
      </c>
      <c r="F772" s="7" t="s">
        <v>167</v>
      </c>
      <c r="G772" s="7" t="e">
        <f t="shared" ca="1" si="34"/>
        <v>#NAME?</v>
      </c>
      <c r="H772" s="24" t="s">
        <v>162</v>
      </c>
      <c r="I772" s="24" t="s">
        <v>223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201</v>
      </c>
      <c r="N772" s="26">
        <v>1.4999999999999999E-2</v>
      </c>
      <c r="O772" s="7" t="s">
        <v>37</v>
      </c>
      <c r="P772" s="27">
        <v>0.1</v>
      </c>
      <c r="Q772" s="90"/>
      <c r="R772" s="90"/>
      <c r="S772" s="7" t="s">
        <v>146</v>
      </c>
      <c r="T772" s="7" t="s">
        <v>2598</v>
      </c>
      <c r="U772" s="7" t="s">
        <v>49</v>
      </c>
      <c r="V772" s="24" t="e">
        <f t="shared" ca="1" si="35"/>
        <v>#NAME?</v>
      </c>
      <c r="W772" s="7"/>
      <c r="X772" s="7"/>
      <c r="Y772" s="29" t="s">
        <v>148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2599</v>
      </c>
      <c r="C773" s="4" t="s">
        <v>2600</v>
      </c>
      <c r="D773" s="7" t="s">
        <v>19</v>
      </c>
      <c r="E773" s="7" t="s">
        <v>49</v>
      </c>
      <c r="F773" s="7" t="s">
        <v>167</v>
      </c>
      <c r="G773" s="7" t="e">
        <f t="shared" ca="1" si="34"/>
        <v>#NAME?</v>
      </c>
      <c r="H773" s="24" t="s">
        <v>153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58</v>
      </c>
      <c r="N773" s="26">
        <v>1.2E-2</v>
      </c>
      <c r="O773" s="7" t="s">
        <v>25</v>
      </c>
      <c r="P773" s="27">
        <v>0</v>
      </c>
      <c r="Q773" s="28" t="s">
        <v>2601</v>
      </c>
      <c r="R773" s="90"/>
      <c r="S773" s="7" t="s">
        <v>146</v>
      </c>
      <c r="T773" s="7" t="s">
        <v>2598</v>
      </c>
      <c r="U773" s="7" t="s">
        <v>49</v>
      </c>
      <c r="V773" s="24" t="e">
        <f t="shared" ca="1" si="35"/>
        <v>#NAME?</v>
      </c>
      <c r="W773" s="7"/>
      <c r="X773" s="7"/>
      <c r="Y773" s="29" t="s">
        <v>148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>
        <v>210525.88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38" t="s">
        <v>2602</v>
      </c>
      <c r="C774" s="39" t="s">
        <v>2603</v>
      </c>
      <c r="D774" s="7" t="s">
        <v>19</v>
      </c>
      <c r="E774" s="7" t="s">
        <v>20</v>
      </c>
      <c r="F774" s="7" t="s">
        <v>200</v>
      </c>
      <c r="G774" s="7" t="e">
        <f t="shared" ca="1" si="34"/>
        <v>#NAME?</v>
      </c>
      <c r="H774" s="24" t="s">
        <v>153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42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146</v>
      </c>
      <c r="T774" s="7" t="s">
        <v>2604</v>
      </c>
      <c r="U774" s="7" t="s">
        <v>20</v>
      </c>
      <c r="V774" s="24" t="e">
        <f t="shared" ca="1" si="35"/>
        <v>#NAME?</v>
      </c>
      <c r="W774" s="7"/>
      <c r="X774" s="7" t="s">
        <v>52</v>
      </c>
      <c r="Y774" s="29" t="s">
        <v>148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>
        <v>605262.13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2605</v>
      </c>
      <c r="C775" s="4" t="s">
        <v>2606</v>
      </c>
      <c r="D775" s="7" t="s">
        <v>19</v>
      </c>
      <c r="E775" s="7" t="s">
        <v>34</v>
      </c>
      <c r="F775" s="7" t="s">
        <v>263</v>
      </c>
      <c r="G775" s="7" t="e">
        <f t="shared" ca="1" si="34"/>
        <v>#NAME?</v>
      </c>
      <c r="H775" s="24" t="s">
        <v>162</v>
      </c>
      <c r="I775" s="24" t="s">
        <v>212</v>
      </c>
      <c r="J775" s="7" t="str">
        <f t="shared" si="36"/>
        <v>Não</v>
      </c>
      <c r="K775" s="25">
        <v>45028</v>
      </c>
      <c r="L775" s="7"/>
      <c r="M775" s="7" t="s">
        <v>346</v>
      </c>
      <c r="N775" s="26">
        <v>0.02</v>
      </c>
      <c r="O775" s="7" t="s">
        <v>37</v>
      </c>
      <c r="P775" s="27">
        <v>0.2</v>
      </c>
      <c r="Q775" s="90"/>
      <c r="R775" s="90"/>
      <c r="S775" s="7" t="s">
        <v>146</v>
      </c>
      <c r="T775" s="7" t="s">
        <v>2607</v>
      </c>
      <c r="U775" s="7" t="s">
        <v>39</v>
      </c>
      <c r="V775" s="24" t="e">
        <f t="shared" ca="1" si="35"/>
        <v>#NAME?</v>
      </c>
      <c r="W775" s="7"/>
      <c r="X775" s="7"/>
      <c r="Y775" s="29" t="s">
        <v>148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>
        <v>0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2608</v>
      </c>
      <c r="C776" s="4" t="s">
        <v>2609</v>
      </c>
      <c r="D776" s="7" t="s">
        <v>64</v>
      </c>
      <c r="E776" s="7" t="s">
        <v>20</v>
      </c>
      <c r="F776" s="7" t="s">
        <v>205</v>
      </c>
      <c r="G776" s="7" t="e">
        <f t="shared" ca="1" si="34"/>
        <v>#NAME?</v>
      </c>
      <c r="H776" s="24" t="s">
        <v>144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66</v>
      </c>
      <c r="R776" s="90"/>
      <c r="S776" s="7" t="s">
        <v>146</v>
      </c>
      <c r="T776" s="7" t="s">
        <v>2610</v>
      </c>
      <c r="U776" s="7" t="s">
        <v>46</v>
      </c>
      <c r="V776" s="24" t="e">
        <f t="shared" ca="1" si="35"/>
        <v>#NAME?</v>
      </c>
      <c r="W776" s="7"/>
      <c r="X776" s="7" t="s">
        <v>52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>
        <v>0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3" t="s">
        <v>2611</v>
      </c>
      <c r="C777" s="4" t="s">
        <v>2612</v>
      </c>
      <c r="D777" s="7" t="s">
        <v>64</v>
      </c>
      <c r="E777" s="7" t="s">
        <v>20</v>
      </c>
      <c r="F777" s="7" t="s">
        <v>274</v>
      </c>
      <c r="G777" s="7" t="e">
        <f t="shared" ca="1" si="34"/>
        <v>#NAME?</v>
      </c>
      <c r="H777" s="24" t="s">
        <v>144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42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146</v>
      </c>
      <c r="T777" s="7" t="s">
        <v>2613</v>
      </c>
      <c r="U777" s="7" t="s">
        <v>20</v>
      </c>
      <c r="V777" s="24" t="e">
        <f t="shared" ca="1" si="35"/>
        <v>#NAME?</v>
      </c>
      <c r="W777" s="7"/>
      <c r="X777" s="7"/>
      <c r="Y777" s="29" t="s">
        <v>148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>
        <v>0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3" t="s">
        <v>2614</v>
      </c>
      <c r="C778" s="4" t="s">
        <v>2615</v>
      </c>
      <c r="D778" s="7" t="s">
        <v>19</v>
      </c>
      <c r="E778" s="7" t="s">
        <v>20</v>
      </c>
      <c r="F778" s="7" t="s">
        <v>200</v>
      </c>
      <c r="G778" s="7" t="e">
        <f t="shared" ca="1" si="34"/>
        <v>#NAME?</v>
      </c>
      <c r="H778" s="24" t="s">
        <v>153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42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146</v>
      </c>
      <c r="T778" s="7" t="s">
        <v>2616</v>
      </c>
      <c r="U778" s="7" t="s">
        <v>20</v>
      </c>
      <c r="V778" s="24" t="e">
        <f t="shared" ca="1" si="35"/>
        <v>#NAME?</v>
      </c>
      <c r="W778" s="7"/>
      <c r="X778" s="7" t="s">
        <v>91</v>
      </c>
      <c r="Y778" s="29"/>
      <c r="Z778" s="30"/>
      <c r="AA778" s="30"/>
      <c r="AB778" s="32">
        <v>49075100015821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>
        <v>404391.5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" t="s">
        <v>2617</v>
      </c>
      <c r="C779" s="4" t="s">
        <v>2618</v>
      </c>
      <c r="D779" s="7" t="s">
        <v>19</v>
      </c>
      <c r="E779" s="7" t="s">
        <v>20</v>
      </c>
      <c r="F779" s="7" t="s">
        <v>211</v>
      </c>
      <c r="G779" s="7" t="e">
        <f t="shared" ca="1" si="34"/>
        <v>#NAME?</v>
      </c>
      <c r="H779" s="24" t="s">
        <v>162</v>
      </c>
      <c r="I779" s="24" t="s">
        <v>163</v>
      </c>
      <c r="J779" s="7" t="str">
        <f t="shared" si="36"/>
        <v>Não</v>
      </c>
      <c r="K779" s="25">
        <v>45520</v>
      </c>
      <c r="L779" s="7"/>
      <c r="M779" s="7" t="s">
        <v>42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146</v>
      </c>
      <c r="T779" s="7" t="s">
        <v>2619</v>
      </c>
      <c r="U779" s="7" t="s">
        <v>20</v>
      </c>
      <c r="V779" s="24" t="e">
        <f t="shared" ca="1" si="35"/>
        <v>#NAME?</v>
      </c>
      <c r="W779" s="7"/>
      <c r="X779" s="7" t="s">
        <v>91</v>
      </c>
      <c r="Y779" s="29" t="s">
        <v>254</v>
      </c>
      <c r="Z779" s="30"/>
      <c r="AA779" s="31">
        <v>45539</v>
      </c>
      <c r="AB779" s="32">
        <v>49075100015831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>
        <v>30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2620</v>
      </c>
      <c r="C780" s="4" t="s">
        <v>2621</v>
      </c>
      <c r="D780" s="7" t="s">
        <v>19</v>
      </c>
      <c r="E780" s="7" t="s">
        <v>49</v>
      </c>
      <c r="F780" s="7" t="s">
        <v>50</v>
      </c>
      <c r="G780" s="7" t="e">
        <f t="shared" ca="1" si="34"/>
        <v>#NAME?</v>
      </c>
      <c r="H780" s="24" t="s">
        <v>162</v>
      </c>
      <c r="I780" s="24" t="s">
        <v>929</v>
      </c>
      <c r="J780" s="7" t="str">
        <f t="shared" si="36"/>
        <v>Não</v>
      </c>
      <c r="K780" s="25">
        <v>44994</v>
      </c>
      <c r="L780" s="7"/>
      <c r="M780" s="7" t="s">
        <v>201</v>
      </c>
      <c r="N780" s="26">
        <v>1.4999999999999999E-2</v>
      </c>
      <c r="O780" s="7" t="s">
        <v>37</v>
      </c>
      <c r="P780" s="27">
        <v>0.1</v>
      </c>
      <c r="Q780" s="90"/>
      <c r="R780" s="90"/>
      <c r="S780" s="7" t="s">
        <v>146</v>
      </c>
      <c r="T780" s="7" t="s">
        <v>2622</v>
      </c>
      <c r="U780" s="7" t="s">
        <v>49</v>
      </c>
      <c r="V780" s="24" t="e">
        <f t="shared" ca="1" si="35"/>
        <v>#NAME?</v>
      </c>
      <c r="W780" s="7"/>
      <c r="X780" s="7"/>
      <c r="Y780" s="29" t="s">
        <v>148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>
        <v>22101.93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7" t="s">
        <v>2623</v>
      </c>
      <c r="C781" s="4" t="s">
        <v>2624</v>
      </c>
      <c r="D781" s="7" t="s">
        <v>64</v>
      </c>
      <c r="E781" s="7" t="s">
        <v>20</v>
      </c>
      <c r="F781" s="7" t="s">
        <v>2330</v>
      </c>
      <c r="G781" s="7" t="e">
        <f t="shared" ca="1" si="34"/>
        <v>#NAME?</v>
      </c>
      <c r="H781" s="24" t="s">
        <v>144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346</v>
      </c>
      <c r="N781" s="26">
        <v>0.02</v>
      </c>
      <c r="O781" s="7" t="s">
        <v>37</v>
      </c>
      <c r="P781" s="27">
        <v>0.2</v>
      </c>
      <c r="Q781" s="86"/>
      <c r="R781" s="28" t="s">
        <v>2625</v>
      </c>
      <c r="S781" s="7" t="s">
        <v>146</v>
      </c>
      <c r="T781" s="7" t="s">
        <v>2626</v>
      </c>
      <c r="U781" s="7" t="s">
        <v>20</v>
      </c>
      <c r="V781" s="24" t="e">
        <f t="shared" ca="1" si="35"/>
        <v>#NAME?</v>
      </c>
      <c r="W781" s="7"/>
      <c r="X781" s="7"/>
      <c r="Y781" s="29" t="s">
        <v>148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>
        <v>0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40" t="s">
        <v>2627</v>
      </c>
      <c r="C782" s="41" t="s">
        <v>2628</v>
      </c>
      <c r="D782" s="7" t="s">
        <v>19</v>
      </c>
      <c r="E782" s="7" t="s">
        <v>20</v>
      </c>
      <c r="F782" s="7" t="s">
        <v>200</v>
      </c>
      <c r="G782" s="7" t="e">
        <f t="shared" ca="1" si="34"/>
        <v>#NAME?</v>
      </c>
      <c r="H782" s="24" t="s">
        <v>153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201</v>
      </c>
      <c r="N782" s="26">
        <v>1.4999999999999999E-2</v>
      </c>
      <c r="O782" s="7" t="s">
        <v>37</v>
      </c>
      <c r="P782" s="27">
        <v>0.1</v>
      </c>
      <c r="Q782" s="23"/>
      <c r="R782" s="82" t="s">
        <v>325</v>
      </c>
      <c r="S782" s="7" t="s">
        <v>146</v>
      </c>
      <c r="T782" s="7" t="s">
        <v>2629</v>
      </c>
      <c r="U782" s="7" t="s">
        <v>20</v>
      </c>
      <c r="V782" s="24" t="e">
        <f t="shared" ca="1" si="35"/>
        <v>#NAME?</v>
      </c>
      <c r="W782" s="7"/>
      <c r="X782" s="7"/>
      <c r="Y782" s="29" t="s">
        <v>148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>
        <v>146317.4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" t="s">
        <v>2630</v>
      </c>
      <c r="C783" s="4" t="s">
        <v>2631</v>
      </c>
      <c r="D783" s="7" t="s">
        <v>19</v>
      </c>
      <c r="E783" s="7" t="s">
        <v>20</v>
      </c>
      <c r="F783" s="7" t="s">
        <v>990</v>
      </c>
      <c r="G783" s="7" t="e">
        <f t="shared" ca="1" si="34"/>
        <v>#NAME?</v>
      </c>
      <c r="H783" s="24" t="s">
        <v>153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201</v>
      </c>
      <c r="N783" s="26">
        <v>1.2E-2</v>
      </c>
      <c r="O783" s="7" t="s">
        <v>37</v>
      </c>
      <c r="P783" s="27">
        <v>0.1</v>
      </c>
      <c r="Q783" s="90"/>
      <c r="R783" s="184" t="s">
        <v>2632</v>
      </c>
      <c r="S783" s="7" t="s">
        <v>146</v>
      </c>
      <c r="T783" s="7" t="s">
        <v>2633</v>
      </c>
      <c r="U783" s="7" t="s">
        <v>20</v>
      </c>
      <c r="V783" s="24" t="e">
        <f t="shared" ca="1" si="35"/>
        <v>#NAME?</v>
      </c>
      <c r="W783" s="7"/>
      <c r="X783" s="7"/>
      <c r="Y783" s="29" t="s">
        <v>148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>
        <v>243324.13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" t="s">
        <v>2634</v>
      </c>
      <c r="C784" s="4" t="s">
        <v>2635</v>
      </c>
      <c r="D784" s="7" t="s">
        <v>19</v>
      </c>
      <c r="E784" s="7" t="s">
        <v>34</v>
      </c>
      <c r="F784" s="7" t="s">
        <v>35</v>
      </c>
      <c r="G784" s="7" t="e">
        <f t="shared" ca="1" si="34"/>
        <v>#NAME?</v>
      </c>
      <c r="H784" s="24" t="s">
        <v>144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87</v>
      </c>
      <c r="N784" s="26">
        <v>2.5000000000000001E-2</v>
      </c>
      <c r="O784" s="7" t="s">
        <v>184</v>
      </c>
      <c r="P784" s="27">
        <v>0.2</v>
      </c>
      <c r="Q784" s="28"/>
      <c r="R784" s="28" t="s">
        <v>2636</v>
      </c>
      <c r="S784" s="7" t="s">
        <v>146</v>
      </c>
      <c r="T784" s="7" t="s">
        <v>2637</v>
      </c>
      <c r="U784" s="7" t="s">
        <v>39</v>
      </c>
      <c r="V784" s="24" t="e">
        <f t="shared" ca="1" si="35"/>
        <v>#NAME?</v>
      </c>
      <c r="W784" s="7"/>
      <c r="X784" s="7"/>
      <c r="Y784" s="29" t="s">
        <v>148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2634</v>
      </c>
      <c r="C785" s="4" t="s">
        <v>2638</v>
      </c>
      <c r="D785" s="7" t="s">
        <v>19</v>
      </c>
      <c r="E785" s="7" t="s">
        <v>34</v>
      </c>
      <c r="F785" s="7" t="s">
        <v>35</v>
      </c>
      <c r="G785" s="7" t="e">
        <f t="shared" ca="1" si="34"/>
        <v>#NAME?</v>
      </c>
      <c r="H785" s="24" t="s">
        <v>144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42</v>
      </c>
      <c r="N785" s="26">
        <v>1.2E-2</v>
      </c>
      <c r="O785" s="7" t="s">
        <v>25</v>
      </c>
      <c r="P785" s="27">
        <v>0</v>
      </c>
      <c r="Q785" s="36"/>
      <c r="R785" s="28" t="s">
        <v>2639</v>
      </c>
      <c r="S785" s="7" t="s">
        <v>146</v>
      </c>
      <c r="T785" s="7" t="s">
        <v>2637</v>
      </c>
      <c r="U785" s="7" t="s">
        <v>39</v>
      </c>
      <c r="V785" s="24" t="e">
        <f t="shared" ca="1" si="35"/>
        <v>#NAME?</v>
      </c>
      <c r="W785" s="7"/>
      <c r="X785" s="7"/>
      <c r="Y785" s="29" t="s">
        <v>148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40" t="s">
        <v>2634</v>
      </c>
      <c r="C786" s="41" t="s">
        <v>2640</v>
      </c>
      <c r="D786" s="7" t="s">
        <v>19</v>
      </c>
      <c r="E786" s="7" t="s">
        <v>34</v>
      </c>
      <c r="F786" s="7" t="s">
        <v>35</v>
      </c>
      <c r="G786" s="7" t="e">
        <f t="shared" ca="1" si="34"/>
        <v>#NAME?</v>
      </c>
      <c r="H786" s="24" t="s">
        <v>144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146</v>
      </c>
      <c r="T786" s="7" t="s">
        <v>2637</v>
      </c>
      <c r="U786" s="7" t="s">
        <v>39</v>
      </c>
      <c r="V786" s="24" t="e">
        <f t="shared" ca="1" si="35"/>
        <v>#NAME?</v>
      </c>
      <c r="W786" s="7"/>
      <c r="X786" s="7"/>
      <c r="Y786" s="29" t="s">
        <v>148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>
        <v>0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40" t="s">
        <v>2641</v>
      </c>
      <c r="C787" s="41" t="s">
        <v>2642</v>
      </c>
      <c r="D787" s="7" t="s">
        <v>19</v>
      </c>
      <c r="E787" s="7" t="s">
        <v>49</v>
      </c>
      <c r="F787" s="7" t="s">
        <v>278</v>
      </c>
      <c r="G787" s="7" t="e">
        <f t="shared" ca="1" si="34"/>
        <v>#NAME?</v>
      </c>
      <c r="H787" s="24" t="s">
        <v>153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42</v>
      </c>
      <c r="N787" s="26">
        <v>1.2E-2</v>
      </c>
      <c r="O787" s="7" t="s">
        <v>25</v>
      </c>
      <c r="P787" s="27">
        <v>0</v>
      </c>
      <c r="Q787" s="23"/>
      <c r="R787" s="69" t="s">
        <v>2643</v>
      </c>
      <c r="S787" s="7" t="s">
        <v>146</v>
      </c>
      <c r="T787" s="7" t="s">
        <v>2644</v>
      </c>
      <c r="U787" s="7" t="s">
        <v>49</v>
      </c>
      <c r="V787" s="24" t="e">
        <f t="shared" ca="1" si="35"/>
        <v>#NAME?</v>
      </c>
      <c r="W787" s="7"/>
      <c r="X787" s="7"/>
      <c r="Y787" s="29" t="s">
        <v>148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>
        <v>217858.73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40" t="s">
        <v>2645</v>
      </c>
      <c r="C788" s="41" t="s">
        <v>2646</v>
      </c>
      <c r="D788" s="7" t="s">
        <v>19</v>
      </c>
      <c r="E788" s="7" t="s">
        <v>49</v>
      </c>
      <c r="F788" s="7" t="s">
        <v>278</v>
      </c>
      <c r="G788" s="7" t="e">
        <f t="shared" ca="1" si="34"/>
        <v>#NAME?</v>
      </c>
      <c r="H788" s="24" t="s">
        <v>162</v>
      </c>
      <c r="I788" s="24" t="s">
        <v>223</v>
      </c>
      <c r="J788" s="7" t="str">
        <f t="shared" si="37"/>
        <v>Não</v>
      </c>
      <c r="K788" s="25">
        <v>45266</v>
      </c>
      <c r="L788" s="7"/>
      <c r="M788" s="7" t="s">
        <v>42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146</v>
      </c>
      <c r="T788" s="7" t="s">
        <v>2647</v>
      </c>
      <c r="U788" s="7" t="s">
        <v>49</v>
      </c>
      <c r="V788" s="24" t="e">
        <f t="shared" ca="1" si="35"/>
        <v>#NAME?</v>
      </c>
      <c r="W788" s="7"/>
      <c r="X788" s="7"/>
      <c r="Y788" s="29" t="s">
        <v>148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" t="s">
        <v>2648</v>
      </c>
      <c r="C789" s="4" t="s">
        <v>2649</v>
      </c>
      <c r="D789" s="7" t="s">
        <v>19</v>
      </c>
      <c r="E789" s="7" t="s">
        <v>20</v>
      </c>
      <c r="F789" s="7" t="s">
        <v>211</v>
      </c>
      <c r="G789" s="7" t="e">
        <f t="shared" ca="1" si="34"/>
        <v>#NAME?</v>
      </c>
      <c r="H789" s="24" t="s">
        <v>153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42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146</v>
      </c>
      <c r="T789" s="7" t="s">
        <v>2650</v>
      </c>
      <c r="U789" s="7" t="s">
        <v>887</v>
      </c>
      <c r="V789" s="24" t="e">
        <f t="shared" ca="1" si="35"/>
        <v>#NAME?</v>
      </c>
      <c r="W789" s="7"/>
      <c r="X789" s="7"/>
      <c r="Y789" s="29" t="s">
        <v>148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>
        <v>65568.77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3" t="s">
        <v>2651</v>
      </c>
      <c r="C790" s="4" t="s">
        <v>2652</v>
      </c>
      <c r="D790" s="7" t="s">
        <v>19</v>
      </c>
      <c r="E790" s="7" t="s">
        <v>20</v>
      </c>
      <c r="F790" s="7" t="s">
        <v>200</v>
      </c>
      <c r="G790" s="7" t="e">
        <f t="shared" ca="1" si="34"/>
        <v>#NAME?</v>
      </c>
      <c r="H790" s="24" t="s">
        <v>153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42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146</v>
      </c>
      <c r="T790" s="7" t="s">
        <v>2653</v>
      </c>
      <c r="U790" s="7" t="s">
        <v>20</v>
      </c>
      <c r="V790" s="24" t="e">
        <f t="shared" ca="1" si="35"/>
        <v>#NAME?</v>
      </c>
      <c r="W790" s="7"/>
      <c r="X790" s="7"/>
      <c r="Y790" s="29" t="s">
        <v>148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>
        <v>1544569.2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2654</v>
      </c>
      <c r="C791" s="4" t="s">
        <v>2655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153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42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146</v>
      </c>
      <c r="T791" s="7" t="s">
        <v>2656</v>
      </c>
      <c r="U791" s="7" t="s">
        <v>20</v>
      </c>
      <c r="V791" s="24" t="e">
        <f t="shared" ca="1" si="35"/>
        <v>#NAME?</v>
      </c>
      <c r="W791" s="7"/>
      <c r="X791" s="7"/>
      <c r="Y791" s="29" t="s">
        <v>148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>
        <v>142385.94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2657</v>
      </c>
      <c r="C792" s="4" t="s">
        <v>2658</v>
      </c>
      <c r="D792" s="7" t="s">
        <v>64</v>
      </c>
      <c r="E792" s="7" t="s">
        <v>20</v>
      </c>
      <c r="F792" s="7" t="s">
        <v>922</v>
      </c>
      <c r="G792" s="7" t="e">
        <f t="shared" ca="1" si="34"/>
        <v>#NAME?</v>
      </c>
      <c r="H792" s="24" t="s">
        <v>144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42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146</v>
      </c>
      <c r="T792" s="7" t="s">
        <v>2659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2660</v>
      </c>
      <c r="C793" s="60" t="s">
        <v>2661</v>
      </c>
      <c r="D793" s="7" t="s">
        <v>80</v>
      </c>
      <c r="E793" s="7" t="s">
        <v>49</v>
      </c>
      <c r="F793" s="7" t="s">
        <v>81</v>
      </c>
      <c r="G793" s="7" t="e">
        <f t="shared" ca="1" si="34"/>
        <v>#NAME?</v>
      </c>
      <c r="H793" s="24" t="s">
        <v>153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42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146</v>
      </c>
      <c r="T793" s="7" t="s">
        <v>2662</v>
      </c>
      <c r="U793" s="7" t="s">
        <v>49</v>
      </c>
      <c r="V793" s="24" t="e">
        <f t="shared" ca="1" si="35"/>
        <v>#NAME?</v>
      </c>
      <c r="W793" s="7"/>
      <c r="X793" s="7" t="s">
        <v>91</v>
      </c>
      <c r="Y793" s="29" t="s">
        <v>148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>
        <v>775113.26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38" t="s">
        <v>2663</v>
      </c>
      <c r="C794" s="39" t="s">
        <v>2664</v>
      </c>
      <c r="D794" s="7" t="s">
        <v>19</v>
      </c>
      <c r="E794" s="7" t="s">
        <v>20</v>
      </c>
      <c r="F794" s="7" t="s">
        <v>990</v>
      </c>
      <c r="G794" s="7" t="e">
        <f t="shared" ca="1" si="34"/>
        <v>#NAME?</v>
      </c>
      <c r="H794" s="24" t="s">
        <v>162</v>
      </c>
      <c r="I794" s="24" t="s">
        <v>212</v>
      </c>
      <c r="J794" s="7" t="str">
        <f t="shared" si="37"/>
        <v>Não</v>
      </c>
      <c r="K794" s="25">
        <v>45386</v>
      </c>
      <c r="L794" s="25"/>
      <c r="M794" s="7" t="s">
        <v>42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146</v>
      </c>
      <c r="T794" s="7" t="s">
        <v>2665</v>
      </c>
      <c r="U794" s="7" t="s">
        <v>20</v>
      </c>
      <c r="V794" s="24" t="e">
        <f t="shared" ca="1" si="35"/>
        <v>#NAME?</v>
      </c>
      <c r="W794" s="7"/>
      <c r="X794" s="7"/>
      <c r="Y794" s="29" t="s">
        <v>148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3" t="s">
        <v>2666</v>
      </c>
      <c r="C795" s="4" t="s">
        <v>2667</v>
      </c>
      <c r="D795" s="7" t="s">
        <v>19</v>
      </c>
      <c r="E795" s="7" t="s">
        <v>34</v>
      </c>
      <c r="F795" s="7" t="s">
        <v>617</v>
      </c>
      <c r="G795" s="7" t="e">
        <f t="shared" ca="1" si="34"/>
        <v>#NAME?</v>
      </c>
      <c r="H795" s="24" t="s">
        <v>153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42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146</v>
      </c>
      <c r="T795" s="7" t="s">
        <v>2668</v>
      </c>
      <c r="U795" s="7" t="s">
        <v>39</v>
      </c>
      <c r="V795" s="24" t="e">
        <f t="shared" ca="1" si="35"/>
        <v>#NAME?</v>
      </c>
      <c r="W795" s="7"/>
      <c r="X795" s="7"/>
      <c r="Y795" s="29" t="s">
        <v>148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>
        <v>94750.58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3" t="s">
        <v>2669</v>
      </c>
      <c r="C796" s="4" t="s">
        <v>2670</v>
      </c>
      <c r="D796" s="7" t="s">
        <v>19</v>
      </c>
      <c r="E796" s="7" t="s">
        <v>20</v>
      </c>
      <c r="F796" s="7" t="s">
        <v>200</v>
      </c>
      <c r="G796" s="7" t="e">
        <f t="shared" ca="1" si="34"/>
        <v>#NAME?</v>
      </c>
      <c r="H796" s="24" t="s">
        <v>153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42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146</v>
      </c>
      <c r="T796" s="7" t="s">
        <v>2671</v>
      </c>
      <c r="U796" s="7" t="s">
        <v>20</v>
      </c>
      <c r="V796" s="24" t="e">
        <f t="shared" ca="1" si="35"/>
        <v>#NAME?</v>
      </c>
      <c r="W796" s="7"/>
      <c r="X796" s="7"/>
      <c r="Y796" s="29" t="s">
        <v>148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>
        <v>297748.23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23" t="s">
        <v>2672</v>
      </c>
      <c r="C797" s="44" t="s">
        <v>2673</v>
      </c>
      <c r="D797" s="7" t="s">
        <v>19</v>
      </c>
      <c r="E797" s="7" t="s">
        <v>20</v>
      </c>
      <c r="F797" s="7" t="s">
        <v>200</v>
      </c>
      <c r="G797" s="7" t="e">
        <f t="shared" ca="1" si="34"/>
        <v>#NAME?</v>
      </c>
      <c r="H797" s="24" t="s">
        <v>153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42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146</v>
      </c>
      <c r="T797" s="12" t="s">
        <v>2674</v>
      </c>
      <c r="U797" s="7" t="s">
        <v>20</v>
      </c>
      <c r="V797" s="24" t="e">
        <f t="shared" ca="1" si="35"/>
        <v>#NAME?</v>
      </c>
      <c r="W797" s="7"/>
      <c r="X797" s="7"/>
      <c r="Y797" s="29" t="s">
        <v>148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>
        <v>492999.71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2675</v>
      </c>
      <c r="C798" s="4" t="s">
        <v>2676</v>
      </c>
      <c r="D798" s="7" t="s">
        <v>19</v>
      </c>
      <c r="E798" s="7" t="s">
        <v>20</v>
      </c>
      <c r="F798" s="7" t="s">
        <v>200</v>
      </c>
      <c r="G798" s="7" t="e">
        <f t="shared" ca="1" si="34"/>
        <v>#NAME?</v>
      </c>
      <c r="H798" s="24" t="s">
        <v>153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42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146</v>
      </c>
      <c r="T798" s="7" t="s">
        <v>2677</v>
      </c>
      <c r="U798" s="7" t="s">
        <v>20</v>
      </c>
      <c r="V798" s="24" t="e">
        <f t="shared" ca="1" si="35"/>
        <v>#NAME?</v>
      </c>
      <c r="W798" s="7"/>
      <c r="X798" s="7"/>
      <c r="Y798" s="29" t="s">
        <v>148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>
        <v>7178.83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8" t="s">
        <v>2678</v>
      </c>
      <c r="C799" s="39" t="s">
        <v>2679</v>
      </c>
      <c r="D799" s="7" t="s">
        <v>19</v>
      </c>
      <c r="E799" s="7" t="s">
        <v>20</v>
      </c>
      <c r="F799" s="7" t="s">
        <v>990</v>
      </c>
      <c r="G799" s="7" t="e">
        <f t="shared" ca="1" si="34"/>
        <v>#NAME?</v>
      </c>
      <c r="H799" s="24" t="s">
        <v>153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42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146</v>
      </c>
      <c r="T799" s="12" t="s">
        <v>2680</v>
      </c>
      <c r="U799" s="7" t="s">
        <v>20</v>
      </c>
      <c r="V799" s="24" t="e">
        <f t="shared" ca="1" si="35"/>
        <v>#NAME?</v>
      </c>
      <c r="W799" s="7"/>
      <c r="X799" s="7" t="s">
        <v>52</v>
      </c>
      <c r="Y799" s="29" t="s">
        <v>148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>
        <v>0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8" t="s">
        <v>2681</v>
      </c>
      <c r="C800" s="39" t="s">
        <v>2682</v>
      </c>
      <c r="D800" s="7" t="s">
        <v>19</v>
      </c>
      <c r="E800" s="7" t="s">
        <v>49</v>
      </c>
      <c r="F800" s="7" t="s">
        <v>167</v>
      </c>
      <c r="G800" s="7" t="e">
        <f t="shared" ca="1" si="34"/>
        <v>#NAME?</v>
      </c>
      <c r="H800" s="24" t="s">
        <v>153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42</v>
      </c>
      <c r="N800" s="26">
        <v>1.2E-2</v>
      </c>
      <c r="O800" s="7" t="s">
        <v>25</v>
      </c>
      <c r="P800" s="27">
        <v>0</v>
      </c>
      <c r="Q800" s="28" t="s">
        <v>2683</v>
      </c>
      <c r="R800" s="90"/>
      <c r="S800" s="7" t="s">
        <v>146</v>
      </c>
      <c r="T800" s="12" t="s">
        <v>2684</v>
      </c>
      <c r="U800" s="7" t="s">
        <v>49</v>
      </c>
      <c r="V800" s="24" t="e">
        <f t="shared" ca="1" si="35"/>
        <v>#NAME?</v>
      </c>
      <c r="W800" s="7"/>
      <c r="X800" s="7" t="s">
        <v>91</v>
      </c>
      <c r="Y800" s="29"/>
      <c r="Z800" s="30"/>
      <c r="AA800" s="30"/>
      <c r="AB800" s="32">
        <v>49075100015716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>
        <v>40882.230000000003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" t="s">
        <v>2685</v>
      </c>
      <c r="C801" s="4" t="s">
        <v>2686</v>
      </c>
      <c r="D801" s="7" t="s">
        <v>64</v>
      </c>
      <c r="E801" s="7" t="s">
        <v>20</v>
      </c>
      <c r="F801" s="7" t="s">
        <v>274</v>
      </c>
      <c r="G801" s="7" t="e">
        <f t="shared" ca="1" si="34"/>
        <v>#NAME?</v>
      </c>
      <c r="H801" s="24" t="s">
        <v>144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42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146</v>
      </c>
      <c r="T801" s="7" t="s">
        <v>2687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" t="s">
        <v>2688</v>
      </c>
      <c r="C802" s="4" t="s">
        <v>2689</v>
      </c>
      <c r="D802" s="7" t="s">
        <v>19</v>
      </c>
      <c r="E802" s="7" t="s">
        <v>20</v>
      </c>
      <c r="F802" s="7" t="s">
        <v>211</v>
      </c>
      <c r="G802" s="7" t="e">
        <f t="shared" ca="1" si="34"/>
        <v>#NAME?</v>
      </c>
      <c r="H802" s="24" t="s">
        <v>162</v>
      </c>
      <c r="I802" s="24" t="s">
        <v>212</v>
      </c>
      <c r="J802" s="7" t="str">
        <f t="shared" si="37"/>
        <v>Não</v>
      </c>
      <c r="K802" s="25">
        <v>45490</v>
      </c>
      <c r="L802" s="25"/>
      <c r="M802" s="7" t="s">
        <v>58</v>
      </c>
      <c r="N802" s="26">
        <v>1.2E-2</v>
      </c>
      <c r="O802" s="7" t="s">
        <v>37</v>
      </c>
      <c r="P802" s="27">
        <v>0.1</v>
      </c>
      <c r="Q802" s="45"/>
      <c r="R802" s="28"/>
      <c r="S802" s="7" t="s">
        <v>146</v>
      </c>
      <c r="T802" s="7" t="s">
        <v>2690</v>
      </c>
      <c r="U802" s="7" t="s">
        <v>20</v>
      </c>
      <c r="V802" s="24" t="e">
        <f t="shared" ca="1" si="35"/>
        <v>#NAME?</v>
      </c>
      <c r="W802" s="7"/>
      <c r="X802" s="7" t="s">
        <v>91</v>
      </c>
      <c r="Y802" s="29" t="s">
        <v>148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2691</v>
      </c>
      <c r="C803" s="4" t="s">
        <v>2692</v>
      </c>
      <c r="D803" s="7" t="s">
        <v>19</v>
      </c>
      <c r="E803" s="7" t="s">
        <v>49</v>
      </c>
      <c r="F803" s="7" t="s">
        <v>167</v>
      </c>
      <c r="G803" s="7" t="e">
        <f t="shared" ca="1" si="34"/>
        <v>#NAME?</v>
      </c>
      <c r="H803" s="24" t="s">
        <v>153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42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146</v>
      </c>
      <c r="T803" s="7" t="s">
        <v>2693</v>
      </c>
      <c r="U803" s="7" t="s">
        <v>49</v>
      </c>
      <c r="V803" s="24" t="e">
        <f t="shared" ca="1" si="35"/>
        <v>#NAME?</v>
      </c>
      <c r="W803" s="7"/>
      <c r="X803" s="7"/>
      <c r="Y803" s="29" t="s">
        <v>254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>
        <v>137717.65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140" t="s">
        <v>2694</v>
      </c>
      <c r="C804" s="141" t="s">
        <v>2695</v>
      </c>
      <c r="D804" s="7" t="s">
        <v>19</v>
      </c>
      <c r="E804" s="7" t="s">
        <v>49</v>
      </c>
      <c r="F804" s="7" t="s">
        <v>167</v>
      </c>
      <c r="G804" s="7" t="e">
        <f t="shared" ca="1" si="34"/>
        <v>#NAME?</v>
      </c>
      <c r="H804" s="24" t="s">
        <v>162</v>
      </c>
      <c r="I804" s="24" t="s">
        <v>223</v>
      </c>
      <c r="J804" s="7" t="str">
        <f t="shared" si="37"/>
        <v>Não</v>
      </c>
      <c r="K804" s="25">
        <v>45163</v>
      </c>
      <c r="L804" s="25"/>
      <c r="M804" s="7" t="s">
        <v>42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146</v>
      </c>
      <c r="T804" s="7" t="s">
        <v>2696</v>
      </c>
      <c r="U804" s="7" t="s">
        <v>49</v>
      </c>
      <c r="V804" s="24" t="e">
        <f t="shared" ca="1" si="35"/>
        <v>#NAME?</v>
      </c>
      <c r="W804" s="7"/>
      <c r="X804" s="7"/>
      <c r="Y804" s="29" t="s">
        <v>148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>
        <v>0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3" t="s">
        <v>2697</v>
      </c>
      <c r="C805" s="4" t="s">
        <v>2698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153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42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146</v>
      </c>
      <c r="T805" s="7" t="s">
        <v>2699</v>
      </c>
      <c r="U805" s="7" t="s">
        <v>49</v>
      </c>
      <c r="V805" s="24" t="e">
        <f t="shared" ca="1" si="35"/>
        <v>#NAME?</v>
      </c>
      <c r="W805" s="7"/>
      <c r="X805" s="7"/>
      <c r="Y805" s="29" t="s">
        <v>148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>
        <v>172504.06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143</v>
      </c>
      <c r="C806" s="4" t="s">
        <v>2700</v>
      </c>
      <c r="D806" s="7" t="s">
        <v>64</v>
      </c>
      <c r="E806" s="7" t="s">
        <v>20</v>
      </c>
      <c r="F806" s="7" t="s">
        <v>143</v>
      </c>
      <c r="G806" s="7" t="e">
        <f t="shared" ca="1" si="34"/>
        <v>#NAME?</v>
      </c>
      <c r="H806" s="24" t="s">
        <v>144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146</v>
      </c>
      <c r="T806" s="7" t="s">
        <v>2701</v>
      </c>
      <c r="U806" s="29" t="s">
        <v>20</v>
      </c>
      <c r="V806" s="24" t="e">
        <f t="shared" ca="1" si="35"/>
        <v>#NAME?</v>
      </c>
      <c r="W806" s="7"/>
      <c r="X806" s="7"/>
      <c r="Y806" s="29" t="s">
        <v>254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>
        <v>0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8" t="s">
        <v>2702</v>
      </c>
      <c r="C807" s="89" t="s">
        <v>2703</v>
      </c>
      <c r="D807" s="7" t="s">
        <v>64</v>
      </c>
      <c r="E807" s="7" t="s">
        <v>20</v>
      </c>
      <c r="F807" s="7" t="s">
        <v>290</v>
      </c>
      <c r="G807" s="7" t="e">
        <f t="shared" ca="1" si="34"/>
        <v>#NAME?</v>
      </c>
      <c r="H807" s="24" t="s">
        <v>162</v>
      </c>
      <c r="I807" s="24" t="s">
        <v>212</v>
      </c>
      <c r="J807" s="7" t="str">
        <f t="shared" si="37"/>
        <v>Não</v>
      </c>
      <c r="K807" s="25">
        <v>45419</v>
      </c>
      <c r="L807" s="25"/>
      <c r="M807" s="7" t="s">
        <v>58</v>
      </c>
      <c r="N807" s="26">
        <v>1.4E-2</v>
      </c>
      <c r="O807" s="7" t="s">
        <v>37</v>
      </c>
      <c r="P807" s="27">
        <v>0.1</v>
      </c>
      <c r="Q807" s="36"/>
      <c r="R807" s="28"/>
      <c r="S807" s="7" t="s">
        <v>146</v>
      </c>
      <c r="T807" s="7" t="s">
        <v>2704</v>
      </c>
      <c r="U807" s="7" t="s">
        <v>20</v>
      </c>
      <c r="V807" s="24" t="e">
        <f t="shared" ca="1" si="35"/>
        <v>#NAME?</v>
      </c>
      <c r="W807" s="7"/>
      <c r="X807" s="7" t="s">
        <v>52</v>
      </c>
      <c r="Y807" s="29" t="s">
        <v>148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7" t="s">
        <v>2705</v>
      </c>
      <c r="C808" s="60" t="s">
        <v>2706</v>
      </c>
      <c r="D808" s="7" t="s">
        <v>64</v>
      </c>
      <c r="E808" s="7" t="s">
        <v>20</v>
      </c>
      <c r="F808" s="7" t="s">
        <v>290</v>
      </c>
      <c r="G808" s="7" t="e">
        <f t="shared" ca="1" si="34"/>
        <v>#NAME?</v>
      </c>
      <c r="H808" s="24" t="s">
        <v>153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346</v>
      </c>
      <c r="N808" s="26">
        <v>0.02</v>
      </c>
      <c r="O808" s="7" t="s">
        <v>37</v>
      </c>
      <c r="P808" s="27">
        <v>0.2</v>
      </c>
      <c r="Q808" s="28"/>
      <c r="R808" s="28"/>
      <c r="S808" s="7" t="s">
        <v>146</v>
      </c>
      <c r="T808" s="7" t="s">
        <v>2704</v>
      </c>
      <c r="U808" s="7" t="s">
        <v>20</v>
      </c>
      <c r="V808" s="24" t="e">
        <f t="shared" ca="1" si="35"/>
        <v>#NAME?</v>
      </c>
      <c r="W808" s="7"/>
      <c r="X808" s="7" t="s">
        <v>52</v>
      </c>
      <c r="Y808" s="29" t="s">
        <v>148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>
        <v>2221.33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2707</v>
      </c>
      <c r="C809" s="4" t="s">
        <v>2708</v>
      </c>
      <c r="D809" s="7" t="s">
        <v>64</v>
      </c>
      <c r="E809" s="7" t="s">
        <v>20</v>
      </c>
      <c r="F809" s="7" t="s">
        <v>290</v>
      </c>
      <c r="G809" s="7" t="e">
        <f t="shared" ca="1" si="34"/>
        <v>#NAME?</v>
      </c>
      <c r="H809" s="24" t="s">
        <v>144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258</v>
      </c>
      <c r="N809" s="26">
        <v>8.0000000000000002E-3</v>
      </c>
      <c r="O809" s="7" t="s">
        <v>25</v>
      </c>
      <c r="P809" s="27">
        <v>0</v>
      </c>
      <c r="Q809" s="45"/>
      <c r="R809" s="28" t="s">
        <v>310</v>
      </c>
      <c r="S809" s="7" t="s">
        <v>146</v>
      </c>
      <c r="T809" s="7" t="s">
        <v>2709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7" t="s">
        <v>2710</v>
      </c>
      <c r="C810" s="4" t="s">
        <v>2711</v>
      </c>
      <c r="D810" s="7" t="s">
        <v>19</v>
      </c>
      <c r="E810" s="7" t="s">
        <v>20</v>
      </c>
      <c r="F810" s="7" t="s">
        <v>200</v>
      </c>
      <c r="G810" s="7" t="e">
        <f t="shared" ca="1" si="34"/>
        <v>#NAME?</v>
      </c>
      <c r="H810" s="24" t="s">
        <v>162</v>
      </c>
      <c r="I810" s="24" t="s">
        <v>163</v>
      </c>
      <c r="J810" s="7" t="str">
        <f t="shared" si="37"/>
        <v>Não</v>
      </c>
      <c r="K810" s="25">
        <v>44879</v>
      </c>
      <c r="L810" s="25"/>
      <c r="M810" s="7" t="s">
        <v>201</v>
      </c>
      <c r="N810" s="26">
        <v>0</v>
      </c>
      <c r="O810" s="7" t="s">
        <v>25</v>
      </c>
      <c r="P810" s="27">
        <v>0</v>
      </c>
      <c r="Q810" s="28"/>
      <c r="R810" s="28" t="s">
        <v>2712</v>
      </c>
      <c r="S810" s="7" t="s">
        <v>146</v>
      </c>
      <c r="T810" s="7" t="s">
        <v>2713</v>
      </c>
      <c r="U810" s="7" t="s">
        <v>20</v>
      </c>
      <c r="V810" s="24" t="e">
        <f t="shared" ca="1" si="35"/>
        <v>#NAME?</v>
      </c>
      <c r="W810" s="7"/>
      <c r="X810" s="7"/>
      <c r="Y810" s="29" t="s">
        <v>254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>
        <v>1191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40" t="s">
        <v>2714</v>
      </c>
      <c r="C811" s="44" t="s">
        <v>2715</v>
      </c>
      <c r="D811" s="7" t="s">
        <v>64</v>
      </c>
      <c r="E811" s="7" t="s">
        <v>20</v>
      </c>
      <c r="F811" s="7" t="s">
        <v>143</v>
      </c>
      <c r="G811" s="7" t="e">
        <f t="shared" ca="1" si="34"/>
        <v>#NAME?</v>
      </c>
      <c r="H811" s="24" t="s">
        <v>162</v>
      </c>
      <c r="I811" s="24" t="s">
        <v>212</v>
      </c>
      <c r="J811" s="7" t="str">
        <f t="shared" si="37"/>
        <v>Não</v>
      </c>
      <c r="K811" s="25">
        <v>45230</v>
      </c>
      <c r="L811" s="25"/>
      <c r="M811" s="7" t="s">
        <v>58</v>
      </c>
      <c r="N811" s="26">
        <v>1.2E-2</v>
      </c>
      <c r="O811" s="7" t="s">
        <v>37</v>
      </c>
      <c r="P811" s="27">
        <v>0.1</v>
      </c>
      <c r="Q811" s="28"/>
      <c r="R811" s="28"/>
      <c r="S811" s="7" t="s">
        <v>146</v>
      </c>
      <c r="T811" s="7" t="s">
        <v>2716</v>
      </c>
      <c r="U811" s="7" t="s">
        <v>20</v>
      </c>
      <c r="V811" s="24" t="e">
        <f t="shared" ca="1" si="35"/>
        <v>#NAME?</v>
      </c>
      <c r="W811" s="7"/>
      <c r="X811" s="7"/>
      <c r="Y811" s="29" t="s">
        <v>254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>
        <v>0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37" t="s">
        <v>2717</v>
      </c>
      <c r="C812" s="4" t="s">
        <v>2718</v>
      </c>
      <c r="D812" s="7" t="s">
        <v>19</v>
      </c>
      <c r="E812" s="7" t="s">
        <v>20</v>
      </c>
      <c r="F812" s="7" t="s">
        <v>373</v>
      </c>
      <c r="G812" s="7" t="e">
        <f t="shared" ca="1" si="34"/>
        <v>#NAME?</v>
      </c>
      <c r="H812" s="24" t="s">
        <v>153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87</v>
      </c>
      <c r="N812" s="26">
        <v>2.5000000000000001E-2</v>
      </c>
      <c r="O812" s="7" t="s">
        <v>184</v>
      </c>
      <c r="P812" s="27">
        <v>0.2</v>
      </c>
      <c r="Q812" s="28"/>
      <c r="R812" s="28"/>
      <c r="S812" s="7" t="s">
        <v>146</v>
      </c>
      <c r="T812" s="4" t="s">
        <v>2719</v>
      </c>
      <c r="U812" s="7" t="s">
        <v>20</v>
      </c>
      <c r="V812" s="24" t="e">
        <f t="shared" ca="1" si="35"/>
        <v>#NAME?</v>
      </c>
      <c r="W812" s="7"/>
      <c r="X812" s="7"/>
      <c r="Y812" s="29" t="s">
        <v>148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>
        <v>401101.99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7" t="s">
        <v>2720</v>
      </c>
      <c r="C813" s="4" t="s">
        <v>2721</v>
      </c>
      <c r="D813" s="7" t="s">
        <v>19</v>
      </c>
      <c r="E813" s="7" t="s">
        <v>49</v>
      </c>
      <c r="F813" s="7" t="s">
        <v>167</v>
      </c>
      <c r="G813" s="7" t="e">
        <f t="shared" ca="1" si="34"/>
        <v>#NAME?</v>
      </c>
      <c r="H813" s="24" t="s">
        <v>162</v>
      </c>
      <c r="I813" s="24" t="s">
        <v>1134</v>
      </c>
      <c r="J813" s="7" t="str">
        <f t="shared" si="37"/>
        <v>Sim</v>
      </c>
      <c r="K813" s="25">
        <v>44999</v>
      </c>
      <c r="L813" s="7"/>
      <c r="M813" s="7" t="s">
        <v>42</v>
      </c>
      <c r="N813" s="26">
        <v>0.01</v>
      </c>
      <c r="O813" s="7" t="s">
        <v>25</v>
      </c>
      <c r="P813" s="27">
        <v>0</v>
      </c>
      <c r="Q813" s="28" t="s">
        <v>2722</v>
      </c>
      <c r="R813" s="28"/>
      <c r="S813" s="7" t="s">
        <v>146</v>
      </c>
      <c r="T813" s="7" t="s">
        <v>2723</v>
      </c>
      <c r="U813" s="7" t="s">
        <v>46</v>
      </c>
      <c r="V813" s="24" t="e">
        <f t="shared" ca="1" si="35"/>
        <v>#NAME?</v>
      </c>
      <c r="W813" s="7"/>
      <c r="X813" s="7"/>
      <c r="Y813" s="29" t="s">
        <v>254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>
        <v>18403.79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7" t="s">
        <v>2724</v>
      </c>
      <c r="C814" s="4" t="s">
        <v>2725</v>
      </c>
      <c r="D814" s="7" t="s">
        <v>19</v>
      </c>
      <c r="E814" s="7" t="s">
        <v>49</v>
      </c>
      <c r="F814" s="7" t="s">
        <v>167</v>
      </c>
      <c r="G814" s="7" t="e">
        <f t="shared" ca="1" si="34"/>
        <v>#NAME?</v>
      </c>
      <c r="H814" s="24" t="s">
        <v>162</v>
      </c>
      <c r="I814" s="24" t="s">
        <v>995</v>
      </c>
      <c r="J814" s="7" t="str">
        <f t="shared" si="37"/>
        <v>Não</v>
      </c>
      <c r="K814" s="25">
        <v>45560</v>
      </c>
      <c r="L814" s="7"/>
      <c r="M814" s="7" t="s">
        <v>42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146</v>
      </c>
      <c r="T814" s="7" t="s">
        <v>2723</v>
      </c>
      <c r="U814" s="7" t="s">
        <v>49</v>
      </c>
      <c r="V814" s="24" t="e">
        <f t="shared" ca="1" si="35"/>
        <v>#NAME?</v>
      </c>
      <c r="W814" s="7"/>
      <c r="X814" s="7" t="s">
        <v>52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>
        <v>70502.679999999993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7" t="s">
        <v>2726</v>
      </c>
      <c r="C815" s="4" t="s">
        <v>2727</v>
      </c>
      <c r="D815" s="7" t="s">
        <v>64</v>
      </c>
      <c r="E815" s="7" t="s">
        <v>20</v>
      </c>
      <c r="F815" s="7" t="s">
        <v>1842</v>
      </c>
      <c r="G815" s="7" t="e">
        <f t="shared" ca="1" si="34"/>
        <v>#NAME?</v>
      </c>
      <c r="H815" s="24" t="s">
        <v>162</v>
      </c>
      <c r="I815" s="24" t="s">
        <v>163</v>
      </c>
      <c r="J815" s="7" t="str">
        <f t="shared" si="37"/>
        <v>Não</v>
      </c>
      <c r="K815" s="25">
        <v>44973</v>
      </c>
      <c r="L815" s="7"/>
      <c r="M815" s="7" t="s">
        <v>258</v>
      </c>
      <c r="N815" s="26">
        <v>8.0000000000000002E-3</v>
      </c>
      <c r="O815" s="7" t="s">
        <v>259</v>
      </c>
      <c r="P815" s="27">
        <v>0.1</v>
      </c>
      <c r="Q815" s="28"/>
      <c r="R815" s="28"/>
      <c r="S815" s="7" t="s">
        <v>146</v>
      </c>
      <c r="T815" s="7" t="s">
        <v>2728</v>
      </c>
      <c r="U815" s="7" t="s">
        <v>20</v>
      </c>
      <c r="V815" s="24" t="e">
        <f t="shared" ca="1" si="35"/>
        <v>#NAME?</v>
      </c>
      <c r="W815" s="7"/>
      <c r="X815" s="7"/>
      <c r="Y815" s="29" t="s">
        <v>148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" t="s">
        <v>2729</v>
      </c>
      <c r="C816" s="4" t="s">
        <v>2730</v>
      </c>
      <c r="D816" s="7" t="s">
        <v>19</v>
      </c>
      <c r="E816" s="7" t="s">
        <v>34</v>
      </c>
      <c r="F816" s="7" t="s">
        <v>35</v>
      </c>
      <c r="G816" s="7" t="e">
        <f t="shared" ca="1" si="34"/>
        <v>#NAME?</v>
      </c>
      <c r="H816" s="24" t="s">
        <v>153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42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146</v>
      </c>
      <c r="T816" s="7" t="s">
        <v>2731</v>
      </c>
      <c r="U816" s="7" t="s">
        <v>39</v>
      </c>
      <c r="V816" s="24" t="e">
        <f t="shared" ca="1" si="35"/>
        <v>#NAME?</v>
      </c>
      <c r="W816" s="7"/>
      <c r="X816" s="7"/>
      <c r="Y816" s="29" t="s">
        <v>254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>
        <v>98459.56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2732</v>
      </c>
      <c r="C817" s="4" t="s">
        <v>2733</v>
      </c>
      <c r="D817" s="7" t="s">
        <v>19</v>
      </c>
      <c r="E817" s="7" t="s">
        <v>49</v>
      </c>
      <c r="F817" s="7" t="s">
        <v>50</v>
      </c>
      <c r="G817" s="7" t="e">
        <f t="shared" ca="1" si="34"/>
        <v>#NAME?</v>
      </c>
      <c r="H817" s="24" t="s">
        <v>153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258</v>
      </c>
      <c r="N817" s="26">
        <v>8.0000000000000002E-3</v>
      </c>
      <c r="O817" s="7" t="s">
        <v>259</v>
      </c>
      <c r="P817" s="27">
        <v>0.1</v>
      </c>
      <c r="Q817" s="90"/>
      <c r="R817" s="90"/>
      <c r="S817" s="7" t="s">
        <v>146</v>
      </c>
      <c r="T817" s="7" t="s">
        <v>2734</v>
      </c>
      <c r="U817" s="7" t="s">
        <v>49</v>
      </c>
      <c r="V817" s="24" t="e">
        <f t="shared" ca="1" si="35"/>
        <v>#NAME?</v>
      </c>
      <c r="W817" s="7"/>
      <c r="X817" s="7" t="s">
        <v>52</v>
      </c>
      <c r="Y817" s="29" t="s">
        <v>148</v>
      </c>
      <c r="Z817" s="30"/>
      <c r="AA817" s="30"/>
      <c r="AB817" s="32">
        <v>49075100015554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>
        <v>73776.649999999994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" t="s">
        <v>2735</v>
      </c>
      <c r="C818" s="4" t="s">
        <v>2736</v>
      </c>
      <c r="D818" s="7" t="s">
        <v>19</v>
      </c>
      <c r="E818" s="7" t="s">
        <v>49</v>
      </c>
      <c r="F818" s="7" t="s">
        <v>50</v>
      </c>
      <c r="G818" s="7" t="e">
        <f t="shared" ca="1" si="34"/>
        <v>#NAME?</v>
      </c>
      <c r="H818" s="24" t="s">
        <v>153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42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146</v>
      </c>
      <c r="T818" s="7" t="s">
        <v>2734</v>
      </c>
      <c r="U818" s="7" t="s">
        <v>49</v>
      </c>
      <c r="V818" s="24" t="e">
        <f t="shared" ca="1" si="35"/>
        <v>#NAME?</v>
      </c>
      <c r="W818" s="7"/>
      <c r="X818" s="7"/>
      <c r="Y818" s="29" t="s">
        <v>148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>
        <v>624926.31999999995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3" t="s">
        <v>2737</v>
      </c>
      <c r="C819" s="4" t="s">
        <v>2738</v>
      </c>
      <c r="D819" s="7" t="s">
        <v>64</v>
      </c>
      <c r="E819" s="7" t="s">
        <v>20</v>
      </c>
      <c r="F819" s="7" t="s">
        <v>490</v>
      </c>
      <c r="G819" s="7" t="e">
        <f t="shared" ca="1" si="34"/>
        <v>#NAME?</v>
      </c>
      <c r="H819" s="24" t="s">
        <v>162</v>
      </c>
      <c r="I819" s="24" t="s">
        <v>212</v>
      </c>
      <c r="J819" s="7" t="str">
        <f t="shared" si="37"/>
        <v>Não</v>
      </c>
      <c r="K819" s="25">
        <v>45168</v>
      </c>
      <c r="L819" s="25"/>
      <c r="M819" s="7" t="s">
        <v>358</v>
      </c>
      <c r="N819" s="26">
        <v>5.0000000000000001E-3</v>
      </c>
      <c r="O819" s="7" t="s">
        <v>25</v>
      </c>
      <c r="P819" s="27">
        <v>0</v>
      </c>
      <c r="Q819" s="90"/>
      <c r="R819" s="28" t="s">
        <v>703</v>
      </c>
      <c r="S819" s="7" t="s">
        <v>146</v>
      </c>
      <c r="T819" s="7" t="s">
        <v>2739</v>
      </c>
      <c r="U819" s="7" t="s">
        <v>20</v>
      </c>
      <c r="V819" s="24" t="e">
        <f t="shared" ca="1" si="35"/>
        <v>#NAME?</v>
      </c>
      <c r="W819" s="7"/>
      <c r="X819" s="7"/>
      <c r="Y819" s="29" t="s">
        <v>254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7" t="s">
        <v>2740</v>
      </c>
      <c r="C820" s="4" t="s">
        <v>2741</v>
      </c>
      <c r="D820" s="7" t="s">
        <v>19</v>
      </c>
      <c r="E820" s="7" t="s">
        <v>20</v>
      </c>
      <c r="F820" s="7" t="s">
        <v>200</v>
      </c>
      <c r="G820" s="7" t="e">
        <f t="shared" ca="1" si="34"/>
        <v>#NAME?</v>
      </c>
      <c r="H820" s="24" t="s">
        <v>162</v>
      </c>
      <c r="I820" s="24" t="s">
        <v>163</v>
      </c>
      <c r="J820" s="7" t="str">
        <f t="shared" si="37"/>
        <v>Não</v>
      </c>
      <c r="K820" s="25">
        <v>45163</v>
      </c>
      <c r="L820" s="25"/>
      <c r="M820" s="7" t="s">
        <v>467</v>
      </c>
      <c r="N820" s="26">
        <v>5.0000000000000001E-3</v>
      </c>
      <c r="O820" s="7" t="s">
        <v>25</v>
      </c>
      <c r="P820" s="27">
        <v>0</v>
      </c>
      <c r="Q820" s="28"/>
      <c r="R820" s="139" t="s">
        <v>2742</v>
      </c>
      <c r="S820" s="7" t="s">
        <v>188</v>
      </c>
      <c r="T820" s="7" t="s">
        <v>2743</v>
      </c>
      <c r="U820" s="7" t="s">
        <v>20</v>
      </c>
      <c r="V820" s="24" t="e">
        <f t="shared" ca="1" si="35"/>
        <v>#NAME?</v>
      </c>
      <c r="W820" s="7"/>
      <c r="X820" s="7"/>
      <c r="Y820" s="29" t="s">
        <v>434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>
        <v>0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" t="s">
        <v>2744</v>
      </c>
      <c r="C821" s="4" t="s">
        <v>2745</v>
      </c>
      <c r="D821" s="7" t="s">
        <v>80</v>
      </c>
      <c r="E821" s="7" t="s">
        <v>49</v>
      </c>
      <c r="F821" s="7" t="s">
        <v>81</v>
      </c>
      <c r="G821" s="7" t="e">
        <f t="shared" ca="1" si="34"/>
        <v>#NAME?</v>
      </c>
      <c r="H821" s="24" t="s">
        <v>153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42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146</v>
      </c>
      <c r="T821" s="7" t="s">
        <v>2746</v>
      </c>
      <c r="U821" s="7" t="s">
        <v>49</v>
      </c>
      <c r="V821" s="24" t="e">
        <f t="shared" ca="1" si="35"/>
        <v>#NAME?</v>
      </c>
      <c r="W821" s="7"/>
      <c r="X821" s="7"/>
      <c r="Y821" s="29" t="s">
        <v>148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>
        <v>741211.17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2747</v>
      </c>
      <c r="C822" s="4" t="s">
        <v>2748</v>
      </c>
      <c r="D822" s="7" t="s">
        <v>19</v>
      </c>
      <c r="E822" s="7" t="s">
        <v>49</v>
      </c>
      <c r="F822" s="7" t="s">
        <v>50</v>
      </c>
      <c r="G822" s="7" t="e">
        <f t="shared" ca="1" si="34"/>
        <v>#NAME?</v>
      </c>
      <c r="H822" s="24" t="s">
        <v>153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42</v>
      </c>
      <c r="N822" s="26">
        <v>1.2E-2</v>
      </c>
      <c r="O822" s="7" t="s">
        <v>25</v>
      </c>
      <c r="P822" s="27">
        <v>0</v>
      </c>
      <c r="Q822" s="28" t="s">
        <v>2749</v>
      </c>
      <c r="R822" s="28"/>
      <c r="S822" s="7" t="s">
        <v>146</v>
      </c>
      <c r="T822" s="7" t="s">
        <v>2750</v>
      </c>
      <c r="U822" s="7" t="s">
        <v>49</v>
      </c>
      <c r="V822" s="24" t="e">
        <f t="shared" ca="1" si="35"/>
        <v>#NAME?</v>
      </c>
      <c r="W822" s="7"/>
      <c r="X822" s="7"/>
      <c r="Y822" s="29" t="s">
        <v>148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>
        <v>89027.42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8" t="s">
        <v>2751</v>
      </c>
      <c r="C823" s="39" t="s">
        <v>2752</v>
      </c>
      <c r="D823" s="7" t="s">
        <v>80</v>
      </c>
      <c r="E823" s="7" t="s">
        <v>49</v>
      </c>
      <c r="F823" s="7" t="s">
        <v>81</v>
      </c>
      <c r="G823" s="7" t="e">
        <f t="shared" ca="1" si="34"/>
        <v>#NAME?</v>
      </c>
      <c r="H823" s="24" t="s">
        <v>153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42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146</v>
      </c>
      <c r="T823" s="6" t="s">
        <v>2753</v>
      </c>
      <c r="U823" s="7" t="s">
        <v>49</v>
      </c>
      <c r="V823" s="24" t="e">
        <f t="shared" ca="1" si="35"/>
        <v>#NAME?</v>
      </c>
      <c r="W823" s="7"/>
      <c r="X823" s="7" t="s">
        <v>52</v>
      </c>
      <c r="Y823" s="29" t="s">
        <v>148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>
        <v>312171.53999999998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8" t="s">
        <v>2751</v>
      </c>
      <c r="C824" s="39" t="s">
        <v>2754</v>
      </c>
      <c r="D824" s="7" t="s">
        <v>80</v>
      </c>
      <c r="E824" s="7" t="s">
        <v>49</v>
      </c>
      <c r="F824" s="7" t="s">
        <v>81</v>
      </c>
      <c r="G824" s="7" t="e">
        <f t="shared" ca="1" si="34"/>
        <v>#NAME?</v>
      </c>
      <c r="H824" s="24" t="s">
        <v>144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42</v>
      </c>
      <c r="N824" s="26">
        <v>1.2E-2</v>
      </c>
      <c r="O824" s="7" t="s">
        <v>25</v>
      </c>
      <c r="P824" s="27">
        <v>0</v>
      </c>
      <c r="Q824" s="28"/>
      <c r="R824" s="28" t="s">
        <v>2755</v>
      </c>
      <c r="S824" s="7" t="s">
        <v>146</v>
      </c>
      <c r="T824" s="6" t="s">
        <v>2753</v>
      </c>
      <c r="U824" s="7" t="s">
        <v>49</v>
      </c>
      <c r="V824" s="24" t="e">
        <f t="shared" ca="1" si="35"/>
        <v>#NAME?</v>
      </c>
      <c r="W824" s="7"/>
      <c r="X824" s="7" t="s">
        <v>52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>
        <v>0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2756</v>
      </c>
      <c r="C825" s="4" t="s">
        <v>2757</v>
      </c>
      <c r="D825" s="7" t="s">
        <v>19</v>
      </c>
      <c r="E825" s="7" t="s">
        <v>34</v>
      </c>
      <c r="F825" s="7" t="s">
        <v>263</v>
      </c>
      <c r="G825" s="7" t="e">
        <f t="shared" ca="1" si="34"/>
        <v>#NAME?</v>
      </c>
      <c r="H825" s="24" t="s">
        <v>162</v>
      </c>
      <c r="I825" s="24" t="s">
        <v>212</v>
      </c>
      <c r="J825" s="7" t="str">
        <f t="shared" si="37"/>
        <v>Não</v>
      </c>
      <c r="K825" s="25">
        <v>45029</v>
      </c>
      <c r="L825" s="7"/>
      <c r="M825" s="7" t="s">
        <v>42</v>
      </c>
      <c r="N825" s="26">
        <v>1.2E-2</v>
      </c>
      <c r="O825" s="7" t="s">
        <v>25</v>
      </c>
      <c r="P825" s="27">
        <v>0</v>
      </c>
      <c r="Q825" s="28"/>
      <c r="R825" s="28" t="s">
        <v>2758</v>
      </c>
      <c r="S825" s="7" t="s">
        <v>146</v>
      </c>
      <c r="T825" s="7" t="s">
        <v>2759</v>
      </c>
      <c r="U825" s="7" t="s">
        <v>39</v>
      </c>
      <c r="V825" s="24" t="e">
        <f t="shared" ca="1" si="35"/>
        <v>#NAME?</v>
      </c>
      <c r="W825" s="7"/>
      <c r="X825" s="7"/>
      <c r="Y825" s="29" t="s">
        <v>148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>
        <v>0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2760</v>
      </c>
      <c r="C826" s="4" t="s">
        <v>2761</v>
      </c>
      <c r="D826" s="7" t="s">
        <v>64</v>
      </c>
      <c r="E826" s="7" t="s">
        <v>20</v>
      </c>
      <c r="F826" s="7" t="s">
        <v>143</v>
      </c>
      <c r="G826" s="7" t="e">
        <f t="shared" ca="1" si="34"/>
        <v>#NAME?</v>
      </c>
      <c r="H826" s="24" t="s">
        <v>144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58</v>
      </c>
      <c r="N826" s="26">
        <v>1.2E-2</v>
      </c>
      <c r="O826" s="7" t="s">
        <v>37</v>
      </c>
      <c r="P826" s="27">
        <v>0.1</v>
      </c>
      <c r="Q826" s="28"/>
      <c r="R826" s="28"/>
      <c r="S826" s="7" t="s">
        <v>146</v>
      </c>
      <c r="T826" s="7" t="s">
        <v>2762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40" t="s">
        <v>2760</v>
      </c>
      <c r="C827" s="44" t="s">
        <v>2763</v>
      </c>
      <c r="D827" s="7" t="s">
        <v>64</v>
      </c>
      <c r="E827" s="7" t="s">
        <v>20</v>
      </c>
      <c r="F827" s="7" t="s">
        <v>143</v>
      </c>
      <c r="G827" s="7" t="e">
        <f t="shared" ca="1" si="34"/>
        <v>#NAME?</v>
      </c>
      <c r="H827" s="24" t="s">
        <v>162</v>
      </c>
      <c r="I827" s="24" t="s">
        <v>163</v>
      </c>
      <c r="J827" s="7" t="str">
        <f t="shared" si="37"/>
        <v>Não</v>
      </c>
      <c r="K827" s="25">
        <v>45187</v>
      </c>
      <c r="L827" s="7"/>
      <c r="M827" s="7" t="s">
        <v>226</v>
      </c>
      <c r="N827" s="26">
        <v>1.4E-2</v>
      </c>
      <c r="O827" s="7" t="s">
        <v>37</v>
      </c>
      <c r="P827" s="27">
        <v>0.1</v>
      </c>
      <c r="Q827" s="28"/>
      <c r="R827" s="28"/>
      <c r="S827" s="7" t="s">
        <v>146</v>
      </c>
      <c r="T827" s="7" t="s">
        <v>2762</v>
      </c>
      <c r="U827" s="7" t="s">
        <v>20</v>
      </c>
      <c r="V827" s="24" t="e">
        <f t="shared" ca="1" si="35"/>
        <v>#NAME?</v>
      </c>
      <c r="W827" s="7"/>
      <c r="X827" s="7"/>
      <c r="Y827" s="29" t="s">
        <v>148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" t="s">
        <v>2764</v>
      </c>
      <c r="C828" s="4" t="s">
        <v>2765</v>
      </c>
      <c r="D828" s="7" t="s">
        <v>19</v>
      </c>
      <c r="E828" s="7" t="s">
        <v>49</v>
      </c>
      <c r="F828" s="7" t="s">
        <v>167</v>
      </c>
      <c r="G828" s="7" t="e">
        <f t="shared" ca="1" si="34"/>
        <v>#NAME?</v>
      </c>
      <c r="H828" s="24" t="s">
        <v>153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358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146</v>
      </c>
      <c r="T828" s="7" t="s">
        <v>2766</v>
      </c>
      <c r="U828" s="7" t="s">
        <v>49</v>
      </c>
      <c r="V828" s="24" t="e">
        <f t="shared" ca="1" si="35"/>
        <v>#NAME?</v>
      </c>
      <c r="W828" s="7"/>
      <c r="X828" s="7"/>
      <c r="Y828" s="29" t="s">
        <v>148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>
        <v>109116.42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2764</v>
      </c>
      <c r="C829" s="4" t="s">
        <v>2767</v>
      </c>
      <c r="D829" s="7" t="s">
        <v>19</v>
      </c>
      <c r="E829" s="7" t="s">
        <v>49</v>
      </c>
      <c r="F829" s="7" t="s">
        <v>167</v>
      </c>
      <c r="G829" s="7" t="e">
        <f t="shared" ca="1" si="34"/>
        <v>#NAME?</v>
      </c>
      <c r="H829" s="24" t="s">
        <v>153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42</v>
      </c>
      <c r="N829" s="26">
        <v>1.2E-2</v>
      </c>
      <c r="O829" s="7" t="s">
        <v>25</v>
      </c>
      <c r="P829" s="27">
        <v>0</v>
      </c>
      <c r="Q829" s="45" t="s">
        <v>2768</v>
      </c>
      <c r="R829" s="45"/>
      <c r="S829" s="7" t="s">
        <v>146</v>
      </c>
      <c r="T829" s="7" t="s">
        <v>2766</v>
      </c>
      <c r="U829" s="7" t="s">
        <v>49</v>
      </c>
      <c r="V829" s="24" t="e">
        <f t="shared" ca="1" si="35"/>
        <v>#NAME?</v>
      </c>
      <c r="W829" s="7"/>
      <c r="X829" s="7"/>
      <c r="Y829" s="29" t="s">
        <v>148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>
        <v>1838239.96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" t="s">
        <v>2769</v>
      </c>
      <c r="C830" s="44" t="s">
        <v>2770</v>
      </c>
      <c r="D830" s="7" t="s">
        <v>19</v>
      </c>
      <c r="E830" s="7" t="s">
        <v>49</v>
      </c>
      <c r="F830" s="7" t="s">
        <v>50</v>
      </c>
      <c r="G830" s="7" t="e">
        <f t="shared" ca="1" si="34"/>
        <v>#NAME?</v>
      </c>
      <c r="H830" s="24" t="s">
        <v>153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201</v>
      </c>
      <c r="N830" s="26">
        <v>1.4999999999999999E-2</v>
      </c>
      <c r="O830" s="7" t="s">
        <v>37</v>
      </c>
      <c r="P830" s="27">
        <v>0.1</v>
      </c>
      <c r="Q830" s="45"/>
      <c r="R830" s="36" t="s">
        <v>2771</v>
      </c>
      <c r="S830" s="7" t="s">
        <v>146</v>
      </c>
      <c r="T830" s="7" t="s">
        <v>2772</v>
      </c>
      <c r="U830" s="7" t="s">
        <v>49</v>
      </c>
      <c r="V830" s="24" t="e">
        <f t="shared" ca="1" si="35"/>
        <v>#NAME?</v>
      </c>
      <c r="W830" s="7"/>
      <c r="X830" s="7"/>
      <c r="Y830" s="29" t="s">
        <v>148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>
        <v>242705.17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" t="s">
        <v>2773</v>
      </c>
      <c r="C831" s="4" t="s">
        <v>2774</v>
      </c>
      <c r="D831" s="7" t="s">
        <v>19</v>
      </c>
      <c r="E831" s="7" t="s">
        <v>34</v>
      </c>
      <c r="F831" s="7" t="s">
        <v>35</v>
      </c>
      <c r="G831" s="7" t="e">
        <f t="shared" ca="1" si="34"/>
        <v>#NAME?</v>
      </c>
      <c r="H831" s="24" t="s">
        <v>153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881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146</v>
      </c>
      <c r="T831" s="7" t="s">
        <v>2775</v>
      </c>
      <c r="U831" s="7" t="s">
        <v>46</v>
      </c>
      <c r="V831" s="24" t="e">
        <f t="shared" ca="1" si="35"/>
        <v>#NAME?</v>
      </c>
      <c r="W831" s="7"/>
      <c r="X831" s="7"/>
      <c r="Y831" s="29" t="s">
        <v>148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>
        <v>261508.16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185" t="s">
        <v>2776</v>
      </c>
      <c r="C832" s="41" t="s">
        <v>2777</v>
      </c>
      <c r="D832" s="7" t="s">
        <v>19</v>
      </c>
      <c r="E832" s="7" t="s">
        <v>34</v>
      </c>
      <c r="F832" s="7" t="s">
        <v>263</v>
      </c>
      <c r="G832" s="7" t="e">
        <f t="shared" ca="1" si="34"/>
        <v>#NAME?</v>
      </c>
      <c r="H832" s="24" t="s">
        <v>153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42</v>
      </c>
      <c r="N832" s="26">
        <v>1.2E-2</v>
      </c>
      <c r="O832" s="7" t="s">
        <v>25</v>
      </c>
      <c r="P832" s="27">
        <v>0</v>
      </c>
      <c r="Q832" s="45" t="s">
        <v>2778</v>
      </c>
      <c r="R832" s="28"/>
      <c r="S832" s="7" t="s">
        <v>146</v>
      </c>
      <c r="T832" s="7" t="s">
        <v>2779</v>
      </c>
      <c r="U832" s="7" t="s">
        <v>60</v>
      </c>
      <c r="V832" s="24" t="e">
        <f t="shared" ca="1" si="35"/>
        <v>#NAME?</v>
      </c>
      <c r="W832" s="7"/>
      <c r="X832" s="7"/>
      <c r="Y832" s="29" t="s">
        <v>148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>
        <v>345565.45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185" t="s">
        <v>2780</v>
      </c>
      <c r="C833" s="41" t="s">
        <v>2781</v>
      </c>
      <c r="D833" s="7" t="s">
        <v>151</v>
      </c>
      <c r="E833" s="7" t="s">
        <v>49</v>
      </c>
      <c r="F833" s="7" t="s">
        <v>152</v>
      </c>
      <c r="G833" s="7" t="e">
        <f t="shared" ca="1" si="34"/>
        <v>#NAME?</v>
      </c>
      <c r="H833" s="24" t="s">
        <v>153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42</v>
      </c>
      <c r="N833" s="26">
        <v>1.2E-2</v>
      </c>
      <c r="O833" s="7" t="s">
        <v>25</v>
      </c>
      <c r="P833" s="27">
        <v>0</v>
      </c>
      <c r="Q833" s="45" t="s">
        <v>2782</v>
      </c>
      <c r="R833" s="28"/>
      <c r="S833" s="7" t="s">
        <v>146</v>
      </c>
      <c r="T833" s="7" t="s">
        <v>2783</v>
      </c>
      <c r="U833" s="7" t="s">
        <v>49</v>
      </c>
      <c r="V833" s="24" t="e">
        <f t="shared" ca="1" si="35"/>
        <v>#NAME?</v>
      </c>
      <c r="W833" s="7"/>
      <c r="X833" s="7" t="s">
        <v>40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>
        <v>50406.38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2784</v>
      </c>
      <c r="C834" s="4" t="s">
        <v>2785</v>
      </c>
      <c r="D834" s="7" t="s">
        <v>19</v>
      </c>
      <c r="E834" s="7" t="s">
        <v>20</v>
      </c>
      <c r="F834" s="7" t="s">
        <v>211</v>
      </c>
      <c r="G834" s="7" t="e">
        <f t="shared" ca="1" si="34"/>
        <v>#NAME?</v>
      </c>
      <c r="H834" s="24" t="s">
        <v>153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201</v>
      </c>
      <c r="N834" s="26">
        <v>1.4999999999999999E-2</v>
      </c>
      <c r="O834" s="7" t="s">
        <v>37</v>
      </c>
      <c r="P834" s="27">
        <v>0.1</v>
      </c>
      <c r="Q834" s="28"/>
      <c r="R834" s="28"/>
      <c r="S834" s="7" t="s">
        <v>146</v>
      </c>
      <c r="T834" s="7" t="s">
        <v>2786</v>
      </c>
      <c r="U834" s="7" t="s">
        <v>20</v>
      </c>
      <c r="V834" s="24" t="e">
        <f t="shared" ca="1" si="35"/>
        <v>#NAME?</v>
      </c>
      <c r="W834" s="7"/>
      <c r="X834" s="7"/>
      <c r="Y834" s="29" t="s">
        <v>254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>
        <v>7782.81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38" t="s">
        <v>2787</v>
      </c>
      <c r="C835" s="39" t="s">
        <v>2788</v>
      </c>
      <c r="D835" s="7" t="s">
        <v>19</v>
      </c>
      <c r="E835" s="7" t="s">
        <v>20</v>
      </c>
      <c r="F835" s="7" t="s">
        <v>200</v>
      </c>
      <c r="G835" s="7" t="e">
        <f t="shared" ca="1" si="34"/>
        <v>#NAME?</v>
      </c>
      <c r="H835" s="24" t="s">
        <v>144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146</v>
      </c>
      <c r="T835" s="12" t="s">
        <v>2789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7" t="s">
        <v>2790</v>
      </c>
      <c r="C836" s="4" t="s">
        <v>2791</v>
      </c>
      <c r="D836" s="7" t="s">
        <v>19</v>
      </c>
      <c r="E836" s="7" t="s">
        <v>49</v>
      </c>
      <c r="F836" s="7" t="s">
        <v>2037</v>
      </c>
      <c r="G836" s="7" t="e">
        <f t="shared" ca="1" si="34"/>
        <v>#NAME?</v>
      </c>
      <c r="H836" s="24" t="s">
        <v>162</v>
      </c>
      <c r="I836" s="24" t="s">
        <v>163</v>
      </c>
      <c r="J836" s="7" t="str">
        <f t="shared" si="37"/>
        <v>Não</v>
      </c>
      <c r="K836" s="25">
        <v>45099</v>
      </c>
      <c r="L836" s="25"/>
      <c r="M836" s="7" t="s">
        <v>201</v>
      </c>
      <c r="N836" s="26">
        <v>1.4999999999999999E-2</v>
      </c>
      <c r="O836" s="7" t="s">
        <v>37</v>
      </c>
      <c r="P836" s="27">
        <v>0.1</v>
      </c>
      <c r="Q836" s="28"/>
      <c r="R836" s="28"/>
      <c r="S836" s="7" t="s">
        <v>146</v>
      </c>
      <c r="T836" s="7" t="s">
        <v>2792</v>
      </c>
      <c r="U836" s="7" t="s">
        <v>49</v>
      </c>
      <c r="V836" s="24" t="e">
        <f t="shared" ca="1" si="35"/>
        <v>#NAME?</v>
      </c>
      <c r="W836" s="7"/>
      <c r="X836" s="7"/>
      <c r="Y836" s="29" t="s">
        <v>148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>
        <v>0.01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7" t="s">
        <v>2793</v>
      </c>
      <c r="C837" s="4" t="s">
        <v>2794</v>
      </c>
      <c r="D837" s="7" t="s">
        <v>19</v>
      </c>
      <c r="E837" s="7" t="s">
        <v>34</v>
      </c>
      <c r="F837" s="7" t="s">
        <v>263</v>
      </c>
      <c r="G837" s="7" t="e">
        <f t="shared" ca="1" si="34"/>
        <v>#NAME?</v>
      </c>
      <c r="H837" s="24" t="s">
        <v>153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58</v>
      </c>
      <c r="N837" s="26">
        <v>1.2E-2</v>
      </c>
      <c r="O837" s="7" t="s">
        <v>37</v>
      </c>
      <c r="P837" s="27">
        <v>0.1</v>
      </c>
      <c r="Q837" s="28"/>
      <c r="R837" s="28"/>
      <c r="S837" s="7" t="s">
        <v>146</v>
      </c>
      <c r="T837" s="7" t="s">
        <v>2795</v>
      </c>
      <c r="U837" s="7" t="s">
        <v>39</v>
      </c>
      <c r="V837" s="24" t="e">
        <f t="shared" ca="1" si="35"/>
        <v>#NAME?</v>
      </c>
      <c r="W837" s="7"/>
      <c r="X837" s="7" t="s">
        <v>91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>
        <v>984436.11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40" t="s">
        <v>2796</v>
      </c>
      <c r="C838" s="49" t="s">
        <v>2797</v>
      </c>
      <c r="D838" s="7" t="s">
        <v>19</v>
      </c>
      <c r="E838" s="7" t="s">
        <v>20</v>
      </c>
      <c r="F838" s="7" t="s">
        <v>200</v>
      </c>
      <c r="G838" s="7" t="e">
        <f t="shared" ca="1" si="34"/>
        <v>#NAME?</v>
      </c>
      <c r="H838" s="24" t="s">
        <v>144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258</v>
      </c>
      <c r="N838" s="26">
        <v>8.0000000000000002E-3</v>
      </c>
      <c r="O838" s="7" t="s">
        <v>259</v>
      </c>
      <c r="P838" s="27">
        <v>0.1</v>
      </c>
      <c r="Q838" s="86"/>
      <c r="R838" s="28" t="s">
        <v>310</v>
      </c>
      <c r="S838" s="7" t="s">
        <v>146</v>
      </c>
      <c r="T838" s="7" t="s">
        <v>2798</v>
      </c>
      <c r="U838" s="7" t="s">
        <v>887</v>
      </c>
      <c r="V838" s="24" t="e">
        <f t="shared" ca="1" si="35"/>
        <v>#NAME?</v>
      </c>
      <c r="W838" s="7"/>
      <c r="X838" s="7"/>
      <c r="Y838" s="29" t="s">
        <v>148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7" t="s">
        <v>2799</v>
      </c>
      <c r="C839" s="4" t="s">
        <v>2800</v>
      </c>
      <c r="D839" s="7" t="s">
        <v>19</v>
      </c>
      <c r="E839" s="7" t="s">
        <v>49</v>
      </c>
      <c r="F839" s="7" t="s">
        <v>278</v>
      </c>
      <c r="G839" s="7" t="e">
        <f t="shared" ca="1" si="34"/>
        <v>#NAME?</v>
      </c>
      <c r="H839" s="24" t="s">
        <v>162</v>
      </c>
      <c r="I839" s="24" t="s">
        <v>163</v>
      </c>
      <c r="J839" s="7" t="str">
        <f>IF(Q839=0,"Não","Sim")</f>
        <v>Não</v>
      </c>
      <c r="K839" s="25">
        <v>44959</v>
      </c>
      <c r="L839" s="7"/>
      <c r="M839" s="7" t="s">
        <v>42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146</v>
      </c>
      <c r="T839" s="7" t="s">
        <v>2801</v>
      </c>
      <c r="U839" s="7" t="s">
        <v>49</v>
      </c>
      <c r="V839" s="24" t="e">
        <f t="shared" ca="1" si="35"/>
        <v>#NAME?</v>
      </c>
      <c r="W839" s="7"/>
      <c r="X839" s="7"/>
      <c r="Y839" s="29" t="s">
        <v>148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>
        <v>1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37" t="s">
        <v>2802</v>
      </c>
      <c r="C840" s="4" t="s">
        <v>2803</v>
      </c>
      <c r="D840" s="7" t="s">
        <v>64</v>
      </c>
      <c r="E840" s="7" t="s">
        <v>20</v>
      </c>
      <c r="F840" s="7" t="s">
        <v>2804</v>
      </c>
      <c r="G840" s="7" t="e">
        <f t="shared" ca="1" si="34"/>
        <v>#NAME?</v>
      </c>
      <c r="H840" s="24" t="s">
        <v>144</v>
      </c>
      <c r="I840" s="24" t="s">
        <v>25</v>
      </c>
      <c r="J840" s="7" t="s">
        <v>1143</v>
      </c>
      <c r="K840" s="25">
        <v>45365</v>
      </c>
      <c r="L840" s="25">
        <v>45464</v>
      </c>
      <c r="M840" s="7" t="s">
        <v>1144</v>
      </c>
      <c r="N840" s="26">
        <v>0.01</v>
      </c>
      <c r="O840" s="7" t="s">
        <v>25</v>
      </c>
      <c r="P840" s="27">
        <v>0</v>
      </c>
      <c r="Q840" s="28"/>
      <c r="R840" s="28" t="s">
        <v>2805</v>
      </c>
      <c r="S840" s="7" t="s">
        <v>146</v>
      </c>
      <c r="T840" s="7" t="s">
        <v>2806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37" t="s">
        <v>2807</v>
      </c>
      <c r="C841" s="4" t="s">
        <v>2808</v>
      </c>
      <c r="D841" s="7" t="s">
        <v>19</v>
      </c>
      <c r="E841" s="7" t="s">
        <v>49</v>
      </c>
      <c r="F841" s="7" t="s">
        <v>50</v>
      </c>
      <c r="G841" s="7" t="e">
        <f t="shared" ca="1" si="34"/>
        <v>#NAME?</v>
      </c>
      <c r="H841" s="24" t="s">
        <v>162</v>
      </c>
      <c r="I841" s="24" t="s">
        <v>212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42</v>
      </c>
      <c r="N841" s="26">
        <v>0.01</v>
      </c>
      <c r="O841" s="7" t="s">
        <v>25</v>
      </c>
      <c r="P841" s="27">
        <v>0</v>
      </c>
      <c r="Q841" s="28"/>
      <c r="R841" s="28" t="s">
        <v>944</v>
      </c>
      <c r="S841" s="7" t="s">
        <v>146</v>
      </c>
      <c r="T841" s="7" t="s">
        <v>2809</v>
      </c>
      <c r="U841" s="7" t="s">
        <v>49</v>
      </c>
      <c r="V841" s="24" t="e">
        <f t="shared" ca="1" si="35"/>
        <v>#NAME?</v>
      </c>
      <c r="W841" s="7"/>
      <c r="X841" s="7"/>
      <c r="Y841" s="29" t="s">
        <v>254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>
        <v>0.16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7" t="s">
        <v>2810</v>
      </c>
      <c r="C842" s="4" t="s">
        <v>2811</v>
      </c>
      <c r="D842" s="7" t="s">
        <v>19</v>
      </c>
      <c r="E842" s="7" t="s">
        <v>20</v>
      </c>
      <c r="F842" s="7" t="s">
        <v>990</v>
      </c>
      <c r="G842" s="7" t="e">
        <f t="shared" ca="1" si="34"/>
        <v>#NAME?</v>
      </c>
      <c r="H842" s="24" t="s">
        <v>153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42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146</v>
      </c>
      <c r="T842" s="7" t="s">
        <v>2812</v>
      </c>
      <c r="U842" s="7" t="s">
        <v>20</v>
      </c>
      <c r="V842" s="24" t="e">
        <f t="shared" ca="1" si="35"/>
        <v>#NAME?</v>
      </c>
      <c r="W842" s="7"/>
      <c r="X842" s="7" t="s">
        <v>40</v>
      </c>
      <c r="Y842" s="29" t="s">
        <v>254</v>
      </c>
      <c r="Z842" s="30"/>
      <c r="AA842" s="30"/>
      <c r="AB842" s="32">
        <v>49075100015643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>
        <v>30633.7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" t="s">
        <v>2813</v>
      </c>
      <c r="C843" s="4" t="s">
        <v>2814</v>
      </c>
      <c r="D843" s="7" t="s">
        <v>19</v>
      </c>
      <c r="E843" s="7" t="s">
        <v>49</v>
      </c>
      <c r="F843" s="7" t="s">
        <v>50</v>
      </c>
      <c r="G843" s="7" t="e">
        <f t="shared" ca="1" si="34"/>
        <v>#NAME?</v>
      </c>
      <c r="H843" s="24" t="s">
        <v>153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42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146</v>
      </c>
      <c r="T843" s="7" t="s">
        <v>2815</v>
      </c>
      <c r="U843" s="7" t="s">
        <v>49</v>
      </c>
      <c r="V843" s="24" t="e">
        <f t="shared" ca="1" si="35"/>
        <v>#NAME?</v>
      </c>
      <c r="W843" s="7"/>
      <c r="X843" s="7"/>
      <c r="Y843" s="29" t="s">
        <v>148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>
        <v>72663.78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8" t="s">
        <v>2816</v>
      </c>
      <c r="C844" s="39" t="s">
        <v>2817</v>
      </c>
      <c r="D844" s="7" t="s">
        <v>19</v>
      </c>
      <c r="E844" s="7" t="s">
        <v>49</v>
      </c>
      <c r="F844" s="7" t="s">
        <v>278</v>
      </c>
      <c r="G844" s="7" t="e">
        <f t="shared" ca="1" si="34"/>
        <v>#NAME?</v>
      </c>
      <c r="H844" s="24" t="s">
        <v>153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467</v>
      </c>
      <c r="N844" s="56">
        <v>7.0000000000000001E-3</v>
      </c>
      <c r="O844" s="57" t="s">
        <v>25</v>
      </c>
      <c r="P844" s="58">
        <v>0</v>
      </c>
      <c r="Q844" s="28" t="s">
        <v>2818</v>
      </c>
      <c r="R844" s="28"/>
      <c r="S844" s="7" t="s">
        <v>188</v>
      </c>
      <c r="T844" s="12" t="s">
        <v>2819</v>
      </c>
      <c r="U844" s="7" t="s">
        <v>49</v>
      </c>
      <c r="V844" s="24" t="e">
        <f t="shared" ca="1" si="35"/>
        <v>#NAME?</v>
      </c>
      <c r="W844" s="7"/>
      <c r="X844" s="7" t="s">
        <v>40</v>
      </c>
      <c r="Y844" s="29" t="s">
        <v>148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>
        <v>535622.75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2820</v>
      </c>
      <c r="C845" s="4" t="s">
        <v>2821</v>
      </c>
      <c r="D845" s="7" t="s">
        <v>19</v>
      </c>
      <c r="E845" s="7" t="s">
        <v>60</v>
      </c>
      <c r="F845" s="7" t="s">
        <v>662</v>
      </c>
      <c r="G845" s="7" t="e">
        <f t="shared" ca="1" si="34"/>
        <v>#NAME?</v>
      </c>
      <c r="H845" s="24" t="s">
        <v>153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87</v>
      </c>
      <c r="N845" s="26">
        <v>2.5000000000000001E-2</v>
      </c>
      <c r="O845" s="7" t="s">
        <v>184</v>
      </c>
      <c r="P845" s="27">
        <v>0.2</v>
      </c>
      <c r="Q845" s="28"/>
      <c r="R845" s="28" t="s">
        <v>2822</v>
      </c>
      <c r="S845" s="7" t="s">
        <v>146</v>
      </c>
      <c r="T845" s="7" t="s">
        <v>2823</v>
      </c>
      <c r="U845" s="7" t="s">
        <v>60</v>
      </c>
      <c r="V845" s="24" t="e">
        <f t="shared" ca="1" si="35"/>
        <v>#NAME?</v>
      </c>
      <c r="W845" s="7"/>
      <c r="X845" s="7"/>
      <c r="Y845" s="29" t="s">
        <v>148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>
        <v>165663.34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2820</v>
      </c>
      <c r="C846" s="4" t="s">
        <v>2824</v>
      </c>
      <c r="D846" s="7" t="s">
        <v>19</v>
      </c>
      <c r="E846" s="7" t="s">
        <v>60</v>
      </c>
      <c r="F846" s="7" t="s">
        <v>662</v>
      </c>
      <c r="G846" s="7" t="e">
        <f t="shared" ca="1" si="34"/>
        <v>#NAME?</v>
      </c>
      <c r="H846" s="24" t="s">
        <v>153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42</v>
      </c>
      <c r="N846" s="26">
        <v>1.2E-2</v>
      </c>
      <c r="O846" s="7" t="s">
        <v>25</v>
      </c>
      <c r="P846" s="27">
        <v>0</v>
      </c>
      <c r="Q846" s="28"/>
      <c r="R846" s="28" t="s">
        <v>2825</v>
      </c>
      <c r="S846" s="7" t="s">
        <v>146</v>
      </c>
      <c r="T846" s="7" t="s">
        <v>2826</v>
      </c>
      <c r="U846" s="7" t="s">
        <v>60</v>
      </c>
      <c r="V846" s="24" t="e">
        <f t="shared" ca="1" si="35"/>
        <v>#NAME?</v>
      </c>
      <c r="W846" s="7"/>
      <c r="X846" s="7"/>
      <c r="Y846" s="29" t="s">
        <v>148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>
        <v>176757.99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3" t="s">
        <v>2827</v>
      </c>
      <c r="C847" s="4" t="s">
        <v>2828</v>
      </c>
      <c r="D847" s="7" t="s">
        <v>80</v>
      </c>
      <c r="E847" s="7" t="s">
        <v>49</v>
      </c>
      <c r="F847" s="7" t="s">
        <v>81</v>
      </c>
      <c r="G847" s="7" t="e">
        <f t="shared" ca="1" si="34"/>
        <v>#NAME?</v>
      </c>
      <c r="H847" s="24" t="s">
        <v>153</v>
      </c>
      <c r="I847" s="24" t="s">
        <v>25</v>
      </c>
      <c r="J847" s="7" t="str">
        <f t="shared" si="38"/>
        <v>Não</v>
      </c>
      <c r="K847" s="25">
        <v>45253</v>
      </c>
      <c r="L847" s="7"/>
      <c r="M847" s="7" t="s">
        <v>42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146</v>
      </c>
      <c r="T847" s="7" t="s">
        <v>2829</v>
      </c>
      <c r="U847" s="7" t="s">
        <v>49</v>
      </c>
      <c r="V847" s="24" t="e">
        <f t="shared" ca="1" si="35"/>
        <v>#NAME?</v>
      </c>
      <c r="W847" s="7"/>
      <c r="X847" s="7"/>
      <c r="Y847" s="29" t="s">
        <v>148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>
        <v>1051387.96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2830</v>
      </c>
      <c r="C848" s="4" t="s">
        <v>2831</v>
      </c>
      <c r="D848" s="7" t="s">
        <v>19</v>
      </c>
      <c r="E848" s="7" t="s">
        <v>34</v>
      </c>
      <c r="F848" s="7" t="s">
        <v>35</v>
      </c>
      <c r="G848" s="7" t="e">
        <f t="shared" ca="1" si="34"/>
        <v>#NAME?</v>
      </c>
      <c r="H848" s="24" t="s">
        <v>162</v>
      </c>
      <c r="I848" s="24" t="s">
        <v>163</v>
      </c>
      <c r="J848" s="7" t="str">
        <f t="shared" si="38"/>
        <v>Não</v>
      </c>
      <c r="K848" s="25">
        <v>45008</v>
      </c>
      <c r="L848" s="7"/>
      <c r="M848" s="7" t="s">
        <v>258</v>
      </c>
      <c r="N848" s="26">
        <v>8.0000000000000002E-3</v>
      </c>
      <c r="O848" s="7" t="s">
        <v>259</v>
      </c>
      <c r="P848" s="27">
        <v>0.1</v>
      </c>
      <c r="Q848" s="28"/>
      <c r="R848" s="28"/>
      <c r="S848" s="7" t="s">
        <v>146</v>
      </c>
      <c r="T848" s="7" t="s">
        <v>2832</v>
      </c>
      <c r="U848" s="7" t="s">
        <v>39</v>
      </c>
      <c r="V848" s="24" t="e">
        <f t="shared" ca="1" si="35"/>
        <v>#NAME?</v>
      </c>
      <c r="W848" s="7"/>
      <c r="X848" s="7"/>
      <c r="Y848" s="29" t="s">
        <v>148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>
        <v>0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2830</v>
      </c>
      <c r="C849" s="4" t="s">
        <v>2833</v>
      </c>
      <c r="D849" s="7" t="s">
        <v>19</v>
      </c>
      <c r="E849" s="7" t="s">
        <v>34</v>
      </c>
      <c r="F849" s="7" t="s">
        <v>35</v>
      </c>
      <c r="G849" s="7" t="e">
        <f t="shared" ca="1" si="34"/>
        <v>#NAME?</v>
      </c>
      <c r="H849" s="24" t="s">
        <v>153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87</v>
      </c>
      <c r="N849" s="26">
        <v>2.5000000000000001E-2</v>
      </c>
      <c r="O849" s="7" t="s">
        <v>184</v>
      </c>
      <c r="P849" s="27">
        <v>0.2</v>
      </c>
      <c r="Q849" s="28"/>
      <c r="R849" s="28"/>
      <c r="S849" s="7" t="s">
        <v>146</v>
      </c>
      <c r="T849" s="7" t="s">
        <v>2832</v>
      </c>
      <c r="U849" s="7" t="s">
        <v>39</v>
      </c>
      <c r="V849" s="24" t="e">
        <f t="shared" ca="1" si="35"/>
        <v>#NAME?</v>
      </c>
      <c r="W849" s="7"/>
      <c r="X849" s="7"/>
      <c r="Y849" s="29" t="s">
        <v>148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>
        <v>1554.8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2830</v>
      </c>
      <c r="C850" s="4" t="s">
        <v>2834</v>
      </c>
      <c r="D850" s="7" t="s">
        <v>19</v>
      </c>
      <c r="E850" s="7" t="s">
        <v>34</v>
      </c>
      <c r="F850" s="7" t="s">
        <v>35</v>
      </c>
      <c r="G850" s="7" t="e">
        <f t="shared" ca="1" si="34"/>
        <v>#NAME?</v>
      </c>
      <c r="H850" s="24" t="s">
        <v>153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42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146</v>
      </c>
      <c r="T850" s="7" t="s">
        <v>2832</v>
      </c>
      <c r="U850" s="7" t="s">
        <v>39</v>
      </c>
      <c r="V850" s="24" t="e">
        <f t="shared" ca="1" si="35"/>
        <v>#NAME?</v>
      </c>
      <c r="W850" s="7"/>
      <c r="X850" s="7"/>
      <c r="Y850" s="29" t="s">
        <v>148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>
        <v>482001.49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2835</v>
      </c>
      <c r="C851" s="4" t="s">
        <v>2836</v>
      </c>
      <c r="D851" s="7" t="s">
        <v>19</v>
      </c>
      <c r="E851" s="7" t="s">
        <v>49</v>
      </c>
      <c r="F851" s="7" t="s">
        <v>50</v>
      </c>
      <c r="G851" s="7" t="e">
        <f t="shared" ca="1" si="34"/>
        <v>#NAME?</v>
      </c>
      <c r="H851" s="24" t="s">
        <v>153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42</v>
      </c>
      <c r="N851" s="26">
        <v>1.2E-2</v>
      </c>
      <c r="O851" s="7" t="s">
        <v>25</v>
      </c>
      <c r="P851" s="27">
        <v>0</v>
      </c>
      <c r="Q851" s="23"/>
      <c r="R851" s="28" t="s">
        <v>2837</v>
      </c>
      <c r="S851" s="7" t="s">
        <v>146</v>
      </c>
      <c r="T851" s="7" t="s">
        <v>2838</v>
      </c>
      <c r="U851" s="7" t="s">
        <v>49</v>
      </c>
      <c r="V851" s="24" t="e">
        <f t="shared" ca="1" si="35"/>
        <v>#NAME?</v>
      </c>
      <c r="W851" s="7"/>
      <c r="X851" s="7"/>
      <c r="Y851" s="29" t="s">
        <v>254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>
        <v>397916.86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7" t="s">
        <v>2839</v>
      </c>
      <c r="C852" s="4" t="s">
        <v>2840</v>
      </c>
      <c r="D852" s="7" t="s">
        <v>19</v>
      </c>
      <c r="E852" s="7" t="s">
        <v>49</v>
      </c>
      <c r="F852" s="7" t="s">
        <v>329</v>
      </c>
      <c r="G852" s="7" t="e">
        <f t="shared" ca="1" si="34"/>
        <v>#NAME?</v>
      </c>
      <c r="H852" s="24" t="s">
        <v>162</v>
      </c>
      <c r="I852" s="24" t="s">
        <v>223</v>
      </c>
      <c r="J852" s="7" t="str">
        <f t="shared" si="38"/>
        <v>Não</v>
      </c>
      <c r="K852" s="25">
        <v>44986</v>
      </c>
      <c r="L852" s="7"/>
      <c r="M852" s="7" t="s">
        <v>42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146</v>
      </c>
      <c r="T852" s="7" t="s">
        <v>2841</v>
      </c>
      <c r="U852" s="7" t="s">
        <v>49</v>
      </c>
      <c r="V852" s="24" t="e">
        <f t="shared" ca="1" si="35"/>
        <v>#NAME?</v>
      </c>
      <c r="W852" s="7"/>
      <c r="X852" s="7"/>
      <c r="Y852" s="29" t="s">
        <v>148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>
        <v>14.67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" t="s">
        <v>2842</v>
      </c>
      <c r="C853" s="4" t="s">
        <v>2843</v>
      </c>
      <c r="D853" s="7" t="s">
        <v>64</v>
      </c>
      <c r="E853" s="7" t="s">
        <v>20</v>
      </c>
      <c r="F853" s="7" t="s">
        <v>143</v>
      </c>
      <c r="G853" s="7" t="e">
        <f t="shared" ca="1" si="34"/>
        <v>#NAME?</v>
      </c>
      <c r="H853" s="24" t="s">
        <v>144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201</v>
      </c>
      <c r="N853" s="26">
        <v>1.4999999999999999E-2</v>
      </c>
      <c r="O853" s="7" t="s">
        <v>37</v>
      </c>
      <c r="P853" s="27">
        <v>0.1</v>
      </c>
      <c r="Q853" s="28"/>
      <c r="R853" s="28"/>
      <c r="S853" s="7" t="s">
        <v>146</v>
      </c>
      <c r="T853" s="7" t="s">
        <v>2844</v>
      </c>
      <c r="U853" s="7" t="s">
        <v>20</v>
      </c>
      <c r="V853" s="24" t="e">
        <f t="shared" ca="1" si="35"/>
        <v>#NAME?</v>
      </c>
      <c r="W853" s="7"/>
      <c r="X853" s="7"/>
      <c r="Y853" s="29" t="s">
        <v>254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>
        <v>0</v>
      </c>
      <c r="BB853" s="30" t="e">
        <f t="array" aca="1" ref="BB853" ca="1">_xludf.XLOOKUP(C853,'PL TOTAL D0'!A:A,'PL TOTAL D0'!C:C,"")</f>
        <v>#NAME?</v>
      </c>
    </row>
    <row r="854" spans="1:54" ht="16.5" customHeight="1">
      <c r="A854" s="23" t="s">
        <v>29</v>
      </c>
      <c r="B854" s="40" t="s">
        <v>2845</v>
      </c>
      <c r="C854" s="41" t="s">
        <v>2846</v>
      </c>
      <c r="D854" s="7" t="s">
        <v>19</v>
      </c>
      <c r="E854" s="7" t="s">
        <v>20</v>
      </c>
      <c r="F854" s="7" t="s">
        <v>200</v>
      </c>
      <c r="G854" s="7" t="e">
        <f t="shared" ca="1" si="34"/>
        <v>#NAME?</v>
      </c>
      <c r="H854" s="24" t="s">
        <v>153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42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146</v>
      </c>
      <c r="T854" s="7" t="s">
        <v>2847</v>
      </c>
      <c r="U854" s="7" t="s">
        <v>20</v>
      </c>
      <c r="V854" s="24" t="e">
        <f t="shared" ca="1" si="35"/>
        <v>#NAME?</v>
      </c>
      <c r="W854" s="7"/>
      <c r="X854" s="7"/>
      <c r="Y854" s="29" t="s">
        <v>148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>
        <v>180768.1</v>
      </c>
      <c r="BB854" s="30" t="e">
        <f t="array" aca="1" ref="BB854" ca="1">_xludf.XLOOKUP(C854,'PL TOTAL D0'!A:A,'PL TOTAL D0'!C:C,"")</f>
        <v>#NAME?</v>
      </c>
    </row>
    <row r="855" spans="1:54" ht="16.5" customHeight="1">
      <c r="A855" s="23" t="s">
        <v>29</v>
      </c>
      <c r="B855" s="3" t="s">
        <v>2848</v>
      </c>
      <c r="C855" s="4" t="s">
        <v>2849</v>
      </c>
      <c r="D855" s="7" t="s">
        <v>19</v>
      </c>
      <c r="E855" s="7" t="s">
        <v>20</v>
      </c>
      <c r="F855" s="7" t="s">
        <v>211</v>
      </c>
      <c r="G855" s="7" t="e">
        <f t="shared" ca="1" si="34"/>
        <v>#NAME?</v>
      </c>
      <c r="H855" s="24" t="s">
        <v>144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42</v>
      </c>
      <c r="N855" s="26">
        <v>0.01</v>
      </c>
      <c r="O855" s="7" t="s">
        <v>25</v>
      </c>
      <c r="P855" s="27">
        <v>0</v>
      </c>
      <c r="Q855" s="28"/>
      <c r="R855" s="28" t="s">
        <v>310</v>
      </c>
      <c r="S855" s="7" t="s">
        <v>146</v>
      </c>
      <c r="T855" s="7" t="s">
        <v>2850</v>
      </c>
      <c r="U855" s="7" t="s">
        <v>46</v>
      </c>
      <c r="V855" s="24" t="e">
        <f t="shared" ca="1" si="35"/>
        <v>#NAME?</v>
      </c>
      <c r="W855" s="7"/>
      <c r="X855" s="7"/>
      <c r="Y855" s="29" t="s">
        <v>148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>
        <v>0</v>
      </c>
      <c r="BB855" s="30" t="e">
        <f t="array" aca="1" ref="BB855" ca="1">_xludf.XLOOKUP(C855,'PL TOTAL D0'!A:A,'PL TOTAL D0'!C:C,"")</f>
        <v>#NAME?</v>
      </c>
    </row>
    <row r="856" spans="1:54" ht="16.5" customHeight="1">
      <c r="A856" s="23" t="s">
        <v>29</v>
      </c>
      <c r="B856" s="3" t="s">
        <v>2851</v>
      </c>
      <c r="C856" s="35" t="s">
        <v>2852</v>
      </c>
      <c r="D856" s="7" t="s">
        <v>64</v>
      </c>
      <c r="E856" s="7" t="s">
        <v>20</v>
      </c>
      <c r="F856" s="7" t="s">
        <v>143</v>
      </c>
      <c r="G856" s="7" t="e">
        <f t="shared" ca="1" si="34"/>
        <v>#NAME?</v>
      </c>
      <c r="H856" s="24" t="s">
        <v>144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310</v>
      </c>
      <c r="S856" s="7" t="s">
        <v>146</v>
      </c>
      <c r="T856" s="6" t="s">
        <v>2853</v>
      </c>
      <c r="U856" s="7" t="s">
        <v>60</v>
      </c>
      <c r="V856" s="24" t="e">
        <f t="shared" ca="1" si="35"/>
        <v>#NAME?</v>
      </c>
      <c r="W856" s="7"/>
      <c r="X856" s="7"/>
      <c r="Y856" s="29" t="s">
        <v>148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>
        <v>0</v>
      </c>
      <c r="BB856" s="30" t="e">
        <f t="array" aca="1" ref="BB856" ca="1">_xludf.XLOOKUP(C856,'PL TOTAL D0'!A:A,'PL TOTAL D0'!C:C,"")</f>
        <v>#NAME?</v>
      </c>
    </row>
    <row r="857" spans="1:54" ht="16.5" customHeight="1">
      <c r="A857" s="23" t="s">
        <v>29</v>
      </c>
      <c r="B857" s="3" t="s">
        <v>2851</v>
      </c>
      <c r="C857" s="35" t="s">
        <v>2854</v>
      </c>
      <c r="D857" s="7" t="s">
        <v>64</v>
      </c>
      <c r="E857" s="7" t="s">
        <v>20</v>
      </c>
      <c r="F857" s="7" t="s">
        <v>143</v>
      </c>
      <c r="G857" s="7" t="e">
        <f t="shared" ca="1" si="34"/>
        <v>#NAME?</v>
      </c>
      <c r="H857" s="24" t="s">
        <v>144</v>
      </c>
      <c r="I857" s="24" t="s">
        <v>25</v>
      </c>
      <c r="J857" s="7" t="s">
        <v>182</v>
      </c>
      <c r="K857" s="25">
        <v>45308</v>
      </c>
      <c r="L857" s="25">
        <v>45539</v>
      </c>
      <c r="M857" s="7" t="s">
        <v>285</v>
      </c>
      <c r="N857" s="26">
        <v>6.0000000000000001E-3</v>
      </c>
      <c r="O857" s="7" t="s">
        <v>25</v>
      </c>
      <c r="P857" s="27">
        <v>0</v>
      </c>
      <c r="Q857" s="28"/>
      <c r="R857" s="28" t="s">
        <v>2855</v>
      </c>
      <c r="S857" s="7" t="s">
        <v>146</v>
      </c>
      <c r="T857" s="6" t="s">
        <v>2853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29</v>
      </c>
      <c r="B858" s="37" t="s">
        <v>2856</v>
      </c>
      <c r="C858" s="4" t="s">
        <v>2857</v>
      </c>
      <c r="D858" s="7" t="s">
        <v>19</v>
      </c>
      <c r="E858" s="7" t="s">
        <v>49</v>
      </c>
      <c r="F858" s="7" t="s">
        <v>50</v>
      </c>
      <c r="G858" s="7" t="e">
        <f t="shared" ca="1" si="34"/>
        <v>#NAME?</v>
      </c>
      <c r="H858" s="24" t="s">
        <v>162</v>
      </c>
      <c r="I858" s="24" t="s">
        <v>163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42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146</v>
      </c>
      <c r="T858" s="7" t="s">
        <v>2858</v>
      </c>
      <c r="U858" s="7" t="s">
        <v>49</v>
      </c>
      <c r="V858" s="24" t="e">
        <f t="shared" ca="1" si="35"/>
        <v>#NAME?</v>
      </c>
      <c r="W858" s="7"/>
      <c r="X858" s="7"/>
      <c r="Y858" s="29" t="s">
        <v>148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>
        <v>20.89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186" t="s">
        <v>29</v>
      </c>
      <c r="B859" s="187" t="s">
        <v>2859</v>
      </c>
      <c r="C859" s="188" t="s">
        <v>2860</v>
      </c>
      <c r="D859" s="189" t="s">
        <v>19</v>
      </c>
      <c r="E859" s="189" t="s">
        <v>20</v>
      </c>
      <c r="F859" s="189" t="s">
        <v>200</v>
      </c>
      <c r="G859" s="7" t="e">
        <f t="shared" ca="1" si="34"/>
        <v>#NAME?</v>
      </c>
      <c r="H859" s="190" t="s">
        <v>162</v>
      </c>
      <c r="I859" s="190" t="s">
        <v>163</v>
      </c>
      <c r="J859" s="7" t="str">
        <f t="shared" si="39"/>
        <v>Não</v>
      </c>
      <c r="K859" s="191">
        <v>44894</v>
      </c>
      <c r="L859" s="189"/>
      <c r="M859" s="189" t="s">
        <v>467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188</v>
      </c>
      <c r="T859" s="189" t="s">
        <v>2861</v>
      </c>
      <c r="U859" s="189" t="s">
        <v>46</v>
      </c>
      <c r="V859" s="24" t="e">
        <f t="shared" ca="1" si="35"/>
        <v>#NAME?</v>
      </c>
      <c r="W859" s="189"/>
      <c r="X859" s="189"/>
      <c r="Y859" s="195" t="s">
        <v>254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>
        <v>180.65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186" t="s">
        <v>29</v>
      </c>
      <c r="B860" s="38" t="s">
        <v>2862</v>
      </c>
      <c r="C860" s="39" t="s">
        <v>2863</v>
      </c>
      <c r="D860" s="189" t="s">
        <v>80</v>
      </c>
      <c r="E860" s="189" t="s">
        <v>49</v>
      </c>
      <c r="F860" s="7" t="s">
        <v>81</v>
      </c>
      <c r="G860" s="7" t="e">
        <f t="shared" ca="1" si="34"/>
        <v>#NAME?</v>
      </c>
      <c r="H860" s="190" t="s">
        <v>153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42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146</v>
      </c>
      <c r="T860" s="6" t="s">
        <v>2864</v>
      </c>
      <c r="U860" s="189" t="s">
        <v>49</v>
      </c>
      <c r="V860" s="24" t="e">
        <f t="shared" ca="1" si="35"/>
        <v>#NAME?</v>
      </c>
      <c r="W860" s="189"/>
      <c r="X860" s="189"/>
      <c r="Y860" s="195" t="s">
        <v>148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>
        <v>211226.79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29</v>
      </c>
      <c r="B861" s="37" t="s">
        <v>2865</v>
      </c>
      <c r="C861" s="199" t="s">
        <v>2866</v>
      </c>
      <c r="D861" s="7" t="s">
        <v>19</v>
      </c>
      <c r="E861" s="7" t="s">
        <v>34</v>
      </c>
      <c r="F861" s="7" t="s">
        <v>263</v>
      </c>
      <c r="G861" s="7" t="e">
        <f t="shared" ca="1" si="34"/>
        <v>#NAME?</v>
      </c>
      <c r="H861" s="24" t="s">
        <v>162</v>
      </c>
      <c r="I861" s="24" t="s">
        <v>212</v>
      </c>
      <c r="J861" s="7" t="str">
        <f t="shared" si="39"/>
        <v>Não</v>
      </c>
      <c r="K861" s="25">
        <v>45159</v>
      </c>
      <c r="L861" s="25"/>
      <c r="M861" s="7" t="s">
        <v>42</v>
      </c>
      <c r="N861" s="26">
        <v>1.2E-2</v>
      </c>
      <c r="O861" s="7" t="s">
        <v>25</v>
      </c>
      <c r="P861" s="27">
        <v>0</v>
      </c>
      <c r="Q861" s="45"/>
      <c r="R861" s="28" t="s">
        <v>2867</v>
      </c>
      <c r="S861" s="7" t="s">
        <v>146</v>
      </c>
      <c r="T861" s="7" t="s">
        <v>2868</v>
      </c>
      <c r="U861" s="7" t="s">
        <v>39</v>
      </c>
      <c r="V861" s="24" t="e">
        <f t="shared" ca="1" si="35"/>
        <v>#NAME?</v>
      </c>
      <c r="W861" s="7"/>
      <c r="X861" s="7"/>
      <c r="Y861" s="29" t="s">
        <v>148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>
        <v>0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8" t="s">
        <v>2869</v>
      </c>
      <c r="C862" s="39" t="s">
        <v>2870</v>
      </c>
      <c r="D862" s="7" t="s">
        <v>72</v>
      </c>
      <c r="E862" s="7" t="s">
        <v>20</v>
      </c>
      <c r="F862" s="7" t="s">
        <v>387</v>
      </c>
      <c r="G862" s="7" t="e">
        <f t="shared" ca="1" si="34"/>
        <v>#NAME?</v>
      </c>
      <c r="H862" s="24" t="s">
        <v>153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42</v>
      </c>
      <c r="N862" s="26">
        <v>1.2E-2</v>
      </c>
      <c r="O862" s="7" t="s">
        <v>25</v>
      </c>
      <c r="P862" s="27">
        <v>0</v>
      </c>
      <c r="Q862" s="36" t="s">
        <v>2871</v>
      </c>
      <c r="R862" s="28"/>
      <c r="S862" s="7" t="s">
        <v>146</v>
      </c>
      <c r="T862" s="6" t="s">
        <v>2872</v>
      </c>
      <c r="U862" s="7" t="s">
        <v>20</v>
      </c>
      <c r="V862" s="24" t="e">
        <f t="shared" ca="1" si="35"/>
        <v>#NAME?</v>
      </c>
      <c r="W862" s="7"/>
      <c r="X862" s="7" t="s">
        <v>91</v>
      </c>
      <c r="Y862" s="29" t="s">
        <v>148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>
        <v>151288.16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29</v>
      </c>
      <c r="B863" s="38" t="s">
        <v>2873</v>
      </c>
      <c r="C863" s="39" t="s">
        <v>2874</v>
      </c>
      <c r="D863" s="7" t="s">
        <v>55</v>
      </c>
      <c r="E863" s="7" t="s">
        <v>34</v>
      </c>
      <c r="F863" s="7" t="s">
        <v>56</v>
      </c>
      <c r="G863" s="7" t="e">
        <f t="shared" ca="1" si="34"/>
        <v>#NAME?</v>
      </c>
      <c r="H863" s="24" t="s">
        <v>153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42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146</v>
      </c>
      <c r="T863" s="12" t="s">
        <v>2875</v>
      </c>
      <c r="U863" s="7" t="s">
        <v>60</v>
      </c>
      <c r="V863" s="24" t="e">
        <f t="shared" ca="1" si="35"/>
        <v>#NAME?</v>
      </c>
      <c r="W863" s="7"/>
      <c r="X863" s="7" t="s">
        <v>52</v>
      </c>
      <c r="Y863" s="29" t="s">
        <v>148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>
        <v>105380.02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29</v>
      </c>
      <c r="B864" s="38" t="s">
        <v>2876</v>
      </c>
      <c r="C864" s="39" t="s">
        <v>2877</v>
      </c>
      <c r="D864" s="7" t="s">
        <v>19</v>
      </c>
      <c r="E864" s="7" t="s">
        <v>20</v>
      </c>
      <c r="F864" s="7" t="s">
        <v>990</v>
      </c>
      <c r="G864" s="7" t="e">
        <f t="shared" ca="1" si="34"/>
        <v>#NAME?</v>
      </c>
      <c r="H864" s="24" t="s">
        <v>162</v>
      </c>
      <c r="I864" s="24" t="s">
        <v>212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146</v>
      </c>
      <c r="T864" s="6" t="s">
        <v>2878</v>
      </c>
      <c r="U864" s="7" t="s">
        <v>1679</v>
      </c>
      <c r="V864" s="24" t="e">
        <f t="shared" ca="1" si="35"/>
        <v>#NAME?</v>
      </c>
      <c r="W864" s="7"/>
      <c r="X864" s="7" t="s">
        <v>52</v>
      </c>
      <c r="Y864" s="29" t="s">
        <v>148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>
        <v>0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  <c r="BB865" s="208"/>
    </row>
    <row r="866" spans="1:54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  <c r="BB866" s="208"/>
    </row>
    <row r="867" spans="1:54" ht="15.75" customHeight="1">
      <c r="A867" s="209"/>
      <c r="B867" s="210" t="s">
        <v>2879</v>
      </c>
      <c r="C867" s="211">
        <f>COUNTIF(H:H,"Ativo")</f>
        <v>449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B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>
        <f t="shared" si="40"/>
        <v>252318336.78000003</v>
      </c>
      <c r="BB867" s="213" t="e">
        <f t="shared" ca="1" si="40"/>
        <v>#NAME?</v>
      </c>
    </row>
    <row r="868" spans="1:54" ht="15.75" customHeight="1">
      <c r="A868" s="214"/>
      <c r="B868" s="215" t="s">
        <v>2880</v>
      </c>
      <c r="C868" s="216">
        <f>COUNTIF(H:H,"Inativo")</f>
        <v>262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  <c r="BB868" s="208"/>
    </row>
    <row r="869" spans="1:54" ht="15.75" customHeight="1">
      <c r="A869" s="214"/>
      <c r="B869" s="215" t="s">
        <v>2881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  <c r="BB869" s="208"/>
    </row>
    <row r="870" spans="1:54" ht="15.75" customHeight="1">
      <c r="A870" s="220"/>
      <c r="B870" s="221" t="s">
        <v>2882</v>
      </c>
      <c r="C870" s="222">
        <f>COUNTIF(H:H,"Pode Operar")</f>
        <v>12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  <c r="BB870" s="208"/>
    </row>
    <row r="871" spans="1:54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  <c r="BB871" s="208"/>
    </row>
    <row r="872" spans="1:54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  <c r="BB872" s="208"/>
    </row>
    <row r="873" spans="1:54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  <c r="BB873" s="208"/>
    </row>
    <row r="874" spans="1:54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  <c r="BB874" s="208"/>
    </row>
    <row r="875" spans="1:54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  <c r="BB875" s="208"/>
    </row>
    <row r="876" spans="1:54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  <c r="BB876" s="208"/>
    </row>
    <row r="877" spans="1:54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  <c r="BB877" s="208"/>
    </row>
    <row r="878" spans="1:54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  <c r="BB878" s="208"/>
    </row>
    <row r="879" spans="1:54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  <c r="BB881" s="208"/>
    </row>
  </sheetData>
  <customSheetViews>
    <customSheetView guid="{82DB2E4A-8F9F-4F1B-BDC1-0F52954DFC34}" filter="1" showAutoFilter="1">
      <pageMargins left="0.511811024" right="0.511811024" top="0.78740157499999996" bottom="0.78740157499999996" header="0.31496062000000002" footer="0.31496062000000002"/>
      <autoFilter ref="K2:K871" xr:uid="{DC0B9C35-1725-4B21-BC48-7B13076A745E}"/>
    </customSheetView>
    <customSheetView guid="{DD7BE288-0FC2-4A68-B4C0-7C210797C8A4}" filter="1" showAutoFilter="1">
      <pageMargins left="0.511811024" right="0.511811024" top="0.78740157499999996" bottom="0.78740157499999996" header="0.31496062000000002" footer="0.31496062000000002"/>
      <autoFilter ref="B2:AL871" xr:uid="{D3514E5E-42B1-4007-A0D7-40A5A480618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E9A8B2E-EA0B-4ABB-9238-2C84DD0A5D2F}" filter="1" showAutoFilter="1">
      <pageMargins left="0.511811024" right="0.511811024" top="0.78740157499999996" bottom="0.78740157499999996" header="0.31496062000000002" footer="0.31496062000000002"/>
      <autoFilter ref="A2:AR862" xr:uid="{03998EFF-574F-4A52-910B-99982FC40D48}"/>
    </customSheetView>
    <customSheetView guid="{E1420AE7-1BBE-45BE-8586-822862A4391B}" filter="1" showAutoFilter="1">
      <pageMargins left="0.511811024" right="0.511811024" top="0.78740157499999996" bottom="0.78740157499999996" header="0.31496062000000002" footer="0.31496062000000002"/>
      <autoFilter ref="A2:AT862" xr:uid="{0B8F44C8-BB75-47D6-AF18-AAD555FCC0D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A1D979B-3DA4-4B53-B80E-67EBA454E670}" filter="1" showAutoFilter="1">
      <pageMargins left="0.511811024" right="0.511811024" top="0.78740157499999996" bottom="0.78740157499999996" header="0.31496062000000002" footer="0.31496062000000002"/>
      <autoFilter ref="A1:AN866" xr:uid="{04580915-322F-4107-A02D-45ADEFDF9F2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7D9F957-C7A3-41AA-92A2-FFB7CF41AE08}" filter="1" showAutoFilter="1">
      <pageMargins left="0.511811024" right="0.511811024" top="0.78740157499999996" bottom="0.78740157499999996" header="0.31496062000000002" footer="0.31496062000000002"/>
      <autoFilter ref="A1:AQ862" xr:uid="{5F68C595-B54B-414D-AEA8-C118F6F63979}"/>
    </customSheetView>
    <customSheetView guid="{5C14977F-77E7-49F1-8A35-5251AC56C79B}" filter="1" showAutoFilter="1">
      <pageMargins left="0.511811024" right="0.511811024" top="0.78740157499999996" bottom="0.78740157499999996" header="0.31496062000000002" footer="0.31496062000000002"/>
      <autoFilter ref="AK2:AK871" xr:uid="{9932A740-33F0-49E7-B4D4-B5509596346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62AE0A8-9D9B-4652-978C-068BEE709E8C}" filter="1" showAutoFilter="1">
      <pageMargins left="0.511811024" right="0.511811024" top="0.78740157499999996" bottom="0.78740157499999996" header="0.31496062000000002" footer="0.31496062000000002"/>
      <autoFilter ref="D2:F871" xr:uid="{8626D50B-02BF-4779-A452-ED78860C2B88}"/>
    </customSheetView>
    <customSheetView guid="{39D8C286-F134-4B3F-AB7F-641170A9D207}" filter="1" showAutoFilter="1">
      <pageMargins left="0.511811024" right="0.511811024" top="0.78740157499999996" bottom="0.78740157499999996" header="0.31496062000000002" footer="0.31496062000000002"/>
      <autoFilter ref="B2:AK866" xr:uid="{966D5B00-A5D4-488C-A02B-1B32C4318E9C}"/>
    </customSheetView>
    <customSheetView guid="{20274B6E-10E6-4DCC-B7B6-1DD681BA9A95}" filter="1" showAutoFilter="1">
      <pageMargins left="0.511811024" right="0.511811024" top="0.78740157499999996" bottom="0.78740157499999996" header="0.31496062000000002" footer="0.31496062000000002"/>
      <autoFilter ref="A1:AN866" xr:uid="{15DA35DC-7E54-4D6C-A5D4-FA98D440A0E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30086D1-7394-4B6B-9242-B01617A5B1B6}" filter="1" showAutoFilter="1">
      <pageMargins left="0.511811024" right="0.511811024" top="0.78740157499999996" bottom="0.78740157499999996" header="0.31496062000000002" footer="0.31496062000000002"/>
      <autoFilter ref="A1:AT862" xr:uid="{3011A1B4-4875-4044-9AA1-D5083F6A920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9BF2779-C8CA-4281-AEDA-9DE402D3C556}" filter="1" showAutoFilter="1">
      <pageMargins left="0.511811024" right="0.511811024" top="0.78740157499999996" bottom="0.78740157499999996" header="0.31496062000000002" footer="0.31496062000000002"/>
      <autoFilter ref="B2:AK871" xr:uid="{543527E5-989D-4902-92F4-4D031DF4424E}"/>
    </customSheetView>
    <customSheetView guid="{5F0FE1CA-BF6A-4CE7-B21B-774512C82099}" filter="1" showAutoFilter="1">
      <pageMargins left="0.511811024" right="0.511811024" top="0.78740157499999996" bottom="0.78740157499999996" header="0.31496062000000002" footer="0.31496062000000002"/>
      <autoFilter ref="B2:AI866" xr:uid="{328F4692-9E86-471A-910C-5274DFEF8863}"/>
    </customSheetView>
    <customSheetView guid="{53C285D0-43B0-4B04-AEF4-D298A96627C5}" filter="1" showAutoFilter="1">
      <pageMargins left="0.511811024" right="0.511811024" top="0.78740157499999996" bottom="0.78740157499999996" header="0.31496062000000002" footer="0.31496062000000002"/>
      <autoFilter ref="B2:AL866" xr:uid="{5585713A-A9B2-4B8C-89FF-0CB3D35E08D4}"/>
    </customSheetView>
    <customSheetView guid="{41E5D6A9-C9A9-44F8-A803-42E2FC153DCB}" filter="1" showAutoFilter="1">
      <pageMargins left="0.511811024" right="0.511811024" top="0.78740157499999996" bottom="0.78740157499999996" header="0.31496062000000002" footer="0.31496062000000002"/>
      <autoFilter ref="J1:P861" xr:uid="{E2555F5E-7F6E-4E26-85C6-A5C833F446FA}"/>
    </customSheetView>
    <customSheetView guid="{CA34F12E-77F6-443F-B0F6-E064C284D0B9}" filter="1" showAutoFilter="1">
      <pageMargins left="0.511811024" right="0.511811024" top="0.78740157499999996" bottom="0.78740157499999996" header="0.31496062000000002" footer="0.31496062000000002"/>
      <autoFilter ref="B2:AK866" xr:uid="{E1CDDB19-EC29-443B-A319-380B3A0A3200}"/>
    </customSheetView>
    <customSheetView guid="{995E0A0B-D5C9-4143-83B7-9E84AB9BF943}" filter="1" showAutoFilter="1">
      <pageMargins left="0.511811024" right="0.511811024" top="0.78740157499999996" bottom="0.78740157499999996" header="0.31496062000000002" footer="0.31496062000000002"/>
      <autoFilter ref="B2:AL866" xr:uid="{5A33779B-039B-4DA0-92B2-D184ABBD66BD}"/>
    </customSheetView>
    <customSheetView guid="{49C0A7E8-DBBE-475D-9E79-485C24355820}" filter="1" showAutoFilter="1">
      <pageMargins left="0.511811024" right="0.511811024" top="0.78740157499999996" bottom="0.78740157499999996" header="0.31496062000000002" footer="0.31496062000000002"/>
      <autoFilter ref="A1:AQ862" xr:uid="{0C31D073-6308-4C1C-8DB6-E392AF90C0B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B52BBF1-3430-4C32-B2F8-2F0CDBA20FB5}" filter="1" showAutoFilter="1">
      <pageMargins left="0.511811024" right="0.511811024" top="0.78740157499999996" bottom="0.78740157499999996" header="0.31496062000000002" footer="0.31496062000000002"/>
      <autoFilter ref="A1:AS862" xr:uid="{79FB1933-470F-4F25-85BB-1EA9C4BE41AA}"/>
    </customSheetView>
    <customSheetView guid="{B375AB9F-134A-44CD-B17E-CE7B530C7F97}" filter="1" showAutoFilter="1">
      <pageMargins left="0.511811024" right="0.511811024" top="0.78740157499999996" bottom="0.78740157499999996" header="0.31496062000000002" footer="0.31496062000000002"/>
      <autoFilter ref="A2:AT862" xr:uid="{4E9B9489-CF77-48C9-88CA-BDC7ACC41C61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90E83C7-C44F-4B83-91C4-B2A973FC1A3D}" filter="1" showAutoFilter="1">
      <pageMargins left="0.511811024" right="0.511811024" top="0.78740157499999996" bottom="0.78740157499999996" header="0.31496062000000002" footer="0.31496062000000002"/>
      <autoFilter ref="A2:AS862" xr:uid="{ADAD29AC-C96C-4502-A225-CB154087CEE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7270EF2-894E-40B2-BD8A-09D82D28384A}" filter="1" showAutoFilter="1">
      <pageMargins left="0.511811024" right="0.511811024" top="0.78740157499999996" bottom="0.78740157499999996" header="0.31496062000000002" footer="0.31496062000000002"/>
      <autoFilter ref="K2:K871" xr:uid="{7088A51F-AB93-40D4-8841-77D030B7F15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4C44F9D-708F-483E-BF33-E2754C559518}" filter="1" showAutoFilter="1">
      <pageMargins left="0.511811024" right="0.511811024" top="0.78740157499999996" bottom="0.78740157499999996" header="0.31496062000000002" footer="0.31496062000000002"/>
      <autoFilter ref="A1:AS862" xr:uid="{4EF8EEE7-8893-4272-B6BF-D6A98D956CAB}">
        <filterColumn colId="21">
          <filters>
            <filter val="Inativo"/>
          </filters>
        </filterColumn>
      </autoFilter>
    </customSheetView>
    <customSheetView guid="{9DB5C9CA-99EB-4742-9899-17D032896A94}" filter="1" showAutoFilter="1">
      <pageMargins left="0.511811024" right="0.511811024" top="0.78740157499999996" bottom="0.78740157499999996" header="0.31496062000000002" footer="0.31496062000000002"/>
      <autoFilter ref="F2:F871" xr:uid="{99E7A3C0-EEBB-4DAA-BF04-E1BB1691304B}"/>
    </customSheetView>
    <customSheetView guid="{0184D4CE-F9BC-4FC5-97A2-AD2A48C7D7A0}" filter="1" showAutoFilter="1">
      <pageMargins left="0.511811024" right="0.511811024" top="0.78740157499999996" bottom="0.78740157499999996" header="0.31496062000000002" footer="0.31496062000000002"/>
      <autoFilter ref="A1:AQ871" xr:uid="{CB33CCEE-C5B1-4B1A-B1BB-23150E9B742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3A02C0B-514D-47C3-A82F-3A0CC628491B}" filter="1" showAutoFilter="1">
      <pageMargins left="0.511811024" right="0.511811024" top="0.78740157499999996" bottom="0.78740157499999996" header="0.31496062000000002" footer="0.31496062000000002"/>
      <autoFilter ref="H1:I864" xr:uid="{958A3D01-AE74-4BD5-906C-FC763893C0E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B1E233A-BBE8-4EF4-9CF1-6C0410324986}" filter="1" showAutoFilter="1">
      <pageMargins left="0.511811024" right="0.511811024" top="0.78740157499999996" bottom="0.78740157499999996" header="0.31496062000000002" footer="0.31496062000000002"/>
      <autoFilter ref="A1:AQ862" xr:uid="{3419BFBF-8F56-43EE-84DD-D35C6DB0561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ACC8B99-9F19-4939-B6F3-DBF607F6ACD2}" filter="1" showAutoFilter="1">
      <pageMargins left="0.511811024" right="0.511811024" top="0.78740157499999996" bottom="0.78740157499999996" header="0.31496062000000002" footer="0.31496062000000002"/>
      <autoFilter ref="B2:AI866" xr:uid="{A8D5548D-F18C-4207-91A7-DF7DC1EEA313}"/>
    </customSheetView>
    <customSheetView guid="{1706B842-1A2F-4F22-B878-82051B316EB4}" filter="1" showAutoFilter="1">
      <pageMargins left="0.511811024" right="0.511811024" top="0.78740157499999996" bottom="0.78740157499999996" header="0.31496062000000002" footer="0.31496062000000002"/>
      <autoFilter ref="B2:AI866" xr:uid="{05DB38BD-25B7-46AE-9C16-B07FF7F1E969}"/>
    </customSheetView>
    <customSheetView guid="{AB8AB415-D1C8-45DF-BFD7-173B7C00E4D9}" filter="1" showAutoFilter="1">
      <pageMargins left="0.511811024" right="0.511811024" top="0.78740157499999996" bottom="0.78740157499999996" header="0.31496062000000002" footer="0.31496062000000002"/>
      <autoFilter ref="A1:AR862" xr:uid="{B4772A41-14AC-4CB6-A71A-AE29FF267386}">
        <filterColumn colId="21">
          <filters>
            <filter val="Ativo"/>
          </filters>
        </filterColumn>
      </autoFilter>
    </customSheetView>
    <customSheetView guid="{D9714124-8E25-4301-BACE-4C4F4E343C0C}" filter="1" showAutoFilter="1">
      <pageMargins left="0.511811024" right="0.511811024" top="0.78740157499999996" bottom="0.78740157499999996" header="0.31496062000000002" footer="0.31496062000000002"/>
      <autoFilter ref="A1:AR862" xr:uid="{CB7637E3-AE48-474C-A715-AC7ABC92CC9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32A7250-E5FF-4B3D-B3B3-FB767483B53E}" filter="1" showAutoFilter="1">
      <pageMargins left="0.511811024" right="0.511811024" top="0.78740157499999996" bottom="0.78740157499999996" header="0.31496062000000002" footer="0.31496062000000002"/>
      <autoFilter ref="Q2:Q871" xr:uid="{17D661F3-5253-487E-8274-6FB8007F9B5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F7BFD1C-DCAA-4443-A7BF-EC062362FAF8}" filter="1" showAutoFilter="1">
      <pageMargins left="0.511811024" right="0.511811024" top="0.78740157499999996" bottom="0.78740157499999996" header="0.31496062000000002" footer="0.31496062000000002"/>
      <autoFilter ref="B2:AL866" xr:uid="{963C9816-6AA4-44BB-8377-5E605BBDDDD2}"/>
    </customSheetView>
    <customSheetView guid="{2F4CB44D-37BC-41E4-84CC-12559C458F42}" filter="1" showAutoFilter="1">
      <pageMargins left="0.511811024" right="0.511811024" top="0.78740157499999996" bottom="0.78740157499999996" header="0.31496062000000002" footer="0.31496062000000002"/>
      <autoFilter ref="K2:K871" xr:uid="{301A9825-60BB-456C-BB15-7ECB76150E8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6F0C372-8966-448D-BE61-A6A4C969B071}" filter="1" showAutoFilter="1">
      <pageMargins left="0.511811024" right="0.511811024" top="0.78740157499999996" bottom="0.78740157499999996" header="0.31496062000000002" footer="0.31496062000000002"/>
      <autoFilter ref="A2:AT862" xr:uid="{6CE598F1-C9B9-4C39-A6D4-936E8D0BB73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4016D3-A53E-4A74-BBEE-16465BE1E141}" filter="1" showAutoFilter="1">
      <pageMargins left="0.511811024" right="0.511811024" top="0.78740157499999996" bottom="0.78740157499999996" header="0.31496062000000002" footer="0.31496062000000002"/>
      <autoFilter ref="A2:AR862" xr:uid="{C6542C24-EF3E-45D4-B5AF-85530143FBC8}"/>
    </customSheetView>
    <customSheetView guid="{B782C1F4-15CD-48EE-B244-BF066DABA2A4}" filter="1" showAutoFilter="1">
      <pageMargins left="0.511811024" right="0.511811024" top="0.78740157499999996" bottom="0.78740157499999996" header="0.31496062000000002" footer="0.31496062000000002"/>
      <autoFilter ref="A2:AS862" xr:uid="{47617775-6D2B-4893-AB07-1211FDB2B1FB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46DF52E-CEC9-4CD4-8E0A-692C73C58AAF}" filter="1" showAutoFilter="1">
      <pageMargins left="0.511811024" right="0.511811024" top="0.78740157499999996" bottom="0.78740157499999996" header="0.31496062000000002" footer="0.31496062000000002"/>
      <autoFilter ref="A1:AS862" xr:uid="{BEE63A7A-3497-4C7D-9595-1F43D46F200F}">
        <filterColumn colId="21">
          <filters>
            <filter val="Inativo"/>
          </filters>
        </filterColumn>
      </autoFilter>
    </customSheetView>
    <customSheetView guid="{55766639-4A1F-4771-AE72-8F8A1D08F905}" filter="1" showAutoFilter="1">
      <pageMargins left="0.511811024" right="0.511811024" top="0.78740157499999996" bottom="0.78740157499999996" header="0.31496062000000002" footer="0.31496062000000002"/>
      <autoFilter ref="A1:AQ862" xr:uid="{23515ABE-A271-4D3D-8AEB-D7DCD7A25EE9}"/>
    </customSheetView>
    <customSheetView guid="{DFEC6C77-A8E1-4475-A63A-E8E3A08B6281}" filter="1" showAutoFilter="1">
      <pageMargins left="0.511811024" right="0.511811024" top="0.78740157499999996" bottom="0.78740157499999996" header="0.31496062000000002" footer="0.31496062000000002"/>
      <autoFilter ref="A1:AR862" xr:uid="{3F295B68-3E0A-4632-8A90-AE4222BA77BC}">
        <filterColumn colId="21">
          <filters>
            <filter val="Inativo"/>
          </filters>
        </filterColumn>
      </autoFilter>
    </customSheetView>
    <customSheetView guid="{EC2E5344-0DB9-4730-83CB-724CD4FF0DD4}" filter="1" showAutoFilter="1">
      <pageMargins left="0.511811024" right="0.511811024" top="0.78740157499999996" bottom="0.78740157499999996" header="0.31496062000000002" footer="0.31496062000000002"/>
      <autoFilter ref="A2:AS862" xr:uid="{5E11EFAF-0892-4CE0-873B-B7312C2727CD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DA8685C-5A60-421C-A0C4-46FE703BAAE2}" filter="1" showAutoFilter="1">
      <pageMargins left="0.511811024" right="0.511811024" top="0.78740157499999996" bottom="0.78740157499999996" header="0.31496062000000002" footer="0.31496062000000002"/>
      <autoFilter ref="B2:AL866" xr:uid="{DCA4F53D-1CFC-4099-9E06-C644BDBA014D}"/>
    </customSheetView>
    <customSheetView guid="{3EC179CE-F850-4C1F-82A9-6B5EE5D0697B}" filter="1" showAutoFilter="1">
      <pageMargins left="0.511811024" right="0.511811024" top="0.78740157499999996" bottom="0.78740157499999996" header="0.31496062000000002" footer="0.31496062000000002"/>
      <autoFilter ref="B2:AK866" xr:uid="{A7233EDB-C3BF-497B-84D2-BF64BA39ECFA}"/>
    </customSheetView>
    <customSheetView guid="{A089A245-8689-4BD5-96A3-973CDE4038C9}" filter="1" showAutoFilter="1">
      <pageMargins left="0.511811024" right="0.511811024" top="0.78740157499999996" bottom="0.78740157499999996" header="0.31496062000000002" footer="0.31496062000000002"/>
      <autoFilter ref="F2:F871" xr:uid="{7CF7D389-1ADD-4DA4-AF5B-437E664B9943}"/>
    </customSheetView>
    <customSheetView guid="{221E1637-3039-4F0D-992F-5092C2177307}" filter="1" showAutoFilter="1">
      <pageMargins left="0.511811024" right="0.511811024" top="0.78740157499999996" bottom="0.78740157499999996" header="0.31496062000000002" footer="0.31496062000000002"/>
      <autoFilter ref="K2:K871" xr:uid="{F73FF2B2-3610-4139-8630-1FF74182F59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E64209C-2408-484D-82B7-754145924ECC}" filter="1" showAutoFilter="1">
      <pageMargins left="0.511811024" right="0.511811024" top="0.78740157499999996" bottom="0.78740157499999996" header="0.31496062000000002" footer="0.31496062000000002"/>
      <autoFilter ref="A1:AT862" xr:uid="{645B0DA8-7A7E-46A5-B3D9-9A57847002F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9F006E9-D335-4240-B009-B31BC28B482C}" filter="1" showAutoFilter="1">
      <pageMargins left="0.511811024" right="0.511811024" top="0.78740157499999996" bottom="0.78740157499999996" header="0.31496062000000002" footer="0.31496062000000002"/>
      <autoFilter ref="A2:AR862" xr:uid="{F8D4442B-AA2A-4882-BA8D-D0E8BACF68E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ACD0B61-1B78-48D9-BE90-587D0AB79712}" filter="1" showAutoFilter="1">
      <pageMargins left="0.511811024" right="0.511811024" top="0.78740157499999996" bottom="0.78740157499999996" header="0.31496062000000002" footer="0.31496062000000002"/>
      <autoFilter ref="B2:AL866" xr:uid="{8232CAAE-983C-4D4A-AED1-588CC10C28B9}"/>
    </customSheetView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K2:L871" xr:uid="{5DDA0829-C8BA-42B1-B4B1-ED2A3250D29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52FF23E-6AF7-42C7-8D4E-C9544DACE46D}" filter="1" showAutoFilter="1">
      <pageMargins left="0.511811024" right="0.511811024" top="0.78740157499999996" bottom="0.78740157499999996" header="0.31496062000000002" footer="0.31496062000000002"/>
      <autoFilter ref="A1:AR862" xr:uid="{7CBD7FE5-1DF2-435D-9A0B-4112DDA39B3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5E3FA70-3F56-4833-9A8F-D4A197A58A0F}" filter="1" showAutoFilter="1">
      <pageMargins left="0.511811024" right="0.511811024" top="0.78740157499999996" bottom="0.78740157499999996" header="0.31496062000000002" footer="0.31496062000000002"/>
      <autoFilter ref="A1:AO871" xr:uid="{8876803C-3251-41BF-B21D-1F81541614E6}"/>
    </customSheetView>
    <customSheetView guid="{E03DA272-DEB6-4B86-90DF-C1CC2972C74C}" filter="1" showAutoFilter="1">
      <pageMargins left="0.511811024" right="0.511811024" top="0.78740157499999996" bottom="0.78740157499999996" header="0.31496062000000002" footer="0.31496062000000002"/>
      <autoFilter ref="AD2:AD871" xr:uid="{E0C18C81-B5D9-4145-9910-7550CD3D595D}"/>
    </customSheetView>
    <customSheetView guid="{18B28D78-E139-485F-B198-A066ADAAB7B0}" filter="1" showAutoFilter="1">
      <pageMargins left="0.511811024" right="0.511811024" top="0.78740157499999996" bottom="0.78740157499999996" header="0.31496062000000002" footer="0.31496062000000002"/>
      <autoFilter ref="A1:AO871" xr:uid="{9FFACEC2-9D06-4602-A854-1A02761A148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655F4A64-E463-4C71-9D27-1D1B1DC6A91D}" filter="1" showAutoFilter="1">
      <pageMargins left="0.511811024" right="0.511811024" top="0.78740157499999996" bottom="0.78740157499999996" header="0.31496062000000002" footer="0.31496062000000002"/>
      <autoFilter ref="A1:AO862" xr:uid="{E4DDFEB5-AFB9-4887-9B80-A31E3938B728}"/>
    </customSheetView>
    <customSheetView guid="{215C1A64-1E77-48D6-8471-C4F049EDE50D}" filter="1" showAutoFilter="1">
      <pageMargins left="0.511811024" right="0.511811024" top="0.78740157499999996" bottom="0.78740157499999996" header="0.31496062000000002" footer="0.31496062000000002"/>
      <autoFilter ref="A1:AN866" xr:uid="{3B2C1CD3-0715-4748-9C70-2B6F7598014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173E03CB-EC4C-48C1-B18C-01184799C0BF}" filter="1" showAutoFilter="1">
      <pageMargins left="0.511811024" right="0.511811024" top="0.78740157499999996" bottom="0.78740157499999996" header="0.31496062000000002" footer="0.31496062000000002"/>
      <autoFilter ref="A2:AT862" xr:uid="{0BDCDF17-C9AF-4FE0-AB45-55FF13D3F8C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86879CF-202F-4EDC-9FC6-ED6D7EC0E6A7}" filter="1" showAutoFilter="1">
      <pageMargins left="0.511811024" right="0.511811024" top="0.78740157499999996" bottom="0.78740157499999996" header="0.31496062000000002" footer="0.31496062000000002"/>
      <autoFilter ref="K2:K871" xr:uid="{06338308-E3D7-4C9F-98FC-F0A93773C5E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BBCE056-53DB-47F2-A9F3-CAD3F08BACE1}" filter="1" showAutoFilter="1">
      <pageMargins left="0.511811024" right="0.511811024" top="0.78740157499999996" bottom="0.78740157499999996" header="0.31496062000000002" footer="0.31496062000000002"/>
      <autoFilter ref="A1:AT862" xr:uid="{D68EC822-69F3-44A1-90E6-EC46F49D174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D675A77-B3C5-44EA-A359-97255382CB74}" filter="1" showAutoFilter="1">
      <pageMargins left="0.511811024" right="0.511811024" top="0.78740157499999996" bottom="0.78740157499999996" header="0.31496062000000002" footer="0.31496062000000002"/>
      <autoFilter ref="E2:F871" xr:uid="{F94836DC-010D-478D-9E11-05F956CF7694}"/>
    </customSheetView>
    <customSheetView guid="{86438F44-7477-4B36-BE93-D2C002A3F618}" filter="1" showAutoFilter="1">
      <pageMargins left="0.511811024" right="0.511811024" top="0.78740157499999996" bottom="0.78740157499999996" header="0.31496062000000002" footer="0.31496062000000002"/>
      <autoFilter ref="A1:AT866" xr:uid="{7BD4C565-62B0-4298-B8BF-031D53F614F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C75CA24-9D2B-4B35-9775-A5F392E44157}" filter="1" showAutoFilter="1">
      <pageMargins left="0.511811024" right="0.511811024" top="0.78740157499999996" bottom="0.78740157499999996" header="0.31496062000000002" footer="0.31496062000000002"/>
      <autoFilter ref="A1:AR862" xr:uid="{D80A0E84-C2C8-4DAF-944D-ADEE0FA89575}">
        <filterColumn colId="21">
          <filters>
            <filter val="Inativo"/>
          </filters>
        </filterColumn>
      </autoFilter>
    </customSheetView>
    <customSheetView guid="{4A4D63C1-0A34-48BD-9E12-3D58DA19A593}" filter="1" showAutoFilter="1">
      <pageMargins left="0.511811024" right="0.511811024" top="0.78740157499999996" bottom="0.78740157499999996" header="0.31496062000000002" footer="0.31496062000000002"/>
      <autoFilter ref="A1:AT862" xr:uid="{BA1237C9-1A8A-4C97-90CB-91B8D0545B9D}">
        <filterColumn colId="7">
          <filters>
            <filter val="Pode Operar"/>
          </filters>
        </filterColumn>
      </autoFilter>
    </customSheetView>
    <customSheetView guid="{A53AC316-55F1-4F0D-A53F-69BB524CCC30}" filter="1" showAutoFilter="1">
      <pageMargins left="0.511811024" right="0.511811024" top="0.78740157499999996" bottom="0.78740157499999996" header="0.31496062000000002" footer="0.31496062000000002"/>
      <autoFilter ref="A1:AR862" xr:uid="{7BE9A9AB-7FDE-4632-BE9A-DE52F65FA5BD}"/>
    </customSheetView>
    <customSheetView guid="{5BF9BF71-2F10-4C6F-AAEB-857624019D12}" filter="1" showAutoFilter="1">
      <pageMargins left="0.511811024" right="0.511811024" top="0.78740157499999996" bottom="0.78740157499999996" header="0.31496062000000002" footer="0.31496062000000002"/>
      <autoFilter ref="A1:AO871" xr:uid="{8DC116A4-A4B4-4980-8FB0-983DB0A1CCB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6047824-9E58-469F-9D2E-32690140E0DC}" filter="1" showAutoFilter="1">
      <pageMargins left="0.511811024" right="0.511811024" top="0.78740157499999996" bottom="0.78740157499999996" header="0.31496062000000002" footer="0.31496062000000002"/>
      <autoFilter ref="A1:AO870" xr:uid="{A114D13B-BA58-464D-B416-20FE6A26F16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6AE7A81-F9F0-401F-B08C-994CF4026797}" filter="1" showAutoFilter="1">
      <pageMargins left="0.511811024" right="0.511811024" top="0.78740157499999996" bottom="0.78740157499999996" header="0.31496062000000002" footer="0.31496062000000002"/>
      <autoFilter ref="A1:AR862" xr:uid="{C3897236-DFEA-45B3-AE57-9EB442CE31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E5FB1C1-2F34-4A4E-BA43-82F371CA8767}" filter="1" showAutoFilter="1">
      <pageMargins left="0.511811024" right="0.511811024" top="0.78740157499999996" bottom="0.78740157499999996" header="0.31496062000000002" footer="0.31496062000000002"/>
      <autoFilter ref="A1:AR862" xr:uid="{D29D3EA3-86CF-4AED-ACB9-CA77350F4916}"/>
    </customSheetView>
    <customSheetView guid="{BE211483-7F9F-459E-8477-55C5FECFFF9D}" filter="1" showAutoFilter="1">
      <pageMargins left="0.511811024" right="0.511811024" top="0.78740157499999996" bottom="0.78740157499999996" header="0.31496062000000002" footer="0.31496062000000002"/>
      <autoFilter ref="B2:AL866" xr:uid="{EC82F675-8C20-42BD-AC80-7B069843A041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CC9D7258-111A-46CF-B5E0-D860C7823E4B}" filter="1" showAutoFilter="1">
      <pageMargins left="0.511811024" right="0.511811024" top="0.78740157499999996" bottom="0.78740157499999996" header="0.31496062000000002" footer="0.31496062000000002"/>
      <autoFilter ref="A1:AT866" xr:uid="{370AB311-7FD1-4451-A499-4E1B34E95781}">
        <filterColumn colId="7">
          <filters blank="1">
            <filter val="Ativo"/>
          </filters>
        </filterColumn>
      </autoFilter>
    </customSheetView>
    <customSheetView guid="{1A6F302A-BA07-4CD3-A093-90393FE1667E}" filter="1" showAutoFilter="1">
      <pageMargins left="0.511811024" right="0.511811024" top="0.78740157499999996" bottom="0.78740157499999996" header="0.31496062000000002" footer="0.31496062000000002"/>
      <autoFilter ref="D2:F871" xr:uid="{6EB935A2-46A3-44D9-B53A-ACCFE7C1CF5D}"/>
    </customSheetView>
    <customSheetView guid="{4A7B5037-6C07-4C5B-AA70-861F1DFAA74C}" filter="1" showAutoFilter="1">
      <pageMargins left="0.511811024" right="0.511811024" top="0.78740157499999996" bottom="0.78740157499999996" header="0.31496062000000002" footer="0.31496062000000002"/>
      <autoFilter ref="A1:AT862" xr:uid="{F0022F0F-FED1-41B1-A350-E3450A35D2D1}"/>
    </customSheetView>
    <customSheetView guid="{05B11975-5522-44B4-8691-755B40725DAE}" filter="1" showAutoFilter="1">
      <pageMargins left="0.511811024" right="0.511811024" top="0.78740157499999996" bottom="0.78740157499999996" header="0.31496062000000002" footer="0.31496062000000002"/>
      <autoFilter ref="A1:AT862" xr:uid="{47E1A390-241F-423F-B6A7-BE467CE6CEFA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7C487B5C-00E3-4FAB-BAE4-EB2EF50D5843}" filter="1" showAutoFilter="1">
      <pageMargins left="0.511811024" right="0.511811024" top="0.78740157499999996" bottom="0.78740157499999996" header="0.31496062000000002" footer="0.31496062000000002"/>
      <autoFilter ref="A1:AN866" xr:uid="{59541FD5-4D20-4B02-B08F-5A9929F29EA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4B3C214-3692-40E0-B41B-A4049FC9D0E8}" filter="1" showAutoFilter="1">
      <pageMargins left="0.511811024" right="0.511811024" top="0.78740157499999996" bottom="0.78740157499999996" header="0.31496062000000002" footer="0.31496062000000002"/>
      <autoFilter ref="F2:F871" xr:uid="{EA51D268-CBD5-4884-914C-59908F0FE3A6}"/>
    </customSheetView>
    <customSheetView guid="{486BBF83-8686-410D-B82F-160744D34A7D}" filter="1" showAutoFilter="1">
      <pageMargins left="0.511811024" right="0.511811024" top="0.78740157499999996" bottom="0.78740157499999996" header="0.31496062000000002" footer="0.31496062000000002"/>
      <autoFilter ref="B2:AK866" xr:uid="{41D8E08B-AED1-4608-B852-BA7CA0FA2E72}"/>
    </customSheetView>
    <customSheetView guid="{51A13919-F655-4B83-B438-6D2A768D66D5}" filter="1" showAutoFilter="1">
      <pageMargins left="0.511811024" right="0.511811024" top="0.78740157499999996" bottom="0.78740157499999996" header="0.31496062000000002" footer="0.31496062000000002"/>
      <autoFilter ref="A1:BB866" xr:uid="{C606AF7B-AB92-4AB4-B3B9-D416C5C67B37}"/>
    </customSheetView>
    <customSheetView guid="{E5FC0129-34C9-40A4-A796-658E703A3777}" filter="1" showAutoFilter="1">
      <pageMargins left="0.511811024" right="0.511811024" top="0.78740157499999996" bottom="0.78740157499999996" header="0.31496062000000002" footer="0.31496062000000002"/>
      <autoFilter ref="B2:Q866" xr:uid="{DF3D4C81-E969-4A1C-9ED3-1FC1140B1FC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36B5BF4-0EFB-463F-BC21-9ECB03064D21}" filter="1" showAutoFilter="1">
      <pageMargins left="0.511811024" right="0.511811024" top="0.78740157499999996" bottom="0.78740157499999996" header="0.31496062000000002" footer="0.31496062000000002"/>
      <autoFilter ref="A1:AR862" xr:uid="{A5D05AA6-0A35-4C42-98FD-ECFF78C85F3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B3D477C-6D0C-4D65-83D4-6799842AA26F}" filter="1" showAutoFilter="1">
      <pageMargins left="0.511811024" right="0.511811024" top="0.78740157499999996" bottom="0.78740157499999996" header="0.31496062000000002" footer="0.31496062000000002"/>
      <autoFilter ref="M2:M871" xr:uid="{0C689948-1DFC-4BCE-B1A2-A9CA8CC2CB3F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0E7F89A-6BFF-4822-AAC1-FB4859E6E2E7}" filter="1" showAutoFilter="1">
      <pageMargins left="0.511811024" right="0.511811024" top="0.78740157499999996" bottom="0.78740157499999996" header="0.31496062000000002" footer="0.31496062000000002"/>
      <autoFilter ref="A1:AS862" xr:uid="{89F81513-7297-4866-AFC5-A81D56944CE7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744181E-B43A-48B8-929A-163009EA7C74}" filter="1" showAutoFilter="1">
      <pageMargins left="0.511811024" right="0.511811024" top="0.78740157499999996" bottom="0.78740157499999996" header="0.31496062000000002" footer="0.31496062000000002"/>
      <autoFilter ref="B2:AL866" xr:uid="{3D784692-9AF4-49EA-B749-407960E838D7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79EAEFE-82BD-4835-B5BD-A2A252FA5C93}" filter="1" showAutoFilter="1">
      <pageMargins left="0.511811024" right="0.511811024" top="0.78740157499999996" bottom="0.78740157499999996" header="0.31496062000000002" footer="0.31496062000000002"/>
      <autoFilter ref="D2:AK871" xr:uid="{570207AA-4117-443A-8931-E59ECBB9C19B}"/>
    </customSheetView>
    <customSheetView guid="{F3ABE50E-4DF4-4ACB-866D-B9026F134665}" filter="1" showAutoFilter="1">
      <pageMargins left="0.511811024" right="0.511811024" top="0.78740157499999996" bottom="0.78740157499999996" header="0.31496062000000002" footer="0.31496062000000002"/>
      <autoFilter ref="A1:AN866" xr:uid="{1C8E97E5-96AC-4F5B-B905-6D20BEFC0CA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E9661E7-15EA-47EA-A629-C01CE7C0130B}" filter="1" showAutoFilter="1">
      <pageMargins left="0.511811024" right="0.511811024" top="0.78740157499999996" bottom="0.78740157499999996" header="0.31496062000000002" footer="0.31496062000000002"/>
      <autoFilter ref="D2:K871" xr:uid="{158B3468-4877-42DB-8AC7-0C32693EC44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D17AFA-9A45-4900-9112-1D79E9080D62}" filter="1" showAutoFilter="1">
      <pageMargins left="0.511811024" right="0.511811024" top="0.78740157499999996" bottom="0.78740157499999996" header="0.31496062000000002" footer="0.31496062000000002"/>
      <autoFilter ref="B2:AL866" xr:uid="{DDDF9E26-EA54-445D-A29D-A22AFF840F5D}"/>
    </customSheetView>
    <customSheetView guid="{05DCF338-6884-4A43-BBA1-39BA026EA3B3}" filter="1" showAutoFilter="1">
      <pageMargins left="0.511811024" right="0.511811024" top="0.78740157499999996" bottom="0.78740157499999996" header="0.31496062000000002" footer="0.31496062000000002"/>
      <autoFilter ref="B2:AK866" xr:uid="{7202E35F-335A-4547-893C-9A1057C4D187}"/>
    </customSheetView>
    <customSheetView guid="{DEE763AF-DF04-421A-857E-024E46575928}" filter="1" showAutoFilter="1">
      <pageMargins left="0.511811024" right="0.511811024" top="0.78740157499999996" bottom="0.78740157499999996" header="0.31496062000000002" footer="0.31496062000000002"/>
      <autoFilter ref="A1:AT862" xr:uid="{520886DC-58AA-43EE-8FE3-323832C1508B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CF44D90-F9A3-4163-AC28-5CC7D3523D30}" filter="1" showAutoFilter="1">
      <pageMargins left="0.511811024" right="0.511811024" top="0.78740157499999996" bottom="0.78740157499999996" header="0.31496062000000002" footer="0.31496062000000002"/>
      <autoFilter ref="F2:AK871" xr:uid="{8339D224-DD31-407A-A4C7-C3AF675C5553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829A124-8F85-45D9-89F6-651F8B8F5615}" filter="1" showAutoFilter="1">
      <pageMargins left="0.511811024" right="0.511811024" top="0.78740157499999996" bottom="0.78740157499999996" header="0.31496062000000002" footer="0.31496062000000002"/>
      <autoFilter ref="A1:AO871" xr:uid="{12363233-7B1A-4825-AE46-4DC4F915C1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8E303A8-F632-422F-B057-1B5597A6753D}" filter="1" showAutoFilter="1">
      <pageMargins left="0.511811024" right="0.511811024" top="0.78740157499999996" bottom="0.78740157499999996" header="0.31496062000000002" footer="0.31496062000000002"/>
      <autoFilter ref="A2:AT862" xr:uid="{6E5CDC04-41B3-4BFF-B260-70815B1667BD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8F280B5-7309-4DF1-9BD2-9590EA510B0C}" filter="1" showAutoFilter="1">
      <pageMargins left="0.511811024" right="0.511811024" top="0.78740157499999996" bottom="0.78740157499999996" header="0.31496062000000002" footer="0.31496062000000002"/>
      <autoFilter ref="A2:AS862" xr:uid="{A3FA3156-7008-462A-AC98-0E8D01C171E1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A691156-CAFF-47F7-A8CA-5F4A41CE1140}" filter="1" showAutoFilter="1">
      <pageMargins left="0.511811024" right="0.511811024" top="0.78740157499999996" bottom="0.78740157499999996" header="0.31496062000000002" footer="0.31496062000000002"/>
      <autoFilter ref="A1:AN866" xr:uid="{C9CA59DA-4EA2-448F-8708-843977EB5F3F}"/>
    </customSheetView>
    <customSheetView guid="{C21F9AC7-83AE-4A99-AF55-F0B470CBCA04}" filter="1" showAutoFilter="1">
      <pageMargins left="0.511811024" right="0.511811024" top="0.78740157499999996" bottom="0.78740157499999996" header="0.31496062000000002" footer="0.31496062000000002"/>
      <autoFilter ref="D2:F871" xr:uid="{977E95FD-A5D0-4643-AF9B-8D159C781361}"/>
    </customSheetView>
    <customSheetView guid="{53CD42C4-5E4E-460C-AE3A-9CC5D148912A}" filter="1" showAutoFilter="1">
      <pageMargins left="0.511811024" right="0.511811024" top="0.78740157499999996" bottom="0.78740157499999996" header="0.31496062000000002" footer="0.31496062000000002"/>
      <autoFilter ref="AT8:AT859" xr:uid="{EA38262E-EBB5-43A2-8FAC-9E90754F0798}"/>
    </customSheetView>
    <customSheetView guid="{F7E77AC1-7DDA-42C6-A543-57448F98548E}" filter="1" showAutoFilter="1">
      <pageMargins left="0.511811024" right="0.511811024" top="0.78740157499999996" bottom="0.78740157499999996" header="0.31496062000000002" footer="0.31496062000000002"/>
      <autoFilter ref="B2:AK866" xr:uid="{71B10A27-C25B-473F-9C8F-05215ED6AE47}"/>
    </customSheetView>
    <customSheetView guid="{8CA8846E-7409-464D-8BE7-34F85B724DDC}" filter="1" showAutoFilter="1">
      <pageMargins left="0.511811024" right="0.511811024" top="0.78740157499999996" bottom="0.78740157499999996" header="0.31496062000000002" footer="0.31496062000000002"/>
      <autoFilter ref="B2:AI866" xr:uid="{10F27266-70A2-4A63-AF03-C67057178E99}"/>
    </customSheetView>
    <customSheetView guid="{564DC3D9-F69F-4CB2-9E1E-F35FCBBE389A}" filter="1" showAutoFilter="1">
      <pageMargins left="0.511811024" right="0.511811024" top="0.78740157499999996" bottom="0.78740157499999996" header="0.31496062000000002" footer="0.31496062000000002"/>
      <autoFilter ref="A2:AT862" xr:uid="{3E424210-6EFC-494B-9A06-4AD55EDC947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CE7866-CEE4-497E-9AC3-F231F4AFA8CA}" filter="1" showAutoFilter="1">
      <pageMargins left="0.511811024" right="0.511811024" top="0.78740157499999996" bottom="0.78740157499999996" header="0.31496062000000002" footer="0.31496062000000002"/>
      <autoFilter ref="A1:AN866" xr:uid="{BFF8D3DD-6D6A-43A2-8241-938EE0933D51}"/>
    </customSheetView>
    <customSheetView guid="{AB0E273A-EEB2-44EE-8E34-024AD8A9E40B}" filter="1" showAutoFilter="1">
      <pageMargins left="0.511811024" right="0.511811024" top="0.78740157499999996" bottom="0.78740157499999996" header="0.31496062000000002" footer="0.31496062000000002"/>
      <autoFilter ref="A1:AQ862" xr:uid="{919F4688-F5B0-4E73-A391-16712CE1CF5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C97C3B7-7B5C-4AF0-BA27-DEA71A2C6777}" filter="1" showAutoFilter="1">
      <pageMargins left="0.511811024" right="0.511811024" top="0.78740157499999996" bottom="0.78740157499999996" header="0.31496062000000002" footer="0.31496062000000002"/>
      <autoFilter ref="B2:AL866" xr:uid="{43B66BDF-9BEE-4E16-B240-08924AA6D85A}"/>
    </customSheetView>
    <customSheetView guid="{9C84F6D7-449D-4265-BB5D-DE39E7BC3340}" filter="1" showAutoFilter="1">
      <pageMargins left="0.511811024" right="0.511811024" top="0.78740157499999996" bottom="0.78740157499999996" header="0.31496062000000002" footer="0.31496062000000002"/>
      <autoFilter ref="A1:AR862" xr:uid="{1E9DBCF0-EF4A-4D7A-B8D2-96936330A981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0183F34-E69C-4A8E-9640-6648D2313FDC}" filter="1" showAutoFilter="1">
      <pageMargins left="0.511811024" right="0.511811024" top="0.78740157499999996" bottom="0.78740157499999996" header="0.31496062000000002" footer="0.31496062000000002"/>
      <autoFilter ref="A1:AO871" xr:uid="{9A0845CF-4BC4-409D-ABFF-6EBA0045D17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DCB9A96-0C4C-48B8-BBB7-811E56B853EA}" filter="1" showAutoFilter="1">
      <pageMargins left="0.511811024" right="0.511811024" top="0.78740157499999996" bottom="0.78740157499999996" header="0.31496062000000002" footer="0.31496062000000002"/>
      <autoFilter ref="A2:AS862" xr:uid="{191F318A-952D-448C-8386-5EC29BC69CBB}"/>
    </customSheetView>
    <customSheetView guid="{E035184C-937F-4E78-B131-1D960FDF7C80}" filter="1" showAutoFilter="1">
      <pageMargins left="0.511811024" right="0.511811024" top="0.78740157499999996" bottom="0.78740157499999996" header="0.31496062000000002" footer="0.31496062000000002"/>
      <autoFilter ref="F2:F871" xr:uid="{4F6757CE-8C66-4AE4-879B-6B0207C2430E}"/>
    </customSheetView>
    <customSheetView guid="{A6D5A9AD-C08B-47F7-96A4-B7EB0101A2A1}" filter="1" showAutoFilter="1">
      <pageMargins left="0.511811024" right="0.511811024" top="0.78740157499999996" bottom="0.78740157499999996" header="0.31496062000000002" footer="0.31496062000000002"/>
      <autoFilter ref="B2:AI866" xr:uid="{807D51A1-92CF-4F30-A574-75C046A7D11E}"/>
    </customSheetView>
    <customSheetView guid="{4663C462-0CC0-44B2-927B-C8B8AAD703C7}" filter="1" showAutoFilter="1">
      <pageMargins left="0.511811024" right="0.511811024" top="0.78740157499999996" bottom="0.78740157499999996" header="0.31496062000000002" footer="0.31496062000000002"/>
      <autoFilter ref="D2:F871" xr:uid="{2A781849-AF98-4D97-B15A-CACFF65AEABB}"/>
    </customSheetView>
    <customSheetView guid="{430D2ABB-29A3-4242-8BA3-56A0461CEE12}" filter="1" showAutoFilter="1">
      <pageMargins left="0.511811024" right="0.511811024" top="0.78740157499999996" bottom="0.78740157499999996" header="0.31496062000000002" footer="0.31496062000000002"/>
      <autoFilter ref="A2:AT862" xr:uid="{9F0AABDD-F6C5-4040-A56B-619161932A00}">
        <filterColumn colId="7">
          <filters>
            <filter val="Pode Operar"/>
          </filters>
        </filterColumn>
      </autoFilter>
    </customSheetView>
    <customSheetView guid="{C204621B-B0E7-44F3-93D4-8D7B6201580A}" filter="1" showAutoFilter="1">
      <pageMargins left="0.511811024" right="0.511811024" top="0.78740157499999996" bottom="0.78740157499999996" header="0.31496062000000002" footer="0.31496062000000002"/>
      <autoFilter ref="A1:AR862" xr:uid="{32F10C24-AFB7-4614-93CF-598A1267E38E}"/>
    </customSheetView>
    <customSheetView guid="{464E467D-5F69-45A6-B615-C09F27CC4D65}" filter="1" showAutoFilter="1">
      <pageMargins left="0.511811024" right="0.511811024" top="0.78740157499999996" bottom="0.78740157499999996" header="0.31496062000000002" footer="0.31496062000000002"/>
      <autoFilter ref="B2:AM866" xr:uid="{6F9EAAF6-8D30-4716-9D23-B2C8B56A810A}"/>
    </customSheetView>
    <customSheetView guid="{FCE0AB43-8CA6-445B-B14B-6AC5CA774192}" filter="1" showAutoFilter="1">
      <pageMargins left="0.511811024" right="0.511811024" top="0.78740157499999996" bottom="0.78740157499999996" header="0.31496062000000002" footer="0.31496062000000002"/>
      <autoFilter ref="B2:AL866" xr:uid="{04C0ADB8-E3FE-4EB9-88EE-4807DE3EAF5F}"/>
    </customSheetView>
    <customSheetView guid="{56652546-6C73-486E-AFD3-0D49ABB1697B}" filter="1" showAutoFilter="1">
      <pageMargins left="0.511811024" right="0.511811024" top="0.78740157499999996" bottom="0.78740157499999996" header="0.31496062000000002" footer="0.31496062000000002"/>
      <autoFilter ref="D2:E864" xr:uid="{80E2CA2B-1294-4CA6-A232-C777468616B4}">
        <filterColumn colId="1">
          <filters>
            <filter val="SUL"/>
          </filters>
        </filterColumn>
      </autoFilter>
    </customSheetView>
    <customSheetView guid="{9405E62A-1FDE-4C04-B6F2-8ADC88E10B4B}" filter="1" showAutoFilter="1">
      <pageMargins left="0.511811024" right="0.511811024" top="0.78740157499999996" bottom="0.78740157499999996" header="0.31496062000000002" footer="0.31496062000000002"/>
      <autoFilter ref="A1:AN866" xr:uid="{58D509CB-820E-4345-9A0B-B3D6733B668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5115F42-C951-4FBF-B8D1-907C434C8B3D}" filter="1" showAutoFilter="1">
      <pageMargins left="0.511811024" right="0.511811024" top="0.78740157499999996" bottom="0.78740157499999996" header="0.31496062000000002" footer="0.31496062000000002"/>
      <autoFilter ref="A1:AQ862" xr:uid="{B607D2AA-CA4D-4C55-9515-95928C2A32C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F3D48A7-AC05-495F-98B5-7DC2B15F5349}" filter="1" showAutoFilter="1">
      <pageMargins left="0.511811024" right="0.511811024" top="0.78740157499999996" bottom="0.78740157499999996" header="0.31496062000000002" footer="0.31496062000000002"/>
      <autoFilter ref="B2:AL866" xr:uid="{8D7A5E16-46AF-46F6-BFA7-1F78F4F6ADB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92C3EBC-94AD-40B7-B21D-3A5947F9A9E6}" filter="1" showAutoFilter="1">
      <pageMargins left="0.511811024" right="0.511811024" top="0.78740157499999996" bottom="0.78740157499999996" header="0.31496062000000002" footer="0.31496062000000002"/>
      <autoFilter ref="D2:AK871" xr:uid="{33243D4E-3F5A-4B03-9BE4-4E21ADACDE36}"/>
    </customSheetView>
    <customSheetView guid="{D8161A08-C861-4FA2-BB0E-9BBEACB3C378}" filter="1" showAutoFilter="1">
      <pageMargins left="0.511811024" right="0.511811024" top="0.78740157499999996" bottom="0.78740157499999996" header="0.31496062000000002" footer="0.31496062000000002"/>
      <autoFilter ref="AE2:AE871" xr:uid="{9F63AF0B-4EEF-47E6-96EB-6DB92F484A83}"/>
    </customSheetView>
    <customSheetView guid="{486B09B3-DCD2-42FD-BB06-72D0F44E55F3}" filter="1" showAutoFilter="1">
      <pageMargins left="0.511811024" right="0.511811024" top="0.78740157499999996" bottom="0.78740157499999996" header="0.31496062000000002" footer="0.31496062000000002"/>
      <autoFilter ref="A1:AR862" xr:uid="{B2D9F981-F239-4C88-BDBB-4317C23EBF1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6A70611-83B5-490F-9BD2-264AD823C98E}" filter="1" showAutoFilter="1">
      <pageMargins left="0.511811024" right="0.511811024" top="0.78740157499999996" bottom="0.78740157499999996" header="0.31496062000000002" footer="0.31496062000000002"/>
      <autoFilter ref="A1:AP871" xr:uid="{9EE4F711-76CF-42C6-8128-6609D42C743D}"/>
    </customSheetView>
    <customSheetView guid="{262F0C02-54FC-4698-8E49-97554AA30FD4}" filter="1" showAutoFilter="1">
      <pageMargins left="0.511811024" right="0.511811024" top="0.78740157499999996" bottom="0.78740157499999996" header="0.31496062000000002" footer="0.31496062000000002"/>
      <autoFilter ref="A1:AR862" xr:uid="{21664C43-7E54-43DB-94D3-446D7080531F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B333884C-67A0-4BB4-9FF4-FEA6F6964E2D}" filter="1" showAutoFilter="1">
      <pageMargins left="0.511811024" right="0.511811024" top="0.78740157499999996" bottom="0.78740157499999996" header="0.31496062000000002" footer="0.31496062000000002"/>
      <autoFilter ref="A2:AS862" xr:uid="{3F0FDA10-653B-4E0A-9F52-0B76CCCC52AB}">
        <filterColumn colId="4">
          <filters>
            <filter val="SUL"/>
          </filters>
        </filterColumn>
      </autoFilter>
    </customSheetView>
    <customSheetView guid="{AAACE400-DC6F-485A-9DB2-27821F630088}" filter="1" showAutoFilter="1">
      <pageMargins left="0.511811024" right="0.511811024" top="0.78740157499999996" bottom="0.78740157499999996" header="0.31496062000000002" footer="0.31496062000000002"/>
      <autoFilter ref="A1:AP862" xr:uid="{401ED183-AD89-4204-A885-D09076F73294}">
        <filterColumn colId="4">
          <filters>
            <filter val="DF"/>
          </filters>
        </filterColumn>
      </autoFilter>
    </customSheetView>
    <customSheetView guid="{B7F0583B-20C6-4876-BFE5-AE8ABF35FBA4}" filter="1" showAutoFilter="1">
      <pageMargins left="0.511811024" right="0.511811024" top="0.78740157499999996" bottom="0.78740157499999996" header="0.31496062000000002" footer="0.31496062000000002"/>
      <autoFilter ref="A1:F862" xr:uid="{1223C7AF-1AFC-4FAB-8152-9D7C269D3D50}"/>
    </customSheetView>
    <customSheetView guid="{29B00465-73DE-4546-9411-E36452804F5C}" filter="1" showAutoFilter="1">
      <pageMargins left="0.511811024" right="0.511811024" top="0.78740157499999996" bottom="0.78740157499999996" header="0.31496062000000002" footer="0.31496062000000002"/>
      <autoFilter ref="B2:AI866" xr:uid="{0E16D2A9-9C0A-4A33-BE80-29C290BFDF72}"/>
    </customSheetView>
    <customSheetView guid="{16495F87-79C1-4488-9FDB-650FE16A84E5}" filter="1" showAutoFilter="1">
      <pageMargins left="0.511811024" right="0.511811024" top="0.78740157499999996" bottom="0.78740157499999996" header="0.31496062000000002" footer="0.31496062000000002"/>
      <autoFilter ref="A1:AS862" xr:uid="{41B95F7F-2A72-42E6-8633-FCB73E9CE4F6}"/>
    </customSheetView>
    <customSheetView guid="{057A0B33-B007-4511-9430-2FBEDFFDCADB}" filter="1" showAutoFilter="1">
      <pageMargins left="0.511811024" right="0.511811024" top="0.78740157499999996" bottom="0.78740157499999996" header="0.31496062000000002" footer="0.31496062000000002"/>
      <autoFilter ref="B2:AK871" xr:uid="{7C21B07E-39B2-478A-BE68-2C9D3C4C5CB7}"/>
    </customSheetView>
    <customSheetView guid="{CEB51636-A0B3-4CE8-9012-E122D0165F6A}" filter="1" showAutoFilter="1">
      <pageMargins left="0.511811024" right="0.511811024" top="0.78740157499999996" bottom="0.78740157499999996" header="0.31496062000000002" footer="0.31496062000000002"/>
      <autoFilter ref="B2:AK866" xr:uid="{C116C007-0BB7-4D27-ABBD-6D2E0B5F4A36}"/>
    </customSheetView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B2:AM866" xr:uid="{A76917A7-AF7E-4DC9-B368-7144E9C962AB}">
        <filterColumn colId="6">
          <filters blank="1">
            <filter val="Ativo"/>
            <filter val="Inativo"/>
          </filters>
        </filterColumn>
      </autoFilter>
    </customSheetView>
    <customSheetView guid="{D2FAAF17-83C2-46FB-A957-1738E88B2031}" filter="1" showAutoFilter="1">
      <pageMargins left="0.511811024" right="0.511811024" top="0.78740157499999996" bottom="0.78740157499999996" header="0.31496062000000002" footer="0.31496062000000002"/>
      <autoFilter ref="A1:AS862" xr:uid="{797B0643-3630-4B78-8FA7-60760649A01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04E2B50-C3EF-498C-A2C3-DD92667B6C8D}" filter="1" showAutoFilter="1">
      <pageMargins left="0.511811024" right="0.511811024" top="0.78740157499999996" bottom="0.78740157499999996" header="0.31496062000000002" footer="0.31496062000000002"/>
      <autoFilter ref="A1:AR862" xr:uid="{F79A0138-D8AA-4D1F-B8B8-CC2B5DD93BD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DA8140B-EE46-41C4-A5F2-920591E428F8}" filter="1" showAutoFilter="1">
      <pageMargins left="0.511811024" right="0.511811024" top="0.78740157499999996" bottom="0.78740157499999996" header="0.31496062000000002" footer="0.31496062000000002"/>
      <autoFilter ref="A1:AN866" xr:uid="{60907E25-208B-4FA3-93E7-46C16D482D1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15AA7D8-D90D-477E-8ED3-4E78AD470EFD}" filter="1" showAutoFilter="1">
      <pageMargins left="0.511811024" right="0.511811024" top="0.78740157499999996" bottom="0.78740157499999996" header="0.31496062000000002" footer="0.31496062000000002"/>
      <autoFilter ref="A1:AN866" xr:uid="{E72B7D63-9323-43EE-9E80-20C6A6CACA6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3010BA2-9C20-4BFB-823F-7BA2D932181F}" filter="1" showAutoFilter="1">
      <pageMargins left="0.511811024" right="0.511811024" top="0.78740157499999996" bottom="0.78740157499999996" header="0.31496062000000002" footer="0.31496062000000002"/>
      <autoFilter ref="AL2:AL871" xr:uid="{0DE19985-8A55-4DAF-BA0B-CB4FAE106B9F}"/>
    </customSheetView>
    <customSheetView guid="{CDB222BB-2C1C-4E4B-8FB2-5D5BF4A85F9E}" filter="1" showAutoFilter="1">
      <pageMargins left="0.511811024" right="0.511811024" top="0.78740157499999996" bottom="0.78740157499999996" header="0.31496062000000002" footer="0.31496062000000002"/>
      <autoFilter ref="A2:AS862" xr:uid="{8C197CC1-75A6-4F3B-97B9-9485A2168DC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D9663C2-DC56-477B-A25D-55AC8A278881}" filter="1" showAutoFilter="1">
      <pageMargins left="0.511811024" right="0.511811024" top="0.78740157499999996" bottom="0.78740157499999996" header="0.31496062000000002" footer="0.31496062000000002"/>
      <autoFilter ref="A1:AN866" xr:uid="{B126AF85-03B9-4A6E-8253-4C10C6F56F3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D5660BB-8D14-49F9-9163-E709A6BAC50D}" filter="1" showAutoFilter="1">
      <pageMargins left="0.511811024" right="0.511811024" top="0.78740157499999996" bottom="0.78740157499999996" header="0.31496062000000002" footer="0.31496062000000002"/>
      <autoFilter ref="A2:AP862" xr:uid="{BB95E39C-E526-4C71-8C15-B4E104C0A46C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B69B01E-59FB-48FE-9C4A-53BF31B2F60A}" filter="1" showAutoFilter="1">
      <pageMargins left="0.511811024" right="0.511811024" top="0.78740157499999996" bottom="0.78740157499999996" header="0.31496062000000002" footer="0.31496062000000002"/>
      <autoFilter ref="A1:AO866" xr:uid="{821A5C7E-47CD-4B9F-9A90-A6386BCD64E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53A56A1-6AAC-4EB3-A4A6-F680B3ED99E5}" filter="1" showAutoFilter="1">
      <pageMargins left="0.511811024" right="0.511811024" top="0.78740157499999996" bottom="0.78740157499999996" header="0.31496062000000002" footer="0.31496062000000002"/>
      <autoFilter ref="F2:F871" xr:uid="{26D9E276-980E-4632-B3BC-9BC83B75B011}"/>
    </customSheetView>
    <customSheetView guid="{5CE09BE0-321F-4289-8678-BD60539E23AA}" filter="1" showAutoFilter="1">
      <pageMargins left="0.511811024" right="0.511811024" top="0.78740157499999996" bottom="0.78740157499999996" header="0.31496062000000002" footer="0.31496062000000002"/>
      <autoFilter ref="A2:AR862" xr:uid="{D12FE677-E3A6-42B5-89AC-90FA10160FB3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D396892-EA2C-49EB-B6D6-8C091571F6B3}" filter="1" showAutoFilter="1">
      <pageMargins left="0.511811024" right="0.511811024" top="0.78740157499999996" bottom="0.78740157499999996" header="0.31496062000000002" footer="0.31496062000000002"/>
      <autoFilter ref="F2:M871" xr:uid="{67CE0BEE-0EB5-4690-9CFA-DAAB03D058B7}"/>
    </customSheetView>
    <customSheetView guid="{995E4071-8D80-4E34-95DD-26FE331BFA46}" filter="1" showAutoFilter="1">
      <pageMargins left="0.511811024" right="0.511811024" top="0.78740157499999996" bottom="0.78740157499999996" header="0.31496062000000002" footer="0.31496062000000002"/>
      <autoFilter ref="A2:AQ862" xr:uid="{B89C86AA-A07A-46D6-9025-DF7C61029AB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EE2FC8B-EBD2-45E1-864E-447624B16C1A}" filter="1" showAutoFilter="1">
      <pageMargins left="0.511811024" right="0.511811024" top="0.78740157499999996" bottom="0.78740157499999996" header="0.31496062000000002" footer="0.31496062000000002"/>
      <autoFilter ref="A1:AS862" xr:uid="{B30350CD-21B6-4370-AABC-CD88AFB2B686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7BE36C6-C697-46BF-A77A-4212F95F85EA}" filter="1" showAutoFilter="1">
      <pageMargins left="0.511811024" right="0.511811024" top="0.78740157499999996" bottom="0.78740157499999996" header="0.31496062000000002" footer="0.31496062000000002"/>
      <autoFilter ref="A1:AR862" xr:uid="{7F91E4DD-9DB3-4ACB-A05E-745CE3C310FC}"/>
    </customSheetView>
    <customSheetView guid="{D8CA0EE2-7B16-4054-A9FC-6875AA3F281E}" filter="1" showAutoFilter="1">
      <pageMargins left="0.511811024" right="0.511811024" top="0.78740157499999996" bottom="0.78740157499999996" header="0.31496062000000002" footer="0.31496062000000002"/>
      <autoFilter ref="B2:AL866" xr:uid="{C2C6EB08-E77F-46E4-A949-CF34CFB72562}"/>
    </customSheetView>
    <customSheetView guid="{7BE8E6A0-00F9-49A8-8075-14D0C6C6E86C}" filter="1" showAutoFilter="1">
      <pageMargins left="0.511811024" right="0.511811024" top="0.78740157499999996" bottom="0.78740157499999996" header="0.31496062000000002" footer="0.31496062000000002"/>
      <autoFilter ref="A2:AR862" xr:uid="{C823BFA8-BCDB-423D-B9F9-B61963825B7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94EECCD-58EF-4AF6-910E-6C9209B9826D}" filter="1" showAutoFilter="1">
      <pageMargins left="0.511811024" right="0.511811024" top="0.78740157499999996" bottom="0.78740157499999996" header="0.31496062000000002" footer="0.31496062000000002"/>
      <autoFilter ref="A1:AO871" xr:uid="{859DD365-46A7-4C53-9B57-F81405DA0BE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C01BC2C-727F-4B3A-B488-A74F2A196E98}" filter="1" showAutoFilter="1">
      <pageMargins left="0.511811024" right="0.511811024" top="0.78740157499999996" bottom="0.78740157499999996" header="0.31496062000000002" footer="0.31496062000000002"/>
      <autoFilter ref="A1:AR862" xr:uid="{84A79B83-EE36-4EA5-A5B8-9283D1447B5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50D5B3E-CAD9-4BD2-B4A9-9FEBFE9153FE}" filter="1" showAutoFilter="1">
      <pageMargins left="0.511811024" right="0.511811024" top="0.78740157499999996" bottom="0.78740157499999996" header="0.31496062000000002" footer="0.31496062000000002"/>
      <autoFilter ref="A1:AR871" xr:uid="{0C980746-5323-476B-B678-80644C87F4B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987231-A95C-4810-B5AB-2690685FD3FD}" filter="1" showAutoFilter="1">
      <pageMargins left="0.511811024" right="0.511811024" top="0.78740157499999996" bottom="0.78740157499999996" header="0.31496062000000002" footer="0.31496062000000002"/>
      <autoFilter ref="A1:AN866" xr:uid="{D63760D1-F809-4EE3-853B-0D0C7429202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F12F7F36-4428-4B1F-9ABD-9E9BA35C59D5}" filter="1" showAutoFilter="1">
      <pageMargins left="0.511811024" right="0.511811024" top="0.78740157499999996" bottom="0.78740157499999996" header="0.31496062000000002" footer="0.31496062000000002"/>
      <autoFilter ref="A1:AQ862" xr:uid="{2AAF52BF-E4A3-45D6-97B3-94764ACD8296}"/>
    </customSheetView>
    <customSheetView guid="{8F6D553B-9804-4CD8-9865-EB1B5BAB17DD}" filter="1" showAutoFilter="1">
      <pageMargins left="0.511811024" right="0.511811024" top="0.78740157499999996" bottom="0.78740157499999996" header="0.31496062000000002" footer="0.31496062000000002"/>
      <autoFilter ref="A1:AN871" xr:uid="{B496CEDA-D57D-4643-8596-2AEB0DE36076}"/>
    </customSheetView>
    <customSheetView guid="{B245C1A0-64DB-4137-AE12-0F46050C9FC7}" filter="1" showAutoFilter="1">
      <pageMargins left="0.511811024" right="0.511811024" top="0.78740157499999996" bottom="0.78740157499999996" header="0.31496062000000002" footer="0.31496062000000002"/>
      <autoFilter ref="F2:F871" xr:uid="{EE3D16D7-B5E8-4D27-9B43-42CCC29D4B4C}"/>
    </customSheetView>
    <customSheetView guid="{51109907-9CCC-4029-A9C6-36BAAF410258}" filter="1" showAutoFilter="1">
      <pageMargins left="0.511811024" right="0.511811024" top="0.78740157499999996" bottom="0.78740157499999996" header="0.31496062000000002" footer="0.31496062000000002"/>
      <autoFilter ref="A1:AN866" xr:uid="{4E3E7BBF-B3E1-4024-8F83-79D639A033F3}">
        <filterColumn colId="6">
          <filters blank="1"/>
        </filterColumn>
      </autoFilter>
    </customSheetView>
    <customSheetView guid="{40D2949E-0E8E-4ABD-AC50-4BE9C095C5D0}" filter="1" showAutoFilter="1">
      <pageMargins left="0.511811024" right="0.511811024" top="0.78740157499999996" bottom="0.78740157499999996" header="0.31496062000000002" footer="0.31496062000000002"/>
      <autoFilter ref="B2:AL871" xr:uid="{0DAB0C55-FAAA-4809-9EBA-610A513C25F7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15B8522-51DF-4439-8EF3-B8017FF9E37B}" filter="1" showAutoFilter="1">
      <pageMargins left="0.511811024" right="0.511811024" top="0.78740157499999996" bottom="0.78740157499999996" header="0.31496062000000002" footer="0.31496062000000002"/>
      <autoFilter ref="AJ2:AJ871" xr:uid="{7F4185BC-5423-47D4-8D6B-D6CD49FBD8D2}"/>
    </customSheetView>
    <customSheetView guid="{7F55942F-2308-4C17-AFF5-DA1DEE4412E8}" filter="1" showAutoFilter="1">
      <pageMargins left="0.511811024" right="0.511811024" top="0.78740157499999996" bottom="0.78740157499999996" header="0.31496062000000002" footer="0.31496062000000002"/>
      <autoFilter ref="M2:O871" xr:uid="{FD80F5F6-D15D-4097-887D-BCFA8DEAFE08}"/>
    </customSheetView>
    <customSheetView guid="{2372F315-A024-435A-8A24-AEBE5FD4C24D}" filter="1" showAutoFilter="1">
      <pageMargins left="0.511811024" right="0.511811024" top="0.78740157499999996" bottom="0.78740157499999996" header="0.31496062000000002" footer="0.31496062000000002"/>
      <autoFilter ref="K2:K871" xr:uid="{1623D5BB-836C-4C31-A1DF-2139611102CD}"/>
    </customSheetView>
    <customSheetView guid="{7EF84E76-906E-47D0-AB7A-85DB8D17DCF9}" filter="1" showAutoFilter="1">
      <pageMargins left="0.511811024" right="0.511811024" top="0.78740157499999996" bottom="0.78740157499999996" header="0.31496062000000002" footer="0.31496062000000002"/>
      <autoFilter ref="A1:AO870" xr:uid="{548CC8FF-CED5-4AF8-BE2E-01612899C26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A0DBC34-7EE7-4873-9E42-3C5932DE114A}" filter="1" showAutoFilter="1">
      <pageMargins left="0.511811024" right="0.511811024" top="0.78740157499999996" bottom="0.78740157499999996" header="0.31496062000000002" footer="0.31496062000000002"/>
      <autoFilter ref="A1:AT862" xr:uid="{DD3D36B0-6C6A-449B-A275-F47760998F4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53F5C4EB-856B-487F-98DF-621878461787}" filter="1" showAutoFilter="1">
      <pageMargins left="0.511811024" right="0.511811024" top="0.78740157499999996" bottom="0.78740157499999996" header="0.31496062000000002" footer="0.31496062000000002"/>
      <autoFilter ref="A1:AN866" xr:uid="{86042A30-EAFD-468F-A48D-79C07EE3790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3D7DCDF-CF02-4AAB-AE27-FF5FBA1F67C7}" filter="1" showAutoFilter="1">
      <pageMargins left="0.511811024" right="0.511811024" top="0.78740157499999996" bottom="0.78740157499999996" header="0.31496062000000002" footer="0.31496062000000002"/>
      <autoFilter ref="A2:AN866" xr:uid="{D60BF527-43A4-4BB0-9413-EA80B3DC72F1}"/>
    </customSheetView>
    <customSheetView guid="{7BF0DE5C-B4E4-4982-A783-D767A05BBCE5}" filter="1" showAutoFilter="1">
      <pageMargins left="0.511811024" right="0.511811024" top="0.78740157499999996" bottom="0.78740157499999996" header="0.31496062000000002" footer="0.31496062000000002"/>
      <autoFilter ref="A2:AN866" xr:uid="{0585254D-C7F1-44B4-AD7F-D2D0ED67292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C2B51C1-7B60-4848-9097-CD853A035466}" filter="1" showAutoFilter="1">
      <pageMargins left="0.511811024" right="0.511811024" top="0.78740157499999996" bottom="0.78740157499999996" header="0.31496062000000002" footer="0.31496062000000002"/>
      <autoFilter ref="A1:AT862" xr:uid="{FC291BF3-428B-46BE-BEEF-55E6D511099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5AC48003-1FF7-4D3D-A8F0-9176B84E697A}" filter="1" showAutoFilter="1">
      <pageMargins left="0.511811024" right="0.511811024" top="0.78740157499999996" bottom="0.78740157499999996" header="0.31496062000000002" footer="0.31496062000000002"/>
      <autoFilter ref="A1:AR862" xr:uid="{C1FE50CE-3309-4593-9FB5-DF212300B851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37F2983-586E-4AFE-AF3C-C60F5E51CC49}" filter="1" showAutoFilter="1">
      <pageMargins left="0.511811024" right="0.511811024" top="0.78740157499999996" bottom="0.78740157499999996" header="0.31496062000000002" footer="0.31496062000000002"/>
      <autoFilter ref="A1:AR862" xr:uid="{3B3C806F-4BF1-4E43-B411-78D90B3766B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6CB5E14-31A5-4E56-A8D5-9CF0460FDB6B}" filter="1" showAutoFilter="1">
      <pageMargins left="0.511811024" right="0.511811024" top="0.78740157499999996" bottom="0.78740157499999996" header="0.31496062000000002" footer="0.31496062000000002"/>
      <autoFilter ref="A2:AQ862" xr:uid="{21263EDE-275E-4CFD-9EB9-C16802D6879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B427D1A-E10A-44EB-A33F-0EDA6A5748C2}" filter="1" showAutoFilter="1">
      <pageMargins left="0.511811024" right="0.511811024" top="0.78740157499999996" bottom="0.78740157499999996" header="0.31496062000000002" footer="0.31496062000000002"/>
      <autoFilter ref="A1:AR862" xr:uid="{FC175A9B-6DC7-46DF-8BE0-8A847A40ED3D}"/>
    </customSheetView>
    <customSheetView guid="{35AAB699-B90B-4F05-B25B-070F7E3FB603}" filter="1" showAutoFilter="1">
      <pageMargins left="0.511811024" right="0.511811024" top="0.78740157499999996" bottom="0.78740157499999996" header="0.31496062000000002" footer="0.31496062000000002"/>
      <autoFilter ref="AL2:AL871" xr:uid="{D04F6848-7486-4BF0-A41A-B0CCA18D8CB3}"/>
    </customSheetView>
    <customSheetView guid="{01594D1D-948B-43F9-9893-C64F99820DE6}" filter="1" showAutoFilter="1">
      <pageMargins left="0.511811024" right="0.511811024" top="0.78740157499999996" bottom="0.78740157499999996" header="0.31496062000000002" footer="0.31496062000000002"/>
      <autoFilter ref="A2:AT862" xr:uid="{B9972598-8F56-4966-8E48-B4656DCB4F2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95F28DB-16E3-44A5-94E4-B72C33D460BD}" filter="1" showAutoFilter="1">
      <pageMargins left="0.511811024" right="0.511811024" top="0.78740157499999996" bottom="0.78740157499999996" header="0.31496062000000002" footer="0.31496062000000002"/>
      <autoFilter ref="B2:AI866" xr:uid="{77B61CB3-A90F-4A7C-92BB-0FB05098E422}"/>
    </customSheetView>
    <customSheetView guid="{D584D916-24B8-491C-82A4-A7CABC7C0FBE}" filter="1" showAutoFilter="1">
      <pageMargins left="0.511811024" right="0.511811024" top="0.78740157499999996" bottom="0.78740157499999996" header="0.31496062000000002" footer="0.31496062000000002"/>
      <autoFilter ref="A1:AR862" xr:uid="{1595E6D0-4C42-490F-BA42-2A1FFBE3067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9D03041-0DEF-4997-924C-653CCEEF199C}" filter="1" showAutoFilter="1">
      <pageMargins left="0.511811024" right="0.511811024" top="0.78740157499999996" bottom="0.78740157499999996" header="0.31496062000000002" footer="0.31496062000000002"/>
      <autoFilter ref="A1:AN866" xr:uid="{35B69DD1-4A94-4263-A060-CA17DC017CEF}"/>
    </customSheetView>
    <customSheetView guid="{58E6F6E0-3B7B-45C6-8DFA-27346A74B7BA}" filter="1" showAutoFilter="1">
      <pageMargins left="0.511811024" right="0.511811024" top="0.78740157499999996" bottom="0.78740157499999996" header="0.31496062000000002" footer="0.31496062000000002"/>
      <autoFilter ref="A1:AT862" xr:uid="{E29BB36A-3E1D-4878-A0CE-7262B2C44C15}">
        <filterColumn colId="7">
          <filters>
            <filter val="Pode Operar"/>
          </filters>
        </filterColumn>
      </autoFilter>
    </customSheetView>
    <customSheetView guid="{30381208-AF6A-48CC-88C2-1C29557A8DD3}" filter="1" showAutoFilter="1">
      <pageMargins left="0.511811024" right="0.511811024" top="0.78740157499999996" bottom="0.78740157499999996" header="0.31496062000000002" footer="0.31496062000000002"/>
      <autoFilter ref="A1:AN866" xr:uid="{90A6D366-EE46-43C2-87A4-3CBCD82FBA2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F697153-55DA-4F1A-A52E-245FBCC23A70}" filter="1" showAutoFilter="1">
      <pageMargins left="0.511811024" right="0.511811024" top="0.78740157499999996" bottom="0.78740157499999996" header="0.31496062000000002" footer="0.31496062000000002"/>
      <autoFilter ref="A1:AO866" xr:uid="{D546B05A-B76E-4513-AF4A-9A629B2C034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3E9683C-1802-4810-8978-9C1D508A7AC9}" filter="1" showAutoFilter="1">
      <pageMargins left="0.511811024" right="0.511811024" top="0.78740157499999996" bottom="0.78740157499999996" header="0.31496062000000002" footer="0.31496062000000002"/>
      <autoFilter ref="A1:AT862" xr:uid="{DC31EECD-58B6-46D3-9EB6-1106BC781FB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0F12227-397C-4F62-A0D2-9AA24BE0F563}" filter="1" showAutoFilter="1">
      <pageMargins left="0.511811024" right="0.511811024" top="0.78740157499999996" bottom="0.78740157499999996" header="0.31496062000000002" footer="0.31496062000000002"/>
      <autoFilter ref="A1:BB866" xr:uid="{DC8B67A7-CF97-4FF7-AA6E-2080AD9DABCC}"/>
    </customSheetView>
    <customSheetView guid="{8DEC180E-953C-47A4-87DD-3248D8560BC5}" filter="1" showAutoFilter="1">
      <pageMargins left="0.511811024" right="0.511811024" top="0.78740157499999996" bottom="0.78740157499999996" header="0.31496062000000002" footer="0.31496062000000002"/>
      <autoFilter ref="A1:AS862" xr:uid="{0C418F8D-C837-40D3-BFC8-9BAB8FFD1B1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0B1B53A-6DBF-499A-A8A0-5B6AE5FBFA87}" filter="1" showAutoFilter="1">
      <pageMargins left="0.511811024" right="0.511811024" top="0.78740157499999996" bottom="0.78740157499999996" header="0.31496062000000002" footer="0.31496062000000002"/>
      <autoFilter ref="D2:F871" xr:uid="{9CEE3DB3-F197-435C-B2B2-6028E9863B4F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2883</v>
      </c>
      <c r="B1" s="650"/>
      <c r="C1" s="650"/>
      <c r="D1" s="650"/>
      <c r="E1" s="650"/>
      <c r="F1" s="651"/>
      <c r="G1" s="227" t="s">
        <v>93</v>
      </c>
      <c r="H1" s="652" t="s">
        <v>94</v>
      </c>
      <c r="I1" s="651"/>
      <c r="J1" s="649" t="s">
        <v>2883</v>
      </c>
      <c r="K1" s="650"/>
      <c r="L1" s="650"/>
      <c r="M1" s="650"/>
      <c r="N1" s="650"/>
      <c r="O1" s="650"/>
      <c r="P1" s="651"/>
      <c r="Q1" s="228" t="s">
        <v>2884</v>
      </c>
      <c r="R1" s="229" t="s">
        <v>2883</v>
      </c>
      <c r="S1" s="653" t="s">
        <v>95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96</v>
      </c>
      <c r="AD1" s="230" t="s">
        <v>96</v>
      </c>
      <c r="AE1" s="230" t="s">
        <v>96</v>
      </c>
      <c r="AF1" s="230" t="s">
        <v>96</v>
      </c>
      <c r="AG1" s="230" t="s">
        <v>96</v>
      </c>
      <c r="AH1" s="230" t="s">
        <v>96</v>
      </c>
      <c r="AI1" s="230" t="s">
        <v>96</v>
      </c>
      <c r="AJ1" s="230" t="s">
        <v>96</v>
      </c>
      <c r="AK1" s="230" t="s">
        <v>96</v>
      </c>
      <c r="AL1" s="230" t="s">
        <v>96</v>
      </c>
      <c r="AM1" s="230" t="s">
        <v>96</v>
      </c>
      <c r="AN1" s="230" t="s">
        <v>96</v>
      </c>
      <c r="AO1" s="230" t="s">
        <v>96</v>
      </c>
      <c r="AP1" s="230" t="s">
        <v>96</v>
      </c>
      <c r="AQ1" s="230" t="s">
        <v>96</v>
      </c>
      <c r="AR1" s="230" t="s">
        <v>96</v>
      </c>
      <c r="AS1" s="230" t="s">
        <v>96</v>
      </c>
      <c r="AT1" s="230" t="s">
        <v>96</v>
      </c>
      <c r="AU1" s="230" t="s">
        <v>96</v>
      </c>
      <c r="AV1" s="230" t="s">
        <v>96</v>
      </c>
      <c r="AW1" s="230" t="s">
        <v>96</v>
      </c>
      <c r="AX1" s="230" t="s">
        <v>96</v>
      </c>
      <c r="AY1" s="230" t="s">
        <v>96</v>
      </c>
      <c r="AZ1" s="230" t="s">
        <v>96</v>
      </c>
      <c r="BA1" s="230" t="s">
        <v>96</v>
      </c>
      <c r="BB1" s="230" t="s">
        <v>96</v>
      </c>
      <c r="BC1" s="230" t="s">
        <v>96</v>
      </c>
      <c r="BD1" s="230" t="s">
        <v>96</v>
      </c>
      <c r="BE1" s="230" t="s">
        <v>96</v>
      </c>
      <c r="BF1" s="230" t="s">
        <v>96</v>
      </c>
      <c r="BG1" s="230" t="s">
        <v>96</v>
      </c>
      <c r="BH1" s="230" t="s">
        <v>96</v>
      </c>
      <c r="BI1" s="230" t="s">
        <v>96</v>
      </c>
      <c r="BJ1" s="230" t="s">
        <v>96</v>
      </c>
      <c r="BK1" s="230" t="s">
        <v>96</v>
      </c>
      <c r="BL1" s="230" t="s">
        <v>96</v>
      </c>
      <c r="BM1" s="230" t="s">
        <v>96</v>
      </c>
      <c r="BN1" s="230" t="s">
        <v>96</v>
      </c>
      <c r="BO1" s="230" t="s">
        <v>96</v>
      </c>
      <c r="BP1" s="230" t="s">
        <v>96</v>
      </c>
      <c r="BQ1" s="230" t="s">
        <v>96</v>
      </c>
      <c r="BR1" s="230" t="s">
        <v>96</v>
      </c>
      <c r="BS1" s="230" t="s">
        <v>96</v>
      </c>
      <c r="BT1" s="230" t="s">
        <v>96</v>
      </c>
      <c r="BU1" s="230" t="s">
        <v>96</v>
      </c>
      <c r="BV1" s="230" t="s">
        <v>96</v>
      </c>
      <c r="BW1" s="230" t="s">
        <v>96</v>
      </c>
      <c r="BX1" s="230" t="s">
        <v>96</v>
      </c>
      <c r="BY1" s="230" t="s">
        <v>96</v>
      </c>
      <c r="BZ1" s="230" t="s">
        <v>96</v>
      </c>
      <c r="CA1" s="230" t="s">
        <v>96</v>
      </c>
      <c r="CB1" s="230" t="s">
        <v>96</v>
      </c>
      <c r="CC1" s="230" t="s">
        <v>96</v>
      </c>
      <c r="CD1" s="230" t="s">
        <v>96</v>
      </c>
      <c r="CE1" s="230" t="s">
        <v>96</v>
      </c>
      <c r="CF1" s="230" t="s">
        <v>96</v>
      </c>
      <c r="CG1" s="230" t="s">
        <v>96</v>
      </c>
      <c r="CH1" s="230" t="s">
        <v>96</v>
      </c>
      <c r="CI1" s="230" t="s">
        <v>96</v>
      </c>
      <c r="CJ1" s="230" t="s">
        <v>96</v>
      </c>
    </row>
    <row r="2" spans="1:88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2885</v>
      </c>
      <c r="AD2" s="20" t="s">
        <v>2886</v>
      </c>
      <c r="AE2" s="20" t="s">
        <v>2887</v>
      </c>
      <c r="AF2" s="20" t="s">
        <v>2888</v>
      </c>
      <c r="AG2" s="20" t="s">
        <v>2889</v>
      </c>
      <c r="AH2" s="20" t="s">
        <v>2890</v>
      </c>
      <c r="AI2" s="20" t="s">
        <v>2891</v>
      </c>
      <c r="AJ2" s="20" t="s">
        <v>2892</v>
      </c>
      <c r="AK2" s="20" t="s">
        <v>2893</v>
      </c>
      <c r="AL2" s="20" t="s">
        <v>2894</v>
      </c>
      <c r="AM2" s="20" t="s">
        <v>2895</v>
      </c>
      <c r="AN2" s="20" t="s">
        <v>2896</v>
      </c>
      <c r="AO2" s="20" t="s">
        <v>2897</v>
      </c>
      <c r="AP2" s="20" t="s">
        <v>2898</v>
      </c>
      <c r="AQ2" s="20" t="s">
        <v>2899</v>
      </c>
      <c r="AR2" s="20" t="s">
        <v>2900</v>
      </c>
      <c r="AS2" s="20" t="s">
        <v>2901</v>
      </c>
      <c r="AT2" s="20" t="s">
        <v>2902</v>
      </c>
      <c r="AU2" s="20" t="s">
        <v>2903</v>
      </c>
      <c r="AV2" s="20" t="s">
        <v>2904</v>
      </c>
      <c r="AW2" s="20" t="s">
        <v>2905</v>
      </c>
      <c r="AX2" s="20" t="s">
        <v>2906</v>
      </c>
      <c r="AY2" s="20" t="s">
        <v>2907</v>
      </c>
      <c r="AZ2" s="20" t="s">
        <v>2908</v>
      </c>
      <c r="BA2" s="20" t="s">
        <v>2909</v>
      </c>
      <c r="BB2" s="20" t="s">
        <v>2910</v>
      </c>
      <c r="BC2" s="20" t="s">
        <v>2911</v>
      </c>
      <c r="BD2" s="20" t="s">
        <v>2912</v>
      </c>
      <c r="BE2" s="20" t="s">
        <v>2913</v>
      </c>
      <c r="BF2" s="20" t="s">
        <v>2914</v>
      </c>
      <c r="BG2" s="20" t="s">
        <v>2915</v>
      </c>
      <c r="BH2" s="20" t="s">
        <v>2916</v>
      </c>
      <c r="BI2" s="20" t="s">
        <v>2917</v>
      </c>
      <c r="BJ2" s="20" t="s">
        <v>2918</v>
      </c>
      <c r="BK2" s="20" t="s">
        <v>2919</v>
      </c>
      <c r="BL2" s="20" t="s">
        <v>115</v>
      </c>
      <c r="BM2" s="20" t="s">
        <v>116</v>
      </c>
      <c r="BN2" s="20" t="s">
        <v>2920</v>
      </c>
      <c r="BO2" s="20" t="s">
        <v>118</v>
      </c>
      <c r="BP2" s="20" t="s">
        <v>119</v>
      </c>
      <c r="BQ2" s="20" t="s">
        <v>120</v>
      </c>
      <c r="BR2" s="20" t="s">
        <v>121</v>
      </c>
      <c r="BS2" s="20" t="s">
        <v>122</v>
      </c>
      <c r="BT2" s="20" t="s">
        <v>123</v>
      </c>
      <c r="BU2" s="20" t="s">
        <v>124</v>
      </c>
      <c r="BV2" s="20" t="s">
        <v>125</v>
      </c>
      <c r="BW2" s="20" t="s">
        <v>126</v>
      </c>
      <c r="BX2" s="20" t="s">
        <v>127</v>
      </c>
      <c r="BY2" s="20" t="s">
        <v>128</v>
      </c>
      <c r="BZ2" s="20" t="s">
        <v>129</v>
      </c>
      <c r="CA2" s="20" t="s">
        <v>130</v>
      </c>
      <c r="CB2" s="20" t="s">
        <v>131</v>
      </c>
      <c r="CC2" s="20" t="s">
        <v>132</v>
      </c>
      <c r="CD2" s="231" t="s">
        <v>133</v>
      </c>
      <c r="CE2" s="231" t="s">
        <v>134</v>
      </c>
      <c r="CF2" s="231" t="s">
        <v>135</v>
      </c>
      <c r="CG2" s="231" t="s">
        <v>136</v>
      </c>
      <c r="CH2" s="231" t="s">
        <v>137</v>
      </c>
      <c r="CI2" s="231" t="s">
        <v>138</v>
      </c>
      <c r="CJ2" s="231" t="s">
        <v>2921</v>
      </c>
    </row>
    <row r="3" spans="1:88" ht="15.75" customHeight="1">
      <c r="A3" s="36" t="s">
        <v>2922</v>
      </c>
      <c r="B3" s="36" t="s">
        <v>2923</v>
      </c>
      <c r="C3" s="9">
        <v>579904</v>
      </c>
      <c r="D3" s="9" t="s">
        <v>2924</v>
      </c>
      <c r="E3" s="9" t="s">
        <v>20</v>
      </c>
      <c r="F3" s="9" t="s">
        <v>2925</v>
      </c>
      <c r="G3" s="7" t="e">
        <f t="shared" ref="G3:G257" ca="1" si="0">_xludf.IFS($CJ$3:$CJ$678&lt;=200000,"Breno",$CJ$3:$CJ$678&lt;=20000000000,"Bruno",$CJ$3:$CJ$678="","")</f>
        <v>#NAME?</v>
      </c>
      <c r="H3" s="8" t="s">
        <v>162</v>
      </c>
      <c r="I3" s="24" t="s">
        <v>163</v>
      </c>
      <c r="J3" s="9" t="str">
        <f t="shared" ref="J3:J92" si="1">IF(Q3=0,"Não","Sim")</f>
        <v>Não</v>
      </c>
      <c r="K3" s="232">
        <v>43570</v>
      </c>
      <c r="L3" s="6"/>
      <c r="M3" s="6" t="s">
        <v>58</v>
      </c>
      <c r="N3" s="233">
        <v>0.01</v>
      </c>
      <c r="O3" s="9" t="s">
        <v>25</v>
      </c>
      <c r="P3" s="234">
        <v>0</v>
      </c>
      <c r="Q3" s="108"/>
      <c r="R3" s="235" t="s">
        <v>2926</v>
      </c>
      <c r="S3" s="7" t="s">
        <v>146</v>
      </c>
      <c r="T3" s="9" t="s">
        <v>2927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254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2922</v>
      </c>
      <c r="B4" s="3" t="s">
        <v>2928</v>
      </c>
      <c r="C4" s="9">
        <v>36881</v>
      </c>
      <c r="D4" s="9" t="s">
        <v>19</v>
      </c>
      <c r="E4" s="9" t="s">
        <v>34</v>
      </c>
      <c r="F4" s="9" t="s">
        <v>263</v>
      </c>
      <c r="G4" s="7" t="e">
        <f t="shared" ca="1" si="0"/>
        <v>#NAME?</v>
      </c>
      <c r="H4" s="8" t="s">
        <v>162</v>
      </c>
      <c r="I4" s="24" t="s">
        <v>163</v>
      </c>
      <c r="J4" s="9" t="str">
        <f t="shared" si="1"/>
        <v>Não</v>
      </c>
      <c r="K4" s="232">
        <v>44664</v>
      </c>
      <c r="L4" s="6"/>
      <c r="M4" s="6" t="s">
        <v>58</v>
      </c>
      <c r="N4" s="26">
        <v>1.2E-2</v>
      </c>
      <c r="O4" s="9" t="s">
        <v>25</v>
      </c>
      <c r="P4" s="234">
        <v>0</v>
      </c>
      <c r="Q4" s="23"/>
      <c r="R4" s="28" t="s">
        <v>929</v>
      </c>
      <c r="S4" s="7" t="s">
        <v>146</v>
      </c>
      <c r="T4" s="6" t="s">
        <v>2929</v>
      </c>
      <c r="U4" s="6" t="s">
        <v>39</v>
      </c>
      <c r="V4" s="24" t="e">
        <f t="shared" ca="1" si="2"/>
        <v>#NAME?</v>
      </c>
      <c r="W4" s="24"/>
      <c r="X4" s="24"/>
      <c r="Y4" s="6" t="s">
        <v>254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2922</v>
      </c>
      <c r="B5" s="3" t="s">
        <v>2930</v>
      </c>
      <c r="C5" s="9">
        <v>448162</v>
      </c>
      <c r="D5" s="9" t="s">
        <v>2924</v>
      </c>
      <c r="E5" s="9" t="s">
        <v>20</v>
      </c>
      <c r="F5" s="6" t="s">
        <v>2931</v>
      </c>
      <c r="G5" s="7" t="e">
        <f t="shared" ca="1" si="0"/>
        <v>#NAME?</v>
      </c>
      <c r="H5" s="8" t="s">
        <v>144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201</v>
      </c>
      <c r="N5" s="10">
        <v>1.2E-2</v>
      </c>
      <c r="O5" s="9" t="s">
        <v>37</v>
      </c>
      <c r="P5" s="234">
        <v>0.1</v>
      </c>
      <c r="Q5" s="23"/>
      <c r="R5" s="45"/>
      <c r="S5" s="7" t="s">
        <v>146</v>
      </c>
      <c r="T5" s="6" t="s">
        <v>2932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2933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2922</v>
      </c>
      <c r="B6" s="3" t="s">
        <v>2934</v>
      </c>
      <c r="C6" s="9">
        <v>34899</v>
      </c>
      <c r="D6" s="9" t="s">
        <v>19</v>
      </c>
      <c r="E6" s="9" t="s">
        <v>34</v>
      </c>
      <c r="F6" s="9" t="s">
        <v>263</v>
      </c>
      <c r="G6" s="7" t="e">
        <f t="shared" ca="1" si="0"/>
        <v>#NAME?</v>
      </c>
      <c r="H6" s="8" t="s">
        <v>162</v>
      </c>
      <c r="I6" s="24" t="s">
        <v>163</v>
      </c>
      <c r="J6" s="9" t="str">
        <f t="shared" si="1"/>
        <v>Não</v>
      </c>
      <c r="K6" s="232">
        <v>44321</v>
      </c>
      <c r="L6" s="6"/>
      <c r="M6" s="6" t="s">
        <v>58</v>
      </c>
      <c r="N6" s="26">
        <v>1.2E-2</v>
      </c>
      <c r="O6" s="9" t="s">
        <v>25</v>
      </c>
      <c r="P6" s="234">
        <v>0</v>
      </c>
      <c r="Q6" s="23"/>
      <c r="R6" s="28" t="s">
        <v>2935</v>
      </c>
      <c r="S6" s="7" t="s">
        <v>146</v>
      </c>
      <c r="T6" s="6" t="s">
        <v>2936</v>
      </c>
      <c r="U6" s="6" t="s">
        <v>39</v>
      </c>
      <c r="V6" s="24" t="e">
        <f t="shared" ca="1" si="2"/>
        <v>#NAME?</v>
      </c>
      <c r="W6" s="24"/>
      <c r="X6" s="24"/>
      <c r="Y6" s="6" t="s">
        <v>148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2922</v>
      </c>
      <c r="B7" s="36" t="s">
        <v>2937</v>
      </c>
      <c r="C7" s="9">
        <v>439947</v>
      </c>
      <c r="D7" s="9" t="s">
        <v>2924</v>
      </c>
      <c r="E7" s="9" t="s">
        <v>20</v>
      </c>
      <c r="F7" s="9" t="s">
        <v>2931</v>
      </c>
      <c r="G7" s="7" t="e">
        <f t="shared" ca="1" si="0"/>
        <v>#NAME?</v>
      </c>
      <c r="H7" s="8" t="s">
        <v>162</v>
      </c>
      <c r="I7" s="24" t="s">
        <v>163</v>
      </c>
      <c r="J7" s="9" t="str">
        <f t="shared" si="1"/>
        <v>Não</v>
      </c>
      <c r="K7" s="238">
        <v>43780</v>
      </c>
      <c r="L7" s="6"/>
      <c r="M7" s="6" t="s">
        <v>58</v>
      </c>
      <c r="N7" s="10">
        <v>1.2E-2</v>
      </c>
      <c r="O7" s="9" t="s">
        <v>25</v>
      </c>
      <c r="P7" s="234">
        <v>0</v>
      </c>
      <c r="Q7" s="45"/>
      <c r="R7" s="108" t="s">
        <v>2938</v>
      </c>
      <c r="S7" s="7" t="s">
        <v>146</v>
      </c>
      <c r="T7" s="9" t="s">
        <v>2939</v>
      </c>
      <c r="U7" s="6" t="s">
        <v>20</v>
      </c>
      <c r="V7" s="24" t="e">
        <f t="shared" ca="1" si="2"/>
        <v>#NAME?</v>
      </c>
      <c r="W7" s="24"/>
      <c r="X7" s="24"/>
      <c r="Y7" s="6" t="s">
        <v>254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2922</v>
      </c>
      <c r="B8" s="3" t="s">
        <v>2940</v>
      </c>
      <c r="C8" s="9">
        <v>442725</v>
      </c>
      <c r="D8" s="9" t="s">
        <v>19</v>
      </c>
      <c r="E8" s="9" t="s">
        <v>20</v>
      </c>
      <c r="F8" s="9" t="s">
        <v>211</v>
      </c>
      <c r="G8" s="7" t="e">
        <f t="shared" ca="1" si="0"/>
        <v>#NAME?</v>
      </c>
      <c r="H8" s="8" t="s">
        <v>153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58</v>
      </c>
      <c r="N8" s="10">
        <v>1.2E-2</v>
      </c>
      <c r="O8" s="9" t="s">
        <v>25</v>
      </c>
      <c r="P8" s="234">
        <v>0</v>
      </c>
      <c r="Q8" s="108"/>
      <c r="R8" s="108" t="s">
        <v>2941</v>
      </c>
      <c r="S8" s="7" t="s">
        <v>146</v>
      </c>
      <c r="T8" s="6" t="s">
        <v>2942</v>
      </c>
      <c r="U8" s="6" t="s">
        <v>20</v>
      </c>
      <c r="V8" s="24" t="e">
        <f t="shared" ca="1" si="2"/>
        <v>#NAME?</v>
      </c>
      <c r="W8" s="24"/>
      <c r="X8" s="24"/>
      <c r="Y8" s="6" t="s">
        <v>254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2922</v>
      </c>
      <c r="B9" s="3" t="s">
        <v>198</v>
      </c>
      <c r="C9" s="9">
        <v>462138</v>
      </c>
      <c r="D9" s="9" t="s">
        <v>19</v>
      </c>
      <c r="E9" s="9" t="s">
        <v>20</v>
      </c>
      <c r="F9" s="6" t="s">
        <v>2513</v>
      </c>
      <c r="G9" s="7" t="e">
        <f t="shared" ca="1" si="0"/>
        <v>#NAME?</v>
      </c>
      <c r="H9" s="8" t="s">
        <v>144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201</v>
      </c>
      <c r="N9" s="10">
        <v>1.4999999999999999E-2</v>
      </c>
      <c r="O9" s="9" t="s">
        <v>37</v>
      </c>
      <c r="P9" s="234">
        <v>0.1</v>
      </c>
      <c r="Q9" s="45"/>
      <c r="R9" s="108" t="s">
        <v>2943</v>
      </c>
      <c r="S9" s="7" t="s">
        <v>146</v>
      </c>
      <c r="T9" s="6" t="s">
        <v>202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2933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2922</v>
      </c>
      <c r="B10" s="3" t="s">
        <v>2944</v>
      </c>
      <c r="C10" s="9">
        <v>438486</v>
      </c>
      <c r="D10" s="9" t="s">
        <v>2924</v>
      </c>
      <c r="E10" s="9" t="s">
        <v>20</v>
      </c>
      <c r="F10" s="6" t="s">
        <v>2925</v>
      </c>
      <c r="G10" s="7" t="e">
        <f t="shared" ca="1" si="0"/>
        <v>#NAME?</v>
      </c>
      <c r="H10" s="8" t="s">
        <v>144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201</v>
      </c>
      <c r="N10" s="10">
        <v>0.01</v>
      </c>
      <c r="O10" s="9" t="s">
        <v>37</v>
      </c>
      <c r="P10" s="234">
        <v>0.1</v>
      </c>
      <c r="Q10" s="45"/>
      <c r="R10" s="108" t="s">
        <v>2945</v>
      </c>
      <c r="S10" s="7" t="s">
        <v>146</v>
      </c>
      <c r="T10" s="6" t="s">
        <v>2946</v>
      </c>
      <c r="U10" s="6" t="s">
        <v>20</v>
      </c>
      <c r="V10" s="24" t="e">
        <f t="shared" ca="1" si="2"/>
        <v>#NAME?</v>
      </c>
      <c r="W10" s="24"/>
      <c r="X10" s="24"/>
      <c r="Y10" s="6" t="s">
        <v>254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2933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2922</v>
      </c>
      <c r="B11" s="36" t="s">
        <v>2947</v>
      </c>
      <c r="C11" s="9">
        <v>421731</v>
      </c>
      <c r="D11" s="9" t="s">
        <v>19</v>
      </c>
      <c r="E11" s="9" t="s">
        <v>20</v>
      </c>
      <c r="F11" s="9" t="s">
        <v>211</v>
      </c>
      <c r="G11" s="7" t="e">
        <f t="shared" ca="1" si="0"/>
        <v>#NAME?</v>
      </c>
      <c r="H11" s="8" t="s">
        <v>162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201</v>
      </c>
      <c r="N11" s="233">
        <v>0.01</v>
      </c>
      <c r="O11" s="9" t="s">
        <v>37</v>
      </c>
      <c r="P11" s="234">
        <v>0.1</v>
      </c>
      <c r="Q11" s="242" t="s">
        <v>2948</v>
      </c>
      <c r="R11" s="108" t="s">
        <v>2941</v>
      </c>
      <c r="S11" s="7" t="s">
        <v>146</v>
      </c>
      <c r="T11" s="9" t="s">
        <v>2949</v>
      </c>
      <c r="U11" s="6" t="s">
        <v>20</v>
      </c>
      <c r="V11" s="24" t="e">
        <f t="shared" ca="1" si="2"/>
        <v>#NAME?</v>
      </c>
      <c r="W11" s="24"/>
      <c r="X11" s="24"/>
      <c r="Y11" s="6" t="s">
        <v>254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2922</v>
      </c>
      <c r="B12" s="37" t="s">
        <v>2950</v>
      </c>
      <c r="C12" s="9">
        <v>421537</v>
      </c>
      <c r="D12" s="9" t="s">
        <v>2924</v>
      </c>
      <c r="E12" s="9" t="s">
        <v>20</v>
      </c>
      <c r="F12" s="6" t="s">
        <v>2931</v>
      </c>
      <c r="G12" s="7" t="e">
        <f t="shared" ca="1" si="0"/>
        <v>#NAME?</v>
      </c>
      <c r="H12" s="8" t="s">
        <v>144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58</v>
      </c>
      <c r="N12" s="10">
        <v>1.2E-2</v>
      </c>
      <c r="O12" s="9" t="s">
        <v>25</v>
      </c>
      <c r="P12" s="234">
        <v>0</v>
      </c>
      <c r="Q12" s="45"/>
      <c r="R12" s="108" t="s">
        <v>2951</v>
      </c>
      <c r="S12" s="7" t="s">
        <v>146</v>
      </c>
      <c r="T12" s="6" t="s">
        <v>2952</v>
      </c>
      <c r="U12" s="6" t="s">
        <v>60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2933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2922</v>
      </c>
      <c r="B13" s="3" t="s">
        <v>2953</v>
      </c>
      <c r="C13" s="9">
        <v>326344</v>
      </c>
      <c r="D13" s="9" t="s">
        <v>2924</v>
      </c>
      <c r="E13" s="9" t="s">
        <v>20</v>
      </c>
      <c r="F13" s="6" t="s">
        <v>2925</v>
      </c>
      <c r="G13" s="7" t="e">
        <f t="shared" ca="1" si="0"/>
        <v>#NAME?</v>
      </c>
      <c r="H13" s="8" t="s">
        <v>144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201</v>
      </c>
      <c r="N13" s="10">
        <v>1.4999999999999999E-2</v>
      </c>
      <c r="O13" s="9" t="s">
        <v>37</v>
      </c>
      <c r="P13" s="234">
        <v>0.1</v>
      </c>
      <c r="Q13" s="45"/>
      <c r="R13" s="108"/>
      <c r="S13" s="7" t="s">
        <v>146</v>
      </c>
      <c r="T13" s="6" t="s">
        <v>2954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2933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2922</v>
      </c>
      <c r="B14" s="3" t="s">
        <v>2955</v>
      </c>
      <c r="C14" s="9">
        <v>376503</v>
      </c>
      <c r="D14" s="9" t="s">
        <v>19</v>
      </c>
      <c r="E14" s="9" t="s">
        <v>20</v>
      </c>
      <c r="F14" s="9" t="s">
        <v>2956</v>
      </c>
      <c r="G14" s="7" t="e">
        <f t="shared" ca="1" si="0"/>
        <v>#NAME?</v>
      </c>
      <c r="H14" s="8" t="s">
        <v>153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42</v>
      </c>
      <c r="N14" s="10">
        <v>0.01</v>
      </c>
      <c r="O14" s="9" t="s">
        <v>25</v>
      </c>
      <c r="P14" s="234">
        <v>0</v>
      </c>
      <c r="Q14" s="28"/>
      <c r="R14" s="28"/>
      <c r="S14" s="7" t="s">
        <v>146</v>
      </c>
      <c r="T14" s="6" t="s">
        <v>2957</v>
      </c>
      <c r="U14" s="6" t="s">
        <v>20</v>
      </c>
      <c r="V14" s="24" t="e">
        <f t="shared" ca="1" si="2"/>
        <v>#NAME?</v>
      </c>
      <c r="W14" s="24"/>
      <c r="X14" s="24"/>
      <c r="Y14" s="6" t="s">
        <v>254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2922</v>
      </c>
      <c r="B15" s="3" t="s">
        <v>2955</v>
      </c>
      <c r="C15" s="9">
        <v>376732</v>
      </c>
      <c r="D15" s="9" t="s">
        <v>19</v>
      </c>
      <c r="E15" s="9" t="s">
        <v>20</v>
      </c>
      <c r="F15" s="9" t="s">
        <v>2956</v>
      </c>
      <c r="G15" s="7" t="e">
        <f t="shared" ca="1" si="0"/>
        <v>#NAME?</v>
      </c>
      <c r="H15" s="8" t="s">
        <v>153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87</v>
      </c>
      <c r="N15" s="10">
        <v>2.5000000000000001E-2</v>
      </c>
      <c r="O15" s="9" t="s">
        <v>184</v>
      </c>
      <c r="P15" s="234">
        <v>0.2</v>
      </c>
      <c r="Q15" s="28"/>
      <c r="R15" s="28"/>
      <c r="S15" s="7" t="s">
        <v>146</v>
      </c>
      <c r="T15" s="202" t="s">
        <v>2957</v>
      </c>
      <c r="U15" s="6" t="s">
        <v>20</v>
      </c>
      <c r="V15" s="24" t="e">
        <f t="shared" ca="1" si="2"/>
        <v>#NAME?</v>
      </c>
      <c r="W15" s="24"/>
      <c r="X15" s="24"/>
      <c r="Y15" s="6" t="s">
        <v>254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2922</v>
      </c>
      <c r="B16" s="3" t="s">
        <v>242</v>
      </c>
      <c r="C16" s="9">
        <v>420111</v>
      </c>
      <c r="D16" s="9" t="s">
        <v>19</v>
      </c>
      <c r="E16" s="9" t="s">
        <v>34</v>
      </c>
      <c r="F16" s="9" t="s">
        <v>35</v>
      </c>
      <c r="G16" s="7" t="e">
        <f t="shared" ca="1" si="0"/>
        <v>#NAME?</v>
      </c>
      <c r="H16" s="8" t="s">
        <v>153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201</v>
      </c>
      <c r="N16" s="10">
        <v>1.4999999999999999E-2</v>
      </c>
      <c r="O16" s="9" t="s">
        <v>37</v>
      </c>
      <c r="P16" s="234">
        <v>0.1</v>
      </c>
      <c r="Q16" s="28"/>
      <c r="R16" s="28"/>
      <c r="S16" s="7" t="s">
        <v>146</v>
      </c>
      <c r="T16" s="6" t="s">
        <v>245</v>
      </c>
      <c r="U16" s="6" t="s">
        <v>39</v>
      </c>
      <c r="V16" s="24" t="e">
        <f t="shared" ca="1" si="2"/>
        <v>#NAME?</v>
      </c>
      <c r="W16" s="24"/>
      <c r="X16" s="24"/>
      <c r="Y16" s="6" t="s">
        <v>254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2922</v>
      </c>
      <c r="B17" s="3" t="s">
        <v>2958</v>
      </c>
      <c r="C17" s="9">
        <v>47785</v>
      </c>
      <c r="D17" s="9" t="s">
        <v>2924</v>
      </c>
      <c r="E17" s="9" t="s">
        <v>20</v>
      </c>
      <c r="F17" s="9" t="s">
        <v>2931</v>
      </c>
      <c r="G17" s="7" t="e">
        <f t="shared" ca="1" si="0"/>
        <v>#NAME?</v>
      </c>
      <c r="H17" s="8" t="s">
        <v>162</v>
      </c>
      <c r="I17" s="24" t="s">
        <v>163</v>
      </c>
      <c r="J17" s="9" t="str">
        <f t="shared" si="1"/>
        <v>Não</v>
      </c>
      <c r="K17" s="232">
        <v>44186</v>
      </c>
      <c r="L17" s="6"/>
      <c r="M17" s="6" t="s">
        <v>201</v>
      </c>
      <c r="N17" s="10">
        <v>1.4999999999999999E-2</v>
      </c>
      <c r="O17" s="9" t="s">
        <v>37</v>
      </c>
      <c r="P17" s="234">
        <v>0.1</v>
      </c>
      <c r="Q17" s="28"/>
      <c r="R17" s="28" t="s">
        <v>2959</v>
      </c>
      <c r="S17" s="7" t="s">
        <v>146</v>
      </c>
      <c r="T17" s="6" t="s">
        <v>2960</v>
      </c>
      <c r="U17" s="6" t="s">
        <v>20</v>
      </c>
      <c r="V17" s="24" t="e">
        <f t="shared" ca="1" si="2"/>
        <v>#NAME?</v>
      </c>
      <c r="W17" s="24"/>
      <c r="X17" s="24"/>
      <c r="Y17" s="6" t="s">
        <v>254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2922</v>
      </c>
      <c r="B18" s="106" t="s">
        <v>261</v>
      </c>
      <c r="C18" s="9">
        <v>49819</v>
      </c>
      <c r="D18" s="9" t="s">
        <v>19</v>
      </c>
      <c r="E18" s="9" t="s">
        <v>34</v>
      </c>
      <c r="F18" s="6" t="s">
        <v>263</v>
      </c>
      <c r="G18" s="7" t="e">
        <f t="shared" ca="1" si="0"/>
        <v>#NAME?</v>
      </c>
      <c r="H18" s="8" t="s">
        <v>162</v>
      </c>
      <c r="I18" s="24" t="s">
        <v>163</v>
      </c>
      <c r="J18" s="9" t="str">
        <f t="shared" si="1"/>
        <v>Não</v>
      </c>
      <c r="K18" s="25">
        <v>44698</v>
      </c>
      <c r="L18" s="94"/>
      <c r="M18" s="6" t="s">
        <v>58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146</v>
      </c>
      <c r="T18" s="9" t="s">
        <v>265</v>
      </c>
      <c r="U18" s="7" t="s">
        <v>39</v>
      </c>
      <c r="V18" s="24" t="e">
        <f t="shared" ca="1" si="2"/>
        <v>#NAME?</v>
      </c>
      <c r="W18" s="24"/>
      <c r="X18" s="24"/>
      <c r="Y18" s="6" t="s">
        <v>148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2922</v>
      </c>
      <c r="B19" s="106" t="s">
        <v>2961</v>
      </c>
      <c r="C19" s="9">
        <v>627411</v>
      </c>
      <c r="D19" s="9" t="s">
        <v>19</v>
      </c>
      <c r="E19" s="9" t="s">
        <v>20</v>
      </c>
      <c r="F19" s="7" t="s">
        <v>200</v>
      </c>
      <c r="G19" s="7" t="e">
        <f t="shared" ca="1" si="0"/>
        <v>#NAME?</v>
      </c>
      <c r="H19" s="8" t="s">
        <v>144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58</v>
      </c>
      <c r="N19" s="233">
        <v>1.2E-2</v>
      </c>
      <c r="O19" s="9" t="s">
        <v>25</v>
      </c>
      <c r="P19" s="234">
        <v>0</v>
      </c>
      <c r="Q19" s="28"/>
      <c r="R19" s="235" t="s">
        <v>2962</v>
      </c>
      <c r="S19" s="7" t="s">
        <v>146</v>
      </c>
      <c r="T19" s="9" t="s">
        <v>2963</v>
      </c>
      <c r="U19" s="7" t="s">
        <v>46</v>
      </c>
      <c r="V19" s="24" t="e">
        <f t="shared" ca="1" si="2"/>
        <v>#NAME?</v>
      </c>
      <c r="W19" s="24"/>
      <c r="X19" s="24"/>
      <c r="Y19" s="6" t="s">
        <v>254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2922</v>
      </c>
      <c r="B20" s="37" t="s">
        <v>2964</v>
      </c>
      <c r="C20" s="9">
        <v>430193</v>
      </c>
      <c r="D20" s="9" t="s">
        <v>2924</v>
      </c>
      <c r="E20" s="9" t="s">
        <v>20</v>
      </c>
      <c r="F20" s="6" t="s">
        <v>2925</v>
      </c>
      <c r="G20" s="7" t="e">
        <f t="shared" ca="1" si="0"/>
        <v>#NAME?</v>
      </c>
      <c r="H20" s="8" t="s">
        <v>144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201</v>
      </c>
      <c r="N20" s="10">
        <v>0.01</v>
      </c>
      <c r="O20" s="9" t="s">
        <v>37</v>
      </c>
      <c r="P20" s="234">
        <v>0.1</v>
      </c>
      <c r="Q20" s="45"/>
      <c r="R20" s="108"/>
      <c r="S20" s="7" t="s">
        <v>146</v>
      </c>
      <c r="T20" s="6" t="s">
        <v>2965</v>
      </c>
      <c r="U20" s="6" t="s">
        <v>20</v>
      </c>
      <c r="V20" s="24" t="e">
        <f t="shared" ca="1" si="2"/>
        <v>#NAME?</v>
      </c>
      <c r="W20" s="24"/>
      <c r="X20" s="24"/>
      <c r="Y20" s="6" t="s">
        <v>254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2933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2922</v>
      </c>
      <c r="B21" s="37" t="s">
        <v>2966</v>
      </c>
      <c r="C21" s="9">
        <v>379151</v>
      </c>
      <c r="D21" s="9" t="s">
        <v>19</v>
      </c>
      <c r="E21" s="9" t="s">
        <v>20</v>
      </c>
      <c r="F21" s="6" t="s">
        <v>200</v>
      </c>
      <c r="G21" s="7" t="e">
        <f t="shared" ca="1" si="0"/>
        <v>#NAME?</v>
      </c>
      <c r="H21" s="8" t="s">
        <v>153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42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146</v>
      </c>
      <c r="T21" s="6" t="s">
        <v>2967</v>
      </c>
      <c r="U21" s="6" t="s">
        <v>20</v>
      </c>
      <c r="V21" s="24" t="e">
        <f t="shared" ca="1" si="2"/>
        <v>#NAME?</v>
      </c>
      <c r="W21" s="24"/>
      <c r="X21" s="24"/>
      <c r="Y21" s="6" t="s">
        <v>254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2922</v>
      </c>
      <c r="B22" s="37" t="s">
        <v>2968</v>
      </c>
      <c r="C22" s="9">
        <v>253852</v>
      </c>
      <c r="D22" s="9" t="s">
        <v>19</v>
      </c>
      <c r="E22" s="9" t="s">
        <v>34</v>
      </c>
      <c r="F22" s="6" t="s">
        <v>35</v>
      </c>
      <c r="G22" s="7" t="e">
        <f t="shared" ca="1" si="0"/>
        <v>#NAME?</v>
      </c>
      <c r="H22" s="8" t="s">
        <v>162</v>
      </c>
      <c r="I22" s="24" t="s">
        <v>163</v>
      </c>
      <c r="J22" s="9" t="str">
        <f t="shared" si="1"/>
        <v>Não</v>
      </c>
      <c r="K22" s="238">
        <v>44512</v>
      </c>
      <c r="L22" s="7"/>
      <c r="M22" s="6" t="s">
        <v>42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146</v>
      </c>
      <c r="T22" s="6" t="s">
        <v>318</v>
      </c>
      <c r="U22" s="6" t="s">
        <v>39</v>
      </c>
      <c r="V22" s="24" t="e">
        <f t="shared" ca="1" si="2"/>
        <v>#NAME?</v>
      </c>
      <c r="W22" s="24"/>
      <c r="X22" s="24"/>
      <c r="Y22" s="6" t="s">
        <v>254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2922</v>
      </c>
      <c r="B23" s="106" t="s">
        <v>319</v>
      </c>
      <c r="C23" s="9">
        <v>34380</v>
      </c>
      <c r="D23" s="9" t="s">
        <v>19</v>
      </c>
      <c r="E23" s="9" t="s">
        <v>34</v>
      </c>
      <c r="F23" s="9" t="s">
        <v>35</v>
      </c>
      <c r="G23" s="7" t="e">
        <f t="shared" ca="1" si="0"/>
        <v>#NAME?</v>
      </c>
      <c r="H23" s="8" t="s">
        <v>162</v>
      </c>
      <c r="I23" s="24" t="s">
        <v>163</v>
      </c>
      <c r="J23" s="9" t="str">
        <f t="shared" si="1"/>
        <v>Não</v>
      </c>
      <c r="K23" s="107">
        <v>44266</v>
      </c>
      <c r="L23" s="6"/>
      <c r="M23" s="6" t="s">
        <v>346</v>
      </c>
      <c r="N23" s="10">
        <v>0.02</v>
      </c>
      <c r="O23" s="9" t="s">
        <v>37</v>
      </c>
      <c r="P23" s="234">
        <v>0.2</v>
      </c>
      <c r="Q23" s="45"/>
      <c r="R23" s="108" t="s">
        <v>2969</v>
      </c>
      <c r="S23" s="7" t="s">
        <v>146</v>
      </c>
      <c r="T23" s="9" t="s">
        <v>321</v>
      </c>
      <c r="U23" s="6" t="s">
        <v>39</v>
      </c>
      <c r="V23" s="24" t="e">
        <f t="shared" ca="1" si="2"/>
        <v>#NAME?</v>
      </c>
      <c r="W23" s="24"/>
      <c r="X23" s="24"/>
      <c r="Y23" s="6" t="s">
        <v>148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2922</v>
      </c>
      <c r="B24" s="3" t="s">
        <v>2970</v>
      </c>
      <c r="C24" s="9">
        <v>578360</v>
      </c>
      <c r="D24" s="9" t="s">
        <v>19</v>
      </c>
      <c r="E24" s="9" t="s">
        <v>34</v>
      </c>
      <c r="F24" s="9" t="s">
        <v>35</v>
      </c>
      <c r="G24" s="7" t="e">
        <f t="shared" ca="1" si="0"/>
        <v>#NAME?</v>
      </c>
      <c r="H24" s="8" t="s">
        <v>162</v>
      </c>
      <c r="I24" s="24" t="s">
        <v>163</v>
      </c>
      <c r="J24" s="9" t="str">
        <f t="shared" si="1"/>
        <v>Não</v>
      </c>
      <c r="K24" s="232">
        <v>44319</v>
      </c>
      <c r="L24" s="6"/>
      <c r="M24" s="6" t="s">
        <v>201</v>
      </c>
      <c r="N24" s="10">
        <v>1.4999999999999999E-2</v>
      </c>
      <c r="O24" s="9" t="s">
        <v>37</v>
      </c>
      <c r="P24" s="234">
        <v>0.1</v>
      </c>
      <c r="Q24" s="45"/>
      <c r="R24" s="28" t="s">
        <v>2971</v>
      </c>
      <c r="S24" s="7" t="s">
        <v>146</v>
      </c>
      <c r="T24" s="6" t="s">
        <v>326</v>
      </c>
      <c r="U24" s="6" t="s">
        <v>39</v>
      </c>
      <c r="V24" s="24" t="e">
        <f t="shared" ca="1" si="2"/>
        <v>#NAME?</v>
      </c>
      <c r="W24" s="24"/>
      <c r="X24" s="24"/>
      <c r="Y24" s="6" t="s">
        <v>254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2922</v>
      </c>
      <c r="B25" s="106" t="s">
        <v>340</v>
      </c>
      <c r="C25" s="9">
        <v>32319</v>
      </c>
      <c r="D25" s="9" t="s">
        <v>19</v>
      </c>
      <c r="E25" s="9" t="s">
        <v>34</v>
      </c>
      <c r="F25" s="9" t="s">
        <v>2972</v>
      </c>
      <c r="G25" s="7" t="e">
        <f t="shared" ca="1" si="0"/>
        <v>#NAME?</v>
      </c>
      <c r="H25" s="8" t="s">
        <v>162</v>
      </c>
      <c r="I25" s="24" t="s">
        <v>206</v>
      </c>
      <c r="J25" s="9" t="str">
        <f t="shared" si="1"/>
        <v>Sim</v>
      </c>
      <c r="K25" s="232">
        <v>44263</v>
      </c>
      <c r="L25" s="6"/>
      <c r="M25" s="6" t="s">
        <v>58</v>
      </c>
      <c r="N25" s="10">
        <v>1.2E-2</v>
      </c>
      <c r="O25" s="9" t="s">
        <v>25</v>
      </c>
      <c r="P25" s="234">
        <v>0</v>
      </c>
      <c r="Q25" s="235" t="s">
        <v>2973</v>
      </c>
      <c r="R25" s="235"/>
      <c r="S25" s="7" t="s">
        <v>146</v>
      </c>
      <c r="T25" s="9" t="s">
        <v>343</v>
      </c>
      <c r="U25" s="6" t="s">
        <v>39</v>
      </c>
      <c r="V25" s="24" t="e">
        <f t="shared" ca="1" si="2"/>
        <v>#NAME?</v>
      </c>
      <c r="W25" s="24"/>
      <c r="X25" s="24"/>
      <c r="Y25" s="6" t="s">
        <v>254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2922</v>
      </c>
      <c r="B26" s="3" t="s">
        <v>2974</v>
      </c>
      <c r="C26" s="9">
        <v>36944</v>
      </c>
      <c r="D26" s="244" t="s">
        <v>19</v>
      </c>
      <c r="E26" s="244" t="s">
        <v>34</v>
      </c>
      <c r="F26" s="244" t="s">
        <v>35</v>
      </c>
      <c r="G26" s="7" t="e">
        <f t="shared" ca="1" si="0"/>
        <v>#NAME?</v>
      </c>
      <c r="H26" s="245" t="s">
        <v>153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87</v>
      </c>
      <c r="N26" s="248">
        <v>2.5000000000000001E-2</v>
      </c>
      <c r="O26" s="244" t="s">
        <v>184</v>
      </c>
      <c r="P26" s="249">
        <v>0.2</v>
      </c>
      <c r="Q26" s="108"/>
      <c r="R26" s="108"/>
      <c r="S26" s="7" t="s">
        <v>146</v>
      </c>
      <c r="T26" s="6" t="s">
        <v>2975</v>
      </c>
      <c r="U26" s="6" t="s">
        <v>39</v>
      </c>
      <c r="V26" s="24" t="e">
        <f t="shared" ca="1" si="2"/>
        <v>#NAME?</v>
      </c>
      <c r="W26" s="24"/>
      <c r="X26" s="24"/>
      <c r="Y26" s="6" t="s">
        <v>254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2922</v>
      </c>
      <c r="B27" s="37" t="s">
        <v>2976</v>
      </c>
      <c r="C27" s="9">
        <v>446649</v>
      </c>
      <c r="D27" s="9" t="s">
        <v>19</v>
      </c>
      <c r="E27" s="9" t="s">
        <v>34</v>
      </c>
      <c r="F27" s="9" t="s">
        <v>263</v>
      </c>
      <c r="G27" s="7" t="e">
        <f t="shared" ca="1" si="0"/>
        <v>#NAME?</v>
      </c>
      <c r="H27" s="8" t="s">
        <v>162</v>
      </c>
      <c r="I27" s="24" t="s">
        <v>163</v>
      </c>
      <c r="J27" s="9" t="str">
        <f t="shared" si="1"/>
        <v>Não</v>
      </c>
      <c r="K27" s="232">
        <v>44670</v>
      </c>
      <c r="L27" s="6"/>
      <c r="M27" s="6" t="s">
        <v>58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146</v>
      </c>
      <c r="T27" s="6" t="s">
        <v>335</v>
      </c>
      <c r="U27" s="6" t="s">
        <v>39</v>
      </c>
      <c r="V27" s="24" t="e">
        <f t="shared" ca="1" si="2"/>
        <v>#NAME?</v>
      </c>
      <c r="W27" s="24"/>
      <c r="X27" s="24"/>
      <c r="Y27" s="6" t="s">
        <v>254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2922</v>
      </c>
      <c r="B28" s="37" t="s">
        <v>2977</v>
      </c>
      <c r="C28" s="9">
        <v>352574</v>
      </c>
      <c r="D28" s="9" t="s">
        <v>19</v>
      </c>
      <c r="E28" s="9" t="s">
        <v>34</v>
      </c>
      <c r="F28" s="9" t="s">
        <v>35</v>
      </c>
      <c r="G28" s="7" t="e">
        <f t="shared" ca="1" si="0"/>
        <v>#NAME?</v>
      </c>
      <c r="H28" s="8" t="s">
        <v>162</v>
      </c>
      <c r="I28" s="24" t="s">
        <v>163</v>
      </c>
      <c r="J28" s="9" t="str">
        <f t="shared" si="1"/>
        <v>Não</v>
      </c>
      <c r="K28" s="232">
        <v>44769</v>
      </c>
      <c r="L28" s="6"/>
      <c r="M28" s="6" t="s">
        <v>42</v>
      </c>
      <c r="N28" s="10">
        <v>7.0000000000000001E-3</v>
      </c>
      <c r="O28" s="9" t="s">
        <v>25</v>
      </c>
      <c r="P28" s="234">
        <v>0</v>
      </c>
      <c r="Q28" s="23"/>
      <c r="R28" s="108" t="s">
        <v>2978</v>
      </c>
      <c r="S28" s="7" t="s">
        <v>146</v>
      </c>
      <c r="T28" s="6" t="s">
        <v>367</v>
      </c>
      <c r="U28" s="6" t="s">
        <v>39</v>
      </c>
      <c r="V28" s="24" t="e">
        <f t="shared" ca="1" si="2"/>
        <v>#NAME?</v>
      </c>
      <c r="W28" s="24"/>
      <c r="X28" s="24"/>
      <c r="Y28" s="6" t="s">
        <v>254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2922</v>
      </c>
      <c r="B29" s="3" t="s">
        <v>2979</v>
      </c>
      <c r="C29" s="9">
        <v>34467</v>
      </c>
      <c r="D29" s="9" t="s">
        <v>19</v>
      </c>
      <c r="E29" s="9" t="s">
        <v>34</v>
      </c>
      <c r="F29" s="9" t="s">
        <v>263</v>
      </c>
      <c r="G29" s="7" t="e">
        <f t="shared" ca="1" si="0"/>
        <v>#NAME?</v>
      </c>
      <c r="H29" s="8" t="s">
        <v>162</v>
      </c>
      <c r="I29" s="24" t="s">
        <v>163</v>
      </c>
      <c r="J29" s="9" t="str">
        <f t="shared" si="1"/>
        <v>Não</v>
      </c>
      <c r="K29" s="232">
        <v>44754</v>
      </c>
      <c r="L29" s="6"/>
      <c r="M29" s="6" t="s">
        <v>42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146</v>
      </c>
      <c r="T29" s="6" t="s">
        <v>378</v>
      </c>
      <c r="U29" s="6" t="s">
        <v>39</v>
      </c>
      <c r="V29" s="24" t="e">
        <f t="shared" ca="1" si="2"/>
        <v>#NAME?</v>
      </c>
      <c r="W29" s="24"/>
      <c r="X29" s="24"/>
      <c r="Y29" s="6" t="s">
        <v>148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2922</v>
      </c>
      <c r="B30" s="37" t="s">
        <v>389</v>
      </c>
      <c r="C30" s="9">
        <v>286648</v>
      </c>
      <c r="D30" s="9" t="s">
        <v>19</v>
      </c>
      <c r="E30" s="9" t="s">
        <v>20</v>
      </c>
      <c r="F30" s="6" t="s">
        <v>450</v>
      </c>
      <c r="G30" s="7" t="e">
        <f t="shared" ca="1" si="0"/>
        <v>#NAME?</v>
      </c>
      <c r="H30" s="8" t="s">
        <v>144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87</v>
      </c>
      <c r="N30" s="10">
        <v>1E-4</v>
      </c>
      <c r="O30" s="9" t="s">
        <v>184</v>
      </c>
      <c r="P30" s="234">
        <v>0.2</v>
      </c>
      <c r="Q30" s="45"/>
      <c r="R30" s="108" t="s">
        <v>2980</v>
      </c>
      <c r="S30" s="7" t="s">
        <v>146</v>
      </c>
      <c r="T30" s="6" t="s">
        <v>391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2933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2922</v>
      </c>
      <c r="B31" s="37" t="s">
        <v>2981</v>
      </c>
      <c r="C31" s="9">
        <v>317547</v>
      </c>
      <c r="D31" s="9" t="s">
        <v>19</v>
      </c>
      <c r="E31" s="9" t="s">
        <v>20</v>
      </c>
      <c r="F31" s="6" t="s">
        <v>450</v>
      </c>
      <c r="G31" s="7" t="e">
        <f t="shared" ca="1" si="0"/>
        <v>#NAME?</v>
      </c>
      <c r="H31" s="8" t="s">
        <v>144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87</v>
      </c>
      <c r="N31" s="10">
        <v>1E-4</v>
      </c>
      <c r="O31" s="9" t="s">
        <v>184</v>
      </c>
      <c r="P31" s="234">
        <v>0.2</v>
      </c>
      <c r="Q31" s="45"/>
      <c r="R31" s="108" t="s">
        <v>2980</v>
      </c>
      <c r="S31" s="7" t="s">
        <v>146</v>
      </c>
      <c r="T31" s="6" t="s">
        <v>391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2933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2922</v>
      </c>
      <c r="B32" s="37" t="s">
        <v>2982</v>
      </c>
      <c r="C32" s="9">
        <v>34135</v>
      </c>
      <c r="D32" s="9" t="s">
        <v>2924</v>
      </c>
      <c r="E32" s="9" t="s">
        <v>20</v>
      </c>
      <c r="F32" s="6" t="s">
        <v>2931</v>
      </c>
      <c r="G32" s="7" t="e">
        <f t="shared" ca="1" si="0"/>
        <v>#NAME?</v>
      </c>
      <c r="H32" s="8" t="s">
        <v>144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201</v>
      </c>
      <c r="N32" s="10">
        <v>0.01</v>
      </c>
      <c r="O32" s="9" t="s">
        <v>37</v>
      </c>
      <c r="P32" s="234">
        <v>0.1</v>
      </c>
      <c r="Q32" s="108"/>
      <c r="R32" s="45"/>
      <c r="S32" s="7" t="s">
        <v>146</v>
      </c>
      <c r="T32" s="6" t="s">
        <v>2983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2933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2922</v>
      </c>
      <c r="B33" s="37" t="s">
        <v>2984</v>
      </c>
      <c r="C33" s="9">
        <v>469418</v>
      </c>
      <c r="D33" s="9" t="s">
        <v>19</v>
      </c>
      <c r="E33" s="9" t="s">
        <v>49</v>
      </c>
      <c r="F33" s="7" t="s">
        <v>329</v>
      </c>
      <c r="G33" s="7" t="e">
        <f t="shared" ca="1" si="0"/>
        <v>#NAME?</v>
      </c>
      <c r="H33" s="8" t="s">
        <v>144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201</v>
      </c>
      <c r="N33" s="10">
        <v>1.4999999999999999E-2</v>
      </c>
      <c r="O33" s="9" t="s">
        <v>37</v>
      </c>
      <c r="P33" s="234">
        <v>0.1</v>
      </c>
      <c r="Q33" s="45"/>
      <c r="R33" s="108" t="s">
        <v>2985</v>
      </c>
      <c r="S33" s="7" t="s">
        <v>146</v>
      </c>
      <c r="T33" s="6" t="s">
        <v>2986</v>
      </c>
      <c r="U33" s="6" t="s">
        <v>49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2922</v>
      </c>
      <c r="B34" s="3" t="s">
        <v>2987</v>
      </c>
      <c r="C34" s="9">
        <v>446160</v>
      </c>
      <c r="D34" s="9" t="s">
        <v>2924</v>
      </c>
      <c r="E34" s="9" t="s">
        <v>20</v>
      </c>
      <c r="F34" s="6" t="s">
        <v>2925</v>
      </c>
      <c r="G34" s="7" t="e">
        <f t="shared" ca="1" si="0"/>
        <v>#NAME?</v>
      </c>
      <c r="H34" s="8" t="s">
        <v>144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201</v>
      </c>
      <c r="N34" s="10">
        <v>1.4999999999999999E-2</v>
      </c>
      <c r="O34" s="9" t="s">
        <v>37</v>
      </c>
      <c r="P34" s="234">
        <v>0.1</v>
      </c>
      <c r="Q34" s="45"/>
      <c r="R34" s="108"/>
      <c r="S34" s="7" t="s">
        <v>146</v>
      </c>
      <c r="T34" s="6" t="s">
        <v>2988</v>
      </c>
      <c r="U34" s="6" t="s">
        <v>20</v>
      </c>
      <c r="V34" s="24" t="e">
        <f t="shared" ca="1" si="2"/>
        <v>#NAME?</v>
      </c>
      <c r="W34" s="24"/>
      <c r="X34" s="24"/>
      <c r="Y34" s="6" t="s">
        <v>254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2933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2922</v>
      </c>
      <c r="B35" s="37" t="s">
        <v>2989</v>
      </c>
      <c r="C35" s="9">
        <v>84638</v>
      </c>
      <c r="D35" s="9" t="s">
        <v>2990</v>
      </c>
      <c r="E35" s="9" t="s">
        <v>20</v>
      </c>
      <c r="F35" s="6" t="s">
        <v>2990</v>
      </c>
      <c r="G35" s="7" t="e">
        <f t="shared" ca="1" si="0"/>
        <v>#NAME?</v>
      </c>
      <c r="H35" s="8" t="s">
        <v>144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87</v>
      </c>
      <c r="N35" s="10">
        <v>0.01</v>
      </c>
      <c r="O35" s="9" t="s">
        <v>184</v>
      </c>
      <c r="P35" s="234">
        <v>0.2</v>
      </c>
      <c r="Q35" s="45"/>
      <c r="R35" s="108"/>
      <c r="S35" s="7" t="s">
        <v>146</v>
      </c>
      <c r="T35" s="6" t="s">
        <v>2991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2933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2922</v>
      </c>
      <c r="B36" s="37" t="s">
        <v>2992</v>
      </c>
      <c r="C36" s="9">
        <v>290205</v>
      </c>
      <c r="D36" s="9" t="s">
        <v>19</v>
      </c>
      <c r="E36" s="9" t="s">
        <v>20</v>
      </c>
      <c r="F36" s="6" t="s">
        <v>450</v>
      </c>
      <c r="G36" s="7" t="e">
        <f t="shared" ca="1" si="0"/>
        <v>#NAME?</v>
      </c>
      <c r="H36" s="8" t="s">
        <v>144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87</v>
      </c>
      <c r="N36" s="10">
        <v>0.02</v>
      </c>
      <c r="O36" s="9" t="s">
        <v>184</v>
      </c>
      <c r="P36" s="234">
        <v>0.2</v>
      </c>
      <c r="Q36" s="45"/>
      <c r="R36" s="108"/>
      <c r="S36" s="7" t="s">
        <v>146</v>
      </c>
      <c r="T36" s="6" t="s">
        <v>2993</v>
      </c>
      <c r="U36" s="6" t="s">
        <v>887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2933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2922</v>
      </c>
      <c r="B37" s="37" t="s">
        <v>2994</v>
      </c>
      <c r="C37" s="9">
        <v>259187</v>
      </c>
      <c r="D37" s="9" t="s">
        <v>19</v>
      </c>
      <c r="E37" s="9" t="s">
        <v>34</v>
      </c>
      <c r="F37" s="6" t="s">
        <v>263</v>
      </c>
      <c r="G37" s="7" t="e">
        <f t="shared" ca="1" si="0"/>
        <v>#NAME?</v>
      </c>
      <c r="H37" s="8" t="s">
        <v>144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346</v>
      </c>
      <c r="N37" s="10">
        <v>0.02</v>
      </c>
      <c r="O37" s="9" t="s">
        <v>37</v>
      </c>
      <c r="P37" s="234">
        <v>0.2</v>
      </c>
      <c r="Q37" s="45"/>
      <c r="R37" s="28"/>
      <c r="S37" s="7" t="s">
        <v>146</v>
      </c>
      <c r="T37" s="6" t="s">
        <v>2995</v>
      </c>
      <c r="U37" s="6" t="s">
        <v>39</v>
      </c>
      <c r="V37" s="24" t="e">
        <f t="shared" ca="1" si="2"/>
        <v>#NAME?</v>
      </c>
      <c r="W37" s="24"/>
      <c r="X37" s="24"/>
      <c r="Y37" s="6" t="s">
        <v>254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2933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2922</v>
      </c>
      <c r="B38" s="3" t="s">
        <v>420</v>
      </c>
      <c r="C38" s="9">
        <v>32262</v>
      </c>
      <c r="D38" s="244" t="s">
        <v>19</v>
      </c>
      <c r="E38" s="244" t="s">
        <v>34</v>
      </c>
      <c r="F38" s="244" t="s">
        <v>35</v>
      </c>
      <c r="G38" s="7" t="e">
        <f t="shared" ca="1" si="0"/>
        <v>#NAME?</v>
      </c>
      <c r="H38" s="245" t="s">
        <v>162</v>
      </c>
      <c r="I38" s="24" t="s">
        <v>163</v>
      </c>
      <c r="J38" s="9" t="str">
        <f t="shared" si="1"/>
        <v>Não</v>
      </c>
      <c r="K38" s="246">
        <v>44267</v>
      </c>
      <c r="L38" s="247"/>
      <c r="M38" s="247" t="s">
        <v>201</v>
      </c>
      <c r="N38" s="248">
        <v>1.4999999999999999E-2</v>
      </c>
      <c r="O38" s="244"/>
      <c r="P38" s="249"/>
      <c r="Q38" s="108"/>
      <c r="R38" s="235" t="s">
        <v>2996</v>
      </c>
      <c r="S38" s="7" t="s">
        <v>146</v>
      </c>
      <c r="T38" s="6" t="s">
        <v>423</v>
      </c>
      <c r="U38" s="6" t="s">
        <v>46</v>
      </c>
      <c r="V38" s="24" t="e">
        <f t="shared" ca="1" si="2"/>
        <v>#NAME?</v>
      </c>
      <c r="W38" s="24"/>
      <c r="X38" s="24"/>
      <c r="Y38" s="6" t="s">
        <v>148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2922</v>
      </c>
      <c r="B39" s="37" t="s">
        <v>2997</v>
      </c>
      <c r="C39" s="9">
        <v>584285</v>
      </c>
      <c r="D39" s="9" t="s">
        <v>2924</v>
      </c>
      <c r="E39" s="9" t="s">
        <v>20</v>
      </c>
      <c r="F39" s="6" t="s">
        <v>2925</v>
      </c>
      <c r="G39" s="7" t="e">
        <f t="shared" ca="1" si="0"/>
        <v>#NAME?</v>
      </c>
      <c r="H39" s="8" t="s">
        <v>144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58</v>
      </c>
      <c r="N39" s="10">
        <v>5.0000000000000001E-3</v>
      </c>
      <c r="O39" s="9" t="s">
        <v>25</v>
      </c>
      <c r="P39" s="234">
        <v>0</v>
      </c>
      <c r="Q39" s="45"/>
      <c r="R39" s="108" t="s">
        <v>2998</v>
      </c>
      <c r="S39" s="7" t="s">
        <v>146</v>
      </c>
      <c r="T39" s="6" t="s">
        <v>2999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2933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2922</v>
      </c>
      <c r="B40" s="3" t="s">
        <v>3000</v>
      </c>
      <c r="C40" s="9">
        <v>429937</v>
      </c>
      <c r="D40" s="9" t="s">
        <v>19</v>
      </c>
      <c r="E40" s="9" t="s">
        <v>34</v>
      </c>
      <c r="F40" s="6" t="s">
        <v>263</v>
      </c>
      <c r="G40" s="7" t="e">
        <f t="shared" ca="1" si="0"/>
        <v>#NAME?</v>
      </c>
      <c r="H40" s="8" t="s">
        <v>144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42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146</v>
      </c>
      <c r="T40" s="6" t="s">
        <v>3001</v>
      </c>
      <c r="U40" s="6" t="s">
        <v>39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2922</v>
      </c>
      <c r="B41" s="3" t="s">
        <v>427</v>
      </c>
      <c r="C41" s="9">
        <v>293395</v>
      </c>
      <c r="D41" s="9" t="s">
        <v>19</v>
      </c>
      <c r="E41" s="9" t="s">
        <v>34</v>
      </c>
      <c r="F41" s="9" t="s">
        <v>263</v>
      </c>
      <c r="G41" s="7" t="e">
        <f t="shared" ca="1" si="0"/>
        <v>#NAME?</v>
      </c>
      <c r="H41" s="8" t="s">
        <v>162</v>
      </c>
      <c r="I41" s="24" t="s">
        <v>163</v>
      </c>
      <c r="J41" s="9" t="str">
        <f t="shared" si="1"/>
        <v>Não</v>
      </c>
      <c r="K41" s="232">
        <v>44323</v>
      </c>
      <c r="L41" s="6"/>
      <c r="M41" s="6" t="s">
        <v>201</v>
      </c>
      <c r="N41" s="10">
        <v>1.4999999999999999E-2</v>
      </c>
      <c r="O41" s="9" t="s">
        <v>37</v>
      </c>
      <c r="P41" s="234">
        <v>0.1</v>
      </c>
      <c r="Q41" s="28"/>
      <c r="R41" s="28"/>
      <c r="S41" s="7" t="s">
        <v>146</v>
      </c>
      <c r="T41" s="6" t="s">
        <v>429</v>
      </c>
      <c r="U41" s="6" t="s">
        <v>39</v>
      </c>
      <c r="V41" s="24" t="e">
        <f t="shared" ca="1" si="2"/>
        <v>#NAME?</v>
      </c>
      <c r="W41" s="24"/>
      <c r="X41" s="24"/>
      <c r="Y41" s="6" t="s">
        <v>148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2922</v>
      </c>
      <c r="B42" s="3" t="s">
        <v>3002</v>
      </c>
      <c r="C42" s="9">
        <v>84635</v>
      </c>
      <c r="D42" s="9" t="s">
        <v>19</v>
      </c>
      <c r="E42" s="9" t="s">
        <v>34</v>
      </c>
      <c r="F42" s="6" t="s">
        <v>2972</v>
      </c>
      <c r="G42" s="7" t="e">
        <f t="shared" ca="1" si="0"/>
        <v>#NAME?</v>
      </c>
      <c r="H42" s="8" t="s">
        <v>144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42</v>
      </c>
      <c r="N42" s="10">
        <v>7.0000000000000001E-3</v>
      </c>
      <c r="O42" s="9" t="s">
        <v>25</v>
      </c>
      <c r="P42" s="234">
        <v>0</v>
      </c>
      <c r="Q42" s="45"/>
      <c r="R42" s="108" t="s">
        <v>3003</v>
      </c>
      <c r="S42" s="7" t="s">
        <v>146</v>
      </c>
      <c r="T42" s="6" t="s">
        <v>3004</v>
      </c>
      <c r="U42" s="6" t="s">
        <v>39</v>
      </c>
      <c r="V42" s="24" t="e">
        <f t="shared" ca="1" si="2"/>
        <v>#NAME?</v>
      </c>
      <c r="W42" s="24"/>
      <c r="X42" s="24"/>
      <c r="Y42" s="6" t="s">
        <v>254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2922</v>
      </c>
      <c r="B43" s="106" t="s">
        <v>438</v>
      </c>
      <c r="C43" s="9">
        <v>33002</v>
      </c>
      <c r="D43" s="9" t="s">
        <v>19</v>
      </c>
      <c r="E43" s="9" t="s">
        <v>34</v>
      </c>
      <c r="F43" s="9" t="s">
        <v>35</v>
      </c>
      <c r="G43" s="7" t="e">
        <f t="shared" ca="1" si="0"/>
        <v>#NAME?</v>
      </c>
      <c r="H43" s="8" t="s">
        <v>162</v>
      </c>
      <c r="I43" s="24" t="s">
        <v>163</v>
      </c>
      <c r="J43" s="9" t="str">
        <f t="shared" si="1"/>
        <v>Sim</v>
      </c>
      <c r="K43" s="107">
        <v>44263</v>
      </c>
      <c r="L43" s="6"/>
      <c r="M43" s="6" t="s">
        <v>201</v>
      </c>
      <c r="N43" s="10">
        <v>7.4999999999999997E-3</v>
      </c>
      <c r="O43" s="9" t="s">
        <v>37</v>
      </c>
      <c r="P43" s="234">
        <v>0.15</v>
      </c>
      <c r="Q43" s="108" t="s">
        <v>3005</v>
      </c>
      <c r="R43" s="235"/>
      <c r="S43" s="7" t="s">
        <v>146</v>
      </c>
      <c r="T43" s="9" t="s">
        <v>440</v>
      </c>
      <c r="U43" s="6" t="s">
        <v>39</v>
      </c>
      <c r="V43" s="24" t="e">
        <f t="shared" ca="1" si="2"/>
        <v>#NAME?</v>
      </c>
      <c r="W43" s="24"/>
      <c r="X43" s="24"/>
      <c r="Y43" s="6" t="s">
        <v>148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2922</v>
      </c>
      <c r="B44" s="3" t="s">
        <v>3006</v>
      </c>
      <c r="C44" s="9">
        <v>575772</v>
      </c>
      <c r="D44" s="9" t="s">
        <v>19</v>
      </c>
      <c r="E44" s="9" t="s">
        <v>34</v>
      </c>
      <c r="F44" s="6" t="s">
        <v>35</v>
      </c>
      <c r="G44" s="7" t="e">
        <f t="shared" ca="1" si="0"/>
        <v>#NAME?</v>
      </c>
      <c r="H44" s="8" t="s">
        <v>144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87</v>
      </c>
      <c r="N44" s="10">
        <v>2.5000000000000001E-2</v>
      </c>
      <c r="O44" s="9" t="s">
        <v>184</v>
      </c>
      <c r="P44" s="234">
        <v>0.2</v>
      </c>
      <c r="Q44" s="45"/>
      <c r="R44" s="108"/>
      <c r="S44" s="7" t="s">
        <v>188</v>
      </c>
      <c r="T44" s="6" t="s">
        <v>3007</v>
      </c>
      <c r="U44" s="6" t="s">
        <v>39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2933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2922</v>
      </c>
      <c r="B45" s="106" t="s">
        <v>3008</v>
      </c>
      <c r="C45" s="9">
        <v>627408</v>
      </c>
      <c r="D45" s="9" t="s">
        <v>19</v>
      </c>
      <c r="E45" s="9" t="s">
        <v>2052</v>
      </c>
      <c r="F45" s="7" t="s">
        <v>3009</v>
      </c>
      <c r="G45" s="7" t="e">
        <f t="shared" ca="1" si="0"/>
        <v>#NAME?</v>
      </c>
      <c r="H45" s="8" t="s">
        <v>162</v>
      </c>
      <c r="I45" s="24" t="s">
        <v>163</v>
      </c>
      <c r="J45" s="9" t="str">
        <f t="shared" si="1"/>
        <v>Não</v>
      </c>
      <c r="K45" s="238">
        <v>44512</v>
      </c>
      <c r="L45" s="6"/>
      <c r="M45" s="6" t="s">
        <v>58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146</v>
      </c>
      <c r="T45" s="9" t="s">
        <v>3010</v>
      </c>
      <c r="U45" s="7" t="s">
        <v>46</v>
      </c>
      <c r="V45" s="24" t="e">
        <f t="shared" ca="1" si="2"/>
        <v>#NAME?</v>
      </c>
      <c r="W45" s="24"/>
      <c r="X45" s="24"/>
      <c r="Y45" s="6" t="s">
        <v>254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2922</v>
      </c>
      <c r="B46" s="37" t="s">
        <v>3011</v>
      </c>
      <c r="C46" s="9">
        <v>82555</v>
      </c>
      <c r="D46" s="9" t="s">
        <v>2924</v>
      </c>
      <c r="E46" s="9" t="s">
        <v>20</v>
      </c>
      <c r="F46" s="6" t="s">
        <v>2925</v>
      </c>
      <c r="G46" s="7" t="e">
        <f t="shared" ca="1" si="0"/>
        <v>#NAME?</v>
      </c>
      <c r="H46" s="8" t="s">
        <v>144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87</v>
      </c>
      <c r="N46" s="10">
        <v>2.5000000000000001E-2</v>
      </c>
      <c r="O46" s="9" t="s">
        <v>184</v>
      </c>
      <c r="P46" s="234">
        <v>0.2</v>
      </c>
      <c r="Q46" s="45"/>
      <c r="R46" s="108"/>
      <c r="S46" s="7" t="s">
        <v>146</v>
      </c>
      <c r="T46" s="6" t="s">
        <v>3012</v>
      </c>
      <c r="U46" s="6" t="s">
        <v>46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2933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2922</v>
      </c>
      <c r="B47" s="3" t="s">
        <v>3013</v>
      </c>
      <c r="C47" s="9">
        <v>575918</v>
      </c>
      <c r="D47" s="9" t="s">
        <v>2924</v>
      </c>
      <c r="E47" s="9" t="s">
        <v>20</v>
      </c>
      <c r="F47" s="6" t="s">
        <v>2925</v>
      </c>
      <c r="G47" s="7" t="e">
        <f t="shared" ca="1" si="0"/>
        <v>#NAME?</v>
      </c>
      <c r="H47" s="8" t="s">
        <v>144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201</v>
      </c>
      <c r="N47" s="10">
        <v>0.01</v>
      </c>
      <c r="O47" s="9" t="s">
        <v>37</v>
      </c>
      <c r="P47" s="234">
        <v>0.1</v>
      </c>
      <c r="Q47" s="108"/>
      <c r="R47" s="45"/>
      <c r="S47" s="7" t="s">
        <v>146</v>
      </c>
      <c r="T47" s="6" t="s">
        <v>3014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2933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2922</v>
      </c>
      <c r="B48" s="37" t="s">
        <v>481</v>
      </c>
      <c r="C48" s="9">
        <v>624508</v>
      </c>
      <c r="D48" s="9" t="s">
        <v>19</v>
      </c>
      <c r="E48" s="9" t="s">
        <v>34</v>
      </c>
      <c r="F48" s="9" t="s">
        <v>35</v>
      </c>
      <c r="G48" s="7" t="e">
        <f t="shared" ca="1" si="0"/>
        <v>#NAME?</v>
      </c>
      <c r="H48" s="8" t="s">
        <v>162</v>
      </c>
      <c r="I48" s="24" t="s">
        <v>163</v>
      </c>
      <c r="J48" s="9" t="str">
        <f t="shared" si="1"/>
        <v>Não</v>
      </c>
      <c r="K48" s="25">
        <v>44421</v>
      </c>
      <c r="L48" s="6"/>
      <c r="M48" s="6" t="s">
        <v>201</v>
      </c>
      <c r="N48" s="10">
        <v>1.4999999999999999E-2</v>
      </c>
      <c r="O48" s="9" t="s">
        <v>37</v>
      </c>
      <c r="P48" s="234">
        <v>0.1</v>
      </c>
      <c r="Q48" s="28"/>
      <c r="R48" s="28"/>
      <c r="S48" s="7" t="s">
        <v>146</v>
      </c>
      <c r="T48" s="6" t="s">
        <v>483</v>
      </c>
      <c r="U48" s="6" t="s">
        <v>39</v>
      </c>
      <c r="V48" s="24" t="e">
        <f t="shared" ca="1" si="2"/>
        <v>#NAME?</v>
      </c>
      <c r="W48" s="24"/>
      <c r="X48" s="24"/>
      <c r="Y48" s="6" t="s">
        <v>254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2922</v>
      </c>
      <c r="B49" s="3" t="s">
        <v>3015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162</v>
      </c>
      <c r="I49" s="24" t="s">
        <v>163</v>
      </c>
      <c r="J49" s="9" t="str">
        <f t="shared" si="1"/>
        <v>Não</v>
      </c>
      <c r="K49" s="232">
        <v>43903</v>
      </c>
      <c r="L49" s="6"/>
      <c r="M49" s="6" t="s">
        <v>201</v>
      </c>
      <c r="N49" s="10">
        <v>1.4999999999999999E-2</v>
      </c>
      <c r="O49" s="9" t="s">
        <v>25</v>
      </c>
      <c r="P49" s="234">
        <v>0</v>
      </c>
      <c r="Q49" s="108"/>
      <c r="R49" s="108" t="s">
        <v>3016</v>
      </c>
      <c r="S49" s="7" t="s">
        <v>146</v>
      </c>
      <c r="T49" s="6" t="s">
        <v>3017</v>
      </c>
      <c r="U49" s="6" t="s">
        <v>887</v>
      </c>
      <c r="V49" s="24" t="e">
        <f t="shared" ca="1" si="2"/>
        <v>#NAME?</v>
      </c>
      <c r="W49" s="24"/>
      <c r="X49" s="24"/>
      <c r="Y49" s="6" t="s">
        <v>254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2922</v>
      </c>
      <c r="B50" s="3" t="s">
        <v>502</v>
      </c>
      <c r="C50" s="9">
        <v>451734</v>
      </c>
      <c r="D50" s="244" t="s">
        <v>19</v>
      </c>
      <c r="E50" s="244" t="s">
        <v>20</v>
      </c>
      <c r="F50" s="244" t="s">
        <v>373</v>
      </c>
      <c r="G50" s="7" t="e">
        <f t="shared" ca="1" si="0"/>
        <v>#NAME?</v>
      </c>
      <c r="H50" s="245" t="s">
        <v>162</v>
      </c>
      <c r="I50" s="24" t="s">
        <v>163</v>
      </c>
      <c r="J50" s="9" t="str">
        <f t="shared" si="1"/>
        <v>Sim</v>
      </c>
      <c r="K50" s="246">
        <v>43928</v>
      </c>
      <c r="L50" s="247"/>
      <c r="M50" s="247" t="s">
        <v>201</v>
      </c>
      <c r="N50" s="251">
        <v>1.4999999999999999E-2</v>
      </c>
      <c r="O50" s="244" t="s">
        <v>37</v>
      </c>
      <c r="P50" s="249">
        <v>0.2</v>
      </c>
      <c r="Q50" s="108" t="s">
        <v>3018</v>
      </c>
      <c r="R50" s="108" t="s">
        <v>3019</v>
      </c>
      <c r="S50" s="7" t="s">
        <v>146</v>
      </c>
      <c r="T50" s="6" t="s">
        <v>506</v>
      </c>
      <c r="U50" s="6" t="s">
        <v>535</v>
      </c>
      <c r="V50" s="24" t="e">
        <f t="shared" ca="1" si="2"/>
        <v>#NAME?</v>
      </c>
      <c r="W50" s="24"/>
      <c r="X50" s="24"/>
      <c r="Y50" s="6" t="s">
        <v>254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2922</v>
      </c>
      <c r="B51" s="37" t="s">
        <v>3020</v>
      </c>
      <c r="C51" s="9">
        <v>440470</v>
      </c>
      <c r="D51" s="9" t="s">
        <v>2924</v>
      </c>
      <c r="E51" s="9" t="s">
        <v>20</v>
      </c>
      <c r="F51" s="6" t="s">
        <v>2925</v>
      </c>
      <c r="G51" s="7" t="e">
        <f t="shared" ca="1" si="0"/>
        <v>#NAME?</v>
      </c>
      <c r="H51" s="8" t="s">
        <v>144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58</v>
      </c>
      <c r="N51" s="10">
        <v>0.01</v>
      </c>
      <c r="O51" s="9" t="s">
        <v>25</v>
      </c>
      <c r="P51" s="234">
        <v>0</v>
      </c>
      <c r="Q51" s="45"/>
      <c r="R51" s="108" t="s">
        <v>3021</v>
      </c>
      <c r="S51" s="7" t="s">
        <v>146</v>
      </c>
      <c r="T51" s="6" t="s">
        <v>3022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2933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2922</v>
      </c>
      <c r="B52" s="37" t="s">
        <v>3023</v>
      </c>
      <c r="C52" s="9">
        <v>428022</v>
      </c>
      <c r="D52" s="9" t="s">
        <v>2924</v>
      </c>
      <c r="E52" s="9" t="s">
        <v>20</v>
      </c>
      <c r="F52" s="6" t="s">
        <v>2925</v>
      </c>
      <c r="G52" s="7" t="e">
        <f t="shared" ca="1" si="0"/>
        <v>#NAME?</v>
      </c>
      <c r="H52" s="8" t="s">
        <v>144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201</v>
      </c>
      <c r="N52" s="10">
        <v>0.01</v>
      </c>
      <c r="O52" s="9" t="s">
        <v>37</v>
      </c>
      <c r="P52" s="234">
        <v>0.1</v>
      </c>
      <c r="Q52" s="108"/>
      <c r="R52" s="45"/>
      <c r="S52" s="7" t="s">
        <v>146</v>
      </c>
      <c r="T52" s="6" t="s">
        <v>3024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2933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2922</v>
      </c>
      <c r="B53" s="37" t="s">
        <v>3025</v>
      </c>
      <c r="C53" s="9">
        <v>293578</v>
      </c>
      <c r="D53" s="9" t="s">
        <v>19</v>
      </c>
      <c r="E53" s="9" t="s">
        <v>20</v>
      </c>
      <c r="F53" s="6" t="s">
        <v>450</v>
      </c>
      <c r="G53" s="7" t="e">
        <f t="shared" ca="1" si="0"/>
        <v>#NAME?</v>
      </c>
      <c r="H53" s="8" t="s">
        <v>144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346</v>
      </c>
      <c r="N53" s="10">
        <v>7.4999999999999997E-3</v>
      </c>
      <c r="O53" s="9" t="s">
        <v>37</v>
      </c>
      <c r="P53" s="234">
        <v>0.2</v>
      </c>
      <c r="Q53" s="235"/>
      <c r="R53" s="108" t="s">
        <v>3026</v>
      </c>
      <c r="S53" s="7" t="s">
        <v>146</v>
      </c>
      <c r="T53" s="6" t="s">
        <v>3027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2933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2922</v>
      </c>
      <c r="B54" s="37" t="s">
        <v>3025</v>
      </c>
      <c r="C54" s="9">
        <v>294408</v>
      </c>
      <c r="D54" s="9" t="s">
        <v>19</v>
      </c>
      <c r="E54" s="9" t="s">
        <v>20</v>
      </c>
      <c r="F54" s="6" t="s">
        <v>450</v>
      </c>
      <c r="G54" s="7" t="e">
        <f t="shared" ca="1" si="0"/>
        <v>#NAME?</v>
      </c>
      <c r="H54" s="8" t="s">
        <v>144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87</v>
      </c>
      <c r="N54" s="10">
        <v>1.2500000000000001E-2</v>
      </c>
      <c r="O54" s="9" t="s">
        <v>184</v>
      </c>
      <c r="P54" s="234">
        <v>0.2</v>
      </c>
      <c r="Q54" s="45"/>
      <c r="R54" s="108" t="s">
        <v>3028</v>
      </c>
      <c r="S54" s="7" t="s">
        <v>146</v>
      </c>
      <c r="T54" s="6" t="s">
        <v>3027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2933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2922</v>
      </c>
      <c r="B55" s="37" t="s">
        <v>532</v>
      </c>
      <c r="C55" s="9">
        <v>624134</v>
      </c>
      <c r="D55" s="9" t="s">
        <v>19</v>
      </c>
      <c r="E55" s="9" t="s">
        <v>34</v>
      </c>
      <c r="F55" s="9" t="s">
        <v>35</v>
      </c>
      <c r="G55" s="7" t="e">
        <f t="shared" ca="1" si="0"/>
        <v>#NAME?</v>
      </c>
      <c r="H55" s="8" t="s">
        <v>162</v>
      </c>
      <c r="I55" s="24" t="s">
        <v>163</v>
      </c>
      <c r="J55" s="9" t="str">
        <f t="shared" si="1"/>
        <v>Não</v>
      </c>
      <c r="K55" s="25">
        <v>44420</v>
      </c>
      <c r="L55" s="7"/>
      <c r="M55" s="6" t="s">
        <v>346</v>
      </c>
      <c r="N55" s="10">
        <v>0.02</v>
      </c>
      <c r="O55" s="9" t="s">
        <v>37</v>
      </c>
      <c r="P55" s="234">
        <v>0.2</v>
      </c>
      <c r="Q55" s="23"/>
      <c r="R55" s="28" t="s">
        <v>3029</v>
      </c>
      <c r="S55" s="7" t="s">
        <v>146</v>
      </c>
      <c r="T55" s="6" t="s">
        <v>534</v>
      </c>
      <c r="U55" s="7" t="s">
        <v>535</v>
      </c>
      <c r="V55" s="24" t="e">
        <f t="shared" ca="1" si="2"/>
        <v>#NAME?</v>
      </c>
      <c r="W55" s="24"/>
      <c r="X55" s="24"/>
      <c r="Y55" s="6" t="s">
        <v>254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2922</v>
      </c>
      <c r="B56" s="36" t="s">
        <v>3030</v>
      </c>
      <c r="C56" s="9">
        <v>435592</v>
      </c>
      <c r="D56" s="9" t="s">
        <v>2924</v>
      </c>
      <c r="E56" s="9" t="s">
        <v>20</v>
      </c>
      <c r="F56" s="9" t="s">
        <v>2925</v>
      </c>
      <c r="G56" s="7" t="e">
        <f t="shared" ca="1" si="0"/>
        <v>#NAME?</v>
      </c>
      <c r="H56" s="8" t="s">
        <v>144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58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146</v>
      </c>
      <c r="T56" s="9" t="s">
        <v>3031</v>
      </c>
      <c r="U56" s="6" t="s">
        <v>20</v>
      </c>
      <c r="V56" s="24" t="e">
        <f t="shared" ca="1" si="2"/>
        <v>#NAME?</v>
      </c>
      <c r="W56" s="24"/>
      <c r="X56" s="24"/>
      <c r="Y56" s="6" t="s">
        <v>254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2922</v>
      </c>
      <c r="B57" s="3" t="s">
        <v>542</v>
      </c>
      <c r="C57" s="9">
        <v>35841</v>
      </c>
      <c r="D57" s="9" t="s">
        <v>19</v>
      </c>
      <c r="E57" s="9" t="s">
        <v>34</v>
      </c>
      <c r="F57" s="9" t="s">
        <v>263</v>
      </c>
      <c r="G57" s="7" t="e">
        <f t="shared" ca="1" si="0"/>
        <v>#NAME?</v>
      </c>
      <c r="H57" s="8" t="s">
        <v>162</v>
      </c>
      <c r="I57" s="24" t="s">
        <v>163</v>
      </c>
      <c r="J57" s="9" t="str">
        <f t="shared" si="1"/>
        <v>Não</v>
      </c>
      <c r="K57" s="232">
        <v>44291</v>
      </c>
      <c r="L57" s="6"/>
      <c r="M57" s="6" t="s">
        <v>201</v>
      </c>
      <c r="N57" s="233">
        <v>1.4999999999999999E-2</v>
      </c>
      <c r="O57" s="9" t="s">
        <v>37</v>
      </c>
      <c r="P57" s="234">
        <v>0.1</v>
      </c>
      <c r="Q57" s="108"/>
      <c r="R57" s="108"/>
      <c r="S57" s="7" t="s">
        <v>146</v>
      </c>
      <c r="T57" s="6" t="s">
        <v>544</v>
      </c>
      <c r="U57" s="6" t="s">
        <v>39</v>
      </c>
      <c r="V57" s="24" t="e">
        <f t="shared" ca="1" si="2"/>
        <v>#NAME?</v>
      </c>
      <c r="W57" s="24"/>
      <c r="X57" s="24"/>
      <c r="Y57" s="6" t="s">
        <v>254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2922</v>
      </c>
      <c r="B58" s="3" t="s">
        <v>548</v>
      </c>
      <c r="C58" s="9">
        <v>36284</v>
      </c>
      <c r="D58" s="9" t="s">
        <v>19</v>
      </c>
      <c r="E58" s="9" t="s">
        <v>34</v>
      </c>
      <c r="F58" s="9" t="s">
        <v>35</v>
      </c>
      <c r="G58" s="7" t="e">
        <f t="shared" ca="1" si="0"/>
        <v>#NAME?</v>
      </c>
      <c r="H58" s="8" t="s">
        <v>162</v>
      </c>
      <c r="I58" s="24" t="s">
        <v>163</v>
      </c>
      <c r="J58" s="9" t="str">
        <f t="shared" si="1"/>
        <v>Não</v>
      </c>
      <c r="K58" s="25">
        <v>44358</v>
      </c>
      <c r="L58" s="6"/>
      <c r="M58" s="6" t="s">
        <v>201</v>
      </c>
      <c r="N58" s="233">
        <v>1.4999999999999999E-2</v>
      </c>
      <c r="O58" s="9" t="s">
        <v>37</v>
      </c>
      <c r="P58" s="234">
        <v>0.1</v>
      </c>
      <c r="Q58" s="28"/>
      <c r="R58" s="28"/>
      <c r="S58" s="7" t="s">
        <v>146</v>
      </c>
      <c r="T58" s="6" t="s">
        <v>3032</v>
      </c>
      <c r="U58" s="6" t="s">
        <v>39</v>
      </c>
      <c r="V58" s="24" t="e">
        <f t="shared" ca="1" si="2"/>
        <v>#NAME?</v>
      </c>
      <c r="W58" s="24"/>
      <c r="X58" s="24"/>
      <c r="Y58" s="6" t="s">
        <v>148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2922</v>
      </c>
      <c r="B59" s="3" t="s">
        <v>554</v>
      </c>
      <c r="C59" s="9">
        <v>46477</v>
      </c>
      <c r="D59" s="9" t="s">
        <v>19</v>
      </c>
      <c r="E59" s="9" t="s">
        <v>34</v>
      </c>
      <c r="F59" s="9" t="s">
        <v>263</v>
      </c>
      <c r="G59" s="7" t="e">
        <f t="shared" ca="1" si="0"/>
        <v>#NAME?</v>
      </c>
      <c r="H59" s="8" t="s">
        <v>162</v>
      </c>
      <c r="I59" s="24" t="s">
        <v>163</v>
      </c>
      <c r="J59" s="9" t="str">
        <f t="shared" si="1"/>
        <v>Não</v>
      </c>
      <c r="K59" s="232">
        <v>44333</v>
      </c>
      <c r="L59" s="6"/>
      <c r="M59" s="6" t="s">
        <v>58</v>
      </c>
      <c r="N59" s="10">
        <v>1.2E-2</v>
      </c>
      <c r="O59" s="9" t="s">
        <v>25</v>
      </c>
      <c r="P59" s="234">
        <v>0</v>
      </c>
      <c r="Q59" s="23"/>
      <c r="R59" s="28" t="s">
        <v>3033</v>
      </c>
      <c r="S59" s="7" t="s">
        <v>146</v>
      </c>
      <c r="T59" s="6" t="s">
        <v>556</v>
      </c>
      <c r="U59" s="6" t="s">
        <v>39</v>
      </c>
      <c r="V59" s="24" t="e">
        <f t="shared" ca="1" si="2"/>
        <v>#NAME?</v>
      </c>
      <c r="W59" s="24"/>
      <c r="X59" s="24"/>
      <c r="Y59" s="6" t="s">
        <v>254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2922</v>
      </c>
      <c r="B60" s="3" t="s">
        <v>558</v>
      </c>
      <c r="C60" s="9">
        <v>39943</v>
      </c>
      <c r="D60" s="9" t="s">
        <v>19</v>
      </c>
      <c r="E60" s="9" t="s">
        <v>34</v>
      </c>
      <c r="F60" s="9" t="s">
        <v>263</v>
      </c>
      <c r="G60" s="7" t="e">
        <f t="shared" ca="1" si="0"/>
        <v>#NAME?</v>
      </c>
      <c r="H60" s="8" t="s">
        <v>162</v>
      </c>
      <c r="I60" s="24" t="s">
        <v>163</v>
      </c>
      <c r="J60" s="9" t="str">
        <f t="shared" si="1"/>
        <v>Não</v>
      </c>
      <c r="K60" s="25">
        <v>44364</v>
      </c>
      <c r="L60" s="6"/>
      <c r="M60" s="6" t="s">
        <v>201</v>
      </c>
      <c r="N60" s="233">
        <v>1.4999999999999999E-2</v>
      </c>
      <c r="O60" s="9" t="s">
        <v>37</v>
      </c>
      <c r="P60" s="234">
        <v>0.1</v>
      </c>
      <c r="Q60" s="28"/>
      <c r="R60" s="28"/>
      <c r="S60" s="7" t="s">
        <v>146</v>
      </c>
      <c r="T60" s="6" t="s">
        <v>560</v>
      </c>
      <c r="U60" s="6" t="s">
        <v>39</v>
      </c>
      <c r="V60" s="24" t="e">
        <f t="shared" ca="1" si="2"/>
        <v>#NAME?</v>
      </c>
      <c r="W60" s="24"/>
      <c r="X60" s="24"/>
      <c r="Y60" s="6" t="s">
        <v>254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2922</v>
      </c>
      <c r="B61" s="3" t="s">
        <v>3034</v>
      </c>
      <c r="C61" s="9">
        <v>31792</v>
      </c>
      <c r="D61" s="9" t="s">
        <v>19</v>
      </c>
      <c r="E61" s="9" t="s">
        <v>34</v>
      </c>
      <c r="F61" s="6" t="s">
        <v>2972</v>
      </c>
      <c r="G61" s="7" t="e">
        <f t="shared" ca="1" si="0"/>
        <v>#NAME?</v>
      </c>
      <c r="H61" s="8" t="s">
        <v>144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201</v>
      </c>
      <c r="N61" s="10">
        <v>1.4999999999999999E-2</v>
      </c>
      <c r="O61" s="9" t="s">
        <v>37</v>
      </c>
      <c r="P61" s="234">
        <v>0.1</v>
      </c>
      <c r="Q61" s="45"/>
      <c r="R61" s="108"/>
      <c r="S61" s="7" t="s">
        <v>146</v>
      </c>
      <c r="T61" s="6" t="s">
        <v>3035</v>
      </c>
      <c r="U61" s="6" t="s">
        <v>60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2933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2922</v>
      </c>
      <c r="B62" s="3" t="s">
        <v>3036</v>
      </c>
      <c r="C62" s="9">
        <v>434978</v>
      </c>
      <c r="D62" s="9" t="s">
        <v>2924</v>
      </c>
      <c r="E62" s="9" t="s">
        <v>20</v>
      </c>
      <c r="F62" s="6" t="s">
        <v>2925</v>
      </c>
      <c r="G62" s="7" t="e">
        <f t="shared" ca="1" si="0"/>
        <v>#NAME?</v>
      </c>
      <c r="H62" s="8" t="s">
        <v>144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87</v>
      </c>
      <c r="N62" s="10">
        <v>0.01</v>
      </c>
      <c r="O62" s="9" t="s">
        <v>184</v>
      </c>
      <c r="P62" s="234">
        <v>0.2</v>
      </c>
      <c r="Q62" s="45"/>
      <c r="R62" s="108" t="s">
        <v>3037</v>
      </c>
      <c r="S62" s="7" t="s">
        <v>146</v>
      </c>
      <c r="T62" s="6" t="s">
        <v>3038</v>
      </c>
      <c r="U62" s="6" t="s">
        <v>20</v>
      </c>
      <c r="V62" s="24" t="e">
        <f t="shared" ca="1" si="2"/>
        <v>#NAME?</v>
      </c>
      <c r="W62" s="24"/>
      <c r="X62" s="24"/>
      <c r="Y62" s="6" t="s">
        <v>254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2922</v>
      </c>
      <c r="B63" s="3" t="s">
        <v>3039</v>
      </c>
      <c r="C63" s="9">
        <v>33280</v>
      </c>
      <c r="D63" s="9" t="s">
        <v>19</v>
      </c>
      <c r="E63" s="9" t="s">
        <v>34</v>
      </c>
      <c r="F63" s="6" t="s">
        <v>2972</v>
      </c>
      <c r="G63" s="7" t="e">
        <f t="shared" ca="1" si="0"/>
        <v>#NAME?</v>
      </c>
      <c r="H63" s="8" t="s">
        <v>144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201</v>
      </c>
      <c r="N63" s="10">
        <v>1.4999999999999999E-2</v>
      </c>
      <c r="O63" s="9" t="s">
        <v>37</v>
      </c>
      <c r="P63" s="234">
        <v>0.1</v>
      </c>
      <c r="Q63" s="45"/>
      <c r="R63" s="108"/>
      <c r="S63" s="7" t="s">
        <v>146</v>
      </c>
      <c r="T63" s="6" t="s">
        <v>3040</v>
      </c>
      <c r="U63" s="6" t="s">
        <v>39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2933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2922</v>
      </c>
      <c r="B64" s="36" t="s">
        <v>3041</v>
      </c>
      <c r="C64" s="9">
        <v>32049</v>
      </c>
      <c r="D64" s="244" t="s">
        <v>2990</v>
      </c>
      <c r="E64" s="244" t="s">
        <v>20</v>
      </c>
      <c r="F64" s="244" t="s">
        <v>2990</v>
      </c>
      <c r="G64" s="7" t="e">
        <f t="shared" ca="1" si="0"/>
        <v>#NAME?</v>
      </c>
      <c r="H64" s="245" t="s">
        <v>162</v>
      </c>
      <c r="I64" s="24" t="s">
        <v>163</v>
      </c>
      <c r="J64" s="9" t="str">
        <f t="shared" si="1"/>
        <v>Não</v>
      </c>
      <c r="K64" s="246">
        <v>43370</v>
      </c>
      <c r="L64" s="247"/>
      <c r="M64" s="247" t="s">
        <v>87</v>
      </c>
      <c r="N64" s="251">
        <v>0.01</v>
      </c>
      <c r="O64" s="251"/>
      <c r="P64" s="249"/>
      <c r="Q64" s="23"/>
      <c r="R64" s="108" t="s">
        <v>3042</v>
      </c>
      <c r="S64" s="7" t="s">
        <v>146</v>
      </c>
      <c r="T64" s="9" t="s">
        <v>3043</v>
      </c>
      <c r="U64" s="6" t="s">
        <v>20</v>
      </c>
      <c r="V64" s="24" t="e">
        <f t="shared" ca="1" si="2"/>
        <v>#NAME?</v>
      </c>
      <c r="W64" s="24"/>
      <c r="X64" s="24"/>
      <c r="Y64" s="6" t="s">
        <v>254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2922</v>
      </c>
      <c r="B65" s="37" t="s">
        <v>3044</v>
      </c>
      <c r="C65" s="9">
        <v>35069</v>
      </c>
      <c r="D65" s="9" t="s">
        <v>19</v>
      </c>
      <c r="E65" s="9" t="s">
        <v>34</v>
      </c>
      <c r="F65" s="9" t="s">
        <v>263</v>
      </c>
      <c r="G65" s="7" t="e">
        <f t="shared" ca="1" si="0"/>
        <v>#NAME?</v>
      </c>
      <c r="H65" s="8" t="s">
        <v>162</v>
      </c>
      <c r="I65" s="24" t="s">
        <v>163</v>
      </c>
      <c r="J65" s="9" t="str">
        <f t="shared" si="1"/>
        <v>Não</v>
      </c>
      <c r="K65" s="25">
        <v>44438</v>
      </c>
      <c r="L65" s="94"/>
      <c r="M65" s="6" t="s">
        <v>201</v>
      </c>
      <c r="N65" s="10">
        <v>0.01</v>
      </c>
      <c r="O65" s="9" t="s">
        <v>37</v>
      </c>
      <c r="P65" s="234">
        <v>0.1</v>
      </c>
      <c r="Q65" s="23"/>
      <c r="R65" s="28" t="s">
        <v>3045</v>
      </c>
      <c r="S65" s="7" t="s">
        <v>146</v>
      </c>
      <c r="T65" s="6" t="s">
        <v>3046</v>
      </c>
      <c r="U65" s="6" t="s">
        <v>39</v>
      </c>
      <c r="V65" s="24" t="e">
        <f t="shared" ca="1" si="2"/>
        <v>#NAME?</v>
      </c>
      <c r="W65" s="24"/>
      <c r="X65" s="24"/>
      <c r="Y65" s="6" t="s">
        <v>254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2922</v>
      </c>
      <c r="B66" s="3" t="s">
        <v>3047</v>
      </c>
      <c r="C66" s="9">
        <v>32441</v>
      </c>
      <c r="D66" s="9" t="s">
        <v>19</v>
      </c>
      <c r="E66" s="9" t="s">
        <v>34</v>
      </c>
      <c r="F66" s="9" t="s">
        <v>263</v>
      </c>
      <c r="G66" s="7" t="e">
        <f t="shared" ca="1" si="0"/>
        <v>#NAME?</v>
      </c>
      <c r="H66" s="8" t="s">
        <v>162</v>
      </c>
      <c r="I66" s="24" t="s">
        <v>163</v>
      </c>
      <c r="J66" s="9" t="str">
        <f t="shared" si="1"/>
        <v>Não</v>
      </c>
      <c r="K66" s="232">
        <v>44319</v>
      </c>
      <c r="L66" s="6"/>
      <c r="M66" s="6" t="s">
        <v>201</v>
      </c>
      <c r="N66" s="10">
        <v>0.01</v>
      </c>
      <c r="O66" s="9" t="s">
        <v>37</v>
      </c>
      <c r="P66" s="234">
        <v>0.1</v>
      </c>
      <c r="Q66" s="45"/>
      <c r="R66" s="28" t="s">
        <v>3048</v>
      </c>
      <c r="S66" s="7" t="s">
        <v>146</v>
      </c>
      <c r="T66" s="6" t="s">
        <v>3049</v>
      </c>
      <c r="U66" s="6" t="s">
        <v>39</v>
      </c>
      <c r="V66" s="24" t="e">
        <f t="shared" ca="1" si="2"/>
        <v>#NAME?</v>
      </c>
      <c r="W66" s="24"/>
      <c r="X66" s="24"/>
      <c r="Y66" s="6" t="s">
        <v>148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2922</v>
      </c>
      <c r="B67" s="3" t="s">
        <v>3050</v>
      </c>
      <c r="C67" s="9">
        <v>447493</v>
      </c>
      <c r="D67" s="9" t="s">
        <v>2924</v>
      </c>
      <c r="E67" s="9" t="s">
        <v>20</v>
      </c>
      <c r="F67" s="6" t="s">
        <v>2925</v>
      </c>
      <c r="G67" s="7" t="e">
        <f t="shared" ca="1" si="0"/>
        <v>#NAME?</v>
      </c>
      <c r="H67" s="8" t="s">
        <v>144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201</v>
      </c>
      <c r="N67" s="10">
        <v>1.4999999999999999E-2</v>
      </c>
      <c r="O67" s="9" t="s">
        <v>37</v>
      </c>
      <c r="P67" s="234">
        <v>0.1</v>
      </c>
      <c r="Q67" s="45"/>
      <c r="R67" s="108"/>
      <c r="S67" s="7" t="s">
        <v>146</v>
      </c>
      <c r="T67" s="6" t="s">
        <v>3051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2933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2922</v>
      </c>
      <c r="B68" s="3" t="s">
        <v>615</v>
      </c>
      <c r="C68" s="9">
        <v>484477</v>
      </c>
      <c r="D68" s="9" t="s">
        <v>19</v>
      </c>
      <c r="E68" s="9" t="s">
        <v>34</v>
      </c>
      <c r="F68" s="6" t="s">
        <v>617</v>
      </c>
      <c r="G68" s="7" t="e">
        <f t="shared" ca="1" si="0"/>
        <v>#NAME?</v>
      </c>
      <c r="H68" s="8" t="s">
        <v>144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42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146</v>
      </c>
      <c r="T68" s="6" t="s">
        <v>618</v>
      </c>
      <c r="U68" s="6" t="s">
        <v>60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2933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2922</v>
      </c>
      <c r="B69" s="37" t="s">
        <v>615</v>
      </c>
      <c r="C69" s="9">
        <v>37718</v>
      </c>
      <c r="D69" s="9" t="s">
        <v>19</v>
      </c>
      <c r="E69" s="9" t="s">
        <v>34</v>
      </c>
      <c r="F69" s="9" t="s">
        <v>617</v>
      </c>
      <c r="G69" s="7" t="e">
        <f t="shared" ca="1" si="0"/>
        <v>#NAME?</v>
      </c>
      <c r="H69" s="8" t="s">
        <v>162</v>
      </c>
      <c r="I69" s="24" t="s">
        <v>163</v>
      </c>
      <c r="J69" s="9" t="str">
        <f t="shared" si="1"/>
        <v>Não</v>
      </c>
      <c r="K69" s="107">
        <v>44680</v>
      </c>
      <c r="L69" s="94"/>
      <c r="M69" s="6" t="s">
        <v>42</v>
      </c>
      <c r="N69" s="10">
        <v>7.0000000000000001E-3</v>
      </c>
      <c r="O69" s="9" t="s">
        <v>25</v>
      </c>
      <c r="P69" s="234">
        <v>0</v>
      </c>
      <c r="Q69" s="23"/>
      <c r="R69" s="235" t="s">
        <v>3045</v>
      </c>
      <c r="S69" s="7" t="s">
        <v>146</v>
      </c>
      <c r="T69" s="6" t="s">
        <v>618</v>
      </c>
      <c r="U69" s="6" t="s">
        <v>60</v>
      </c>
      <c r="V69" s="24" t="e">
        <f t="shared" ca="1" si="2"/>
        <v>#NAME?</v>
      </c>
      <c r="W69" s="24"/>
      <c r="X69" s="24"/>
      <c r="Y69" s="6" t="s">
        <v>148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2922</v>
      </c>
      <c r="B70" s="37" t="s">
        <v>3052</v>
      </c>
      <c r="C70" s="9">
        <v>318729</v>
      </c>
      <c r="D70" s="9" t="s">
        <v>2924</v>
      </c>
      <c r="E70" s="9" t="s">
        <v>20</v>
      </c>
      <c r="F70" s="6" t="s">
        <v>2925</v>
      </c>
      <c r="G70" s="7" t="e">
        <f t="shared" ca="1" si="0"/>
        <v>#NAME?</v>
      </c>
      <c r="H70" s="8" t="s">
        <v>144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201</v>
      </c>
      <c r="N70" s="10">
        <v>0.01</v>
      </c>
      <c r="O70" s="9" t="s">
        <v>37</v>
      </c>
      <c r="P70" s="234">
        <v>0.1</v>
      </c>
      <c r="Q70" s="108"/>
      <c r="R70" s="108"/>
      <c r="S70" s="7" t="s">
        <v>146</v>
      </c>
      <c r="T70" s="6" t="s">
        <v>3053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2933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2922</v>
      </c>
      <c r="B71" s="106" t="s">
        <v>646</v>
      </c>
      <c r="C71" s="9">
        <v>33153</v>
      </c>
      <c r="D71" s="9" t="s">
        <v>19</v>
      </c>
      <c r="E71" s="9" t="s">
        <v>34</v>
      </c>
      <c r="F71" s="9" t="s">
        <v>2972</v>
      </c>
      <c r="G71" s="7" t="e">
        <f t="shared" ca="1" si="0"/>
        <v>#NAME?</v>
      </c>
      <c r="H71" s="8" t="s">
        <v>162</v>
      </c>
      <c r="I71" s="24" t="s">
        <v>163</v>
      </c>
      <c r="J71" s="9" t="str">
        <f t="shared" si="1"/>
        <v>Sim</v>
      </c>
      <c r="K71" s="107">
        <v>44260</v>
      </c>
      <c r="L71" s="6"/>
      <c r="M71" s="6" t="s">
        <v>58</v>
      </c>
      <c r="N71" s="10">
        <v>1.2E-2</v>
      </c>
      <c r="O71" s="9" t="s">
        <v>25</v>
      </c>
      <c r="P71" s="234">
        <v>0</v>
      </c>
      <c r="Q71" s="108" t="s">
        <v>3054</v>
      </c>
      <c r="R71" s="108"/>
      <c r="S71" s="7" t="s">
        <v>146</v>
      </c>
      <c r="T71" s="9" t="s">
        <v>649</v>
      </c>
      <c r="U71" s="6" t="s">
        <v>39</v>
      </c>
      <c r="V71" s="24" t="e">
        <f t="shared" ca="1" si="2"/>
        <v>#NAME?</v>
      </c>
      <c r="W71" s="24"/>
      <c r="X71" s="24"/>
      <c r="Y71" s="6" t="s">
        <v>254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2922</v>
      </c>
      <c r="B72" s="3" t="s">
        <v>650</v>
      </c>
      <c r="C72" s="9">
        <v>474439</v>
      </c>
      <c r="D72" s="9" t="s">
        <v>19</v>
      </c>
      <c r="E72" s="9" t="s">
        <v>34</v>
      </c>
      <c r="F72" s="6" t="s">
        <v>35</v>
      </c>
      <c r="G72" s="7" t="e">
        <f t="shared" ca="1" si="0"/>
        <v>#NAME?</v>
      </c>
      <c r="H72" s="8" t="s">
        <v>162</v>
      </c>
      <c r="I72" s="24" t="s">
        <v>163</v>
      </c>
      <c r="J72" s="9" t="str">
        <f t="shared" si="1"/>
        <v>Sim</v>
      </c>
      <c r="K72" s="232">
        <v>44615</v>
      </c>
      <c r="L72" s="6"/>
      <c r="M72" s="6" t="s">
        <v>42</v>
      </c>
      <c r="N72" s="233">
        <v>7.0000000000000001E-3</v>
      </c>
      <c r="O72" s="9" t="s">
        <v>25</v>
      </c>
      <c r="P72" s="234">
        <v>0</v>
      </c>
      <c r="Q72" s="28" t="s">
        <v>3055</v>
      </c>
      <c r="R72" s="28"/>
      <c r="S72" s="7" t="s">
        <v>146</v>
      </c>
      <c r="T72" s="6" t="s">
        <v>652</v>
      </c>
      <c r="U72" s="7" t="s">
        <v>39</v>
      </c>
      <c r="V72" s="24" t="e">
        <f t="shared" ca="1" si="2"/>
        <v>#NAME?</v>
      </c>
      <c r="W72" s="24"/>
      <c r="X72" s="24"/>
      <c r="Y72" s="6" t="s">
        <v>254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2922</v>
      </c>
      <c r="B73" s="3" t="s">
        <v>3056</v>
      </c>
      <c r="C73" s="9">
        <v>424833</v>
      </c>
      <c r="D73" s="9" t="s">
        <v>19</v>
      </c>
      <c r="E73" s="9" t="s">
        <v>34</v>
      </c>
      <c r="F73" s="9" t="s">
        <v>35</v>
      </c>
      <c r="G73" s="7" t="e">
        <f t="shared" ca="1" si="0"/>
        <v>#NAME?</v>
      </c>
      <c r="H73" s="8" t="s">
        <v>153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201</v>
      </c>
      <c r="N73" s="233">
        <v>1.4999999999999999E-2</v>
      </c>
      <c r="O73" s="9" t="s">
        <v>37</v>
      </c>
      <c r="P73" s="234">
        <v>0.1</v>
      </c>
      <c r="Q73" s="28"/>
      <c r="R73" s="28"/>
      <c r="S73" s="7" t="s">
        <v>146</v>
      </c>
      <c r="T73" s="6" t="s">
        <v>3057</v>
      </c>
      <c r="U73" s="6" t="s">
        <v>39</v>
      </c>
      <c r="V73" s="24" t="e">
        <f t="shared" ca="1" si="2"/>
        <v>#NAME?</v>
      </c>
      <c r="W73" s="24"/>
      <c r="X73" s="24"/>
      <c r="Y73" s="6" t="s">
        <v>254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2922</v>
      </c>
      <c r="B74" s="37" t="s">
        <v>668</v>
      </c>
      <c r="C74" s="9">
        <v>253798</v>
      </c>
      <c r="D74" s="9" t="s">
        <v>19</v>
      </c>
      <c r="E74" s="9" t="s">
        <v>34</v>
      </c>
      <c r="F74" s="9" t="s">
        <v>263</v>
      </c>
      <c r="G74" s="7" t="e">
        <f t="shared" ca="1" si="0"/>
        <v>#NAME?</v>
      </c>
      <c r="H74" s="8" t="s">
        <v>162</v>
      </c>
      <c r="I74" s="24" t="s">
        <v>163</v>
      </c>
      <c r="J74" s="9" t="str">
        <f t="shared" si="1"/>
        <v>Não</v>
      </c>
      <c r="K74" s="107">
        <v>44614</v>
      </c>
      <c r="L74" s="7"/>
      <c r="M74" s="6" t="s">
        <v>58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146</v>
      </c>
      <c r="T74" s="6" t="s">
        <v>670</v>
      </c>
      <c r="U74" s="6" t="s">
        <v>39</v>
      </c>
      <c r="V74" s="24" t="e">
        <f t="shared" ca="1" si="2"/>
        <v>#NAME?</v>
      </c>
      <c r="W74" s="24"/>
      <c r="X74" s="24"/>
      <c r="Y74" s="6" t="s">
        <v>254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2922</v>
      </c>
      <c r="B75" s="3" t="s">
        <v>675</v>
      </c>
      <c r="C75" s="9">
        <v>32208</v>
      </c>
      <c r="D75" s="9" t="s">
        <v>19</v>
      </c>
      <c r="E75" s="9" t="s">
        <v>34</v>
      </c>
      <c r="F75" s="9" t="s">
        <v>35</v>
      </c>
      <c r="G75" s="7" t="e">
        <f t="shared" ca="1" si="0"/>
        <v>#NAME?</v>
      </c>
      <c r="H75" s="8" t="s">
        <v>162</v>
      </c>
      <c r="I75" s="24" t="s">
        <v>163</v>
      </c>
      <c r="J75" s="9" t="str">
        <f t="shared" si="1"/>
        <v>Não</v>
      </c>
      <c r="K75" s="107">
        <v>44273</v>
      </c>
      <c r="L75" s="7"/>
      <c r="M75" s="6" t="s">
        <v>201</v>
      </c>
      <c r="N75" s="10">
        <v>1.4999999999999999E-2</v>
      </c>
      <c r="O75" s="9" t="s">
        <v>37</v>
      </c>
      <c r="P75" s="234">
        <v>0.1</v>
      </c>
      <c r="Q75" s="108"/>
      <c r="R75" s="108"/>
      <c r="S75" s="7" t="s">
        <v>146</v>
      </c>
      <c r="T75" s="6" t="s">
        <v>677</v>
      </c>
      <c r="U75" s="6" t="s">
        <v>39</v>
      </c>
      <c r="V75" s="24" t="e">
        <f t="shared" ca="1" si="2"/>
        <v>#NAME?</v>
      </c>
      <c r="W75" s="24"/>
      <c r="X75" s="24"/>
      <c r="Y75" s="6" t="s">
        <v>254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2922</v>
      </c>
      <c r="B76" s="37" t="s">
        <v>3058</v>
      </c>
      <c r="C76" s="9">
        <v>578989</v>
      </c>
      <c r="D76" s="9" t="s">
        <v>2924</v>
      </c>
      <c r="E76" s="9" t="s">
        <v>20</v>
      </c>
      <c r="F76" s="6" t="s">
        <v>2931</v>
      </c>
      <c r="G76" s="7" t="e">
        <f t="shared" ca="1" si="0"/>
        <v>#NAME?</v>
      </c>
      <c r="H76" s="8" t="s">
        <v>144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87</v>
      </c>
      <c r="N76" s="10">
        <v>0.02</v>
      </c>
      <c r="O76" s="9" t="s">
        <v>184</v>
      </c>
      <c r="P76" s="234">
        <v>0.2</v>
      </c>
      <c r="Q76" s="108"/>
      <c r="R76" s="108"/>
      <c r="S76" s="7" t="s">
        <v>146</v>
      </c>
      <c r="T76" s="6" t="s">
        <v>3059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2933</v>
      </c>
      <c r="BH76" s="110">
        <v>0</v>
      </c>
      <c r="BI76" s="110" t="s">
        <v>2933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2922</v>
      </c>
      <c r="B77" s="37" t="s">
        <v>3058</v>
      </c>
      <c r="C77" s="9">
        <v>80764</v>
      </c>
      <c r="D77" s="9" t="s">
        <v>2924</v>
      </c>
      <c r="E77" s="9" t="s">
        <v>20</v>
      </c>
      <c r="F77" s="6" t="s">
        <v>2931</v>
      </c>
      <c r="G77" s="7" t="e">
        <f t="shared" ca="1" si="0"/>
        <v>#NAME?</v>
      </c>
      <c r="H77" s="8" t="s">
        <v>144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58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146</v>
      </c>
      <c r="T77" s="6" t="s">
        <v>3059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2933</v>
      </c>
      <c r="BH77" s="110">
        <v>0</v>
      </c>
      <c r="BI77" s="110" t="s">
        <v>2933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2922</v>
      </c>
      <c r="B78" s="3" t="s">
        <v>3060</v>
      </c>
      <c r="C78" s="9">
        <v>48783</v>
      </c>
      <c r="D78" s="9" t="s">
        <v>19</v>
      </c>
      <c r="E78" s="9" t="s">
        <v>34</v>
      </c>
      <c r="F78" s="6" t="s">
        <v>263</v>
      </c>
      <c r="G78" s="7" t="e">
        <f t="shared" ca="1" si="0"/>
        <v>#NAME?</v>
      </c>
      <c r="H78" s="8" t="s">
        <v>162</v>
      </c>
      <c r="I78" s="24" t="s">
        <v>163</v>
      </c>
      <c r="J78" s="9" t="str">
        <f t="shared" si="1"/>
        <v>Não</v>
      </c>
      <c r="K78" s="25">
        <v>44364</v>
      </c>
      <c r="L78" s="6"/>
      <c r="M78" s="6" t="s">
        <v>58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146</v>
      </c>
      <c r="T78" s="6" t="s">
        <v>694</v>
      </c>
      <c r="U78" s="6" t="s">
        <v>39</v>
      </c>
      <c r="V78" s="24" t="e">
        <f t="shared" ca="1" si="2"/>
        <v>#NAME?</v>
      </c>
      <c r="W78" s="24"/>
      <c r="X78" s="24"/>
      <c r="Y78" s="6" t="s">
        <v>254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2922</v>
      </c>
      <c r="B79" s="37" t="s">
        <v>3061</v>
      </c>
      <c r="C79" s="9">
        <v>325711</v>
      </c>
      <c r="D79" s="9" t="s">
        <v>2924</v>
      </c>
      <c r="E79" s="9" t="s">
        <v>20</v>
      </c>
      <c r="F79" s="6" t="s">
        <v>2925</v>
      </c>
      <c r="G79" s="7" t="e">
        <f t="shared" ca="1" si="0"/>
        <v>#NAME?</v>
      </c>
      <c r="H79" s="8" t="s">
        <v>144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87</v>
      </c>
      <c r="N79" s="10">
        <v>2.5000000000000001E-2</v>
      </c>
      <c r="O79" s="9" t="s">
        <v>184</v>
      </c>
      <c r="P79" s="234">
        <v>0.2</v>
      </c>
      <c r="Q79" s="108"/>
      <c r="R79" s="108"/>
      <c r="S79" s="7" t="s">
        <v>146</v>
      </c>
      <c r="T79" s="6" t="s">
        <v>3062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2933</v>
      </c>
      <c r="BH79" s="110">
        <v>0</v>
      </c>
      <c r="BI79" s="110" t="s">
        <v>2933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2922</v>
      </c>
      <c r="B80" s="37" t="s">
        <v>3061</v>
      </c>
      <c r="C80" s="9">
        <v>33186</v>
      </c>
      <c r="D80" s="9" t="s">
        <v>2924</v>
      </c>
      <c r="E80" s="9" t="s">
        <v>20</v>
      </c>
      <c r="F80" s="6" t="s">
        <v>2925</v>
      </c>
      <c r="G80" s="7" t="e">
        <f t="shared" ca="1" si="0"/>
        <v>#NAME?</v>
      </c>
      <c r="H80" s="8" t="s">
        <v>144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201</v>
      </c>
      <c r="N80" s="10">
        <v>0.01</v>
      </c>
      <c r="O80" s="9" t="s">
        <v>37</v>
      </c>
      <c r="P80" s="234">
        <v>0.1</v>
      </c>
      <c r="Q80" s="108"/>
      <c r="R80" s="108"/>
      <c r="S80" s="7" t="s">
        <v>146</v>
      </c>
      <c r="T80" s="6" t="s">
        <v>3062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2933</v>
      </c>
      <c r="BH80" s="110">
        <v>0</v>
      </c>
      <c r="BI80" s="110" t="s">
        <v>2933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2922</v>
      </c>
      <c r="B81" s="3" t="s">
        <v>3063</v>
      </c>
      <c r="C81" s="9">
        <v>441042</v>
      </c>
      <c r="D81" s="9" t="s">
        <v>19</v>
      </c>
      <c r="E81" s="9" t="s">
        <v>34</v>
      </c>
      <c r="F81" s="6" t="s">
        <v>35</v>
      </c>
      <c r="G81" s="7" t="e">
        <f t="shared" ca="1" si="0"/>
        <v>#NAME?</v>
      </c>
      <c r="H81" s="8" t="s">
        <v>162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42</v>
      </c>
      <c r="N81" s="10">
        <v>7.0000000000000001E-3</v>
      </c>
      <c r="O81" s="9" t="s">
        <v>25</v>
      </c>
      <c r="P81" s="234">
        <v>0</v>
      </c>
      <c r="Q81" s="28"/>
      <c r="R81" s="28" t="s">
        <v>3064</v>
      </c>
      <c r="S81" s="7" t="s">
        <v>146</v>
      </c>
      <c r="T81" s="6" t="s">
        <v>3065</v>
      </c>
      <c r="U81" s="6" t="s">
        <v>39</v>
      </c>
      <c r="V81" s="24" t="e">
        <f t="shared" ca="1" si="2"/>
        <v>#NAME?</v>
      </c>
      <c r="W81" s="24"/>
      <c r="X81" s="24"/>
      <c r="Y81" s="6" t="s">
        <v>254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2922</v>
      </c>
      <c r="B82" s="3" t="s">
        <v>3066</v>
      </c>
      <c r="C82" s="9">
        <v>37885</v>
      </c>
      <c r="D82" s="9" t="s">
        <v>2924</v>
      </c>
      <c r="E82" s="9" t="s">
        <v>20</v>
      </c>
      <c r="F82" s="6" t="s">
        <v>2925</v>
      </c>
      <c r="G82" s="7" t="e">
        <f t="shared" ca="1" si="0"/>
        <v>#NAME?</v>
      </c>
      <c r="H82" s="8" t="s">
        <v>144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201</v>
      </c>
      <c r="N82" s="10">
        <v>1.4999999999999999E-2</v>
      </c>
      <c r="O82" s="9" t="s">
        <v>37</v>
      </c>
      <c r="P82" s="234">
        <v>0.1</v>
      </c>
      <c r="Q82" s="108"/>
      <c r="R82" s="108"/>
      <c r="S82" s="7" t="s">
        <v>146</v>
      </c>
      <c r="T82" s="6" t="s">
        <v>3067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2933</v>
      </c>
      <c r="BH82" s="110">
        <v>0</v>
      </c>
      <c r="BI82" s="110" t="s">
        <v>2933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2922</v>
      </c>
      <c r="B83" s="3" t="s">
        <v>3068</v>
      </c>
      <c r="C83" s="9">
        <v>32368</v>
      </c>
      <c r="D83" s="9" t="s">
        <v>2924</v>
      </c>
      <c r="E83" s="9" t="s">
        <v>20</v>
      </c>
      <c r="F83" s="6" t="s">
        <v>2925</v>
      </c>
      <c r="G83" s="7" t="e">
        <f t="shared" ca="1" si="0"/>
        <v>#NAME?</v>
      </c>
      <c r="H83" s="8" t="s">
        <v>144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58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146</v>
      </c>
      <c r="T83" s="6" t="s">
        <v>3069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2933</v>
      </c>
      <c r="BH83" s="110">
        <v>0</v>
      </c>
      <c r="BI83" s="110" t="s">
        <v>2933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2922</v>
      </c>
      <c r="B84" s="3" t="s">
        <v>737</v>
      </c>
      <c r="C84" s="9">
        <v>455761</v>
      </c>
      <c r="D84" s="9" t="s">
        <v>19</v>
      </c>
      <c r="E84" s="9" t="s">
        <v>34</v>
      </c>
      <c r="F84" s="6" t="s">
        <v>35</v>
      </c>
      <c r="G84" s="7" t="e">
        <f t="shared" ca="1" si="0"/>
        <v>#NAME?</v>
      </c>
      <c r="H84" s="8" t="s">
        <v>162</v>
      </c>
      <c r="I84" s="24" t="s">
        <v>163</v>
      </c>
      <c r="J84" s="9" t="str">
        <f t="shared" si="1"/>
        <v>Não</v>
      </c>
      <c r="K84" s="232">
        <v>44383</v>
      </c>
      <c r="L84" s="6"/>
      <c r="M84" s="6" t="s">
        <v>58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146</v>
      </c>
      <c r="T84" s="6" t="s">
        <v>3070</v>
      </c>
      <c r="U84" s="6" t="s">
        <v>39</v>
      </c>
      <c r="V84" s="24" t="e">
        <f t="shared" ca="1" si="2"/>
        <v>#NAME?</v>
      </c>
      <c r="W84" s="24"/>
      <c r="X84" s="24"/>
      <c r="Y84" s="6" t="s">
        <v>254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2922</v>
      </c>
      <c r="B85" s="3" t="s">
        <v>737</v>
      </c>
      <c r="C85" s="9">
        <v>362237</v>
      </c>
      <c r="D85" s="9" t="s">
        <v>19</v>
      </c>
      <c r="E85" s="9" t="s">
        <v>34</v>
      </c>
      <c r="F85" s="6" t="s">
        <v>35</v>
      </c>
      <c r="G85" s="7" t="e">
        <f t="shared" ca="1" si="0"/>
        <v>#NAME?</v>
      </c>
      <c r="H85" s="8" t="s">
        <v>162</v>
      </c>
      <c r="I85" s="24" t="s">
        <v>163</v>
      </c>
      <c r="J85" s="9" t="str">
        <f t="shared" si="1"/>
        <v>Não</v>
      </c>
      <c r="K85" s="107">
        <v>44860</v>
      </c>
      <c r="L85" s="6"/>
      <c r="M85" s="6" t="s">
        <v>258</v>
      </c>
      <c r="N85" s="10">
        <v>8.0000000000000002E-3</v>
      </c>
      <c r="O85" s="9" t="s">
        <v>259</v>
      </c>
      <c r="P85" s="234">
        <v>0.1</v>
      </c>
      <c r="Q85" s="28"/>
      <c r="R85" s="255"/>
      <c r="S85" s="7" t="s">
        <v>146</v>
      </c>
      <c r="T85" s="6" t="s">
        <v>740</v>
      </c>
      <c r="U85" s="6" t="s">
        <v>39</v>
      </c>
      <c r="V85" s="24" t="e">
        <f t="shared" ca="1" si="2"/>
        <v>#NAME?</v>
      </c>
      <c r="W85" s="24"/>
      <c r="X85" s="24"/>
      <c r="Y85" s="6" t="s">
        <v>254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2922</v>
      </c>
      <c r="B86" s="3" t="s">
        <v>746</v>
      </c>
      <c r="C86" s="9">
        <v>36371</v>
      </c>
      <c r="D86" s="9" t="s">
        <v>19</v>
      </c>
      <c r="E86" s="9" t="s">
        <v>34</v>
      </c>
      <c r="F86" s="9" t="s">
        <v>35</v>
      </c>
      <c r="G86" s="7" t="e">
        <f t="shared" ca="1" si="0"/>
        <v>#NAME?</v>
      </c>
      <c r="H86" s="8" t="s">
        <v>162</v>
      </c>
      <c r="I86" s="24" t="s">
        <v>163</v>
      </c>
      <c r="J86" s="9" t="str">
        <f t="shared" si="1"/>
        <v>Sim</v>
      </c>
      <c r="K86" s="107">
        <v>44280</v>
      </c>
      <c r="L86" s="6"/>
      <c r="M86" s="6" t="s">
        <v>201</v>
      </c>
      <c r="N86" s="10">
        <v>1.4999999999999999E-2</v>
      </c>
      <c r="O86" s="9" t="s">
        <v>37</v>
      </c>
      <c r="P86" s="234">
        <v>0.1</v>
      </c>
      <c r="Q86" s="28" t="s">
        <v>3071</v>
      </c>
      <c r="R86" s="255"/>
      <c r="S86" s="7" t="s">
        <v>146</v>
      </c>
      <c r="T86" s="6" t="s">
        <v>748</v>
      </c>
      <c r="U86" s="6" t="s">
        <v>39</v>
      </c>
      <c r="V86" s="24" t="e">
        <f t="shared" ca="1" si="2"/>
        <v>#NAME?</v>
      </c>
      <c r="W86" s="24"/>
      <c r="X86" s="24"/>
      <c r="Y86" s="6" t="s">
        <v>254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2922</v>
      </c>
      <c r="B87" s="37" t="s">
        <v>746</v>
      </c>
      <c r="C87" s="9">
        <v>560488</v>
      </c>
      <c r="D87" s="9" t="s">
        <v>19</v>
      </c>
      <c r="E87" s="9" t="s">
        <v>34</v>
      </c>
      <c r="F87" s="9" t="s">
        <v>35</v>
      </c>
      <c r="G87" s="7" t="e">
        <f t="shared" ca="1" si="0"/>
        <v>#NAME?</v>
      </c>
      <c r="H87" s="8" t="s">
        <v>162</v>
      </c>
      <c r="I87" s="24" t="s">
        <v>163</v>
      </c>
      <c r="J87" s="9" t="str">
        <f t="shared" si="1"/>
        <v>Não</v>
      </c>
      <c r="K87" s="25">
        <v>44607</v>
      </c>
      <c r="L87" s="6"/>
      <c r="M87" s="6" t="s">
        <v>42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146</v>
      </c>
      <c r="T87" s="6" t="s">
        <v>748</v>
      </c>
      <c r="U87" s="6" t="s">
        <v>39</v>
      </c>
      <c r="V87" s="24" t="e">
        <f t="shared" ca="1" si="2"/>
        <v>#NAME?</v>
      </c>
      <c r="W87" s="24"/>
      <c r="X87" s="24"/>
      <c r="Y87" s="6" t="s">
        <v>254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2922</v>
      </c>
      <c r="B88" s="36" t="s">
        <v>3072</v>
      </c>
      <c r="C88" s="9">
        <v>266130</v>
      </c>
      <c r="D88" s="9" t="s">
        <v>19</v>
      </c>
      <c r="E88" s="9" t="s">
        <v>20</v>
      </c>
      <c r="F88" s="9" t="s">
        <v>3073</v>
      </c>
      <c r="G88" s="7" t="e">
        <f t="shared" ca="1" si="0"/>
        <v>#NAME?</v>
      </c>
      <c r="H88" s="8" t="s">
        <v>162</v>
      </c>
      <c r="I88" s="24" t="s">
        <v>163</v>
      </c>
      <c r="J88" s="9" t="str">
        <f t="shared" si="1"/>
        <v>Não</v>
      </c>
      <c r="K88" s="238">
        <v>43416</v>
      </c>
      <c r="L88" s="6"/>
      <c r="M88" s="6" t="s">
        <v>87</v>
      </c>
      <c r="N88" s="233">
        <v>0.03</v>
      </c>
      <c r="O88" s="9" t="s">
        <v>184</v>
      </c>
      <c r="P88" s="234">
        <v>0.2</v>
      </c>
      <c r="Q88" s="108"/>
      <c r="R88" s="108"/>
      <c r="S88" s="7" t="s">
        <v>188</v>
      </c>
      <c r="T88" s="9" t="s">
        <v>3074</v>
      </c>
      <c r="U88" s="6" t="s">
        <v>60</v>
      </c>
      <c r="V88" s="24" t="e">
        <f t="shared" ca="1" si="2"/>
        <v>#NAME?</v>
      </c>
      <c r="W88" s="24"/>
      <c r="X88" s="24"/>
      <c r="Y88" s="6" t="s">
        <v>254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2933</v>
      </c>
      <c r="BH88" s="237">
        <v>0</v>
      </c>
      <c r="BI88" s="237" t="s">
        <v>2933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2922</v>
      </c>
      <c r="B89" s="3" t="s">
        <v>3075</v>
      </c>
      <c r="C89" s="9">
        <v>452899</v>
      </c>
      <c r="D89" s="9" t="s">
        <v>19</v>
      </c>
      <c r="E89" s="9" t="s">
        <v>34</v>
      </c>
      <c r="F89" s="6" t="s">
        <v>35</v>
      </c>
      <c r="G89" s="7" t="e">
        <f t="shared" ca="1" si="0"/>
        <v>#NAME?</v>
      </c>
      <c r="H89" s="8" t="s">
        <v>144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87</v>
      </c>
      <c r="N89" s="10">
        <v>2.5000000000000001E-2</v>
      </c>
      <c r="O89" s="9" t="s">
        <v>184</v>
      </c>
      <c r="P89" s="234">
        <v>0.2</v>
      </c>
      <c r="Q89" s="108"/>
      <c r="R89" s="108"/>
      <c r="S89" s="7" t="s">
        <v>146</v>
      </c>
      <c r="T89" s="6" t="s">
        <v>3076</v>
      </c>
      <c r="U89" s="6" t="s">
        <v>39</v>
      </c>
      <c r="V89" s="24" t="e">
        <f t="shared" ca="1" si="2"/>
        <v>#NAME?</v>
      </c>
      <c r="W89" s="24"/>
      <c r="X89" s="24"/>
      <c r="Y89" s="6" t="s">
        <v>254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2933</v>
      </c>
      <c r="BH89" s="110">
        <v>0</v>
      </c>
      <c r="BI89" s="110" t="s">
        <v>2933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2922</v>
      </c>
      <c r="B90" s="37" t="s">
        <v>3077</v>
      </c>
      <c r="C90" s="9">
        <v>467488</v>
      </c>
      <c r="D90" s="9" t="s">
        <v>2924</v>
      </c>
      <c r="E90" s="9" t="s">
        <v>20</v>
      </c>
      <c r="F90" s="6" t="s">
        <v>2924</v>
      </c>
      <c r="G90" s="7" t="e">
        <f t="shared" ca="1" si="0"/>
        <v>#NAME?</v>
      </c>
      <c r="H90" s="8" t="s">
        <v>144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201</v>
      </c>
      <c r="N90" s="10">
        <v>1.4999999999999999E-2</v>
      </c>
      <c r="O90" s="9" t="s">
        <v>37</v>
      </c>
      <c r="P90" s="234">
        <v>0.1</v>
      </c>
      <c r="Q90" s="108"/>
      <c r="R90" s="108"/>
      <c r="S90" s="7" t="s">
        <v>188</v>
      </c>
      <c r="T90" s="6" t="s">
        <v>3078</v>
      </c>
      <c r="U90" s="6" t="s">
        <v>20</v>
      </c>
      <c r="V90" s="24" t="e">
        <f t="shared" ca="1" si="2"/>
        <v>#NAME?</v>
      </c>
      <c r="W90" s="24"/>
      <c r="X90" s="24"/>
      <c r="Y90" s="6" t="s">
        <v>254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2933</v>
      </c>
      <c r="BH90" s="110">
        <v>0</v>
      </c>
      <c r="BI90" s="110" t="s">
        <v>2933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2922</v>
      </c>
      <c r="B91" s="37" t="s">
        <v>3079</v>
      </c>
      <c r="C91" s="9">
        <v>467483</v>
      </c>
      <c r="D91" s="9" t="s">
        <v>2924</v>
      </c>
      <c r="E91" s="9" t="s">
        <v>20</v>
      </c>
      <c r="F91" s="6" t="s">
        <v>2924</v>
      </c>
      <c r="G91" s="7" t="e">
        <f t="shared" ca="1" si="0"/>
        <v>#NAME?</v>
      </c>
      <c r="H91" s="8" t="s">
        <v>144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201</v>
      </c>
      <c r="N91" s="10">
        <v>1.4999999999999999E-2</v>
      </c>
      <c r="O91" s="9" t="s">
        <v>37</v>
      </c>
      <c r="P91" s="234">
        <v>0.1</v>
      </c>
      <c r="Q91" s="108"/>
      <c r="R91" s="108"/>
      <c r="S91" s="7" t="s">
        <v>188</v>
      </c>
      <c r="T91" s="6" t="s">
        <v>3080</v>
      </c>
      <c r="U91" s="6" t="s">
        <v>20</v>
      </c>
      <c r="V91" s="24" t="e">
        <f t="shared" ca="1" si="2"/>
        <v>#NAME?</v>
      </c>
      <c r="W91" s="24"/>
      <c r="X91" s="24"/>
      <c r="Y91" s="6" t="s">
        <v>254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2933</v>
      </c>
      <c r="BH91" s="110">
        <v>0</v>
      </c>
      <c r="BI91" s="110" t="s">
        <v>2933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2922</v>
      </c>
      <c r="B92" s="37" t="s">
        <v>3081</v>
      </c>
      <c r="C92" s="9">
        <v>32091</v>
      </c>
      <c r="D92" s="9" t="s">
        <v>19</v>
      </c>
      <c r="E92" s="9" t="s">
        <v>34</v>
      </c>
      <c r="F92" s="6" t="s">
        <v>35</v>
      </c>
      <c r="G92" s="7" t="e">
        <f t="shared" ca="1" si="0"/>
        <v>#NAME?</v>
      </c>
      <c r="H92" s="8" t="s">
        <v>144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201</v>
      </c>
      <c r="N92" s="10">
        <v>1.4999999999999999E-2</v>
      </c>
      <c r="O92" s="9" t="s">
        <v>37</v>
      </c>
      <c r="P92" s="234">
        <v>0.1</v>
      </c>
      <c r="Q92" s="28"/>
      <c r="R92" s="28"/>
      <c r="S92" s="7" t="s">
        <v>146</v>
      </c>
      <c r="T92" s="6" t="s">
        <v>3082</v>
      </c>
      <c r="U92" s="6" t="s">
        <v>39</v>
      </c>
      <c r="V92" s="24" t="e">
        <f t="shared" ca="1" si="2"/>
        <v>#NAME?</v>
      </c>
      <c r="W92" s="24"/>
      <c r="X92" s="24"/>
      <c r="Y92" s="6" t="s">
        <v>254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2933</v>
      </c>
      <c r="BH92" s="110">
        <v>0</v>
      </c>
      <c r="BI92" s="110" t="s">
        <v>2933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2922</v>
      </c>
      <c r="B93" s="37" t="s">
        <v>3083</v>
      </c>
      <c r="C93" s="9">
        <v>86633</v>
      </c>
      <c r="D93" s="9" t="s">
        <v>2990</v>
      </c>
      <c r="E93" s="9" t="s">
        <v>20</v>
      </c>
      <c r="F93" s="6" t="s">
        <v>2990</v>
      </c>
      <c r="G93" s="7" t="e">
        <f t="shared" ca="1" si="0"/>
        <v>#NAME?</v>
      </c>
      <c r="H93" s="8" t="s">
        <v>144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87</v>
      </c>
      <c r="N93" s="10">
        <v>0.01</v>
      </c>
      <c r="O93" s="9" t="s">
        <v>25</v>
      </c>
      <c r="P93" s="234">
        <v>0</v>
      </c>
      <c r="R93" s="108" t="s">
        <v>3084</v>
      </c>
      <c r="S93" s="7" t="s">
        <v>146</v>
      </c>
      <c r="T93" s="6" t="s">
        <v>3085</v>
      </c>
      <c r="U93" s="6" t="s">
        <v>20</v>
      </c>
      <c r="V93" s="24" t="e">
        <f t="shared" ca="1" si="2"/>
        <v>#NAME?</v>
      </c>
      <c r="W93" s="24"/>
      <c r="X93" s="24"/>
      <c r="Y93" s="6" t="s">
        <v>254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2922</v>
      </c>
      <c r="B94" s="3" t="s">
        <v>3086</v>
      </c>
      <c r="C94" s="9">
        <v>43175</v>
      </c>
      <c r="D94" s="9" t="s">
        <v>19</v>
      </c>
      <c r="E94" s="9" t="s">
        <v>34</v>
      </c>
      <c r="F94" s="6" t="s">
        <v>263</v>
      </c>
      <c r="G94" s="7" t="e">
        <f t="shared" ca="1" si="0"/>
        <v>#NAME?</v>
      </c>
      <c r="H94" s="8" t="s">
        <v>144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467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188</v>
      </c>
      <c r="T94" s="6" t="s">
        <v>3087</v>
      </c>
      <c r="U94" s="6" t="s">
        <v>39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2933</v>
      </c>
      <c r="BH94" s="110">
        <v>0</v>
      </c>
      <c r="BI94" s="110" t="s">
        <v>2933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2922</v>
      </c>
      <c r="B95" s="3" t="s">
        <v>3088</v>
      </c>
      <c r="C95" s="9">
        <v>435801</v>
      </c>
      <c r="D95" s="9" t="s">
        <v>19</v>
      </c>
      <c r="E95" s="9" t="s">
        <v>20</v>
      </c>
      <c r="F95" s="9" t="s">
        <v>172</v>
      </c>
      <c r="G95" s="7" t="e">
        <f t="shared" ca="1" si="0"/>
        <v>#NAME?</v>
      </c>
      <c r="H95" s="8" t="s">
        <v>153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58</v>
      </c>
      <c r="N95" s="233">
        <v>0.01</v>
      </c>
      <c r="O95" s="9" t="s">
        <v>25</v>
      </c>
      <c r="P95" s="234">
        <v>0</v>
      </c>
      <c r="Q95" s="108" t="s">
        <v>3089</v>
      </c>
      <c r="R95" s="108" t="s">
        <v>3090</v>
      </c>
      <c r="S95" s="7" t="s">
        <v>146</v>
      </c>
      <c r="T95" s="6" t="s">
        <v>3091</v>
      </c>
      <c r="U95" s="6" t="s">
        <v>20</v>
      </c>
      <c r="V95" s="24" t="e">
        <f t="shared" ca="1" si="2"/>
        <v>#NAME?</v>
      </c>
      <c r="W95" s="24"/>
      <c r="X95" s="24"/>
      <c r="Y95" s="6" t="s">
        <v>254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2922</v>
      </c>
      <c r="B96" s="3" t="s">
        <v>3092</v>
      </c>
      <c r="C96" s="9">
        <v>363494</v>
      </c>
      <c r="D96" s="9" t="s">
        <v>19</v>
      </c>
      <c r="E96" s="9" t="s">
        <v>34</v>
      </c>
      <c r="F96" s="6" t="s">
        <v>35</v>
      </c>
      <c r="G96" s="7" t="e">
        <f t="shared" ca="1" si="0"/>
        <v>#NAME?</v>
      </c>
      <c r="H96" s="8" t="s">
        <v>162</v>
      </c>
      <c r="I96" s="24" t="s">
        <v>163</v>
      </c>
      <c r="J96" s="9" t="str">
        <f t="shared" si="3"/>
        <v>Não</v>
      </c>
      <c r="K96" s="232">
        <v>44838</v>
      </c>
      <c r="L96" s="6"/>
      <c r="M96" s="6" t="s">
        <v>42</v>
      </c>
      <c r="N96" s="10">
        <v>0.01</v>
      </c>
      <c r="O96" s="9" t="s">
        <v>25</v>
      </c>
      <c r="P96" s="234">
        <v>0</v>
      </c>
      <c r="Q96" s="45"/>
      <c r="R96" s="108" t="s">
        <v>3093</v>
      </c>
      <c r="S96" s="7" t="s">
        <v>146</v>
      </c>
      <c r="T96" s="6" t="s">
        <v>3094</v>
      </c>
      <c r="U96" s="6" t="s">
        <v>39</v>
      </c>
      <c r="V96" s="24" t="e">
        <f t="shared" ca="1" si="2"/>
        <v>#NAME?</v>
      </c>
      <c r="W96" s="24"/>
      <c r="X96" s="24"/>
      <c r="Y96" s="6" t="s">
        <v>254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2922</v>
      </c>
      <c r="B97" s="3" t="s">
        <v>838</v>
      </c>
      <c r="C97" s="9">
        <v>79850</v>
      </c>
      <c r="D97" s="9" t="s">
        <v>19</v>
      </c>
      <c r="E97" s="9" t="s">
        <v>34</v>
      </c>
      <c r="F97" s="9" t="s">
        <v>2972</v>
      </c>
      <c r="G97" s="7" t="e">
        <f t="shared" ca="1" si="0"/>
        <v>#NAME?</v>
      </c>
      <c r="H97" s="8" t="s">
        <v>162</v>
      </c>
      <c r="I97" s="24" t="s">
        <v>163</v>
      </c>
      <c r="J97" s="9" t="str">
        <f t="shared" si="3"/>
        <v>Não</v>
      </c>
      <c r="K97" s="232">
        <v>44299</v>
      </c>
      <c r="L97" s="6"/>
      <c r="M97" s="6" t="s">
        <v>201</v>
      </c>
      <c r="N97" s="10">
        <v>1.4999999999999999E-2</v>
      </c>
      <c r="O97" s="9" t="s">
        <v>37</v>
      </c>
      <c r="P97" s="234">
        <v>0.1</v>
      </c>
      <c r="Q97" s="45"/>
      <c r="R97" s="108" t="s">
        <v>3095</v>
      </c>
      <c r="S97" s="7" t="s">
        <v>146</v>
      </c>
      <c r="T97" s="6" t="s">
        <v>841</v>
      </c>
      <c r="U97" s="6" t="s">
        <v>39</v>
      </c>
      <c r="V97" s="24" t="e">
        <f t="shared" ca="1" si="2"/>
        <v>#NAME?</v>
      </c>
      <c r="W97" s="24"/>
      <c r="X97" s="24"/>
      <c r="Y97" s="6" t="s">
        <v>254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2922</v>
      </c>
      <c r="B98" s="3" t="s">
        <v>3096</v>
      </c>
      <c r="C98" s="9">
        <v>449049</v>
      </c>
      <c r="D98" s="9" t="s">
        <v>2924</v>
      </c>
      <c r="E98" s="9" t="s">
        <v>20</v>
      </c>
      <c r="F98" s="9" t="s">
        <v>2925</v>
      </c>
      <c r="G98" s="7" t="e">
        <f t="shared" ca="1" si="0"/>
        <v>#NAME?</v>
      </c>
      <c r="H98" s="8" t="s">
        <v>162</v>
      </c>
      <c r="I98" s="24" t="s">
        <v>163</v>
      </c>
      <c r="J98" s="9" t="str">
        <f t="shared" si="3"/>
        <v>Não</v>
      </c>
      <c r="K98" s="232">
        <v>43895</v>
      </c>
      <c r="L98" s="6"/>
      <c r="M98" s="6" t="s">
        <v>58</v>
      </c>
      <c r="N98" s="10">
        <v>1.2E-2</v>
      </c>
      <c r="O98" s="9" t="s">
        <v>25</v>
      </c>
      <c r="P98" s="234">
        <v>0</v>
      </c>
      <c r="Q98" s="108"/>
      <c r="R98" s="108" t="s">
        <v>3097</v>
      </c>
      <c r="S98" s="7" t="s">
        <v>146</v>
      </c>
      <c r="T98" s="6" t="s">
        <v>3098</v>
      </c>
      <c r="U98" s="6" t="s">
        <v>20</v>
      </c>
      <c r="V98" s="24" t="e">
        <f t="shared" ca="1" si="2"/>
        <v>#NAME?</v>
      </c>
      <c r="W98" s="24"/>
      <c r="X98" s="24"/>
      <c r="Y98" s="6" t="s">
        <v>254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2922</v>
      </c>
      <c r="B99" s="3" t="s">
        <v>3099</v>
      </c>
      <c r="C99" s="9">
        <v>438733</v>
      </c>
      <c r="D99" s="9" t="s">
        <v>2924</v>
      </c>
      <c r="E99" s="9" t="s">
        <v>20</v>
      </c>
      <c r="F99" s="6" t="s">
        <v>2931</v>
      </c>
      <c r="G99" s="7" t="e">
        <f t="shared" ca="1" si="0"/>
        <v>#NAME?</v>
      </c>
      <c r="H99" s="8" t="s">
        <v>144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201</v>
      </c>
      <c r="N99" s="10">
        <v>1.4999999999999999E-2</v>
      </c>
      <c r="O99" s="9" t="s">
        <v>37</v>
      </c>
      <c r="P99" s="234">
        <v>0.1</v>
      </c>
      <c r="Q99" s="108"/>
      <c r="R99" s="108"/>
      <c r="S99" s="7" t="s">
        <v>146</v>
      </c>
      <c r="T99" s="6" t="s">
        <v>3100</v>
      </c>
      <c r="U99" s="6" t="s">
        <v>49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2933</v>
      </c>
      <c r="BH99" s="110">
        <v>0</v>
      </c>
      <c r="BI99" s="110" t="s">
        <v>2933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2922</v>
      </c>
      <c r="B100" s="3" t="s">
        <v>3101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162</v>
      </c>
      <c r="I100" s="24" t="s">
        <v>163</v>
      </c>
      <c r="J100" s="9" t="str">
        <f t="shared" si="3"/>
        <v>Não</v>
      </c>
      <c r="K100" s="232">
        <v>43860</v>
      </c>
      <c r="L100" s="6"/>
      <c r="M100" s="6" t="s">
        <v>201</v>
      </c>
      <c r="N100" s="10">
        <v>1.4999999999999999E-2</v>
      </c>
      <c r="O100" s="9" t="s">
        <v>25</v>
      </c>
      <c r="P100" s="234">
        <v>0</v>
      </c>
      <c r="Q100" s="23"/>
      <c r="R100" s="108" t="s">
        <v>3102</v>
      </c>
      <c r="S100" s="7" t="s">
        <v>146</v>
      </c>
      <c r="T100" s="6" t="s">
        <v>3103</v>
      </c>
      <c r="U100" s="6" t="s">
        <v>20</v>
      </c>
      <c r="V100" s="24" t="e">
        <f t="shared" ca="1" si="2"/>
        <v>#NAME?</v>
      </c>
      <c r="W100" s="24"/>
      <c r="X100" s="24"/>
      <c r="Y100" s="6" t="s">
        <v>148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2922</v>
      </c>
      <c r="B101" s="106" t="s">
        <v>860</v>
      </c>
      <c r="C101" s="9">
        <v>36791</v>
      </c>
      <c r="D101" s="9" t="s">
        <v>19</v>
      </c>
      <c r="E101" s="9" t="s">
        <v>34</v>
      </c>
      <c r="F101" s="9" t="s">
        <v>35</v>
      </c>
      <c r="G101" s="7" t="e">
        <f t="shared" ca="1" si="0"/>
        <v>#NAME?</v>
      </c>
      <c r="H101" s="8" t="s">
        <v>162</v>
      </c>
      <c r="I101" s="24" t="s">
        <v>163</v>
      </c>
      <c r="J101" s="9" t="str">
        <f t="shared" si="3"/>
        <v>Não</v>
      </c>
      <c r="K101" s="232">
        <v>44321</v>
      </c>
      <c r="L101" s="6"/>
      <c r="M101" s="6" t="s">
        <v>201</v>
      </c>
      <c r="N101" s="26">
        <v>1.4999999999999999E-2</v>
      </c>
      <c r="O101" s="9" t="s">
        <v>37</v>
      </c>
      <c r="P101" s="234">
        <v>0.1</v>
      </c>
      <c r="Q101" s="28"/>
      <c r="R101" s="28"/>
      <c r="S101" s="7" t="s">
        <v>146</v>
      </c>
      <c r="T101" s="9" t="s">
        <v>862</v>
      </c>
      <c r="U101" s="6" t="s">
        <v>39</v>
      </c>
      <c r="V101" s="24" t="e">
        <f t="shared" ca="1" si="2"/>
        <v>#NAME?</v>
      </c>
      <c r="W101" s="24"/>
      <c r="X101" s="24"/>
      <c r="Y101" s="6" t="s">
        <v>148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2922</v>
      </c>
      <c r="B102" s="3" t="s">
        <v>864</v>
      </c>
      <c r="C102" s="9">
        <v>32374</v>
      </c>
      <c r="D102" s="9" t="s">
        <v>19</v>
      </c>
      <c r="E102" s="9" t="s">
        <v>34</v>
      </c>
      <c r="F102" s="6" t="s">
        <v>263</v>
      </c>
      <c r="G102" s="7" t="e">
        <f t="shared" ca="1" si="0"/>
        <v>#NAME?</v>
      </c>
      <c r="H102" s="8" t="s">
        <v>162</v>
      </c>
      <c r="I102" s="24" t="s">
        <v>163</v>
      </c>
      <c r="J102" s="9" t="str">
        <f t="shared" si="3"/>
        <v>Não</v>
      </c>
      <c r="K102" s="232">
        <v>44586</v>
      </c>
      <c r="L102" s="6"/>
      <c r="M102" s="6" t="s">
        <v>42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146</v>
      </c>
      <c r="T102" s="6" t="s">
        <v>867</v>
      </c>
      <c r="U102" s="6" t="s">
        <v>39</v>
      </c>
      <c r="V102" s="24" t="e">
        <f t="shared" ca="1" si="2"/>
        <v>#NAME?</v>
      </c>
      <c r="W102" s="24"/>
      <c r="X102" s="24"/>
      <c r="Y102" s="6" t="s">
        <v>254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2922</v>
      </c>
      <c r="B103" s="37" t="s">
        <v>874</v>
      </c>
      <c r="C103" s="9">
        <v>649661</v>
      </c>
      <c r="D103" s="9" t="s">
        <v>19</v>
      </c>
      <c r="E103" s="9" t="s">
        <v>34</v>
      </c>
      <c r="F103" s="9" t="s">
        <v>35</v>
      </c>
      <c r="G103" s="7" t="e">
        <f t="shared" ca="1" si="0"/>
        <v>#NAME?</v>
      </c>
      <c r="H103" s="8" t="s">
        <v>144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58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146</v>
      </c>
      <c r="T103" s="6" t="s">
        <v>877</v>
      </c>
      <c r="U103" s="7" t="s">
        <v>39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2922</v>
      </c>
      <c r="B104" s="37" t="s">
        <v>874</v>
      </c>
      <c r="C104" s="9">
        <v>377958</v>
      </c>
      <c r="D104" s="9" t="s">
        <v>19</v>
      </c>
      <c r="E104" s="9" t="s">
        <v>34</v>
      </c>
      <c r="F104" s="6" t="s">
        <v>3104</v>
      </c>
      <c r="G104" s="7" t="e">
        <f t="shared" ca="1" si="0"/>
        <v>#NAME?</v>
      </c>
      <c r="H104" s="8" t="s">
        <v>144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876</v>
      </c>
      <c r="N104" s="10">
        <v>0.02</v>
      </c>
      <c r="O104" s="9" t="s">
        <v>184</v>
      </c>
      <c r="P104" s="234">
        <v>0.2</v>
      </c>
      <c r="Q104" s="108"/>
      <c r="R104" s="108"/>
      <c r="S104" s="7" t="s">
        <v>146</v>
      </c>
      <c r="T104" s="6" t="s">
        <v>877</v>
      </c>
      <c r="U104" s="6" t="s">
        <v>39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2922</v>
      </c>
      <c r="B105" s="3" t="s">
        <v>3105</v>
      </c>
      <c r="C105" s="9">
        <v>453416</v>
      </c>
      <c r="D105" s="9" t="s">
        <v>2924</v>
      </c>
      <c r="E105" s="9" t="s">
        <v>20</v>
      </c>
      <c r="F105" s="6" t="s">
        <v>2924</v>
      </c>
      <c r="G105" s="7" t="e">
        <f t="shared" ca="1" si="0"/>
        <v>#NAME?</v>
      </c>
      <c r="H105" s="8" t="s">
        <v>144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201</v>
      </c>
      <c r="N105" s="10">
        <v>1.4999999999999999E-2</v>
      </c>
      <c r="O105" s="9" t="s">
        <v>37</v>
      </c>
      <c r="P105" s="234">
        <v>0.1</v>
      </c>
      <c r="Q105" s="108"/>
      <c r="R105" s="108"/>
      <c r="S105" s="7" t="s">
        <v>146</v>
      </c>
      <c r="T105" s="6" t="s">
        <v>3106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2933</v>
      </c>
      <c r="BH105" s="110">
        <v>0</v>
      </c>
      <c r="BI105" s="110" t="s">
        <v>2933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2922</v>
      </c>
      <c r="B106" s="36" t="s">
        <v>934</v>
      </c>
      <c r="C106" s="9">
        <v>362767</v>
      </c>
      <c r="D106" s="9" t="s">
        <v>19</v>
      </c>
      <c r="E106" s="9" t="s">
        <v>34</v>
      </c>
      <c r="F106" s="9" t="s">
        <v>35</v>
      </c>
      <c r="G106" s="7" t="e">
        <f t="shared" ca="1" si="0"/>
        <v>#NAME?</v>
      </c>
      <c r="H106" s="8" t="s">
        <v>162</v>
      </c>
      <c r="I106" s="24" t="s">
        <v>163</v>
      </c>
      <c r="J106" s="9" t="str">
        <f t="shared" si="3"/>
        <v>Não</v>
      </c>
      <c r="K106" s="238">
        <v>44844</v>
      </c>
      <c r="L106" s="6"/>
      <c r="M106" s="6" t="s">
        <v>42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146</v>
      </c>
      <c r="T106" s="9" t="s">
        <v>937</v>
      </c>
      <c r="U106" s="6" t="s">
        <v>39</v>
      </c>
      <c r="V106" s="24" t="e">
        <f t="shared" ca="1" si="2"/>
        <v>#NAME?</v>
      </c>
      <c r="W106" s="24"/>
      <c r="X106" s="24"/>
      <c r="Y106" s="6" t="s">
        <v>254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2922</v>
      </c>
      <c r="B107" s="37" t="s">
        <v>938</v>
      </c>
      <c r="C107" s="9">
        <v>38407</v>
      </c>
      <c r="D107" s="9" t="s">
        <v>19</v>
      </c>
      <c r="E107" s="9" t="s">
        <v>34</v>
      </c>
      <c r="F107" s="9" t="s">
        <v>263</v>
      </c>
      <c r="G107" s="7" t="e">
        <f t="shared" ca="1" si="0"/>
        <v>#NAME?</v>
      </c>
      <c r="H107" s="8" t="s">
        <v>162</v>
      </c>
      <c r="I107" s="24" t="s">
        <v>163</v>
      </c>
      <c r="J107" s="9" t="str">
        <f t="shared" si="3"/>
        <v>Não</v>
      </c>
      <c r="K107" s="232">
        <v>44328</v>
      </c>
      <c r="L107" s="7"/>
      <c r="M107" s="6" t="s">
        <v>346</v>
      </c>
      <c r="N107" s="10">
        <v>0.02</v>
      </c>
      <c r="O107" s="9" t="s">
        <v>37</v>
      </c>
      <c r="P107" s="234">
        <v>0.2</v>
      </c>
      <c r="Q107" s="45"/>
      <c r="R107" s="28" t="s">
        <v>3107</v>
      </c>
      <c r="S107" s="7" t="s">
        <v>146</v>
      </c>
      <c r="T107" s="6" t="s">
        <v>940</v>
      </c>
      <c r="U107" s="6" t="s">
        <v>39</v>
      </c>
      <c r="V107" s="24" t="e">
        <f t="shared" ca="1" si="2"/>
        <v>#NAME?</v>
      </c>
      <c r="W107" s="24"/>
      <c r="X107" s="24"/>
      <c r="Y107" s="6" t="s">
        <v>148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2922</v>
      </c>
      <c r="B108" s="37" t="s">
        <v>3108</v>
      </c>
      <c r="C108" s="9">
        <v>35124</v>
      </c>
      <c r="D108" s="9" t="s">
        <v>19</v>
      </c>
      <c r="E108" s="9" t="s">
        <v>34</v>
      </c>
      <c r="F108" s="9" t="s">
        <v>35</v>
      </c>
      <c r="G108" s="7" t="e">
        <f t="shared" ca="1" si="0"/>
        <v>#NAME?</v>
      </c>
      <c r="H108" s="8" t="s">
        <v>144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201</v>
      </c>
      <c r="N108" s="10">
        <v>1.4999999999999999E-2</v>
      </c>
      <c r="O108" s="9" t="s">
        <v>37</v>
      </c>
      <c r="P108" s="234">
        <v>0.1</v>
      </c>
      <c r="Q108" s="45"/>
      <c r="R108" s="235"/>
      <c r="S108" s="7" t="s">
        <v>146</v>
      </c>
      <c r="T108" s="6" t="s">
        <v>3109</v>
      </c>
      <c r="U108" s="6" t="s">
        <v>39</v>
      </c>
      <c r="V108" s="24" t="e">
        <f t="shared" ca="1" si="2"/>
        <v>#NAME?</v>
      </c>
      <c r="W108" s="24"/>
      <c r="X108" s="24"/>
      <c r="Y108" s="6" t="s">
        <v>254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2922</v>
      </c>
      <c r="B109" s="36" t="s">
        <v>3110</v>
      </c>
      <c r="C109" s="9">
        <v>446581</v>
      </c>
      <c r="D109" s="9" t="s">
        <v>19</v>
      </c>
      <c r="E109" s="9" t="s">
        <v>20</v>
      </c>
      <c r="F109" s="9" t="s">
        <v>200</v>
      </c>
      <c r="G109" s="7" t="e">
        <f t="shared" ca="1" si="0"/>
        <v>#NAME?</v>
      </c>
      <c r="H109" s="8" t="s">
        <v>162</v>
      </c>
      <c r="I109" s="24" t="s">
        <v>3111</v>
      </c>
      <c r="J109" s="9" t="str">
        <f t="shared" si="3"/>
        <v>Sim</v>
      </c>
      <c r="K109" s="232">
        <v>43888</v>
      </c>
      <c r="L109" s="6"/>
      <c r="M109" s="6" t="s">
        <v>58</v>
      </c>
      <c r="N109" s="10">
        <v>1.2E-2</v>
      </c>
      <c r="O109" s="9" t="s">
        <v>25</v>
      </c>
      <c r="P109" s="234">
        <v>0</v>
      </c>
      <c r="Q109" s="108" t="s">
        <v>3112</v>
      </c>
      <c r="R109" s="108" t="s">
        <v>3113</v>
      </c>
      <c r="S109" s="7" t="s">
        <v>146</v>
      </c>
      <c r="T109" s="9" t="s">
        <v>3114</v>
      </c>
      <c r="U109" s="9" t="s">
        <v>20</v>
      </c>
      <c r="V109" s="24" t="e">
        <f t="shared" ca="1" si="2"/>
        <v>#NAME?</v>
      </c>
      <c r="W109" s="24"/>
      <c r="X109" s="24"/>
      <c r="Y109" s="6" t="s">
        <v>254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2922</v>
      </c>
      <c r="B110" s="36" t="s">
        <v>3115</v>
      </c>
      <c r="C110" s="9">
        <v>295437</v>
      </c>
      <c r="D110" s="9" t="s">
        <v>19</v>
      </c>
      <c r="E110" s="9" t="s">
        <v>20</v>
      </c>
      <c r="F110" s="9" t="s">
        <v>200</v>
      </c>
      <c r="G110" s="7" t="e">
        <f t="shared" ca="1" si="0"/>
        <v>#NAME?</v>
      </c>
      <c r="H110" s="8" t="s">
        <v>162</v>
      </c>
      <c r="I110" s="24" t="s">
        <v>163</v>
      </c>
      <c r="J110" s="9" t="str">
        <f t="shared" si="3"/>
        <v>Não</v>
      </c>
      <c r="K110" s="238">
        <v>43398</v>
      </c>
      <c r="L110" s="6"/>
      <c r="M110" s="6" t="s">
        <v>87</v>
      </c>
      <c r="N110" s="233">
        <v>1.7999999999999999E-2</v>
      </c>
      <c r="O110" s="9" t="s">
        <v>184</v>
      </c>
      <c r="P110" s="234">
        <v>0.2</v>
      </c>
      <c r="Q110" s="108"/>
      <c r="R110" s="108"/>
      <c r="S110" s="7" t="s">
        <v>146</v>
      </c>
      <c r="T110" s="9" t="s">
        <v>3116</v>
      </c>
      <c r="U110" s="6" t="s">
        <v>20</v>
      </c>
      <c r="V110" s="24" t="e">
        <f t="shared" ca="1" si="2"/>
        <v>#NAME?</v>
      </c>
      <c r="W110" s="24"/>
      <c r="X110" s="24"/>
      <c r="Y110" s="6" t="s">
        <v>254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2933</v>
      </c>
      <c r="BH110" s="237">
        <v>0</v>
      </c>
      <c r="BI110" s="237" t="s">
        <v>2933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2922</v>
      </c>
      <c r="B111" s="37" t="s">
        <v>3117</v>
      </c>
      <c r="C111" s="9">
        <v>254180</v>
      </c>
      <c r="D111" s="9" t="s">
        <v>19</v>
      </c>
      <c r="E111" s="9" t="s">
        <v>34</v>
      </c>
      <c r="F111" s="9" t="s">
        <v>35</v>
      </c>
      <c r="G111" s="7" t="e">
        <f t="shared" ca="1" si="0"/>
        <v>#NAME?</v>
      </c>
      <c r="H111" s="8" t="s">
        <v>153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42</v>
      </c>
      <c r="N111" s="233">
        <v>7.0000000000000001E-3</v>
      </c>
      <c r="O111" s="9" t="s">
        <v>25</v>
      </c>
      <c r="P111" s="234">
        <v>0</v>
      </c>
      <c r="Q111" s="28" t="s">
        <v>3118</v>
      </c>
      <c r="R111" s="28"/>
      <c r="S111" s="7" t="s">
        <v>146</v>
      </c>
      <c r="T111" s="6" t="s">
        <v>3119</v>
      </c>
      <c r="U111" s="6" t="s">
        <v>39</v>
      </c>
      <c r="V111" s="24" t="e">
        <f t="shared" ca="1" si="2"/>
        <v>#NAME?</v>
      </c>
      <c r="W111" s="24"/>
      <c r="X111" s="24"/>
      <c r="Y111" s="6" t="s">
        <v>254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2922</v>
      </c>
      <c r="B112" s="36" t="s">
        <v>3120</v>
      </c>
      <c r="C112" s="9">
        <v>578866</v>
      </c>
      <c r="D112" s="9" t="s">
        <v>19</v>
      </c>
      <c r="E112" s="9" t="s">
        <v>20</v>
      </c>
      <c r="F112" s="9" t="s">
        <v>200</v>
      </c>
      <c r="G112" s="7" t="e">
        <f t="shared" ca="1" si="0"/>
        <v>#NAME?</v>
      </c>
      <c r="H112" s="8" t="s">
        <v>153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42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146</v>
      </c>
      <c r="T112" s="9" t="s">
        <v>3121</v>
      </c>
      <c r="U112" s="6" t="s">
        <v>20</v>
      </c>
      <c r="V112" s="24" t="e">
        <f t="shared" ca="1" si="2"/>
        <v>#NAME?</v>
      </c>
      <c r="W112" s="24"/>
      <c r="X112" s="24"/>
      <c r="Y112" s="6" t="s">
        <v>254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2922</v>
      </c>
      <c r="B113" s="36" t="s">
        <v>3120</v>
      </c>
      <c r="C113" s="9">
        <v>579753</v>
      </c>
      <c r="D113" s="9" t="s">
        <v>19</v>
      </c>
      <c r="E113" s="9" t="s">
        <v>20</v>
      </c>
      <c r="F113" s="9" t="s">
        <v>200</v>
      </c>
      <c r="G113" s="7" t="e">
        <f t="shared" ca="1" si="0"/>
        <v>#NAME?</v>
      </c>
      <c r="H113" s="8" t="s">
        <v>162</v>
      </c>
      <c r="I113" s="24" t="s">
        <v>1134</v>
      </c>
      <c r="J113" s="9" t="str">
        <f t="shared" si="3"/>
        <v>Sim</v>
      </c>
      <c r="K113" s="232">
        <v>43564</v>
      </c>
      <c r="L113" s="6"/>
      <c r="M113" s="6" t="s">
        <v>87</v>
      </c>
      <c r="N113" s="233">
        <v>0.02</v>
      </c>
      <c r="O113" s="9" t="s">
        <v>184</v>
      </c>
      <c r="P113" s="234">
        <v>0.2</v>
      </c>
      <c r="Q113" s="108" t="s">
        <v>3122</v>
      </c>
      <c r="R113" s="108"/>
      <c r="S113" s="7" t="s">
        <v>146</v>
      </c>
      <c r="T113" s="9" t="s">
        <v>3121</v>
      </c>
      <c r="U113" s="6" t="s">
        <v>20</v>
      </c>
      <c r="V113" s="24" t="e">
        <f t="shared" ca="1" si="2"/>
        <v>#NAME?</v>
      </c>
      <c r="W113" s="24"/>
      <c r="X113" s="24"/>
      <c r="Y113" s="6" t="s">
        <v>254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2922</v>
      </c>
      <c r="B114" s="37" t="s">
        <v>3123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153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42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146</v>
      </c>
      <c r="T114" s="6" t="s">
        <v>1048</v>
      </c>
      <c r="U114" s="6" t="s">
        <v>20</v>
      </c>
      <c r="V114" s="24" t="e">
        <f t="shared" ca="1" si="2"/>
        <v>#NAME?</v>
      </c>
      <c r="W114" s="24"/>
      <c r="X114" s="24"/>
      <c r="Y114" s="6" t="s">
        <v>254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2922</v>
      </c>
      <c r="B115" s="37" t="s">
        <v>3124</v>
      </c>
      <c r="C115" s="9">
        <v>424734</v>
      </c>
      <c r="D115" s="9" t="s">
        <v>2924</v>
      </c>
      <c r="E115" s="9" t="s">
        <v>20</v>
      </c>
      <c r="F115" s="6" t="s">
        <v>2925</v>
      </c>
      <c r="G115" s="7" t="e">
        <f t="shared" ca="1" si="0"/>
        <v>#NAME?</v>
      </c>
      <c r="H115" s="8" t="s">
        <v>144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201</v>
      </c>
      <c r="N115" s="10">
        <v>1.4999999999999999E-2</v>
      </c>
      <c r="O115" s="9" t="s">
        <v>37</v>
      </c>
      <c r="P115" s="234">
        <v>0.1</v>
      </c>
      <c r="Q115" s="108"/>
      <c r="R115" s="108"/>
      <c r="S115" s="7" t="s">
        <v>146</v>
      </c>
      <c r="T115" s="6" t="s">
        <v>3125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2933</v>
      </c>
      <c r="BH115" s="110">
        <v>0</v>
      </c>
      <c r="BI115" s="110" t="s">
        <v>2933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2922</v>
      </c>
      <c r="B116" s="3" t="s">
        <v>3126</v>
      </c>
      <c r="C116" s="9">
        <v>612955</v>
      </c>
      <c r="D116" s="9" t="s">
        <v>19</v>
      </c>
      <c r="E116" s="9" t="s">
        <v>34</v>
      </c>
      <c r="F116" s="6" t="s">
        <v>35</v>
      </c>
      <c r="G116" s="7" t="e">
        <f t="shared" ca="1" si="0"/>
        <v>#NAME?</v>
      </c>
      <c r="H116" s="8" t="s">
        <v>144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201</v>
      </c>
      <c r="N116" s="10">
        <v>1.4999999999999999E-2</v>
      </c>
      <c r="O116" s="9" t="s">
        <v>37</v>
      </c>
      <c r="P116" s="234">
        <v>0.1</v>
      </c>
      <c r="Q116" s="28"/>
      <c r="R116" s="28"/>
      <c r="S116" s="7" t="s">
        <v>146</v>
      </c>
      <c r="T116" s="6" t="s">
        <v>3127</v>
      </c>
      <c r="U116" s="6" t="s">
        <v>39</v>
      </c>
      <c r="V116" s="24" t="e">
        <f t="shared" ca="1" si="2"/>
        <v>#NAME?</v>
      </c>
      <c r="W116" s="24"/>
      <c r="X116" s="24"/>
      <c r="Y116" s="6" t="s">
        <v>254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2922</v>
      </c>
      <c r="B117" s="37" t="s">
        <v>3128</v>
      </c>
      <c r="C117" s="9">
        <v>33434</v>
      </c>
      <c r="D117" s="9" t="s">
        <v>19</v>
      </c>
      <c r="E117" s="9" t="s">
        <v>34</v>
      </c>
      <c r="F117" s="6" t="s">
        <v>35</v>
      </c>
      <c r="G117" s="7" t="e">
        <f t="shared" ca="1" si="0"/>
        <v>#NAME?</v>
      </c>
      <c r="H117" s="8" t="s">
        <v>153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42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146</v>
      </c>
      <c r="T117" s="6" t="s">
        <v>3129</v>
      </c>
      <c r="U117" s="6" t="s">
        <v>39</v>
      </c>
      <c r="V117" s="24" t="e">
        <f t="shared" ca="1" si="2"/>
        <v>#NAME?</v>
      </c>
      <c r="W117" s="24"/>
      <c r="X117" s="24"/>
      <c r="Y117" s="6" t="s">
        <v>254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2922</v>
      </c>
      <c r="B118" s="3" t="s">
        <v>3130</v>
      </c>
      <c r="C118" s="9">
        <v>47579</v>
      </c>
      <c r="D118" s="9" t="s">
        <v>2924</v>
      </c>
      <c r="E118" s="9" t="s">
        <v>20</v>
      </c>
      <c r="F118" s="6" t="s">
        <v>2931</v>
      </c>
      <c r="G118" s="7" t="e">
        <f t="shared" ca="1" si="0"/>
        <v>#NAME?</v>
      </c>
      <c r="H118" s="8" t="s">
        <v>144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201</v>
      </c>
      <c r="N118" s="10">
        <v>0.01</v>
      </c>
      <c r="O118" s="9" t="s">
        <v>37</v>
      </c>
      <c r="P118" s="234">
        <v>0.1</v>
      </c>
      <c r="Q118" s="108"/>
      <c r="R118" s="108"/>
      <c r="S118" s="7" t="s">
        <v>146</v>
      </c>
      <c r="T118" s="6" t="s">
        <v>3131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2933</v>
      </c>
      <c r="BH118" s="110">
        <v>0</v>
      </c>
      <c r="BI118" s="110" t="s">
        <v>2933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2922</v>
      </c>
      <c r="B119" s="106" t="s">
        <v>1063</v>
      </c>
      <c r="C119" s="9">
        <v>478599</v>
      </c>
      <c r="D119" s="9" t="s">
        <v>19</v>
      </c>
      <c r="E119" s="9" t="s">
        <v>34</v>
      </c>
      <c r="F119" s="9" t="s">
        <v>35</v>
      </c>
      <c r="G119" s="7" t="e">
        <f t="shared" ca="1" si="0"/>
        <v>#NAME?</v>
      </c>
      <c r="H119" s="8" t="s">
        <v>162</v>
      </c>
      <c r="I119" s="24" t="s">
        <v>163</v>
      </c>
      <c r="J119" s="9" t="str">
        <f t="shared" si="3"/>
        <v>Não</v>
      </c>
      <c r="K119" s="232">
        <v>44263</v>
      </c>
      <c r="L119" s="7"/>
      <c r="M119" s="6" t="s">
        <v>346</v>
      </c>
      <c r="N119" s="10">
        <v>0.02</v>
      </c>
      <c r="O119" s="9" t="s">
        <v>37</v>
      </c>
      <c r="P119" s="234">
        <v>0.2</v>
      </c>
      <c r="Q119" s="77"/>
      <c r="R119" s="108" t="s">
        <v>3132</v>
      </c>
      <c r="S119" s="7" t="s">
        <v>146</v>
      </c>
      <c r="T119" s="9" t="s">
        <v>1066</v>
      </c>
      <c r="U119" s="6" t="s">
        <v>39</v>
      </c>
      <c r="V119" s="24" t="e">
        <f t="shared" ca="1" si="2"/>
        <v>#NAME?</v>
      </c>
      <c r="W119" s="24"/>
      <c r="X119" s="24"/>
      <c r="Y119" s="6" t="s">
        <v>148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2922</v>
      </c>
      <c r="B120" s="3" t="s">
        <v>3133</v>
      </c>
      <c r="C120" s="9">
        <v>464575</v>
      </c>
      <c r="D120" s="9" t="s">
        <v>19</v>
      </c>
      <c r="E120" s="9" t="s">
        <v>34</v>
      </c>
      <c r="F120" s="9" t="s">
        <v>263</v>
      </c>
      <c r="G120" s="7" t="e">
        <f t="shared" ca="1" si="0"/>
        <v>#NAME?</v>
      </c>
      <c r="H120" s="8" t="s">
        <v>162</v>
      </c>
      <c r="I120" s="24" t="s">
        <v>929</v>
      </c>
      <c r="J120" s="9" t="str">
        <f t="shared" si="3"/>
        <v>Sim</v>
      </c>
      <c r="K120" s="232">
        <v>44291</v>
      </c>
      <c r="L120" s="6"/>
      <c r="M120" s="6" t="s">
        <v>201</v>
      </c>
      <c r="N120" s="10">
        <v>1.4999999999999999E-2</v>
      </c>
      <c r="O120" s="9" t="s">
        <v>37</v>
      </c>
      <c r="P120" s="234">
        <v>0.1</v>
      </c>
      <c r="Q120" s="108" t="s">
        <v>3134</v>
      </c>
      <c r="R120" s="108" t="s">
        <v>3135</v>
      </c>
      <c r="S120" s="7" t="s">
        <v>146</v>
      </c>
      <c r="T120" s="6" t="s">
        <v>3136</v>
      </c>
      <c r="U120" s="6" t="s">
        <v>39</v>
      </c>
      <c r="V120" s="24" t="e">
        <f t="shared" ca="1" si="2"/>
        <v>#NAME?</v>
      </c>
      <c r="W120" s="24"/>
      <c r="X120" s="24"/>
      <c r="Y120" s="6" t="s">
        <v>254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2922</v>
      </c>
      <c r="B121" s="3" t="s">
        <v>1074</v>
      </c>
      <c r="C121" s="9">
        <v>82859</v>
      </c>
      <c r="D121" s="9" t="s">
        <v>19</v>
      </c>
      <c r="E121" s="9" t="s">
        <v>34</v>
      </c>
      <c r="F121" s="9" t="s">
        <v>35</v>
      </c>
      <c r="G121" s="7" t="e">
        <f t="shared" ca="1" si="0"/>
        <v>#NAME?</v>
      </c>
      <c r="H121" s="8" t="s">
        <v>162</v>
      </c>
      <c r="I121" s="24" t="s">
        <v>163</v>
      </c>
      <c r="J121" s="9" t="str">
        <f t="shared" si="3"/>
        <v>Não</v>
      </c>
      <c r="K121" s="232">
        <v>44263</v>
      </c>
      <c r="L121" s="6"/>
      <c r="M121" s="6" t="s">
        <v>346</v>
      </c>
      <c r="N121" s="10">
        <v>2.5000000000000001E-2</v>
      </c>
      <c r="O121" s="9" t="s">
        <v>37</v>
      </c>
      <c r="P121" s="234">
        <v>0.2</v>
      </c>
      <c r="Q121" s="45"/>
      <c r="R121" s="108"/>
      <c r="S121" s="7" t="s">
        <v>146</v>
      </c>
      <c r="T121" s="6" t="s">
        <v>1077</v>
      </c>
      <c r="U121" s="6" t="s">
        <v>39</v>
      </c>
      <c r="V121" s="24" t="e">
        <f t="shared" ca="1" si="2"/>
        <v>#NAME?</v>
      </c>
      <c r="W121" s="24"/>
      <c r="X121" s="24"/>
      <c r="Y121" s="6" t="s">
        <v>254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2922</v>
      </c>
      <c r="B122" s="3" t="s">
        <v>3137</v>
      </c>
      <c r="C122" s="9">
        <v>443867</v>
      </c>
      <c r="D122" s="9" t="s">
        <v>2990</v>
      </c>
      <c r="E122" s="9" t="s">
        <v>20</v>
      </c>
      <c r="F122" s="6" t="s">
        <v>2990</v>
      </c>
      <c r="G122" s="7" t="e">
        <f t="shared" ca="1" si="0"/>
        <v>#NAME?</v>
      </c>
      <c r="H122" s="8" t="s">
        <v>144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87</v>
      </c>
      <c r="N122" s="10">
        <v>2.5000000000000001E-2</v>
      </c>
      <c r="O122" s="9" t="s">
        <v>184</v>
      </c>
      <c r="P122" s="234">
        <v>0.2</v>
      </c>
      <c r="Q122" s="108"/>
      <c r="R122" s="108"/>
      <c r="S122" s="7" t="s">
        <v>146</v>
      </c>
      <c r="T122" s="6" t="s">
        <v>3138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2933</v>
      </c>
      <c r="BH122" s="110">
        <v>0</v>
      </c>
      <c r="BI122" s="110" t="s">
        <v>2933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2922</v>
      </c>
      <c r="B123" s="37" t="s">
        <v>3139</v>
      </c>
      <c r="C123" s="9">
        <v>439818</v>
      </c>
      <c r="D123" s="9" t="s">
        <v>19</v>
      </c>
      <c r="E123" s="9" t="s">
        <v>34</v>
      </c>
      <c r="F123" s="9" t="s">
        <v>263</v>
      </c>
      <c r="G123" s="7" t="e">
        <f t="shared" ca="1" si="0"/>
        <v>#NAME?</v>
      </c>
      <c r="H123" s="8" t="s">
        <v>162</v>
      </c>
      <c r="I123" s="24" t="s">
        <v>163</v>
      </c>
      <c r="J123" s="9" t="str">
        <f t="shared" si="3"/>
        <v>Não</v>
      </c>
      <c r="K123" s="107">
        <v>44602</v>
      </c>
      <c r="L123" s="7"/>
      <c r="M123" s="6" t="s">
        <v>201</v>
      </c>
      <c r="N123" s="10">
        <v>1.4999999999999999E-2</v>
      </c>
      <c r="O123" s="9" t="s">
        <v>37</v>
      </c>
      <c r="P123" s="234">
        <v>0.1</v>
      </c>
      <c r="Q123" s="45"/>
      <c r="R123" s="108" t="s">
        <v>3140</v>
      </c>
      <c r="S123" s="7" t="s">
        <v>146</v>
      </c>
      <c r="T123" s="6" t="s">
        <v>3141</v>
      </c>
      <c r="U123" s="6" t="s">
        <v>39</v>
      </c>
      <c r="V123" s="24" t="e">
        <f t="shared" ca="1" si="2"/>
        <v>#NAME?</v>
      </c>
      <c r="W123" s="24"/>
      <c r="X123" s="24"/>
      <c r="Y123" s="6" t="s">
        <v>254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2922</v>
      </c>
      <c r="B124" s="3" t="s">
        <v>3142</v>
      </c>
      <c r="C124" s="9">
        <v>473239</v>
      </c>
      <c r="D124" s="9" t="s">
        <v>19</v>
      </c>
      <c r="E124" s="9" t="s">
        <v>34</v>
      </c>
      <c r="F124" s="6" t="s">
        <v>263</v>
      </c>
      <c r="G124" s="7" t="e">
        <f t="shared" ca="1" si="0"/>
        <v>#NAME?</v>
      </c>
      <c r="H124" s="8" t="s">
        <v>144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201</v>
      </c>
      <c r="N124" s="10">
        <v>1.4999999999999999E-2</v>
      </c>
      <c r="O124" s="9" t="s">
        <v>37</v>
      </c>
      <c r="P124" s="234">
        <v>0.1</v>
      </c>
      <c r="Q124" s="108"/>
      <c r="R124" s="108"/>
      <c r="S124" s="7" t="s">
        <v>146</v>
      </c>
      <c r="T124" s="6" t="s">
        <v>3143</v>
      </c>
      <c r="U124" s="6" t="s">
        <v>39</v>
      </c>
      <c r="V124" s="24" t="e">
        <f t="shared" ca="1" si="2"/>
        <v>#NAME?</v>
      </c>
      <c r="W124" s="24"/>
      <c r="X124" s="24"/>
      <c r="Y124" s="6" t="s">
        <v>254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2933</v>
      </c>
      <c r="BH124" s="110">
        <v>0</v>
      </c>
      <c r="BI124" s="110" t="s">
        <v>2933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2922</v>
      </c>
      <c r="B125" s="3" t="s">
        <v>3142</v>
      </c>
      <c r="C125" s="9">
        <v>463648</v>
      </c>
      <c r="D125" s="9" t="s">
        <v>19</v>
      </c>
      <c r="E125" s="9" t="s">
        <v>34</v>
      </c>
      <c r="F125" s="9" t="s">
        <v>263</v>
      </c>
      <c r="G125" s="7" t="e">
        <f t="shared" ca="1" si="0"/>
        <v>#NAME?</v>
      </c>
      <c r="H125" s="8" t="s">
        <v>162</v>
      </c>
      <c r="I125" s="24" t="s">
        <v>163</v>
      </c>
      <c r="J125" s="9" t="str">
        <f t="shared" si="3"/>
        <v>Não</v>
      </c>
      <c r="K125" s="232">
        <v>44383</v>
      </c>
      <c r="L125" s="7"/>
      <c r="M125" s="6" t="s">
        <v>87</v>
      </c>
      <c r="N125" s="10">
        <v>2.5000000000000001E-2</v>
      </c>
      <c r="O125" s="9" t="s">
        <v>184</v>
      </c>
      <c r="P125" s="234">
        <v>0.2</v>
      </c>
      <c r="Q125" s="28"/>
      <c r="R125" s="28"/>
      <c r="S125" s="7" t="s">
        <v>146</v>
      </c>
      <c r="T125" s="6" t="s">
        <v>3143</v>
      </c>
      <c r="U125" s="6" t="s">
        <v>39</v>
      </c>
      <c r="V125" s="24" t="e">
        <f t="shared" ca="1" si="2"/>
        <v>#NAME?</v>
      </c>
      <c r="W125" s="24"/>
      <c r="X125" s="24"/>
      <c r="Y125" s="6" t="s">
        <v>254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2933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2922</v>
      </c>
      <c r="B126" s="3" t="s">
        <v>3144</v>
      </c>
      <c r="C126" s="9">
        <v>31956</v>
      </c>
      <c r="D126" s="9" t="s">
        <v>19</v>
      </c>
      <c r="E126" s="9" t="s">
        <v>34</v>
      </c>
      <c r="F126" s="9" t="s">
        <v>35</v>
      </c>
      <c r="G126" s="7" t="e">
        <f t="shared" ca="1" si="0"/>
        <v>#NAME?</v>
      </c>
      <c r="H126" s="8" t="s">
        <v>162</v>
      </c>
      <c r="I126" s="24" t="s">
        <v>163</v>
      </c>
      <c r="J126" s="9" t="str">
        <f t="shared" si="3"/>
        <v>Não</v>
      </c>
      <c r="K126" s="232">
        <v>44322</v>
      </c>
      <c r="L126" s="6"/>
      <c r="M126" s="6" t="s">
        <v>201</v>
      </c>
      <c r="N126" s="10">
        <v>1.4999999999999999E-2</v>
      </c>
      <c r="O126" s="9" t="s">
        <v>37</v>
      </c>
      <c r="P126" s="234">
        <v>0.1</v>
      </c>
      <c r="Q126" s="28"/>
      <c r="R126" s="28"/>
      <c r="S126" s="7" t="s">
        <v>146</v>
      </c>
      <c r="T126" s="6" t="s">
        <v>3145</v>
      </c>
      <c r="U126" s="6" t="s">
        <v>39</v>
      </c>
      <c r="V126" s="24" t="e">
        <f t="shared" ca="1" si="2"/>
        <v>#NAME?</v>
      </c>
      <c r="W126" s="24"/>
      <c r="X126" s="24"/>
      <c r="Y126" s="6" t="s">
        <v>254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2933</v>
      </c>
      <c r="BH126" s="237">
        <v>0</v>
      </c>
      <c r="BI126" s="237" t="s">
        <v>2933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2922</v>
      </c>
      <c r="B127" s="3" t="s">
        <v>1107</v>
      </c>
      <c r="C127" s="9">
        <v>362768</v>
      </c>
      <c r="D127" s="9" t="s">
        <v>19</v>
      </c>
      <c r="E127" s="9" t="s">
        <v>34</v>
      </c>
      <c r="F127" s="9" t="s">
        <v>35</v>
      </c>
      <c r="G127" s="7" t="e">
        <f t="shared" ca="1" si="0"/>
        <v>#NAME?</v>
      </c>
      <c r="H127" s="8" t="s">
        <v>162</v>
      </c>
      <c r="I127" s="24" t="s">
        <v>163</v>
      </c>
      <c r="J127" s="9" t="str">
        <f t="shared" si="3"/>
        <v>Não</v>
      </c>
      <c r="K127" s="232">
        <v>44844</v>
      </c>
      <c r="L127" s="6"/>
      <c r="M127" s="6" t="s">
        <v>42</v>
      </c>
      <c r="N127" s="10">
        <v>0.01</v>
      </c>
      <c r="O127" s="9" t="s">
        <v>25</v>
      </c>
      <c r="P127" s="234">
        <v>0</v>
      </c>
      <c r="Q127" s="23"/>
      <c r="R127" s="47" t="s">
        <v>3146</v>
      </c>
      <c r="S127" s="7" t="s">
        <v>146</v>
      </c>
      <c r="T127" s="6" t="s">
        <v>1109</v>
      </c>
      <c r="U127" s="6" t="s">
        <v>39</v>
      </c>
      <c r="V127" s="24" t="e">
        <f t="shared" ca="1" si="2"/>
        <v>#NAME?</v>
      </c>
      <c r="W127" s="24"/>
      <c r="X127" s="24"/>
      <c r="Y127" s="6" t="s">
        <v>254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2922</v>
      </c>
      <c r="B128" s="3" t="s">
        <v>1110</v>
      </c>
      <c r="C128" s="9">
        <v>32131</v>
      </c>
      <c r="D128" s="9" t="s">
        <v>19</v>
      </c>
      <c r="E128" s="9" t="s">
        <v>34</v>
      </c>
      <c r="F128" s="9" t="s">
        <v>35</v>
      </c>
      <c r="G128" s="7" t="e">
        <f t="shared" ca="1" si="0"/>
        <v>#NAME?</v>
      </c>
      <c r="H128" s="8" t="s">
        <v>162</v>
      </c>
      <c r="I128" s="24" t="s">
        <v>163</v>
      </c>
      <c r="J128" s="9" t="str">
        <f t="shared" si="3"/>
        <v>Não</v>
      </c>
      <c r="K128" s="232">
        <v>44340</v>
      </c>
      <c r="L128" s="6"/>
      <c r="M128" s="6" t="s">
        <v>58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146</v>
      </c>
      <c r="T128" s="6" t="s">
        <v>1113</v>
      </c>
      <c r="U128" s="6" t="s">
        <v>39</v>
      </c>
      <c r="V128" s="24" t="e">
        <f t="shared" ca="1" si="2"/>
        <v>#NAME?</v>
      </c>
      <c r="W128" s="24"/>
      <c r="X128" s="24"/>
      <c r="Y128" s="6" t="s">
        <v>254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2922</v>
      </c>
      <c r="B129" s="106" t="s">
        <v>3147</v>
      </c>
      <c r="C129" s="9">
        <v>476148</v>
      </c>
      <c r="D129" s="9" t="s">
        <v>19</v>
      </c>
      <c r="E129" s="9" t="s">
        <v>34</v>
      </c>
      <c r="F129" s="9" t="s">
        <v>263</v>
      </c>
      <c r="G129" s="7" t="e">
        <f t="shared" ca="1" si="0"/>
        <v>#NAME?</v>
      </c>
      <c r="H129" s="8" t="s">
        <v>162</v>
      </c>
      <c r="I129" s="24" t="s">
        <v>163</v>
      </c>
      <c r="J129" s="9" t="str">
        <f t="shared" si="3"/>
        <v>Não</v>
      </c>
      <c r="K129" s="232">
        <v>44280</v>
      </c>
      <c r="L129" s="7"/>
      <c r="M129" s="6" t="s">
        <v>346</v>
      </c>
      <c r="N129" s="10">
        <v>0.02</v>
      </c>
      <c r="O129" s="9" t="s">
        <v>37</v>
      </c>
      <c r="P129" s="234">
        <v>0.2</v>
      </c>
      <c r="Q129" s="28"/>
      <c r="R129" s="108"/>
      <c r="S129" s="7" t="s">
        <v>146</v>
      </c>
      <c r="T129" s="9" t="s">
        <v>1131</v>
      </c>
      <c r="U129" s="6" t="s">
        <v>60</v>
      </c>
      <c r="V129" s="24" t="e">
        <f t="shared" ca="1" si="2"/>
        <v>#NAME?</v>
      </c>
      <c r="W129" s="24"/>
      <c r="X129" s="24"/>
      <c r="Y129" s="6" t="s">
        <v>254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2922</v>
      </c>
      <c r="B130" s="106" t="s">
        <v>1132</v>
      </c>
      <c r="C130" s="9">
        <v>468353</v>
      </c>
      <c r="D130" s="9" t="s">
        <v>19</v>
      </c>
      <c r="E130" s="9" t="s">
        <v>34</v>
      </c>
      <c r="F130" s="9" t="s">
        <v>35</v>
      </c>
      <c r="G130" s="7" t="e">
        <f t="shared" ca="1" si="0"/>
        <v>#NAME?</v>
      </c>
      <c r="H130" s="8" t="s">
        <v>144</v>
      </c>
      <c r="I130" s="24" t="s">
        <v>25</v>
      </c>
      <c r="J130" s="9" t="str">
        <f t="shared" si="3"/>
        <v>Não</v>
      </c>
      <c r="K130" s="6" t="s">
        <v>3148</v>
      </c>
      <c r="L130" s="79">
        <v>44858</v>
      </c>
      <c r="M130" s="7" t="s">
        <v>3149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146</v>
      </c>
      <c r="T130" s="9" t="s">
        <v>3143</v>
      </c>
      <c r="U130" s="6" t="s">
        <v>39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2933</v>
      </c>
      <c r="BH130" s="237">
        <v>0</v>
      </c>
      <c r="BI130" s="237" t="s">
        <v>2933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2922</v>
      </c>
      <c r="B131" s="106" t="s">
        <v>3150</v>
      </c>
      <c r="C131" s="9">
        <v>433634</v>
      </c>
      <c r="D131" s="9" t="s">
        <v>19</v>
      </c>
      <c r="E131" s="9" t="s">
        <v>34</v>
      </c>
      <c r="F131" s="9" t="s">
        <v>35</v>
      </c>
      <c r="G131" s="7" t="e">
        <f t="shared" ca="1" si="0"/>
        <v>#NAME?</v>
      </c>
      <c r="H131" s="8" t="s">
        <v>162</v>
      </c>
      <c r="I131" s="24" t="s">
        <v>163</v>
      </c>
      <c r="J131" s="9" t="str">
        <f t="shared" si="3"/>
        <v>Não</v>
      </c>
      <c r="K131" s="232">
        <v>44266</v>
      </c>
      <c r="L131" s="7"/>
      <c r="M131" s="6" t="s">
        <v>346</v>
      </c>
      <c r="N131" s="10">
        <v>0.02</v>
      </c>
      <c r="O131" s="9" t="s">
        <v>37</v>
      </c>
      <c r="P131" s="234">
        <v>0.2</v>
      </c>
      <c r="Q131" s="23"/>
      <c r="R131" s="108" t="s">
        <v>3151</v>
      </c>
      <c r="S131" s="7" t="s">
        <v>146</v>
      </c>
      <c r="T131" s="9" t="s">
        <v>3143</v>
      </c>
      <c r="U131" s="6" t="s">
        <v>39</v>
      </c>
      <c r="V131" s="24" t="e">
        <f t="shared" ca="1" si="2"/>
        <v>#NAME?</v>
      </c>
      <c r="W131" s="24"/>
      <c r="X131" s="24"/>
      <c r="Y131" s="6" t="s">
        <v>254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2922</v>
      </c>
      <c r="B132" s="3" t="s">
        <v>3152</v>
      </c>
      <c r="C132" s="9">
        <v>33481</v>
      </c>
      <c r="D132" s="9" t="s">
        <v>19</v>
      </c>
      <c r="E132" s="9" t="s">
        <v>34</v>
      </c>
      <c r="F132" s="6" t="s">
        <v>35</v>
      </c>
      <c r="G132" s="7" t="e">
        <f t="shared" ca="1" si="0"/>
        <v>#NAME?</v>
      </c>
      <c r="H132" s="8" t="s">
        <v>144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346</v>
      </c>
      <c r="N132" s="10">
        <v>0.02</v>
      </c>
      <c r="O132" s="9" t="s">
        <v>37</v>
      </c>
      <c r="P132" s="234">
        <v>0.2</v>
      </c>
      <c r="Q132" s="108"/>
      <c r="R132" s="108"/>
      <c r="S132" s="7" t="s">
        <v>146</v>
      </c>
      <c r="T132" s="6" t="s">
        <v>3153</v>
      </c>
      <c r="U132" s="6" t="s">
        <v>60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2933</v>
      </c>
      <c r="BH132" s="110">
        <v>0</v>
      </c>
      <c r="BI132" s="110" t="s">
        <v>2933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2922</v>
      </c>
      <c r="B133" s="3" t="s">
        <v>3154</v>
      </c>
      <c r="C133" s="9">
        <v>376904</v>
      </c>
      <c r="D133" s="9" t="s">
        <v>19</v>
      </c>
      <c r="E133" s="9" t="s">
        <v>20</v>
      </c>
      <c r="F133" s="9" t="s">
        <v>2956</v>
      </c>
      <c r="G133" s="7" t="e">
        <f t="shared" ca="1" si="0"/>
        <v>#NAME?</v>
      </c>
      <c r="H133" s="8" t="s">
        <v>153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42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146</v>
      </c>
      <c r="T133" s="201" t="s">
        <v>3155</v>
      </c>
      <c r="U133" s="6" t="s">
        <v>887</v>
      </c>
      <c r="V133" s="24" t="e">
        <f t="shared" ca="1" si="2"/>
        <v>#NAME?</v>
      </c>
      <c r="W133" s="24"/>
      <c r="X133" s="24"/>
      <c r="Y133" s="6" t="s">
        <v>254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2922</v>
      </c>
      <c r="B134" s="3" t="s">
        <v>3156</v>
      </c>
      <c r="C134" s="9">
        <v>459543</v>
      </c>
      <c r="D134" s="9" t="s">
        <v>19</v>
      </c>
      <c r="E134" s="9" t="s">
        <v>34</v>
      </c>
      <c r="F134" s="9" t="s">
        <v>263</v>
      </c>
      <c r="G134" s="7" t="e">
        <f t="shared" ca="1" si="0"/>
        <v>#NAME?</v>
      </c>
      <c r="H134" s="8" t="s">
        <v>144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42</v>
      </c>
      <c r="N134" s="10">
        <v>7.0000000000000001E-3</v>
      </c>
      <c r="O134" s="9" t="s">
        <v>25</v>
      </c>
      <c r="P134" s="234">
        <v>0</v>
      </c>
      <c r="Q134" s="45"/>
      <c r="R134" s="108" t="s">
        <v>3157</v>
      </c>
      <c r="S134" s="7" t="s">
        <v>188</v>
      </c>
      <c r="T134" s="6" t="s">
        <v>3158</v>
      </c>
      <c r="U134" s="6" t="s">
        <v>39</v>
      </c>
      <c r="V134" s="24" t="e">
        <f t="shared" ca="1" si="2"/>
        <v>#NAME?</v>
      </c>
      <c r="W134" s="24"/>
      <c r="X134" s="24"/>
      <c r="Y134" s="6" t="s">
        <v>254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2922</v>
      </c>
      <c r="B135" s="37" t="s">
        <v>3159</v>
      </c>
      <c r="C135" s="9">
        <v>379302</v>
      </c>
      <c r="D135" s="9" t="s">
        <v>19</v>
      </c>
      <c r="E135" s="9" t="s">
        <v>20</v>
      </c>
      <c r="F135" s="9" t="s">
        <v>3160</v>
      </c>
      <c r="G135" s="7" t="e">
        <f t="shared" ca="1" si="0"/>
        <v>#NAME?</v>
      </c>
      <c r="H135" s="8" t="s">
        <v>162</v>
      </c>
      <c r="I135" s="24" t="s">
        <v>163</v>
      </c>
      <c r="J135" s="9" t="str">
        <f t="shared" si="3"/>
        <v>Não</v>
      </c>
      <c r="K135" s="107">
        <v>45021</v>
      </c>
      <c r="L135" s="6"/>
      <c r="M135" s="6" t="s">
        <v>201</v>
      </c>
      <c r="N135" s="233">
        <v>1.4999999999999999E-2</v>
      </c>
      <c r="O135" s="9" t="s">
        <v>37</v>
      </c>
      <c r="P135" s="234">
        <v>0.1</v>
      </c>
      <c r="Q135" s="28"/>
      <c r="R135" s="28"/>
      <c r="S135" s="7" t="s">
        <v>146</v>
      </c>
      <c r="T135" s="6" t="s">
        <v>3161</v>
      </c>
      <c r="U135" s="6" t="s">
        <v>46</v>
      </c>
      <c r="V135" s="24" t="e">
        <f t="shared" ca="1" si="2"/>
        <v>#NAME?</v>
      </c>
      <c r="W135" s="24"/>
      <c r="X135" s="24"/>
      <c r="Y135" s="6" t="s">
        <v>254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2922</v>
      </c>
      <c r="B136" s="3" t="s">
        <v>1156</v>
      </c>
      <c r="C136" s="9">
        <v>33712</v>
      </c>
      <c r="D136" s="9" t="s">
        <v>19</v>
      </c>
      <c r="E136" s="9" t="s">
        <v>34</v>
      </c>
      <c r="F136" s="9" t="s">
        <v>617</v>
      </c>
      <c r="G136" s="7" t="e">
        <f t="shared" ca="1" si="0"/>
        <v>#NAME?</v>
      </c>
      <c r="H136" s="8" t="s">
        <v>153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42</v>
      </c>
      <c r="N136" s="10">
        <v>7.0000000000000001E-3</v>
      </c>
      <c r="O136" s="9" t="s">
        <v>25</v>
      </c>
      <c r="P136" s="234">
        <v>0</v>
      </c>
      <c r="Q136" s="108" t="s">
        <v>3162</v>
      </c>
      <c r="R136" s="108"/>
      <c r="S136" s="7" t="s">
        <v>146</v>
      </c>
      <c r="T136" s="6" t="s">
        <v>1159</v>
      </c>
      <c r="U136" s="6" t="s">
        <v>60</v>
      </c>
      <c r="V136" s="24" t="e">
        <f t="shared" ca="1" si="2"/>
        <v>#NAME?</v>
      </c>
      <c r="W136" s="24"/>
      <c r="X136" s="24"/>
      <c r="Y136" s="6" t="s">
        <v>148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2922</v>
      </c>
      <c r="B137" s="37" t="s">
        <v>1156</v>
      </c>
      <c r="C137" s="9">
        <v>559558</v>
      </c>
      <c r="D137" s="9" t="s">
        <v>19</v>
      </c>
      <c r="E137" s="9" t="s">
        <v>34</v>
      </c>
      <c r="F137" s="6" t="s">
        <v>617</v>
      </c>
      <c r="G137" s="7" t="e">
        <f t="shared" ca="1" si="0"/>
        <v>#NAME?</v>
      </c>
      <c r="H137" s="8" t="s">
        <v>144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42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146</v>
      </c>
      <c r="T137" s="6" t="s">
        <v>1159</v>
      </c>
      <c r="U137" s="6" t="s">
        <v>60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2933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2922</v>
      </c>
      <c r="B138" s="37" t="s">
        <v>1156</v>
      </c>
      <c r="C138" s="9">
        <v>559559</v>
      </c>
      <c r="D138" s="9" t="s">
        <v>19</v>
      </c>
      <c r="E138" s="9" t="s">
        <v>34</v>
      </c>
      <c r="F138" s="6" t="s">
        <v>617</v>
      </c>
      <c r="G138" s="7" t="e">
        <f t="shared" ca="1" si="0"/>
        <v>#NAME?</v>
      </c>
      <c r="H138" s="8" t="s">
        <v>144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3149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146</v>
      </c>
      <c r="T138" s="6" t="s">
        <v>1159</v>
      </c>
      <c r="U138" s="6" t="s">
        <v>60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2933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2922</v>
      </c>
      <c r="B139" s="106" t="s">
        <v>3163</v>
      </c>
      <c r="C139" s="9">
        <v>484473</v>
      </c>
      <c r="D139" s="9" t="s">
        <v>19</v>
      </c>
      <c r="E139" s="9" t="s">
        <v>34</v>
      </c>
      <c r="F139" s="9" t="s">
        <v>35</v>
      </c>
      <c r="G139" s="7" t="e">
        <f t="shared" ca="1" si="0"/>
        <v>#NAME?</v>
      </c>
      <c r="H139" s="8" t="s">
        <v>144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346</v>
      </c>
      <c r="N139" s="10">
        <v>0.02</v>
      </c>
      <c r="O139" s="9" t="s">
        <v>37</v>
      </c>
      <c r="P139" s="234">
        <v>0.2</v>
      </c>
      <c r="Q139" s="108"/>
      <c r="R139" s="108"/>
      <c r="S139" s="7" t="s">
        <v>146</v>
      </c>
      <c r="T139" s="9" t="s">
        <v>3164</v>
      </c>
      <c r="U139" s="6" t="s">
        <v>39</v>
      </c>
      <c r="V139" s="24" t="e">
        <f t="shared" ca="1" si="2"/>
        <v>#NAME?</v>
      </c>
      <c r="W139" s="24"/>
      <c r="X139" s="24"/>
      <c r="Y139" s="6" t="s">
        <v>254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2922</v>
      </c>
      <c r="B140" s="3" t="s">
        <v>3165</v>
      </c>
      <c r="C140" s="9">
        <v>448760</v>
      </c>
      <c r="D140" s="9" t="s">
        <v>2924</v>
      </c>
      <c r="E140" s="9" t="s">
        <v>20</v>
      </c>
      <c r="F140" s="6" t="s">
        <v>2925</v>
      </c>
      <c r="G140" s="7" t="e">
        <f t="shared" ca="1" si="0"/>
        <v>#NAME?</v>
      </c>
      <c r="H140" s="8" t="s">
        <v>144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201</v>
      </c>
      <c r="N140" s="10">
        <v>1.2E-2</v>
      </c>
      <c r="O140" s="9" t="s">
        <v>37</v>
      </c>
      <c r="P140" s="234">
        <v>0.1</v>
      </c>
      <c r="Q140" s="108"/>
      <c r="R140" s="108"/>
      <c r="S140" s="7" t="s">
        <v>146</v>
      </c>
      <c r="T140" s="6" t="s">
        <v>3080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2933</v>
      </c>
      <c r="BH140" s="110">
        <v>0</v>
      </c>
      <c r="BI140" s="110" t="s">
        <v>2933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2922</v>
      </c>
      <c r="B141" s="3" t="s">
        <v>3166</v>
      </c>
      <c r="C141" s="9">
        <v>80415</v>
      </c>
      <c r="D141" s="9" t="s">
        <v>19</v>
      </c>
      <c r="E141" s="9" t="s">
        <v>34</v>
      </c>
      <c r="F141" s="6" t="s">
        <v>35</v>
      </c>
      <c r="G141" s="7" t="e">
        <f t="shared" ca="1" si="0"/>
        <v>#NAME?</v>
      </c>
      <c r="H141" s="8" t="s">
        <v>144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3167</v>
      </c>
      <c r="N141" s="10">
        <v>0.02</v>
      </c>
      <c r="O141" s="9" t="s">
        <v>37</v>
      </c>
      <c r="P141" s="234">
        <v>0.2</v>
      </c>
      <c r="Q141" s="235"/>
      <c r="R141" s="108"/>
      <c r="S141" s="7" t="s">
        <v>146</v>
      </c>
      <c r="T141" s="6" t="s">
        <v>3168</v>
      </c>
      <c r="U141" s="6" t="s">
        <v>39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2933</v>
      </c>
      <c r="BH141" s="110">
        <v>0</v>
      </c>
      <c r="BI141" s="110" t="s">
        <v>2933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2922</v>
      </c>
      <c r="B142" s="37" t="s">
        <v>3169</v>
      </c>
      <c r="C142" s="9">
        <v>265807</v>
      </c>
      <c r="D142" s="9" t="s">
        <v>2924</v>
      </c>
      <c r="E142" s="9" t="s">
        <v>20</v>
      </c>
      <c r="F142" s="6" t="s">
        <v>2931</v>
      </c>
      <c r="G142" s="7" t="e">
        <f t="shared" ca="1" si="0"/>
        <v>#NAME?</v>
      </c>
      <c r="H142" s="8" t="s">
        <v>144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87</v>
      </c>
      <c r="N142" s="10">
        <v>0.02</v>
      </c>
      <c r="O142" s="9" t="s">
        <v>184</v>
      </c>
      <c r="P142" s="234">
        <v>0.2</v>
      </c>
      <c r="Q142" s="108"/>
      <c r="R142" s="108"/>
      <c r="S142" s="7" t="s">
        <v>146</v>
      </c>
      <c r="T142" s="6" t="s">
        <v>3170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2933</v>
      </c>
      <c r="BH142" s="110">
        <v>0</v>
      </c>
      <c r="BI142" s="110" t="s">
        <v>2933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2922</v>
      </c>
      <c r="B143" s="3" t="s">
        <v>3169</v>
      </c>
      <c r="C143" s="9">
        <v>320105</v>
      </c>
      <c r="D143" s="9" t="s">
        <v>2924</v>
      </c>
      <c r="E143" s="9" t="s">
        <v>20</v>
      </c>
      <c r="F143" s="9" t="s">
        <v>2931</v>
      </c>
      <c r="G143" s="7" t="e">
        <f t="shared" ca="1" si="0"/>
        <v>#NAME?</v>
      </c>
      <c r="H143" s="8" t="s">
        <v>162</v>
      </c>
      <c r="I143" s="24" t="s">
        <v>163</v>
      </c>
      <c r="J143" s="9" t="str">
        <f t="shared" si="3"/>
        <v>Sim</v>
      </c>
      <c r="K143" s="232">
        <v>43531</v>
      </c>
      <c r="L143" s="6"/>
      <c r="M143" s="6" t="s">
        <v>216</v>
      </c>
      <c r="N143" s="10">
        <v>1.4999999999999999E-2</v>
      </c>
      <c r="O143" s="9" t="s">
        <v>25</v>
      </c>
      <c r="P143" s="234">
        <v>0</v>
      </c>
      <c r="Q143" s="108" t="s">
        <v>3171</v>
      </c>
      <c r="R143" s="235" t="s">
        <v>3172</v>
      </c>
      <c r="S143" s="7" t="s">
        <v>146</v>
      </c>
      <c r="T143" s="6" t="s">
        <v>3170</v>
      </c>
      <c r="U143" s="6" t="s">
        <v>20</v>
      </c>
      <c r="V143" s="24" t="e">
        <f t="shared" ca="1" si="2"/>
        <v>#NAME?</v>
      </c>
      <c r="W143" s="24"/>
      <c r="X143" s="24"/>
      <c r="Y143" s="6" t="s">
        <v>148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2922</v>
      </c>
      <c r="B144" s="37" t="s">
        <v>3169</v>
      </c>
      <c r="C144" s="9">
        <v>577168</v>
      </c>
      <c r="D144" s="9" t="s">
        <v>2924</v>
      </c>
      <c r="E144" s="9" t="s">
        <v>20</v>
      </c>
      <c r="F144" s="6" t="s">
        <v>2931</v>
      </c>
      <c r="G144" s="7" t="e">
        <f t="shared" ca="1" si="0"/>
        <v>#NAME?</v>
      </c>
      <c r="H144" s="8" t="s">
        <v>144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87</v>
      </c>
      <c r="N144" s="10">
        <v>2.5000000000000001E-2</v>
      </c>
      <c r="O144" s="9" t="s">
        <v>184</v>
      </c>
      <c r="P144" s="234">
        <v>0.2</v>
      </c>
      <c r="Q144" s="108"/>
      <c r="R144" s="108"/>
      <c r="S144" s="7" t="s">
        <v>146</v>
      </c>
      <c r="T144" s="6" t="s">
        <v>3170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2933</v>
      </c>
      <c r="BH144" s="110">
        <v>0</v>
      </c>
      <c r="BI144" s="110" t="s">
        <v>2933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2922</v>
      </c>
      <c r="B145" s="37" t="s">
        <v>3173</v>
      </c>
      <c r="C145" s="9">
        <v>443081</v>
      </c>
      <c r="D145" s="9" t="s">
        <v>2990</v>
      </c>
      <c r="E145" s="9" t="s">
        <v>20</v>
      </c>
      <c r="F145" s="6" t="s">
        <v>2990</v>
      </c>
      <c r="G145" s="7" t="e">
        <f t="shared" ca="1" si="0"/>
        <v>#NAME?</v>
      </c>
      <c r="H145" s="8" t="s">
        <v>144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87</v>
      </c>
      <c r="N145" s="10">
        <v>2.5000000000000001E-2</v>
      </c>
      <c r="O145" s="9" t="s">
        <v>184</v>
      </c>
      <c r="P145" s="234">
        <v>0.2</v>
      </c>
      <c r="Q145" s="108"/>
      <c r="R145" s="108"/>
      <c r="S145" s="7" t="s">
        <v>146</v>
      </c>
      <c r="T145" s="6" t="s">
        <v>3174</v>
      </c>
      <c r="U145" s="6" t="s">
        <v>20</v>
      </c>
      <c r="V145" s="24" t="e">
        <f t="shared" ca="1" si="2"/>
        <v>#NAME?</v>
      </c>
      <c r="W145" s="24"/>
      <c r="X145" s="24"/>
      <c r="Y145" s="6" t="s">
        <v>254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2933</v>
      </c>
      <c r="BH145" s="110">
        <v>0</v>
      </c>
      <c r="BI145" s="110" t="s">
        <v>2933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2922</v>
      </c>
      <c r="B146" s="37" t="s">
        <v>1189</v>
      </c>
      <c r="C146" s="9">
        <v>436161</v>
      </c>
      <c r="D146" s="9" t="s">
        <v>19</v>
      </c>
      <c r="E146" s="9" t="s">
        <v>34</v>
      </c>
      <c r="F146" s="9" t="s">
        <v>263</v>
      </c>
      <c r="G146" s="7" t="e">
        <f t="shared" ca="1" si="0"/>
        <v>#NAME?</v>
      </c>
      <c r="H146" s="8" t="s">
        <v>162</v>
      </c>
      <c r="I146" s="24" t="s">
        <v>163</v>
      </c>
      <c r="J146" s="9" t="str">
        <f t="shared" si="3"/>
        <v>Não</v>
      </c>
      <c r="K146" s="25">
        <v>44421</v>
      </c>
      <c r="L146" s="6"/>
      <c r="M146" s="6" t="s">
        <v>201</v>
      </c>
      <c r="N146" s="10">
        <v>1.4999999999999999E-2</v>
      </c>
      <c r="O146" s="9" t="s">
        <v>37</v>
      </c>
      <c r="P146" s="234">
        <v>0.1</v>
      </c>
      <c r="Q146" s="23"/>
      <c r="R146" s="28" t="s">
        <v>3175</v>
      </c>
      <c r="S146" s="7" t="s">
        <v>146</v>
      </c>
      <c r="T146" s="6" t="s">
        <v>1191</v>
      </c>
      <c r="U146" s="6" t="s">
        <v>39</v>
      </c>
      <c r="V146" s="24" t="e">
        <f t="shared" ca="1" si="2"/>
        <v>#NAME?</v>
      </c>
      <c r="W146" s="24"/>
      <c r="X146" s="24"/>
      <c r="Y146" s="6" t="s">
        <v>254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2922</v>
      </c>
      <c r="B147" s="37" t="s">
        <v>3176</v>
      </c>
      <c r="C147" s="9">
        <v>457585</v>
      </c>
      <c r="D147" s="9" t="s">
        <v>19</v>
      </c>
      <c r="E147" s="9" t="s">
        <v>34</v>
      </c>
      <c r="F147" s="6" t="s">
        <v>263</v>
      </c>
      <c r="G147" s="7" t="e">
        <f t="shared" ca="1" si="0"/>
        <v>#NAME?</v>
      </c>
      <c r="H147" s="8" t="s">
        <v>144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201</v>
      </c>
      <c r="N147" s="10">
        <v>1.4999999999999999E-2</v>
      </c>
      <c r="O147" s="9" t="s">
        <v>37</v>
      </c>
      <c r="P147" s="234">
        <v>0.1</v>
      </c>
      <c r="Q147" s="108"/>
      <c r="R147" s="108"/>
      <c r="S147" s="7" t="s">
        <v>146</v>
      </c>
      <c r="T147" s="6" t="s">
        <v>3177</v>
      </c>
      <c r="U147" s="6" t="s">
        <v>39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2933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2922</v>
      </c>
      <c r="B148" s="37" t="s">
        <v>3176</v>
      </c>
      <c r="C148" s="9">
        <v>457610</v>
      </c>
      <c r="D148" s="9" t="s">
        <v>19</v>
      </c>
      <c r="E148" s="9" t="s">
        <v>34</v>
      </c>
      <c r="F148" s="6" t="s">
        <v>263</v>
      </c>
      <c r="G148" s="7" t="e">
        <f t="shared" ca="1" si="0"/>
        <v>#NAME?</v>
      </c>
      <c r="H148" s="8" t="s">
        <v>144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201</v>
      </c>
      <c r="N148" s="10">
        <v>1.4999999999999999E-2</v>
      </c>
      <c r="O148" s="9" t="s">
        <v>37</v>
      </c>
      <c r="P148" s="234">
        <v>0.1</v>
      </c>
      <c r="Q148" s="108"/>
      <c r="R148" s="108"/>
      <c r="S148" s="7" t="s">
        <v>146</v>
      </c>
      <c r="T148" s="6" t="s">
        <v>3177</v>
      </c>
      <c r="U148" s="6" t="s">
        <v>39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2933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2922</v>
      </c>
      <c r="B149" s="37" t="s">
        <v>3176</v>
      </c>
      <c r="C149" s="9">
        <v>457613</v>
      </c>
      <c r="D149" s="9" t="s">
        <v>19</v>
      </c>
      <c r="E149" s="9" t="s">
        <v>34</v>
      </c>
      <c r="F149" s="6" t="s">
        <v>263</v>
      </c>
      <c r="G149" s="7" t="e">
        <f t="shared" ca="1" si="0"/>
        <v>#NAME?</v>
      </c>
      <c r="H149" s="8" t="s">
        <v>144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201</v>
      </c>
      <c r="N149" s="10">
        <v>1.4999999999999999E-2</v>
      </c>
      <c r="O149" s="9" t="s">
        <v>37</v>
      </c>
      <c r="P149" s="234">
        <v>0.1</v>
      </c>
      <c r="Q149" s="108"/>
      <c r="R149" s="108"/>
      <c r="S149" s="7" t="s">
        <v>146</v>
      </c>
      <c r="T149" s="6" t="s">
        <v>3177</v>
      </c>
      <c r="U149" s="6" t="s">
        <v>39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2933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2922</v>
      </c>
      <c r="B150" s="37" t="s">
        <v>3176</v>
      </c>
      <c r="C150" s="9">
        <v>457618</v>
      </c>
      <c r="D150" s="9" t="s">
        <v>19</v>
      </c>
      <c r="E150" s="9" t="s">
        <v>34</v>
      </c>
      <c r="F150" s="6" t="s">
        <v>263</v>
      </c>
      <c r="G150" s="7" t="e">
        <f t="shared" ca="1" si="0"/>
        <v>#NAME?</v>
      </c>
      <c r="H150" s="8" t="s">
        <v>144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201</v>
      </c>
      <c r="N150" s="10">
        <v>1.4999999999999999E-2</v>
      </c>
      <c r="O150" s="9" t="s">
        <v>37</v>
      </c>
      <c r="P150" s="234">
        <v>0.1</v>
      </c>
      <c r="Q150" s="108"/>
      <c r="R150" s="108"/>
      <c r="S150" s="7" t="s">
        <v>146</v>
      </c>
      <c r="T150" s="6" t="s">
        <v>3177</v>
      </c>
      <c r="U150" s="6" t="s">
        <v>39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2933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2922</v>
      </c>
      <c r="B151" s="3" t="s">
        <v>3178</v>
      </c>
      <c r="C151" s="9">
        <v>457618</v>
      </c>
      <c r="D151" s="9" t="s">
        <v>19</v>
      </c>
      <c r="E151" s="9" t="s">
        <v>34</v>
      </c>
      <c r="F151" s="7" t="s">
        <v>35</v>
      </c>
      <c r="G151" s="7" t="e">
        <f t="shared" ca="1" si="0"/>
        <v>#NAME?</v>
      </c>
      <c r="H151" s="8" t="s">
        <v>144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201</v>
      </c>
      <c r="N151" s="26">
        <v>1.4999999999999999E-2</v>
      </c>
      <c r="O151" s="9" t="s">
        <v>37</v>
      </c>
      <c r="P151" s="234">
        <v>0.1</v>
      </c>
      <c r="Q151" s="45"/>
      <c r="R151" s="45"/>
      <c r="S151" s="7" t="s">
        <v>146</v>
      </c>
      <c r="T151" s="6" t="s">
        <v>3179</v>
      </c>
      <c r="U151" s="7" t="s">
        <v>39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2933</v>
      </c>
      <c r="BH151" s="132">
        <v>0</v>
      </c>
      <c r="BI151" s="132" t="s">
        <v>2933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2922</v>
      </c>
      <c r="B152" s="3" t="s">
        <v>3180</v>
      </c>
      <c r="C152" s="9">
        <v>446642</v>
      </c>
      <c r="D152" s="9" t="s">
        <v>2924</v>
      </c>
      <c r="E152" s="9" t="s">
        <v>20</v>
      </c>
      <c r="F152" s="6" t="s">
        <v>2925</v>
      </c>
      <c r="G152" s="7" t="e">
        <f t="shared" ca="1" si="0"/>
        <v>#NAME?</v>
      </c>
      <c r="H152" s="8" t="s">
        <v>144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58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146</v>
      </c>
      <c r="T152" s="6" t="s">
        <v>3181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2933</v>
      </c>
      <c r="BH152" s="110">
        <v>0</v>
      </c>
      <c r="BI152" s="110" t="s">
        <v>2933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2922</v>
      </c>
      <c r="B153" s="37" t="s">
        <v>3182</v>
      </c>
      <c r="C153" s="9">
        <v>319476</v>
      </c>
      <c r="D153" s="9" t="s">
        <v>19</v>
      </c>
      <c r="E153" s="9" t="s">
        <v>20</v>
      </c>
      <c r="F153" s="6" t="s">
        <v>200</v>
      </c>
      <c r="G153" s="7" t="e">
        <f t="shared" ca="1" si="0"/>
        <v>#NAME?</v>
      </c>
      <c r="H153" s="8" t="s">
        <v>144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346</v>
      </c>
      <c r="N153" s="10">
        <v>0.01</v>
      </c>
      <c r="O153" s="9" t="s">
        <v>37</v>
      </c>
      <c r="P153" s="234">
        <v>0.2</v>
      </c>
      <c r="Q153" s="258"/>
      <c r="R153" s="108" t="s">
        <v>3183</v>
      </c>
      <c r="S153" s="7" t="s">
        <v>146</v>
      </c>
      <c r="T153" s="6" t="s">
        <v>3184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2933</v>
      </c>
      <c r="BH153" s="110">
        <v>0</v>
      </c>
      <c r="BI153" s="110" t="s">
        <v>2933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2922</v>
      </c>
      <c r="B154" s="3" t="s">
        <v>3185</v>
      </c>
      <c r="C154" s="9">
        <v>466570</v>
      </c>
      <c r="D154" s="9" t="s">
        <v>19</v>
      </c>
      <c r="E154" s="9" t="s">
        <v>34</v>
      </c>
      <c r="F154" s="9" t="s">
        <v>35</v>
      </c>
      <c r="G154" s="7" t="e">
        <f t="shared" ca="1" si="0"/>
        <v>#NAME?</v>
      </c>
      <c r="H154" s="8" t="s">
        <v>144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201</v>
      </c>
      <c r="N154" s="26">
        <v>1.4999999999999999E-2</v>
      </c>
      <c r="O154" s="9" t="s">
        <v>37</v>
      </c>
      <c r="P154" s="234">
        <v>0.1</v>
      </c>
      <c r="Q154" s="28"/>
      <c r="R154" s="28"/>
      <c r="S154" s="7" t="s">
        <v>146</v>
      </c>
      <c r="T154" s="6" t="s">
        <v>3186</v>
      </c>
      <c r="U154" s="6" t="s">
        <v>39</v>
      </c>
      <c r="V154" s="24" t="e">
        <f t="shared" ca="1" si="2"/>
        <v>#NAME?</v>
      </c>
      <c r="W154" s="24"/>
      <c r="X154" s="24"/>
      <c r="Y154" s="6" t="s">
        <v>254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2922</v>
      </c>
      <c r="B155" s="3" t="s">
        <v>3187</v>
      </c>
      <c r="C155" s="9">
        <v>457787</v>
      </c>
      <c r="D155" s="9" t="s">
        <v>19</v>
      </c>
      <c r="E155" s="9" t="s">
        <v>34</v>
      </c>
      <c r="F155" s="6" t="s">
        <v>263</v>
      </c>
      <c r="G155" s="7" t="e">
        <f t="shared" ca="1" si="0"/>
        <v>#NAME?</v>
      </c>
      <c r="H155" s="8" t="s">
        <v>144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346</v>
      </c>
      <c r="N155" s="10">
        <v>0.02</v>
      </c>
      <c r="O155" s="9" t="s">
        <v>37</v>
      </c>
      <c r="P155" s="234">
        <v>0.2</v>
      </c>
      <c r="Q155" s="108"/>
      <c r="R155" s="108"/>
      <c r="S155" s="7" t="s">
        <v>146</v>
      </c>
      <c r="T155" s="6" t="s">
        <v>3188</v>
      </c>
      <c r="U155" s="6" t="s">
        <v>39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2933</v>
      </c>
      <c r="BH155" s="110">
        <v>0</v>
      </c>
      <c r="BI155" s="110" t="s">
        <v>2933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2922</v>
      </c>
      <c r="B156" s="36" t="s">
        <v>3189</v>
      </c>
      <c r="C156" s="9">
        <v>47285</v>
      </c>
      <c r="D156" s="9" t="s">
        <v>19</v>
      </c>
      <c r="E156" s="9" t="s">
        <v>34</v>
      </c>
      <c r="F156" s="6" t="s">
        <v>263</v>
      </c>
      <c r="G156" s="7" t="e">
        <f t="shared" ca="1" si="0"/>
        <v>#NAME?</v>
      </c>
      <c r="H156" s="8" t="s">
        <v>162</v>
      </c>
      <c r="I156" s="24" t="s">
        <v>163</v>
      </c>
      <c r="J156" s="9" t="str">
        <f t="shared" si="3"/>
        <v>Sim</v>
      </c>
      <c r="K156" s="232">
        <v>44665</v>
      </c>
      <c r="L156" s="6"/>
      <c r="M156" s="6" t="s">
        <v>346</v>
      </c>
      <c r="N156" s="233">
        <v>0.02</v>
      </c>
      <c r="O156" s="9" t="s">
        <v>37</v>
      </c>
      <c r="P156" s="234">
        <v>0.2</v>
      </c>
      <c r="Q156" s="108" t="s">
        <v>3190</v>
      </c>
      <c r="R156" s="108"/>
      <c r="S156" s="7" t="s">
        <v>146</v>
      </c>
      <c r="T156" s="9" t="s">
        <v>3191</v>
      </c>
      <c r="U156" s="6" t="s">
        <v>39</v>
      </c>
      <c r="V156" s="24" t="e">
        <f t="shared" ca="1" si="2"/>
        <v>#NAME?</v>
      </c>
      <c r="W156" s="24"/>
      <c r="X156" s="24"/>
      <c r="Y156" s="6" t="s">
        <v>254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2922</v>
      </c>
      <c r="B157" s="36" t="s">
        <v>3192</v>
      </c>
      <c r="C157" s="9">
        <v>434550</v>
      </c>
      <c r="D157" s="9" t="s">
        <v>2924</v>
      </c>
      <c r="E157" s="9" t="s">
        <v>20</v>
      </c>
      <c r="F157" s="9" t="s">
        <v>2925</v>
      </c>
      <c r="G157" s="7" t="e">
        <f t="shared" ca="1" si="0"/>
        <v>#NAME?</v>
      </c>
      <c r="H157" s="8" t="s">
        <v>162</v>
      </c>
      <c r="I157" s="24" t="s">
        <v>163</v>
      </c>
      <c r="J157" s="9" t="str">
        <f t="shared" si="3"/>
        <v>Sim</v>
      </c>
      <c r="K157" s="232">
        <v>43703</v>
      </c>
      <c r="L157" s="6"/>
      <c r="M157" s="6" t="s">
        <v>201</v>
      </c>
      <c r="N157" s="233">
        <v>0.01</v>
      </c>
      <c r="O157" s="9" t="s">
        <v>37</v>
      </c>
      <c r="P157" s="234">
        <v>0.1</v>
      </c>
      <c r="Q157" s="108" t="s">
        <v>2948</v>
      </c>
      <c r="R157" s="235" t="s">
        <v>3193</v>
      </c>
      <c r="S157" s="7" t="s">
        <v>146</v>
      </c>
      <c r="T157" s="9" t="s">
        <v>3194</v>
      </c>
      <c r="U157" s="6" t="s">
        <v>49</v>
      </c>
      <c r="V157" s="24" t="e">
        <f t="shared" ca="1" si="2"/>
        <v>#NAME?</v>
      </c>
      <c r="W157" s="24"/>
      <c r="X157" s="24"/>
      <c r="Y157" s="6" t="s">
        <v>254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2922</v>
      </c>
      <c r="B158" s="36" t="s">
        <v>3192</v>
      </c>
      <c r="C158" s="9">
        <v>463906</v>
      </c>
      <c r="D158" s="9" t="s">
        <v>2924</v>
      </c>
      <c r="E158" s="9" t="s">
        <v>20</v>
      </c>
      <c r="F158" s="9" t="s">
        <v>2925</v>
      </c>
      <c r="G158" s="7" t="e">
        <f t="shared" ca="1" si="0"/>
        <v>#NAME?</v>
      </c>
      <c r="H158" s="8" t="s">
        <v>162</v>
      </c>
      <c r="I158" s="24" t="s">
        <v>163</v>
      </c>
      <c r="J158" s="9" t="str">
        <f t="shared" si="3"/>
        <v>Não</v>
      </c>
      <c r="K158" s="232">
        <v>43704</v>
      </c>
      <c r="L158" s="6"/>
      <c r="M158" s="6" t="s">
        <v>58</v>
      </c>
      <c r="N158" s="233">
        <v>1.2E-2</v>
      </c>
      <c r="O158" s="9" t="s">
        <v>25</v>
      </c>
      <c r="P158" s="234">
        <v>0</v>
      </c>
      <c r="Q158" s="45"/>
      <c r="R158" s="108" t="s">
        <v>3195</v>
      </c>
      <c r="S158" s="7" t="s">
        <v>146</v>
      </c>
      <c r="T158" s="9" t="s">
        <v>3194</v>
      </c>
      <c r="U158" s="6" t="s">
        <v>49</v>
      </c>
      <c r="V158" s="24" t="e">
        <f t="shared" ca="1" si="2"/>
        <v>#NAME?</v>
      </c>
      <c r="W158" s="24"/>
      <c r="X158" s="24"/>
      <c r="Y158" s="6" t="s">
        <v>254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2922</v>
      </c>
      <c r="B159" s="3" t="s">
        <v>3196</v>
      </c>
      <c r="C159" s="9">
        <v>433089</v>
      </c>
      <c r="D159" s="9" t="s">
        <v>2924</v>
      </c>
      <c r="E159" s="9" t="s">
        <v>20</v>
      </c>
      <c r="F159" s="6" t="s">
        <v>2925</v>
      </c>
      <c r="G159" s="7" t="e">
        <f t="shared" ca="1" si="0"/>
        <v>#NAME?</v>
      </c>
      <c r="H159" s="8" t="s">
        <v>144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201</v>
      </c>
      <c r="N159" s="10">
        <v>0.01</v>
      </c>
      <c r="O159" s="9" t="s">
        <v>37</v>
      </c>
      <c r="P159" s="234">
        <v>0.1</v>
      </c>
      <c r="Q159" s="108"/>
      <c r="R159" s="45"/>
      <c r="S159" s="7" t="s">
        <v>146</v>
      </c>
      <c r="T159" s="6" t="s">
        <v>3197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2933</v>
      </c>
      <c r="BH159" s="110">
        <v>0</v>
      </c>
      <c r="BI159" s="110" t="s">
        <v>2933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2922</v>
      </c>
      <c r="B160" s="3" t="s">
        <v>3198</v>
      </c>
      <c r="C160" s="9">
        <v>446028</v>
      </c>
      <c r="D160" s="9" t="s">
        <v>2924</v>
      </c>
      <c r="E160" s="9" t="s">
        <v>20</v>
      </c>
      <c r="F160" s="9" t="s">
        <v>2925</v>
      </c>
      <c r="G160" s="7" t="e">
        <f t="shared" ca="1" si="0"/>
        <v>#NAME?</v>
      </c>
      <c r="H160" s="8" t="s">
        <v>162</v>
      </c>
      <c r="I160" s="24" t="s">
        <v>163</v>
      </c>
      <c r="J160" s="9" t="str">
        <f t="shared" si="3"/>
        <v>Não</v>
      </c>
      <c r="K160" s="232">
        <v>43875</v>
      </c>
      <c r="L160" s="6"/>
      <c r="M160" s="6" t="s">
        <v>58</v>
      </c>
      <c r="N160" s="233">
        <v>1.2E-2</v>
      </c>
      <c r="O160" s="9" t="s">
        <v>25</v>
      </c>
      <c r="P160" s="234">
        <v>0</v>
      </c>
      <c r="Q160" s="108"/>
      <c r="R160" s="108" t="s">
        <v>3199</v>
      </c>
      <c r="S160" s="7" t="s">
        <v>146</v>
      </c>
      <c r="T160" s="6" t="s">
        <v>3200</v>
      </c>
      <c r="U160" s="6" t="s">
        <v>20</v>
      </c>
      <c r="V160" s="24" t="e">
        <f t="shared" ca="1" si="2"/>
        <v>#NAME?</v>
      </c>
      <c r="W160" s="24"/>
      <c r="X160" s="24"/>
      <c r="Y160" s="6" t="s">
        <v>254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2922</v>
      </c>
      <c r="B161" s="3" t="s">
        <v>3201</v>
      </c>
      <c r="C161" s="9">
        <v>582831</v>
      </c>
      <c r="D161" s="9" t="s">
        <v>2924</v>
      </c>
      <c r="E161" s="9" t="s">
        <v>20</v>
      </c>
      <c r="F161" s="6" t="s">
        <v>2931</v>
      </c>
      <c r="G161" s="7" t="e">
        <f t="shared" ca="1" si="0"/>
        <v>#NAME?</v>
      </c>
      <c r="H161" s="8" t="s">
        <v>144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201</v>
      </c>
      <c r="N161" s="10">
        <v>1.4999999999999999E-2</v>
      </c>
      <c r="O161" s="9" t="s">
        <v>37</v>
      </c>
      <c r="P161" s="234">
        <v>0.1</v>
      </c>
      <c r="Q161" s="108"/>
      <c r="R161" s="45"/>
      <c r="S161" s="7" t="s">
        <v>146</v>
      </c>
      <c r="T161" s="6" t="s">
        <v>3202</v>
      </c>
      <c r="U161" s="6" t="s">
        <v>363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2933</v>
      </c>
      <c r="BH161" s="110">
        <v>0</v>
      </c>
      <c r="BI161" s="110" t="s">
        <v>2933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2922</v>
      </c>
      <c r="B162" s="106" t="s">
        <v>1281</v>
      </c>
      <c r="C162" s="9">
        <v>34388</v>
      </c>
      <c r="D162" s="9" t="s">
        <v>19</v>
      </c>
      <c r="E162" s="9" t="s">
        <v>34</v>
      </c>
      <c r="F162" s="9" t="s">
        <v>35</v>
      </c>
      <c r="G162" s="7" t="e">
        <f t="shared" ca="1" si="0"/>
        <v>#NAME?</v>
      </c>
      <c r="H162" s="8" t="s">
        <v>162</v>
      </c>
      <c r="I162" s="24" t="s">
        <v>163</v>
      </c>
      <c r="J162" s="9" t="str">
        <f t="shared" si="3"/>
        <v>Sim</v>
      </c>
      <c r="K162" s="232">
        <v>44263</v>
      </c>
      <c r="L162" s="6"/>
      <c r="M162" s="6" t="s">
        <v>346</v>
      </c>
      <c r="N162" s="233">
        <v>0.02</v>
      </c>
      <c r="O162" s="9" t="s">
        <v>37</v>
      </c>
      <c r="P162" s="234">
        <v>0.2</v>
      </c>
      <c r="Q162" s="108" t="s">
        <v>3203</v>
      </c>
      <c r="R162" s="235" t="s">
        <v>3204</v>
      </c>
      <c r="S162" s="7" t="s">
        <v>146</v>
      </c>
      <c r="T162" s="9" t="s">
        <v>1284</v>
      </c>
      <c r="U162" s="6" t="s">
        <v>39</v>
      </c>
      <c r="V162" s="24" t="e">
        <f t="shared" ca="1" si="2"/>
        <v>#NAME?</v>
      </c>
      <c r="W162" s="24"/>
      <c r="X162" s="24"/>
      <c r="Y162" s="6" t="s">
        <v>254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2922</v>
      </c>
      <c r="B163" s="106" t="s">
        <v>1281</v>
      </c>
      <c r="C163" s="9">
        <v>34321</v>
      </c>
      <c r="D163" s="9" t="s">
        <v>19</v>
      </c>
      <c r="E163" s="9" t="s">
        <v>34</v>
      </c>
      <c r="F163" s="9" t="s">
        <v>35</v>
      </c>
      <c r="G163" s="7" t="e">
        <f t="shared" ca="1" si="0"/>
        <v>#NAME?</v>
      </c>
      <c r="H163" s="8" t="s">
        <v>162</v>
      </c>
      <c r="I163" s="24" t="s">
        <v>163</v>
      </c>
      <c r="J163" s="9" t="str">
        <f t="shared" si="3"/>
        <v>Não</v>
      </c>
      <c r="K163" s="232">
        <v>44396</v>
      </c>
      <c r="L163" s="6"/>
      <c r="M163" s="6" t="s">
        <v>201</v>
      </c>
      <c r="N163" s="233">
        <v>1.4999999999999999E-2</v>
      </c>
      <c r="O163" s="9" t="s">
        <v>37</v>
      </c>
      <c r="P163" s="234">
        <v>0.1</v>
      </c>
      <c r="Q163" s="28"/>
      <c r="R163" s="28"/>
      <c r="S163" s="7" t="s">
        <v>146</v>
      </c>
      <c r="T163" s="9" t="s">
        <v>1284</v>
      </c>
      <c r="U163" s="6" t="s">
        <v>39</v>
      </c>
      <c r="V163" s="24" t="e">
        <f t="shared" ca="1" si="2"/>
        <v>#NAME?</v>
      </c>
      <c r="W163" s="24"/>
      <c r="X163" s="24"/>
      <c r="Y163" s="6" t="s">
        <v>254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2922</v>
      </c>
      <c r="B164" s="3" t="s">
        <v>1287</v>
      </c>
      <c r="C164" s="9">
        <v>39937</v>
      </c>
      <c r="D164" s="9" t="s">
        <v>19</v>
      </c>
      <c r="E164" s="9" t="s">
        <v>34</v>
      </c>
      <c r="F164" s="9" t="s">
        <v>2972</v>
      </c>
      <c r="G164" s="7" t="e">
        <f t="shared" ca="1" si="0"/>
        <v>#NAME?</v>
      </c>
      <c r="H164" s="8" t="s">
        <v>162</v>
      </c>
      <c r="I164" s="24" t="s">
        <v>163</v>
      </c>
      <c r="J164" s="9" t="str">
        <f t="shared" si="3"/>
        <v>Não</v>
      </c>
      <c r="K164" s="232">
        <v>44671</v>
      </c>
      <c r="L164" s="6"/>
      <c r="M164" s="6" t="s">
        <v>58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146</v>
      </c>
      <c r="T164" s="6" t="s">
        <v>1289</v>
      </c>
      <c r="U164" s="6" t="s">
        <v>39</v>
      </c>
      <c r="V164" s="24" t="e">
        <f t="shared" ca="1" si="2"/>
        <v>#NAME?</v>
      </c>
      <c r="W164" s="24"/>
      <c r="X164" s="24"/>
      <c r="Y164" s="6" t="s">
        <v>254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2922</v>
      </c>
      <c r="B165" s="3" t="s">
        <v>3205</v>
      </c>
      <c r="C165" s="9">
        <v>35673</v>
      </c>
      <c r="D165" s="9" t="s">
        <v>19</v>
      </c>
      <c r="E165" s="9" t="s">
        <v>34</v>
      </c>
      <c r="F165" s="6" t="s">
        <v>35</v>
      </c>
      <c r="G165" s="7" t="e">
        <f t="shared" ca="1" si="0"/>
        <v>#NAME?</v>
      </c>
      <c r="H165" s="8" t="s">
        <v>162</v>
      </c>
      <c r="I165" s="24" t="s">
        <v>163</v>
      </c>
      <c r="J165" s="9" t="str">
        <f t="shared" si="3"/>
        <v>Não</v>
      </c>
      <c r="K165" s="232">
        <v>44291</v>
      </c>
      <c r="L165" s="6"/>
      <c r="M165" s="6" t="s">
        <v>58</v>
      </c>
      <c r="N165" s="233">
        <v>1.2E-2</v>
      </c>
      <c r="O165" s="9" t="s">
        <v>25</v>
      </c>
      <c r="P165" s="234">
        <v>0</v>
      </c>
      <c r="Q165" s="23"/>
      <c r="R165" s="108" t="s">
        <v>3206</v>
      </c>
      <c r="S165" s="7" t="s">
        <v>146</v>
      </c>
      <c r="T165" s="6" t="s">
        <v>1301</v>
      </c>
      <c r="U165" s="6" t="s">
        <v>39</v>
      </c>
      <c r="V165" s="24" t="e">
        <f t="shared" ca="1" si="2"/>
        <v>#NAME?</v>
      </c>
      <c r="W165" s="24"/>
      <c r="X165" s="24"/>
      <c r="Y165" s="6" t="s">
        <v>254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2922</v>
      </c>
      <c r="B166" s="3" t="s">
        <v>3207</v>
      </c>
      <c r="C166" s="9">
        <v>480861</v>
      </c>
      <c r="D166" s="9" t="s">
        <v>19</v>
      </c>
      <c r="E166" s="9" t="s">
        <v>34</v>
      </c>
      <c r="F166" s="9" t="s">
        <v>263</v>
      </c>
      <c r="G166" s="7" t="e">
        <f t="shared" ca="1" si="0"/>
        <v>#NAME?</v>
      </c>
      <c r="H166" s="8" t="s">
        <v>162</v>
      </c>
      <c r="I166" s="24" t="s">
        <v>163</v>
      </c>
      <c r="J166" s="9" t="str">
        <f t="shared" si="3"/>
        <v>Não</v>
      </c>
      <c r="K166" s="232">
        <v>44265</v>
      </c>
      <c r="L166" s="6"/>
      <c r="M166" s="6" t="s">
        <v>201</v>
      </c>
      <c r="N166" s="233">
        <v>1.4999999999999999E-2</v>
      </c>
      <c r="O166" s="9" t="s">
        <v>37</v>
      </c>
      <c r="P166" s="234">
        <v>0.1</v>
      </c>
      <c r="Q166" s="23"/>
      <c r="R166" s="108" t="s">
        <v>3208</v>
      </c>
      <c r="S166" s="7" t="s">
        <v>146</v>
      </c>
      <c r="T166" s="6" t="s">
        <v>1319</v>
      </c>
      <c r="U166" s="6" t="s">
        <v>20</v>
      </c>
      <c r="V166" s="24" t="e">
        <f t="shared" ca="1" si="2"/>
        <v>#NAME?</v>
      </c>
      <c r="W166" s="24"/>
      <c r="X166" s="24"/>
      <c r="Y166" s="6" t="s">
        <v>148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2922</v>
      </c>
      <c r="B167" s="36" t="s">
        <v>3209</v>
      </c>
      <c r="C167" s="9">
        <v>85554</v>
      </c>
      <c r="D167" s="9" t="s">
        <v>2990</v>
      </c>
      <c r="E167" s="9" t="s">
        <v>20</v>
      </c>
      <c r="F167" s="9" t="s">
        <v>2990</v>
      </c>
      <c r="G167" s="7" t="e">
        <f t="shared" ca="1" si="0"/>
        <v>#NAME?</v>
      </c>
      <c r="H167" s="8" t="s">
        <v>144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87</v>
      </c>
      <c r="N167" s="233">
        <v>0.01</v>
      </c>
      <c r="O167" s="9" t="s">
        <v>184</v>
      </c>
      <c r="P167" s="234">
        <v>0.2</v>
      </c>
      <c r="Q167" s="108"/>
      <c r="R167" s="108"/>
      <c r="S167" s="7" t="s">
        <v>146</v>
      </c>
      <c r="T167" s="9" t="s">
        <v>3210</v>
      </c>
      <c r="U167" s="6" t="s">
        <v>20</v>
      </c>
      <c r="V167" s="24" t="e">
        <f t="shared" ca="1" si="2"/>
        <v>#NAME?</v>
      </c>
      <c r="W167" s="24"/>
      <c r="X167" s="24"/>
      <c r="Y167" s="6" t="s">
        <v>254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2922</v>
      </c>
      <c r="B168" s="3" t="s">
        <v>1324</v>
      </c>
      <c r="C168" s="9">
        <v>86513</v>
      </c>
      <c r="D168" s="9" t="s">
        <v>19</v>
      </c>
      <c r="E168" s="9" t="s">
        <v>34</v>
      </c>
      <c r="F168" s="9" t="s">
        <v>35</v>
      </c>
      <c r="G168" s="7" t="e">
        <f t="shared" ca="1" si="0"/>
        <v>#NAME?</v>
      </c>
      <c r="H168" s="8" t="s">
        <v>162</v>
      </c>
      <c r="I168" s="24" t="s">
        <v>163</v>
      </c>
      <c r="J168" s="9" t="str">
        <f t="shared" si="3"/>
        <v>Não</v>
      </c>
      <c r="K168" s="232">
        <v>44319</v>
      </c>
      <c r="L168" s="6"/>
      <c r="M168" s="6" t="s">
        <v>201</v>
      </c>
      <c r="N168" s="233">
        <v>1.4999999999999999E-2</v>
      </c>
      <c r="O168" s="9" t="s">
        <v>37</v>
      </c>
      <c r="P168" s="234">
        <v>0.1</v>
      </c>
      <c r="Q168" s="23"/>
      <c r="R168" s="28" t="s">
        <v>3211</v>
      </c>
      <c r="S168" s="7" t="s">
        <v>146</v>
      </c>
      <c r="T168" s="6" t="s">
        <v>1326</v>
      </c>
      <c r="U168" s="6" t="s">
        <v>39</v>
      </c>
      <c r="V168" s="24" t="e">
        <f t="shared" ca="1" si="2"/>
        <v>#NAME?</v>
      </c>
      <c r="W168" s="24"/>
      <c r="X168" s="24"/>
      <c r="Y168" s="6" t="s">
        <v>254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2922</v>
      </c>
      <c r="B169" s="3" t="s">
        <v>1332</v>
      </c>
      <c r="C169" s="9">
        <v>32187</v>
      </c>
      <c r="D169" s="9" t="s">
        <v>19</v>
      </c>
      <c r="E169" s="9" t="s">
        <v>34</v>
      </c>
      <c r="F169" s="9" t="s">
        <v>35</v>
      </c>
      <c r="G169" s="7" t="e">
        <f t="shared" ca="1" si="0"/>
        <v>#NAME?</v>
      </c>
      <c r="H169" s="8" t="s">
        <v>162</v>
      </c>
      <c r="I169" s="24" t="s">
        <v>163</v>
      </c>
      <c r="J169" s="9" t="str">
        <f t="shared" si="3"/>
        <v>Sim</v>
      </c>
      <c r="K169" s="232">
        <v>44319</v>
      </c>
      <c r="L169" s="6"/>
      <c r="M169" s="6" t="s">
        <v>87</v>
      </c>
      <c r="N169" s="233">
        <v>1.4999999999999999E-2</v>
      </c>
      <c r="O169" s="9" t="s">
        <v>184</v>
      </c>
      <c r="P169" s="234">
        <v>0.2</v>
      </c>
      <c r="Q169" s="28" t="s">
        <v>3212</v>
      </c>
      <c r="R169" s="235" t="s">
        <v>3213</v>
      </c>
      <c r="S169" s="7" t="s">
        <v>146</v>
      </c>
      <c r="T169" s="6" t="s">
        <v>1334</v>
      </c>
      <c r="U169" s="6" t="s">
        <v>39</v>
      </c>
      <c r="V169" s="24" t="e">
        <f t="shared" ca="1" si="2"/>
        <v>#NAME?</v>
      </c>
      <c r="W169" s="24"/>
      <c r="X169" s="24"/>
      <c r="Y169" s="6" t="s">
        <v>254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2922</v>
      </c>
      <c r="B170" s="37" t="s">
        <v>3214</v>
      </c>
      <c r="C170" s="9">
        <v>289414</v>
      </c>
      <c r="D170" s="9" t="s">
        <v>2924</v>
      </c>
      <c r="E170" s="9" t="s">
        <v>20</v>
      </c>
      <c r="F170" s="6" t="s">
        <v>2931</v>
      </c>
      <c r="G170" s="7" t="e">
        <f t="shared" ca="1" si="0"/>
        <v>#NAME?</v>
      </c>
      <c r="H170" s="8" t="s">
        <v>144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201</v>
      </c>
      <c r="N170" s="10">
        <v>1.4999999999999999E-2</v>
      </c>
      <c r="O170" s="9" t="s">
        <v>37</v>
      </c>
      <c r="P170" s="234">
        <v>0.1</v>
      </c>
      <c r="Q170" s="108"/>
      <c r="R170" s="108"/>
      <c r="S170" s="7" t="s">
        <v>146</v>
      </c>
      <c r="T170" s="6" t="s">
        <v>3215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2933</v>
      </c>
      <c r="BH170" s="110">
        <v>0</v>
      </c>
      <c r="BI170" s="110" t="s">
        <v>2933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2922</v>
      </c>
      <c r="B171" s="37" t="s">
        <v>3216</v>
      </c>
      <c r="C171" s="9">
        <v>445839</v>
      </c>
      <c r="D171" s="9" t="s">
        <v>19</v>
      </c>
      <c r="E171" s="9" t="s">
        <v>34</v>
      </c>
      <c r="F171" s="9" t="s">
        <v>263</v>
      </c>
      <c r="G171" s="7" t="e">
        <f t="shared" ca="1" si="0"/>
        <v>#NAME?</v>
      </c>
      <c r="H171" s="8" t="s">
        <v>162</v>
      </c>
      <c r="I171" s="24" t="s">
        <v>163</v>
      </c>
      <c r="J171" s="9" t="str">
        <f t="shared" si="3"/>
        <v>Não</v>
      </c>
      <c r="K171" s="79">
        <v>44489</v>
      </c>
      <c r="L171" s="7"/>
      <c r="M171" s="6" t="s">
        <v>58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146</v>
      </c>
      <c r="T171" s="6" t="s">
        <v>3217</v>
      </c>
      <c r="U171" s="6" t="s">
        <v>39</v>
      </c>
      <c r="V171" s="24" t="e">
        <f t="shared" ca="1" si="2"/>
        <v>#NAME?</v>
      </c>
      <c r="W171" s="24"/>
      <c r="X171" s="24"/>
      <c r="Y171" s="6" t="s">
        <v>254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2922</v>
      </c>
      <c r="B172" s="37" t="s">
        <v>3218</v>
      </c>
      <c r="C172" s="9">
        <v>580880</v>
      </c>
      <c r="D172" s="9" t="s">
        <v>2924</v>
      </c>
      <c r="E172" s="9" t="s">
        <v>20</v>
      </c>
      <c r="F172" s="6" t="s">
        <v>2925</v>
      </c>
      <c r="G172" s="7" t="e">
        <f t="shared" ca="1" si="0"/>
        <v>#NAME?</v>
      </c>
      <c r="H172" s="8" t="s">
        <v>144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87</v>
      </c>
      <c r="N172" s="10">
        <v>0.02</v>
      </c>
      <c r="O172" s="9" t="s">
        <v>184</v>
      </c>
      <c r="P172" s="234">
        <v>0.2</v>
      </c>
      <c r="Q172" s="108"/>
      <c r="R172" s="108"/>
      <c r="S172" s="7" t="s">
        <v>146</v>
      </c>
      <c r="T172" s="6" t="s">
        <v>3219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2933</v>
      </c>
      <c r="BH172" s="110">
        <v>0</v>
      </c>
      <c r="BI172" s="110" t="s">
        <v>2933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2922</v>
      </c>
      <c r="B173" s="3" t="s">
        <v>3220</v>
      </c>
      <c r="C173" s="9">
        <v>424292</v>
      </c>
      <c r="D173" s="9" t="s">
        <v>19</v>
      </c>
      <c r="E173" s="9" t="s">
        <v>34</v>
      </c>
      <c r="F173" s="6" t="s">
        <v>35</v>
      </c>
      <c r="G173" s="7" t="e">
        <f t="shared" ca="1" si="0"/>
        <v>#NAME?</v>
      </c>
      <c r="H173" s="8" t="s">
        <v>144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201</v>
      </c>
      <c r="N173" s="10">
        <v>1.4999999999999999E-2</v>
      </c>
      <c r="O173" s="9" t="s">
        <v>37</v>
      </c>
      <c r="P173" s="234">
        <v>0.1</v>
      </c>
      <c r="Q173" s="28"/>
      <c r="R173" s="28"/>
      <c r="S173" s="7" t="s">
        <v>146</v>
      </c>
      <c r="T173" s="6" t="s">
        <v>3221</v>
      </c>
      <c r="U173" s="6" t="s">
        <v>39</v>
      </c>
      <c r="V173" s="24" t="e">
        <f t="shared" ca="1" si="2"/>
        <v>#NAME?</v>
      </c>
      <c r="W173" s="24"/>
      <c r="X173" s="24"/>
      <c r="Y173" s="6" t="s">
        <v>254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2933</v>
      </c>
      <c r="BH173" s="110">
        <v>0</v>
      </c>
      <c r="BI173" s="110" t="s">
        <v>2933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2922</v>
      </c>
      <c r="B174" s="37" t="s">
        <v>3222</v>
      </c>
      <c r="C174" s="9">
        <v>43169</v>
      </c>
      <c r="D174" s="9" t="s">
        <v>19</v>
      </c>
      <c r="E174" s="9" t="s">
        <v>20</v>
      </c>
      <c r="F174" s="6" t="s">
        <v>3073</v>
      </c>
      <c r="G174" s="7" t="e">
        <f t="shared" ca="1" si="0"/>
        <v>#NAME?</v>
      </c>
      <c r="H174" s="8" t="s">
        <v>144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346</v>
      </c>
      <c r="N174" s="10">
        <v>7.4999999999999997E-3</v>
      </c>
      <c r="O174" s="9" t="s">
        <v>37</v>
      </c>
      <c r="P174" s="234">
        <v>0.2</v>
      </c>
      <c r="Q174" s="47"/>
      <c r="R174" s="108" t="s">
        <v>3223</v>
      </c>
      <c r="S174" s="7" t="s">
        <v>188</v>
      </c>
      <c r="T174" s="6" t="s">
        <v>3224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2933</v>
      </c>
      <c r="BH174" s="110">
        <v>0</v>
      </c>
      <c r="BI174" s="110" t="s">
        <v>2933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2922</v>
      </c>
      <c r="B175" s="37" t="s">
        <v>3225</v>
      </c>
      <c r="C175" s="9">
        <v>77294</v>
      </c>
      <c r="D175" s="9" t="s">
        <v>2990</v>
      </c>
      <c r="E175" s="9" t="s">
        <v>20</v>
      </c>
      <c r="F175" s="6" t="s">
        <v>2990</v>
      </c>
      <c r="G175" s="7" t="e">
        <f t="shared" ca="1" si="0"/>
        <v>#NAME?</v>
      </c>
      <c r="H175" s="8" t="s">
        <v>144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201</v>
      </c>
      <c r="N175" s="10">
        <v>1.4999999999999999E-2</v>
      </c>
      <c r="O175" s="9" t="s">
        <v>37</v>
      </c>
      <c r="P175" s="234">
        <v>0.1</v>
      </c>
      <c r="Q175" s="108"/>
      <c r="R175" s="45"/>
      <c r="S175" s="7" t="s">
        <v>146</v>
      </c>
      <c r="T175" s="6" t="s">
        <v>3226</v>
      </c>
      <c r="U175" s="6" t="s">
        <v>20</v>
      </c>
      <c r="V175" s="24" t="e">
        <f t="shared" ca="1" si="2"/>
        <v>#NAME?</v>
      </c>
      <c r="W175" s="24"/>
      <c r="X175" s="24"/>
      <c r="Y175" s="6" t="s">
        <v>148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2933</v>
      </c>
      <c r="BH175" s="110">
        <v>0</v>
      </c>
      <c r="BI175" s="110" t="s">
        <v>2933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2922</v>
      </c>
      <c r="B176" s="37" t="s">
        <v>3225</v>
      </c>
      <c r="C176" s="9">
        <v>88938</v>
      </c>
      <c r="D176" s="9" t="s">
        <v>2990</v>
      </c>
      <c r="E176" s="9" t="s">
        <v>20</v>
      </c>
      <c r="F176" s="6" t="s">
        <v>2990</v>
      </c>
      <c r="G176" s="7" t="e">
        <f t="shared" ca="1" si="0"/>
        <v>#NAME?</v>
      </c>
      <c r="H176" s="8" t="s">
        <v>144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87</v>
      </c>
      <c r="N176" s="10">
        <v>1.7999999999999999E-2</v>
      </c>
      <c r="O176" s="9" t="s">
        <v>184</v>
      </c>
      <c r="P176" s="234">
        <v>0.2</v>
      </c>
      <c r="Q176" s="235"/>
      <c r="R176" s="108"/>
      <c r="S176" s="7" t="s">
        <v>146</v>
      </c>
      <c r="T176" s="6" t="s">
        <v>3226</v>
      </c>
      <c r="U176" s="6" t="s">
        <v>20</v>
      </c>
      <c r="V176" s="24" t="e">
        <f t="shared" ca="1" si="2"/>
        <v>#NAME?</v>
      </c>
      <c r="W176" s="24"/>
      <c r="X176" s="24"/>
      <c r="Y176" s="6" t="s">
        <v>148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2933</v>
      </c>
      <c r="BH176" s="110">
        <v>0</v>
      </c>
      <c r="BI176" s="110" t="s">
        <v>2933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2922</v>
      </c>
      <c r="B177" s="3" t="s">
        <v>3227</v>
      </c>
      <c r="C177" s="9">
        <v>464995</v>
      </c>
      <c r="D177" s="9" t="s">
        <v>19</v>
      </c>
      <c r="E177" s="9" t="s">
        <v>34</v>
      </c>
      <c r="F177" s="9" t="s">
        <v>263</v>
      </c>
      <c r="G177" s="7" t="e">
        <f t="shared" ca="1" si="0"/>
        <v>#NAME?</v>
      </c>
      <c r="H177" s="8" t="s">
        <v>162</v>
      </c>
      <c r="I177" s="24" t="s">
        <v>163</v>
      </c>
      <c r="J177" s="9" t="str">
        <f t="shared" si="3"/>
        <v>Não</v>
      </c>
      <c r="K177" s="232">
        <v>44291</v>
      </c>
      <c r="L177" s="6"/>
      <c r="M177" s="6" t="s">
        <v>201</v>
      </c>
      <c r="N177" s="233">
        <v>1.4999999999999999E-2</v>
      </c>
      <c r="O177" s="9" t="s">
        <v>37</v>
      </c>
      <c r="P177" s="234">
        <v>0.1</v>
      </c>
      <c r="Q177" s="45"/>
      <c r="R177" s="108" t="s">
        <v>3093</v>
      </c>
      <c r="S177" s="7" t="s">
        <v>188</v>
      </c>
      <c r="T177" s="6" t="s">
        <v>3228</v>
      </c>
      <c r="U177" s="6" t="s">
        <v>39</v>
      </c>
      <c r="V177" s="24" t="e">
        <f t="shared" ca="1" si="2"/>
        <v>#NAME?</v>
      </c>
      <c r="W177" s="24"/>
      <c r="X177" s="24"/>
      <c r="Y177" s="6" t="s">
        <v>254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2922</v>
      </c>
      <c r="B178" s="36" t="s">
        <v>3229</v>
      </c>
      <c r="C178" s="9">
        <v>579208</v>
      </c>
      <c r="D178" s="9" t="s">
        <v>19</v>
      </c>
      <c r="E178" s="9" t="s">
        <v>20</v>
      </c>
      <c r="F178" s="9" t="s">
        <v>200</v>
      </c>
      <c r="G178" s="7" t="e">
        <f t="shared" ca="1" si="0"/>
        <v>#NAME?</v>
      </c>
      <c r="H178" s="8" t="s">
        <v>153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58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3230</v>
      </c>
      <c r="S178" s="7" t="s">
        <v>146</v>
      </c>
      <c r="T178" s="9" t="s">
        <v>3231</v>
      </c>
      <c r="U178" s="6" t="s">
        <v>20</v>
      </c>
      <c r="V178" s="24" t="e">
        <f t="shared" ca="1" si="2"/>
        <v>#NAME?</v>
      </c>
      <c r="W178" s="24"/>
      <c r="X178" s="24"/>
      <c r="Y178" s="6" t="s">
        <v>254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2922</v>
      </c>
      <c r="B179" s="36" t="s">
        <v>3229</v>
      </c>
      <c r="C179" s="9">
        <v>582180</v>
      </c>
      <c r="D179" s="9" t="s">
        <v>19</v>
      </c>
      <c r="E179" s="9" t="s">
        <v>20</v>
      </c>
      <c r="F179" s="9" t="s">
        <v>200</v>
      </c>
      <c r="G179" s="7" t="e">
        <f t="shared" ca="1" si="0"/>
        <v>#NAME?</v>
      </c>
      <c r="H179" s="8" t="s">
        <v>153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87</v>
      </c>
      <c r="N179" s="233">
        <v>0.02</v>
      </c>
      <c r="O179" s="9" t="s">
        <v>184</v>
      </c>
      <c r="P179" s="234">
        <v>0.2</v>
      </c>
      <c r="Q179" s="108"/>
      <c r="R179" s="108" t="s">
        <v>3230</v>
      </c>
      <c r="S179" s="7" t="s">
        <v>146</v>
      </c>
      <c r="T179" s="9" t="s">
        <v>3231</v>
      </c>
      <c r="U179" s="6" t="s">
        <v>20</v>
      </c>
      <c r="V179" s="24" t="e">
        <f t="shared" ca="1" si="2"/>
        <v>#NAME?</v>
      </c>
      <c r="W179" s="24"/>
      <c r="X179" s="24"/>
      <c r="Y179" s="6" t="s">
        <v>254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2922</v>
      </c>
      <c r="B180" s="3" t="s">
        <v>3232</v>
      </c>
      <c r="C180" s="9">
        <v>32073</v>
      </c>
      <c r="D180" s="9" t="s">
        <v>19</v>
      </c>
      <c r="E180" s="9" t="s">
        <v>34</v>
      </c>
      <c r="F180" s="6" t="s">
        <v>35</v>
      </c>
      <c r="G180" s="7" t="e">
        <f t="shared" ca="1" si="0"/>
        <v>#NAME?</v>
      </c>
      <c r="H180" s="8" t="s">
        <v>144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201</v>
      </c>
      <c r="N180" s="10">
        <v>1.4999999999999999E-2</v>
      </c>
      <c r="O180" s="9" t="s">
        <v>37</v>
      </c>
      <c r="P180" s="234">
        <v>0.1</v>
      </c>
      <c r="Q180" s="108"/>
      <c r="R180" s="108"/>
      <c r="S180" s="7" t="s">
        <v>146</v>
      </c>
      <c r="T180" s="6" t="s">
        <v>3233</v>
      </c>
      <c r="U180" s="6" t="s">
        <v>39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2933</v>
      </c>
      <c r="BH180" s="110">
        <v>0</v>
      </c>
      <c r="BI180" s="110" t="s">
        <v>2933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2922</v>
      </c>
      <c r="B181" s="3" t="s">
        <v>1390</v>
      </c>
      <c r="C181" s="9">
        <v>32115</v>
      </c>
      <c r="D181" s="9" t="s">
        <v>19</v>
      </c>
      <c r="E181" s="9" t="s">
        <v>34</v>
      </c>
      <c r="F181" s="9" t="s">
        <v>35</v>
      </c>
      <c r="G181" s="7" t="e">
        <f t="shared" ca="1" si="0"/>
        <v>#NAME?</v>
      </c>
      <c r="H181" s="8" t="s">
        <v>162</v>
      </c>
      <c r="I181" s="24" t="s">
        <v>163</v>
      </c>
      <c r="J181" s="9" t="str">
        <f t="shared" si="3"/>
        <v>Não</v>
      </c>
      <c r="K181" s="232">
        <v>44280</v>
      </c>
      <c r="L181" s="6"/>
      <c r="M181" s="6" t="s">
        <v>42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146</v>
      </c>
      <c r="T181" s="6" t="s">
        <v>1392</v>
      </c>
      <c r="U181" s="6" t="s">
        <v>39</v>
      </c>
      <c r="V181" s="24" t="e">
        <f t="shared" ca="1" si="2"/>
        <v>#NAME?</v>
      </c>
      <c r="W181" s="24"/>
      <c r="X181" s="24"/>
      <c r="Y181" s="6" t="s">
        <v>254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2922</v>
      </c>
      <c r="B182" s="37" t="s">
        <v>1390</v>
      </c>
      <c r="C182" s="9">
        <v>560590</v>
      </c>
      <c r="D182" s="9" t="s">
        <v>19</v>
      </c>
      <c r="E182" s="9" t="s">
        <v>34</v>
      </c>
      <c r="F182" s="9" t="s">
        <v>35</v>
      </c>
      <c r="G182" s="7" t="e">
        <f t="shared" ca="1" si="0"/>
        <v>#NAME?</v>
      </c>
      <c r="H182" s="8" t="s">
        <v>162</v>
      </c>
      <c r="I182" s="24" t="s">
        <v>163</v>
      </c>
      <c r="J182" s="9" t="str">
        <f t="shared" si="3"/>
        <v>Sim</v>
      </c>
      <c r="K182" s="107">
        <v>44610</v>
      </c>
      <c r="L182" s="6"/>
      <c r="M182" s="6" t="s">
        <v>42</v>
      </c>
      <c r="N182" s="10">
        <v>7.0000000000000001E-3</v>
      </c>
      <c r="O182" s="9" t="s">
        <v>25</v>
      </c>
      <c r="P182" s="234">
        <v>0</v>
      </c>
      <c r="Q182" s="108" t="s">
        <v>3234</v>
      </c>
      <c r="R182" s="108"/>
      <c r="S182" s="7" t="s">
        <v>146</v>
      </c>
      <c r="T182" s="6" t="s">
        <v>1392</v>
      </c>
      <c r="U182" s="6" t="s">
        <v>39</v>
      </c>
      <c r="V182" s="24" t="e">
        <f t="shared" ca="1" si="2"/>
        <v>#NAME?</v>
      </c>
      <c r="W182" s="24"/>
      <c r="X182" s="24"/>
      <c r="Y182" s="6" t="s">
        <v>254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2922</v>
      </c>
      <c r="B183" s="3" t="s">
        <v>3235</v>
      </c>
      <c r="C183" s="9">
        <v>467227</v>
      </c>
      <c r="D183" s="9" t="s">
        <v>19</v>
      </c>
      <c r="E183" s="9" t="s">
        <v>34</v>
      </c>
      <c r="F183" s="6" t="s">
        <v>263</v>
      </c>
      <c r="G183" s="7" t="e">
        <f t="shared" ca="1" si="0"/>
        <v>#NAME?</v>
      </c>
      <c r="H183" s="8" t="s">
        <v>144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201</v>
      </c>
      <c r="N183" s="10">
        <v>1.4999999999999999E-2</v>
      </c>
      <c r="O183" s="9" t="s">
        <v>37</v>
      </c>
      <c r="P183" s="234">
        <v>0.1</v>
      </c>
      <c r="Q183" s="108"/>
      <c r="R183" s="108"/>
      <c r="S183" s="7" t="s">
        <v>146</v>
      </c>
      <c r="T183" s="6" t="s">
        <v>3236</v>
      </c>
      <c r="U183" s="6" t="s">
        <v>60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2933</v>
      </c>
      <c r="BH183" s="110">
        <v>0</v>
      </c>
      <c r="BI183" s="110" t="s">
        <v>2933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2922</v>
      </c>
      <c r="B184" s="3" t="s">
        <v>1404</v>
      </c>
      <c r="C184" s="9">
        <v>451702</v>
      </c>
      <c r="D184" s="9" t="s">
        <v>19</v>
      </c>
      <c r="E184" s="9" t="s">
        <v>34</v>
      </c>
      <c r="F184" s="6" t="s">
        <v>35</v>
      </c>
      <c r="G184" s="7" t="e">
        <f t="shared" ca="1" si="0"/>
        <v>#NAME?</v>
      </c>
      <c r="H184" s="8" t="s">
        <v>162</v>
      </c>
      <c r="I184" s="24" t="s">
        <v>163</v>
      </c>
      <c r="J184" s="9" t="str">
        <f t="shared" si="3"/>
        <v>Não</v>
      </c>
      <c r="K184" s="232">
        <v>44340</v>
      </c>
      <c r="L184" s="6"/>
      <c r="M184" s="6" t="s">
        <v>58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146</v>
      </c>
      <c r="T184" s="6" t="s">
        <v>1407</v>
      </c>
      <c r="U184" s="6" t="s">
        <v>39</v>
      </c>
      <c r="V184" s="24" t="e">
        <f t="shared" ca="1" si="2"/>
        <v>#NAME?</v>
      </c>
      <c r="W184" s="24"/>
      <c r="X184" s="24"/>
      <c r="Y184" s="6" t="s">
        <v>254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2922</v>
      </c>
      <c r="B185" s="37" t="s">
        <v>3237</v>
      </c>
      <c r="C185" s="9">
        <v>577670</v>
      </c>
      <c r="D185" s="9" t="s">
        <v>2924</v>
      </c>
      <c r="E185" s="9" t="s">
        <v>20</v>
      </c>
      <c r="F185" s="6" t="s">
        <v>2931</v>
      </c>
      <c r="G185" s="7" t="e">
        <f t="shared" ca="1" si="0"/>
        <v>#NAME?</v>
      </c>
      <c r="H185" s="8" t="s">
        <v>144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201</v>
      </c>
      <c r="N185" s="10">
        <v>0.01</v>
      </c>
      <c r="O185" s="9" t="s">
        <v>37</v>
      </c>
      <c r="P185" s="234">
        <v>0.1</v>
      </c>
      <c r="Q185" s="235"/>
      <c r="R185" s="235"/>
      <c r="S185" s="7" t="s">
        <v>146</v>
      </c>
      <c r="T185" s="6" t="s">
        <v>3238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2933</v>
      </c>
      <c r="BH185" s="110">
        <v>0</v>
      </c>
      <c r="BI185" s="110" t="s">
        <v>2933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2922</v>
      </c>
      <c r="B186" s="3" t="s">
        <v>3239</v>
      </c>
      <c r="C186" s="9">
        <v>439727</v>
      </c>
      <c r="D186" s="9" t="s">
        <v>19</v>
      </c>
      <c r="E186" s="9" t="s">
        <v>34</v>
      </c>
      <c r="F186" s="9" t="s">
        <v>2972</v>
      </c>
      <c r="G186" s="7" t="e">
        <f t="shared" ca="1" si="0"/>
        <v>#NAME?</v>
      </c>
      <c r="H186" s="8" t="s">
        <v>144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58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146</v>
      </c>
      <c r="T186" s="6" t="s">
        <v>3240</v>
      </c>
      <c r="U186" s="6" t="s">
        <v>39</v>
      </c>
      <c r="V186" s="24" t="e">
        <f t="shared" ca="1" si="2"/>
        <v>#NAME?</v>
      </c>
      <c r="W186" s="24"/>
      <c r="X186" s="24"/>
      <c r="Y186" s="6" t="s">
        <v>254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2922</v>
      </c>
      <c r="B187" s="3" t="s">
        <v>1412</v>
      </c>
      <c r="C187" s="9">
        <v>76952</v>
      </c>
      <c r="D187" s="9" t="s">
        <v>19</v>
      </c>
      <c r="E187" s="9" t="s">
        <v>34</v>
      </c>
      <c r="F187" s="9" t="s">
        <v>35</v>
      </c>
      <c r="G187" s="7" t="e">
        <f t="shared" ca="1" si="0"/>
        <v>#NAME?</v>
      </c>
      <c r="H187" s="8" t="s">
        <v>162</v>
      </c>
      <c r="I187" s="24" t="s">
        <v>163</v>
      </c>
      <c r="J187" s="9" t="str">
        <f t="shared" si="3"/>
        <v>Não</v>
      </c>
      <c r="K187" s="232">
        <v>44276</v>
      </c>
      <c r="L187" s="6"/>
      <c r="M187" s="6" t="s">
        <v>201</v>
      </c>
      <c r="N187" s="10">
        <v>1.4999999999999999E-2</v>
      </c>
      <c r="O187" s="9" t="s">
        <v>37</v>
      </c>
      <c r="P187" s="234">
        <v>0.1</v>
      </c>
      <c r="Q187" s="23"/>
      <c r="R187" s="108"/>
      <c r="S187" s="7" t="s">
        <v>146</v>
      </c>
      <c r="T187" s="6" t="s">
        <v>1414</v>
      </c>
      <c r="U187" s="6" t="s">
        <v>39</v>
      </c>
      <c r="V187" s="24" t="e">
        <f t="shared" ca="1" si="2"/>
        <v>#NAME?</v>
      </c>
      <c r="W187" s="24"/>
      <c r="X187" s="24"/>
      <c r="Y187" s="6" t="s">
        <v>254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2922</v>
      </c>
      <c r="B188" s="106" t="s">
        <v>3241</v>
      </c>
      <c r="C188" s="9">
        <v>381137</v>
      </c>
      <c r="D188" s="9" t="s">
        <v>19</v>
      </c>
      <c r="E188" s="9" t="s">
        <v>20</v>
      </c>
      <c r="F188" s="9" t="s">
        <v>2956</v>
      </c>
      <c r="G188" s="7" t="e">
        <f t="shared" ca="1" si="0"/>
        <v>#NAME?</v>
      </c>
      <c r="H188" s="8" t="s">
        <v>153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42</v>
      </c>
      <c r="N188" s="10">
        <v>1.2E-2</v>
      </c>
      <c r="O188" s="9" t="s">
        <v>25</v>
      </c>
      <c r="P188" s="234">
        <v>0</v>
      </c>
      <c r="Q188" s="108" t="s">
        <v>3242</v>
      </c>
      <c r="R188" s="108"/>
      <c r="S188" s="7" t="s">
        <v>146</v>
      </c>
      <c r="T188" s="9" t="s">
        <v>3243</v>
      </c>
      <c r="U188" s="6" t="s">
        <v>887</v>
      </c>
      <c r="V188" s="24" t="e">
        <f t="shared" ca="1" si="2"/>
        <v>#NAME?</v>
      </c>
      <c r="W188" s="24"/>
      <c r="X188" s="24"/>
      <c r="Y188" s="6" t="s">
        <v>254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2922</v>
      </c>
      <c r="B189" s="3" t="s">
        <v>3244</v>
      </c>
      <c r="C189" s="9">
        <v>31793</v>
      </c>
      <c r="D189" s="9" t="s">
        <v>19</v>
      </c>
      <c r="E189" s="9" t="s">
        <v>34</v>
      </c>
      <c r="F189" s="6" t="s">
        <v>617</v>
      </c>
      <c r="G189" s="7" t="e">
        <f t="shared" ca="1" si="0"/>
        <v>#NAME?</v>
      </c>
      <c r="H189" s="8" t="s">
        <v>153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201</v>
      </c>
      <c r="N189" s="233">
        <v>1.4999999999999999E-2</v>
      </c>
      <c r="O189" s="9" t="s">
        <v>37</v>
      </c>
      <c r="P189" s="234">
        <v>0.1</v>
      </c>
      <c r="Q189" s="108"/>
      <c r="R189" s="108"/>
      <c r="S189" s="7" t="s">
        <v>146</v>
      </c>
      <c r="T189" s="6" t="s">
        <v>3245</v>
      </c>
      <c r="U189" s="6" t="s">
        <v>60</v>
      </c>
      <c r="V189" s="24" t="e">
        <f t="shared" ca="1" si="2"/>
        <v>#NAME?</v>
      </c>
      <c r="W189" s="24"/>
      <c r="X189" s="24"/>
      <c r="Y189" s="6" t="s">
        <v>254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2922</v>
      </c>
      <c r="B190" s="3" t="s">
        <v>3246</v>
      </c>
      <c r="C190" s="9">
        <v>266389</v>
      </c>
      <c r="D190" s="9" t="s">
        <v>19</v>
      </c>
      <c r="E190" s="9" t="s">
        <v>34</v>
      </c>
      <c r="F190" s="9" t="s">
        <v>2972</v>
      </c>
      <c r="G190" s="7" t="e">
        <f t="shared" ca="1" si="0"/>
        <v>#NAME?</v>
      </c>
      <c r="H190" s="8" t="s">
        <v>162</v>
      </c>
      <c r="I190" s="24" t="s">
        <v>163</v>
      </c>
      <c r="J190" s="9" t="str">
        <f t="shared" si="3"/>
        <v>Não</v>
      </c>
      <c r="K190" s="25">
        <v>44358</v>
      </c>
      <c r="L190" s="6"/>
      <c r="M190" s="6" t="s">
        <v>58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146</v>
      </c>
      <c r="T190" s="6" t="s">
        <v>3247</v>
      </c>
      <c r="U190" s="6" t="s">
        <v>39</v>
      </c>
      <c r="V190" s="24" t="e">
        <f t="shared" ca="1" si="2"/>
        <v>#NAME?</v>
      </c>
      <c r="W190" s="24"/>
      <c r="X190" s="24"/>
      <c r="Y190" s="6" t="s">
        <v>254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2922</v>
      </c>
      <c r="B191" s="37" t="s">
        <v>3248</v>
      </c>
      <c r="C191" s="9">
        <v>327484</v>
      </c>
      <c r="D191" s="9" t="s">
        <v>19</v>
      </c>
      <c r="E191" s="9" t="s">
        <v>20</v>
      </c>
      <c r="F191" s="6" t="s">
        <v>3073</v>
      </c>
      <c r="G191" s="7" t="e">
        <f t="shared" ca="1" si="0"/>
        <v>#NAME?</v>
      </c>
      <c r="H191" s="8" t="s">
        <v>144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87</v>
      </c>
      <c r="N191" s="10">
        <v>0.01</v>
      </c>
      <c r="O191" s="9" t="s">
        <v>184</v>
      </c>
      <c r="P191" s="234">
        <v>0.2</v>
      </c>
      <c r="Q191" s="108"/>
      <c r="R191" s="108"/>
      <c r="S191" s="7" t="s">
        <v>146</v>
      </c>
      <c r="T191" s="6" t="s">
        <v>3249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2933</v>
      </c>
      <c r="BH191" s="110">
        <v>0</v>
      </c>
      <c r="BI191" s="110" t="s">
        <v>2933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2922</v>
      </c>
      <c r="B192" s="3" t="s">
        <v>3250</v>
      </c>
      <c r="C192" s="9">
        <v>31966</v>
      </c>
      <c r="D192" s="9" t="s">
        <v>19</v>
      </c>
      <c r="E192" s="9" t="s">
        <v>34</v>
      </c>
      <c r="F192" s="9" t="s">
        <v>263</v>
      </c>
      <c r="G192" s="7" t="e">
        <f t="shared" ca="1" si="0"/>
        <v>#NAME?</v>
      </c>
      <c r="H192" s="8" t="s">
        <v>162</v>
      </c>
      <c r="I192" s="24" t="s">
        <v>163</v>
      </c>
      <c r="J192" s="9" t="str">
        <f t="shared" si="3"/>
        <v>Sim</v>
      </c>
      <c r="K192" s="232">
        <v>44656</v>
      </c>
      <c r="L192" s="6"/>
      <c r="M192" s="6" t="s">
        <v>87</v>
      </c>
      <c r="N192" s="233">
        <v>2.5000000000000001E-2</v>
      </c>
      <c r="O192" s="9" t="s">
        <v>184</v>
      </c>
      <c r="P192" s="234">
        <v>0.2</v>
      </c>
      <c r="Q192" s="28" t="s">
        <v>3251</v>
      </c>
      <c r="R192" s="28"/>
      <c r="S192" s="7" t="s">
        <v>146</v>
      </c>
      <c r="T192" s="6" t="s">
        <v>1427</v>
      </c>
      <c r="U192" s="6" t="s">
        <v>39</v>
      </c>
      <c r="V192" s="24" t="e">
        <f t="shared" ca="1" si="2"/>
        <v>#NAME?</v>
      </c>
      <c r="W192" s="24"/>
      <c r="X192" s="24"/>
      <c r="Y192" s="6" t="s">
        <v>254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2922</v>
      </c>
      <c r="B193" s="3" t="s">
        <v>3252</v>
      </c>
      <c r="C193" s="9">
        <v>377270</v>
      </c>
      <c r="D193" s="9" t="s">
        <v>19</v>
      </c>
      <c r="E193" s="9" t="s">
        <v>34</v>
      </c>
      <c r="F193" s="9" t="s">
        <v>263</v>
      </c>
      <c r="G193" s="7" t="e">
        <f t="shared" ca="1" si="0"/>
        <v>#NAME?</v>
      </c>
      <c r="H193" s="8" t="s">
        <v>144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876</v>
      </c>
      <c r="N193" s="6" t="s">
        <v>3253</v>
      </c>
      <c r="O193" s="9" t="s">
        <v>184</v>
      </c>
      <c r="P193" s="234">
        <v>0.2</v>
      </c>
      <c r="Q193" s="235"/>
      <c r="R193" s="235"/>
      <c r="S193" s="7" t="s">
        <v>146</v>
      </c>
      <c r="T193" s="6" t="s">
        <v>1427</v>
      </c>
      <c r="U193" s="6" t="s">
        <v>39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2922</v>
      </c>
      <c r="B194" s="3" t="s">
        <v>3254</v>
      </c>
      <c r="C194" s="9">
        <v>32897</v>
      </c>
      <c r="D194" s="9" t="s">
        <v>19</v>
      </c>
      <c r="E194" s="9" t="s">
        <v>34</v>
      </c>
      <c r="F194" s="9" t="s">
        <v>263</v>
      </c>
      <c r="G194" s="7" t="e">
        <f t="shared" ca="1" si="0"/>
        <v>#NAME?</v>
      </c>
      <c r="H194" s="8" t="s">
        <v>162</v>
      </c>
      <c r="I194" s="24" t="s">
        <v>163</v>
      </c>
      <c r="J194" s="9" t="str">
        <f t="shared" si="3"/>
        <v>Sim</v>
      </c>
      <c r="K194" s="232">
        <v>44278</v>
      </c>
      <c r="L194" s="7"/>
      <c r="M194" s="6" t="s">
        <v>346</v>
      </c>
      <c r="N194" s="10">
        <v>0.02</v>
      </c>
      <c r="O194" s="9" t="s">
        <v>37</v>
      </c>
      <c r="P194" s="234">
        <v>0.2</v>
      </c>
      <c r="Q194" s="108" t="s">
        <v>3171</v>
      </c>
      <c r="R194" s="108"/>
      <c r="S194" s="7" t="s">
        <v>146</v>
      </c>
      <c r="T194" s="6" t="s">
        <v>1434</v>
      </c>
      <c r="U194" s="6" t="s">
        <v>39</v>
      </c>
      <c r="V194" s="24" t="e">
        <f t="shared" ca="1" si="2"/>
        <v>#NAME?</v>
      </c>
      <c r="W194" s="24"/>
      <c r="X194" s="24"/>
      <c r="Y194" s="6" t="s">
        <v>254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2922</v>
      </c>
      <c r="B195" s="3" t="s">
        <v>3254</v>
      </c>
      <c r="C195" s="9">
        <v>39137</v>
      </c>
      <c r="D195" s="9" t="s">
        <v>19</v>
      </c>
      <c r="E195" s="9" t="s">
        <v>34</v>
      </c>
      <c r="F195" s="9" t="s">
        <v>263</v>
      </c>
      <c r="G195" s="7" t="e">
        <f t="shared" ca="1" si="0"/>
        <v>#NAME?</v>
      </c>
      <c r="H195" s="8" t="s">
        <v>162</v>
      </c>
      <c r="I195" s="24" t="s">
        <v>163</v>
      </c>
      <c r="J195" s="9" t="str">
        <f t="shared" si="3"/>
        <v>Sim</v>
      </c>
      <c r="K195" s="232">
        <v>44278</v>
      </c>
      <c r="L195" s="6"/>
      <c r="M195" s="6" t="s">
        <v>87</v>
      </c>
      <c r="N195" s="233">
        <v>2.5000000000000001E-2</v>
      </c>
      <c r="O195" s="9" t="s">
        <v>184</v>
      </c>
      <c r="P195" s="234">
        <v>0.2</v>
      </c>
      <c r="Q195" s="108" t="s">
        <v>3171</v>
      </c>
      <c r="R195" s="108"/>
      <c r="S195" s="7" t="s">
        <v>146</v>
      </c>
      <c r="T195" s="6" t="s">
        <v>1434</v>
      </c>
      <c r="U195" s="6" t="s">
        <v>39</v>
      </c>
      <c r="V195" s="24" t="e">
        <f t="shared" ca="1" si="2"/>
        <v>#NAME?</v>
      </c>
      <c r="W195" s="24"/>
      <c r="X195" s="24"/>
      <c r="Y195" s="6" t="s">
        <v>254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2922</v>
      </c>
      <c r="B196" s="37" t="s">
        <v>3255</v>
      </c>
      <c r="C196" s="9">
        <v>320310</v>
      </c>
      <c r="D196" s="9" t="s">
        <v>2924</v>
      </c>
      <c r="E196" s="9" t="s">
        <v>20</v>
      </c>
      <c r="F196" s="6" t="s">
        <v>2931</v>
      </c>
      <c r="G196" s="7" t="e">
        <f t="shared" ca="1" si="0"/>
        <v>#NAME?</v>
      </c>
      <c r="H196" s="8" t="s">
        <v>144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201</v>
      </c>
      <c r="N196" s="10">
        <v>0.01</v>
      </c>
      <c r="O196" s="9" t="s">
        <v>37</v>
      </c>
      <c r="P196" s="234">
        <v>0.1</v>
      </c>
      <c r="Q196" s="235"/>
      <c r="R196" s="235"/>
      <c r="S196" s="7" t="s">
        <v>146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2933</v>
      </c>
      <c r="BH196" s="110">
        <v>0</v>
      </c>
      <c r="BI196" s="110" t="s">
        <v>2933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2922</v>
      </c>
      <c r="B197" s="37" t="s">
        <v>3256</v>
      </c>
      <c r="C197" s="9">
        <v>35930</v>
      </c>
      <c r="D197" s="9" t="s">
        <v>2924</v>
      </c>
      <c r="E197" s="9" t="s">
        <v>20</v>
      </c>
      <c r="F197" s="6" t="s">
        <v>2931</v>
      </c>
      <c r="G197" s="7" t="e">
        <f t="shared" ca="1" si="0"/>
        <v>#NAME?</v>
      </c>
      <c r="H197" s="8" t="s">
        <v>144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201</v>
      </c>
      <c r="N197" s="10">
        <v>1.4999999999999999E-2</v>
      </c>
      <c r="O197" s="9" t="s">
        <v>37</v>
      </c>
      <c r="P197" s="234">
        <v>0.1</v>
      </c>
      <c r="Q197" s="108"/>
      <c r="R197" s="108"/>
      <c r="S197" s="7" t="s">
        <v>146</v>
      </c>
      <c r="T197" s="6" t="s">
        <v>3257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2933</v>
      </c>
      <c r="BH197" s="110">
        <v>0</v>
      </c>
      <c r="BI197" s="110" t="s">
        <v>2933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2922</v>
      </c>
      <c r="B198" s="3" t="s">
        <v>3258</v>
      </c>
      <c r="C198" s="9">
        <v>32362</v>
      </c>
      <c r="D198" s="9" t="s">
        <v>19</v>
      </c>
      <c r="E198" s="9" t="s">
        <v>34</v>
      </c>
      <c r="F198" s="9" t="s">
        <v>35</v>
      </c>
      <c r="G198" s="7" t="e">
        <f t="shared" ca="1" si="0"/>
        <v>#NAME?</v>
      </c>
      <c r="H198" s="8" t="s">
        <v>162</v>
      </c>
      <c r="I198" s="24" t="s">
        <v>163</v>
      </c>
      <c r="J198" s="9" t="str">
        <f t="shared" si="3"/>
        <v>Não</v>
      </c>
      <c r="K198" s="232">
        <v>44295</v>
      </c>
      <c r="L198" s="6"/>
      <c r="M198" s="6" t="s">
        <v>42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146</v>
      </c>
      <c r="T198" s="6" t="s">
        <v>3259</v>
      </c>
      <c r="U198" s="6" t="s">
        <v>39</v>
      </c>
      <c r="V198" s="24" t="e">
        <f t="shared" ca="1" si="2"/>
        <v>#NAME?</v>
      </c>
      <c r="W198" s="24"/>
      <c r="X198" s="24"/>
      <c r="Y198" s="6" t="s">
        <v>254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2922</v>
      </c>
      <c r="B199" s="106" t="s">
        <v>3260</v>
      </c>
      <c r="C199" s="9">
        <v>32254</v>
      </c>
      <c r="D199" s="9" t="s">
        <v>19</v>
      </c>
      <c r="E199" s="9" t="s">
        <v>34</v>
      </c>
      <c r="F199" s="9" t="s">
        <v>35</v>
      </c>
      <c r="G199" s="7" t="e">
        <f t="shared" ca="1" si="0"/>
        <v>#NAME?</v>
      </c>
      <c r="H199" s="8" t="s">
        <v>162</v>
      </c>
      <c r="I199" s="24" t="s">
        <v>163</v>
      </c>
      <c r="J199" s="9" t="str">
        <f t="shared" si="3"/>
        <v>Não</v>
      </c>
      <c r="K199" s="232">
        <v>44263</v>
      </c>
      <c r="L199" s="6"/>
      <c r="M199" s="6" t="s">
        <v>201</v>
      </c>
      <c r="N199" s="10">
        <v>1.4999999999999999E-2</v>
      </c>
      <c r="O199" s="9" t="s">
        <v>37</v>
      </c>
      <c r="P199" s="234">
        <v>0.1</v>
      </c>
      <c r="Q199" s="45"/>
      <c r="R199" s="45"/>
      <c r="S199" s="7" t="s">
        <v>146</v>
      </c>
      <c r="T199" s="9" t="s">
        <v>3261</v>
      </c>
      <c r="U199" s="6" t="s">
        <v>39</v>
      </c>
      <c r="V199" s="24" t="e">
        <f t="shared" ca="1" si="2"/>
        <v>#NAME?</v>
      </c>
      <c r="W199" s="24"/>
      <c r="X199" s="24"/>
      <c r="Y199" s="6" t="s">
        <v>148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2922</v>
      </c>
      <c r="B200" s="36" t="s">
        <v>3262</v>
      </c>
      <c r="C200" s="9">
        <v>577499</v>
      </c>
      <c r="D200" s="9" t="s">
        <v>2924</v>
      </c>
      <c r="E200" s="9" t="s">
        <v>20</v>
      </c>
      <c r="F200" s="9" t="s">
        <v>2925</v>
      </c>
      <c r="G200" s="7" t="e">
        <f t="shared" ca="1" si="0"/>
        <v>#NAME?</v>
      </c>
      <c r="H200" s="8" t="s">
        <v>162</v>
      </c>
      <c r="I200" s="24" t="s">
        <v>163</v>
      </c>
      <c r="J200" s="9" t="str">
        <f t="shared" si="3"/>
        <v>Sim</v>
      </c>
      <c r="K200" s="232">
        <v>43879</v>
      </c>
      <c r="L200" s="6"/>
      <c r="M200" s="6" t="s">
        <v>201</v>
      </c>
      <c r="N200" s="10">
        <v>1.4999999999999999E-2</v>
      </c>
      <c r="O200" s="9" t="s">
        <v>25</v>
      </c>
      <c r="P200" s="234">
        <v>0</v>
      </c>
      <c r="Q200" s="108" t="s">
        <v>3171</v>
      </c>
      <c r="R200" s="45"/>
      <c r="S200" s="7" t="s">
        <v>146</v>
      </c>
      <c r="T200" s="9" t="s">
        <v>1468</v>
      </c>
      <c r="U200" s="6" t="s">
        <v>20</v>
      </c>
      <c r="V200" s="24" t="e">
        <f t="shared" ca="1" si="2"/>
        <v>#NAME?</v>
      </c>
      <c r="W200" s="24"/>
      <c r="X200" s="24"/>
      <c r="Y200" s="6" t="s">
        <v>254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2922</v>
      </c>
      <c r="B201" s="3" t="s">
        <v>3263</v>
      </c>
      <c r="C201" s="9">
        <v>32702</v>
      </c>
      <c r="D201" s="9" t="s">
        <v>19</v>
      </c>
      <c r="E201" s="9" t="s">
        <v>20</v>
      </c>
      <c r="F201" s="9" t="s">
        <v>211</v>
      </c>
      <c r="G201" s="7" t="e">
        <f t="shared" ca="1" si="0"/>
        <v>#NAME?</v>
      </c>
      <c r="H201" s="8" t="s">
        <v>162</v>
      </c>
      <c r="I201" s="24" t="s">
        <v>163</v>
      </c>
      <c r="J201" s="9" t="str">
        <f t="shared" si="3"/>
        <v>Sim</v>
      </c>
      <c r="K201" s="232">
        <v>43851</v>
      </c>
      <c r="L201" s="6"/>
      <c r="M201" s="6" t="s">
        <v>58</v>
      </c>
      <c r="N201" s="10">
        <v>1.2E-2</v>
      </c>
      <c r="O201" s="9" t="s">
        <v>25</v>
      </c>
      <c r="P201" s="234">
        <v>0</v>
      </c>
      <c r="Q201" s="108" t="s">
        <v>3264</v>
      </c>
      <c r="R201" s="108" t="s">
        <v>3265</v>
      </c>
      <c r="S201" s="7" t="s">
        <v>146</v>
      </c>
      <c r="T201" s="6" t="s">
        <v>3266</v>
      </c>
      <c r="U201" s="6" t="s">
        <v>20</v>
      </c>
      <c r="V201" s="24" t="e">
        <f t="shared" ca="1" si="2"/>
        <v>#NAME?</v>
      </c>
      <c r="W201" s="24"/>
      <c r="X201" s="24"/>
      <c r="Y201" s="6" t="s">
        <v>254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2922</v>
      </c>
      <c r="B202" s="3" t="s">
        <v>3267</v>
      </c>
      <c r="C202" s="9">
        <v>435597</v>
      </c>
      <c r="D202" s="9" t="s">
        <v>2924</v>
      </c>
      <c r="E202" s="9" t="s">
        <v>20</v>
      </c>
      <c r="F202" s="9" t="s">
        <v>2925</v>
      </c>
      <c r="G202" s="7" t="e">
        <f t="shared" ca="1" si="0"/>
        <v>#NAME?</v>
      </c>
      <c r="H202" s="8" t="s">
        <v>162</v>
      </c>
      <c r="I202" s="24" t="s">
        <v>163</v>
      </c>
      <c r="J202" s="9" t="str">
        <f t="shared" si="3"/>
        <v>Sim</v>
      </c>
      <c r="K202" s="232">
        <v>43711</v>
      </c>
      <c r="L202" s="6"/>
      <c r="M202" s="6" t="s">
        <v>201</v>
      </c>
      <c r="N202" s="233">
        <v>0.01</v>
      </c>
      <c r="O202" s="9" t="s">
        <v>37</v>
      </c>
      <c r="P202" s="234">
        <v>0.1</v>
      </c>
      <c r="Q202" s="108" t="s">
        <v>2948</v>
      </c>
      <c r="R202" s="108"/>
      <c r="S202" s="7" t="s">
        <v>146</v>
      </c>
      <c r="T202" s="6" t="s">
        <v>3268</v>
      </c>
      <c r="U202" s="6" t="s">
        <v>20</v>
      </c>
      <c r="V202" s="24" t="e">
        <f t="shared" ca="1" si="2"/>
        <v>#NAME?</v>
      </c>
      <c r="W202" s="24"/>
      <c r="X202" s="24"/>
      <c r="Y202" s="6" t="s">
        <v>254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2922</v>
      </c>
      <c r="B203" s="3" t="s">
        <v>3269</v>
      </c>
      <c r="C203" s="9">
        <v>74950</v>
      </c>
      <c r="D203" s="9" t="s">
        <v>19</v>
      </c>
      <c r="E203" s="9" t="s">
        <v>34</v>
      </c>
      <c r="F203" s="9" t="s">
        <v>263</v>
      </c>
      <c r="G203" s="7" t="e">
        <f t="shared" ca="1" si="0"/>
        <v>#NAME?</v>
      </c>
      <c r="H203" s="8" t="s">
        <v>144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58</v>
      </c>
      <c r="N203" s="10">
        <v>1.2E-2</v>
      </c>
      <c r="O203" s="9" t="s">
        <v>25</v>
      </c>
      <c r="P203" s="234">
        <v>0</v>
      </c>
      <c r="Q203" s="28"/>
      <c r="R203" s="235" t="s">
        <v>3270</v>
      </c>
      <c r="S203" s="7" t="s">
        <v>146</v>
      </c>
      <c r="T203" s="6" t="s">
        <v>3271</v>
      </c>
      <c r="U203" s="6" t="s">
        <v>39</v>
      </c>
      <c r="V203" s="24" t="e">
        <f t="shared" ca="1" si="2"/>
        <v>#NAME?</v>
      </c>
      <c r="W203" s="24"/>
      <c r="X203" s="24"/>
      <c r="Y203" s="6" t="s">
        <v>254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2922</v>
      </c>
      <c r="B204" s="37" t="s">
        <v>3272</v>
      </c>
      <c r="C204" s="9">
        <v>446205</v>
      </c>
      <c r="D204" s="9" t="s">
        <v>2924</v>
      </c>
      <c r="E204" s="9" t="s">
        <v>20</v>
      </c>
      <c r="F204" s="6" t="s">
        <v>2925</v>
      </c>
      <c r="G204" s="7" t="e">
        <f t="shared" ca="1" si="0"/>
        <v>#NAME?</v>
      </c>
      <c r="H204" s="8" t="s">
        <v>144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58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146</v>
      </c>
      <c r="T204" s="6" t="s">
        <v>3273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2933</v>
      </c>
      <c r="BH204" s="110">
        <v>0</v>
      </c>
      <c r="BI204" s="110" t="s">
        <v>2933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2922</v>
      </c>
      <c r="B205" s="37" t="s">
        <v>3274</v>
      </c>
      <c r="C205" s="9">
        <v>440076</v>
      </c>
      <c r="D205" s="9" t="s">
        <v>19</v>
      </c>
      <c r="E205" s="9" t="s">
        <v>34</v>
      </c>
      <c r="F205" s="9" t="s">
        <v>263</v>
      </c>
      <c r="G205" s="7" t="e">
        <f t="shared" ca="1" si="0"/>
        <v>#NAME?</v>
      </c>
      <c r="H205" s="8" t="s">
        <v>144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58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146</v>
      </c>
      <c r="T205" s="6" t="s">
        <v>3275</v>
      </c>
      <c r="U205" s="6" t="s">
        <v>39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2922</v>
      </c>
      <c r="B206" s="3" t="s">
        <v>3276</v>
      </c>
      <c r="C206" s="9">
        <v>34985</v>
      </c>
      <c r="D206" s="9" t="s">
        <v>19</v>
      </c>
      <c r="E206" s="9" t="s">
        <v>34</v>
      </c>
      <c r="F206" s="9" t="s">
        <v>263</v>
      </c>
      <c r="G206" s="7" t="e">
        <f t="shared" ca="1" si="0"/>
        <v>#NAME?</v>
      </c>
      <c r="H206" s="8" t="s">
        <v>162</v>
      </c>
      <c r="I206" s="24" t="s">
        <v>163</v>
      </c>
      <c r="J206" s="9" t="str">
        <f t="shared" si="3"/>
        <v>Não</v>
      </c>
      <c r="K206" s="232">
        <v>44280</v>
      </c>
      <c r="L206" s="6"/>
      <c r="M206" s="6" t="s">
        <v>201</v>
      </c>
      <c r="N206" s="10">
        <v>1.4999999999999999E-2</v>
      </c>
      <c r="O206" s="9" t="s">
        <v>37</v>
      </c>
      <c r="P206" s="234">
        <v>0.1</v>
      </c>
      <c r="Q206" s="108"/>
      <c r="R206" s="108" t="s">
        <v>3277</v>
      </c>
      <c r="S206" s="7" t="s">
        <v>146</v>
      </c>
      <c r="T206" s="6" t="s">
        <v>1507</v>
      </c>
      <c r="U206" s="6" t="s">
        <v>39</v>
      </c>
      <c r="V206" s="24" t="e">
        <f t="shared" ca="1" si="2"/>
        <v>#NAME?</v>
      </c>
      <c r="W206" s="24"/>
      <c r="X206" s="24"/>
      <c r="Y206" s="6" t="s">
        <v>254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2922</v>
      </c>
      <c r="B207" s="37" t="s">
        <v>3278</v>
      </c>
      <c r="C207" s="9">
        <v>317557</v>
      </c>
      <c r="D207" s="9" t="s">
        <v>2990</v>
      </c>
      <c r="E207" s="9" t="s">
        <v>20</v>
      </c>
      <c r="F207" s="6" t="s">
        <v>2990</v>
      </c>
      <c r="G207" s="7" t="e">
        <f t="shared" ca="1" si="0"/>
        <v>#NAME?</v>
      </c>
      <c r="H207" s="8" t="s">
        <v>144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87</v>
      </c>
      <c r="N207" s="10">
        <v>0.02</v>
      </c>
      <c r="O207" s="9" t="s">
        <v>184</v>
      </c>
      <c r="P207" s="234">
        <v>0.2</v>
      </c>
      <c r="Q207" s="108"/>
      <c r="R207" s="108"/>
      <c r="S207" s="7" t="s">
        <v>146</v>
      </c>
      <c r="T207" s="6" t="s">
        <v>3279</v>
      </c>
      <c r="U207" s="6" t="s">
        <v>20</v>
      </c>
      <c r="V207" s="24" t="e">
        <f t="shared" ca="1" si="2"/>
        <v>#NAME?</v>
      </c>
      <c r="W207" s="24"/>
      <c r="X207" s="24"/>
      <c r="Y207" s="6" t="s">
        <v>254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2933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2922</v>
      </c>
      <c r="B208" s="3" t="s">
        <v>3280</v>
      </c>
      <c r="C208" s="9">
        <v>575947</v>
      </c>
      <c r="D208" s="9" t="s">
        <v>19</v>
      </c>
      <c r="E208" s="9" t="s">
        <v>34</v>
      </c>
      <c r="F208" s="6" t="s">
        <v>263</v>
      </c>
      <c r="G208" s="7" t="e">
        <f t="shared" ca="1" si="0"/>
        <v>#NAME?</v>
      </c>
      <c r="H208" s="8" t="s">
        <v>144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346</v>
      </c>
      <c r="N208" s="10">
        <v>0.02</v>
      </c>
      <c r="O208" s="9" t="s">
        <v>37</v>
      </c>
      <c r="P208" s="234">
        <v>0.2</v>
      </c>
      <c r="Q208" s="28"/>
      <c r="R208" s="28"/>
      <c r="S208" s="7" t="s">
        <v>146</v>
      </c>
      <c r="T208" s="6" t="s">
        <v>3281</v>
      </c>
      <c r="U208" s="6" t="s">
        <v>39</v>
      </c>
      <c r="V208" s="24" t="e">
        <f t="shared" ca="1" si="2"/>
        <v>#NAME?</v>
      </c>
      <c r="W208" s="24"/>
      <c r="X208" s="24"/>
      <c r="Y208" s="6" t="s">
        <v>254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2933</v>
      </c>
      <c r="BH208" s="110">
        <v>0</v>
      </c>
      <c r="BI208" s="110" t="s">
        <v>2933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2922</v>
      </c>
      <c r="B209" s="36" t="s">
        <v>3282</v>
      </c>
      <c r="C209" s="9">
        <v>85867</v>
      </c>
      <c r="D209" s="9" t="s">
        <v>2990</v>
      </c>
      <c r="E209" s="9" t="s">
        <v>20</v>
      </c>
      <c r="F209" s="9" t="s">
        <v>2990</v>
      </c>
      <c r="G209" s="7" t="e">
        <f t="shared" ca="1" si="0"/>
        <v>#NAME?</v>
      </c>
      <c r="H209" s="8" t="s">
        <v>153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87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146</v>
      </c>
      <c r="T209" s="9" t="s">
        <v>3283</v>
      </c>
      <c r="U209" s="9" t="s">
        <v>20</v>
      </c>
      <c r="V209" s="24" t="e">
        <f t="shared" ca="1" si="2"/>
        <v>#NAME?</v>
      </c>
      <c r="W209" s="24"/>
      <c r="X209" s="24"/>
      <c r="Y209" s="6" t="s">
        <v>254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2922</v>
      </c>
      <c r="B210" s="3" t="s">
        <v>1517</v>
      </c>
      <c r="C210" s="9">
        <v>33722</v>
      </c>
      <c r="D210" s="9" t="s">
        <v>19</v>
      </c>
      <c r="E210" s="9" t="s">
        <v>34</v>
      </c>
      <c r="F210" s="9" t="s">
        <v>35</v>
      </c>
      <c r="G210" s="7" t="e">
        <f t="shared" ca="1" si="0"/>
        <v>#NAME?</v>
      </c>
      <c r="H210" s="8" t="s">
        <v>162</v>
      </c>
      <c r="I210" s="24" t="s">
        <v>163</v>
      </c>
      <c r="J210" s="9" t="str">
        <f t="shared" si="3"/>
        <v>Não</v>
      </c>
      <c r="K210" s="232">
        <v>44320</v>
      </c>
      <c r="L210" s="6"/>
      <c r="M210" s="6" t="s">
        <v>42</v>
      </c>
      <c r="N210" s="10">
        <v>7.0000000000000001E-3</v>
      </c>
      <c r="O210" s="9" t="s">
        <v>25</v>
      </c>
      <c r="P210" s="234">
        <v>0</v>
      </c>
      <c r="Q210" s="23"/>
      <c r="R210" s="28" t="s">
        <v>3284</v>
      </c>
      <c r="S210" s="7" t="s">
        <v>146</v>
      </c>
      <c r="T210" s="6" t="s">
        <v>1520</v>
      </c>
      <c r="U210" s="6" t="s">
        <v>39</v>
      </c>
      <c r="V210" s="24" t="e">
        <f t="shared" ca="1" si="2"/>
        <v>#NAME?</v>
      </c>
      <c r="W210" s="24"/>
      <c r="X210" s="24"/>
      <c r="Y210" s="6" t="s">
        <v>254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2922</v>
      </c>
      <c r="B211" s="106" t="s">
        <v>1521</v>
      </c>
      <c r="C211" s="9">
        <v>388028</v>
      </c>
      <c r="D211" s="9" t="s">
        <v>19</v>
      </c>
      <c r="E211" s="9" t="s">
        <v>20</v>
      </c>
      <c r="F211" s="7" t="s">
        <v>450</v>
      </c>
      <c r="G211" s="7" t="e">
        <f t="shared" ca="1" si="0"/>
        <v>#NAME?</v>
      </c>
      <c r="H211" s="8" t="s">
        <v>162</v>
      </c>
      <c r="I211" s="24" t="s">
        <v>163</v>
      </c>
      <c r="J211" s="9" t="str">
        <f t="shared" si="3"/>
        <v>Não</v>
      </c>
      <c r="K211" s="232">
        <v>45330</v>
      </c>
      <c r="L211" s="6"/>
      <c r="M211" s="9" t="s">
        <v>42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146</v>
      </c>
      <c r="T211" s="9" t="s">
        <v>1523</v>
      </c>
      <c r="U211" s="6" t="s">
        <v>46</v>
      </c>
      <c r="V211" s="24" t="e">
        <f t="shared" ca="1" si="2"/>
        <v>#NAME?</v>
      </c>
      <c r="W211" s="24"/>
      <c r="X211" s="24"/>
      <c r="Y211" s="6" t="s">
        <v>254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2922</v>
      </c>
      <c r="B212" s="106" t="s">
        <v>3285</v>
      </c>
      <c r="C212" s="9">
        <v>388035</v>
      </c>
      <c r="D212" s="9" t="s">
        <v>19</v>
      </c>
      <c r="E212" s="9" t="s">
        <v>20</v>
      </c>
      <c r="F212" s="7" t="s">
        <v>450</v>
      </c>
      <c r="G212" s="7" t="e">
        <f t="shared" ca="1" si="0"/>
        <v>#NAME?</v>
      </c>
      <c r="H212" s="8" t="s">
        <v>162</v>
      </c>
      <c r="I212" s="24" t="s">
        <v>163</v>
      </c>
      <c r="J212" s="9" t="str">
        <f t="shared" si="3"/>
        <v>Não</v>
      </c>
      <c r="K212" s="232">
        <v>45331</v>
      </c>
      <c r="L212" s="6"/>
      <c r="M212" s="9" t="s">
        <v>42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188</v>
      </c>
      <c r="T212" s="9" t="s">
        <v>1396</v>
      </c>
      <c r="U212" s="6" t="s">
        <v>46</v>
      </c>
      <c r="V212" s="24" t="e">
        <f t="shared" ca="1" si="2"/>
        <v>#NAME?</v>
      </c>
      <c r="W212" s="24"/>
      <c r="X212" s="24"/>
      <c r="Y212" s="6" t="s">
        <v>254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2922</v>
      </c>
      <c r="B213" s="3" t="s">
        <v>1531</v>
      </c>
      <c r="C213" s="9">
        <v>330314</v>
      </c>
      <c r="D213" s="9" t="s">
        <v>19</v>
      </c>
      <c r="E213" s="9" t="s">
        <v>34</v>
      </c>
      <c r="F213" s="9" t="s">
        <v>35</v>
      </c>
      <c r="G213" s="7" t="e">
        <f t="shared" ca="1" si="0"/>
        <v>#NAME?</v>
      </c>
      <c r="H213" s="8" t="s">
        <v>162</v>
      </c>
      <c r="I213" s="24" t="s">
        <v>163</v>
      </c>
      <c r="J213" s="9" t="str">
        <f t="shared" si="3"/>
        <v>Sim</v>
      </c>
      <c r="K213" s="232">
        <v>44263</v>
      </c>
      <c r="L213" s="6"/>
      <c r="M213" s="6" t="s">
        <v>87</v>
      </c>
      <c r="N213" s="10">
        <v>2.5000000000000001E-2</v>
      </c>
      <c r="O213" s="9" t="s">
        <v>184</v>
      </c>
      <c r="P213" s="234">
        <v>0.2</v>
      </c>
      <c r="Q213" s="108" t="s">
        <v>3286</v>
      </c>
      <c r="R213" s="108" t="s">
        <v>3208</v>
      </c>
      <c r="S213" s="7" t="s">
        <v>146</v>
      </c>
      <c r="T213" s="6" t="s">
        <v>1533</v>
      </c>
      <c r="U213" s="6" t="s">
        <v>39</v>
      </c>
      <c r="V213" s="24" t="e">
        <f t="shared" ca="1" si="2"/>
        <v>#NAME?</v>
      </c>
      <c r="W213" s="24"/>
      <c r="X213" s="24"/>
      <c r="Y213" s="6" t="s">
        <v>148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2922</v>
      </c>
      <c r="B214" s="3" t="s">
        <v>3287</v>
      </c>
      <c r="C214" s="9">
        <v>285004</v>
      </c>
      <c r="D214" s="9" t="s">
        <v>19</v>
      </c>
      <c r="E214" s="9" t="s">
        <v>34</v>
      </c>
      <c r="F214" s="9" t="s">
        <v>35</v>
      </c>
      <c r="G214" s="7" t="e">
        <f t="shared" ca="1" si="0"/>
        <v>#NAME?</v>
      </c>
      <c r="H214" s="8" t="s">
        <v>162</v>
      </c>
      <c r="I214" s="24" t="s">
        <v>163</v>
      </c>
      <c r="J214" s="9" t="str">
        <f t="shared" si="3"/>
        <v>Não</v>
      </c>
      <c r="K214" s="232">
        <v>44319</v>
      </c>
      <c r="L214" s="6"/>
      <c r="M214" s="6" t="s">
        <v>201</v>
      </c>
      <c r="N214" s="10">
        <v>1.4999999999999999E-2</v>
      </c>
      <c r="O214" s="9" t="s">
        <v>37</v>
      </c>
      <c r="P214" s="234">
        <v>0.1</v>
      </c>
      <c r="Q214" s="28"/>
      <c r="R214" s="28" t="s">
        <v>3288</v>
      </c>
      <c r="S214" s="7" t="s">
        <v>146</v>
      </c>
      <c r="T214" s="6" t="s">
        <v>3289</v>
      </c>
      <c r="U214" s="6" t="s">
        <v>39</v>
      </c>
      <c r="V214" s="24" t="e">
        <f t="shared" ca="1" si="2"/>
        <v>#NAME?</v>
      </c>
      <c r="W214" s="24"/>
      <c r="X214" s="24"/>
      <c r="Y214" s="6" t="s">
        <v>254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2922</v>
      </c>
      <c r="B215" s="37" t="s">
        <v>3290</v>
      </c>
      <c r="C215" s="9">
        <v>338374</v>
      </c>
      <c r="D215" s="9" t="s">
        <v>2924</v>
      </c>
      <c r="E215" s="9" t="s">
        <v>20</v>
      </c>
      <c r="F215" s="6" t="s">
        <v>2931</v>
      </c>
      <c r="G215" s="7" t="e">
        <f t="shared" ca="1" si="0"/>
        <v>#NAME?</v>
      </c>
      <c r="H215" s="8" t="s">
        <v>144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201</v>
      </c>
      <c r="N215" s="10">
        <v>0.01</v>
      </c>
      <c r="O215" s="9" t="s">
        <v>37</v>
      </c>
      <c r="P215" s="234">
        <v>0.1</v>
      </c>
      <c r="Q215" s="235"/>
      <c r="R215" s="108"/>
      <c r="S215" s="7" t="s">
        <v>146</v>
      </c>
      <c r="T215" s="6" t="s">
        <v>3291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2933</v>
      </c>
      <c r="BH215" s="110">
        <v>0</v>
      </c>
      <c r="BI215" s="110" t="s">
        <v>2933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2922</v>
      </c>
      <c r="B216" s="3" t="s">
        <v>3292</v>
      </c>
      <c r="C216" s="9">
        <v>437539</v>
      </c>
      <c r="D216" s="9" t="s">
        <v>2924</v>
      </c>
      <c r="E216" s="9" t="s">
        <v>20</v>
      </c>
      <c r="F216" s="6" t="s">
        <v>2925</v>
      </c>
      <c r="G216" s="7" t="e">
        <f t="shared" ca="1" si="0"/>
        <v>#NAME?</v>
      </c>
      <c r="H216" s="8" t="s">
        <v>144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201</v>
      </c>
      <c r="N216" s="10">
        <v>0.01</v>
      </c>
      <c r="O216" s="9" t="s">
        <v>37</v>
      </c>
      <c r="P216" s="234">
        <v>0.1</v>
      </c>
      <c r="Q216" s="235"/>
      <c r="R216" s="108"/>
      <c r="S216" s="7" t="s">
        <v>146</v>
      </c>
      <c r="T216" s="6" t="s">
        <v>3293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2933</v>
      </c>
      <c r="BH216" s="110">
        <v>0</v>
      </c>
      <c r="BI216" s="110" t="s">
        <v>2933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2922</v>
      </c>
      <c r="B217" s="3" t="s">
        <v>3294</v>
      </c>
      <c r="C217" s="9">
        <v>629394</v>
      </c>
      <c r="D217" s="9" t="s">
        <v>19</v>
      </c>
      <c r="E217" s="9" t="s">
        <v>34</v>
      </c>
      <c r="F217" s="6" t="s">
        <v>263</v>
      </c>
      <c r="G217" s="7" t="e">
        <f t="shared" ca="1" si="0"/>
        <v>#NAME?</v>
      </c>
      <c r="H217" s="8" t="s">
        <v>144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201</v>
      </c>
      <c r="N217" s="10">
        <v>1.4999999999999999E-2</v>
      </c>
      <c r="O217" s="9" t="s">
        <v>37</v>
      </c>
      <c r="P217" s="234">
        <v>0.1</v>
      </c>
      <c r="Q217" s="28"/>
      <c r="R217" s="28"/>
      <c r="S217" s="7" t="s">
        <v>146</v>
      </c>
      <c r="T217" s="6" t="s">
        <v>3295</v>
      </c>
      <c r="U217" s="6" t="s">
        <v>39</v>
      </c>
      <c r="V217" s="24" t="e">
        <f t="shared" ca="1" si="2"/>
        <v>#NAME?</v>
      </c>
      <c r="W217" s="24"/>
      <c r="X217" s="24"/>
      <c r="Y217" s="6" t="s">
        <v>254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2933</v>
      </c>
      <c r="BH217" s="110">
        <v>0</v>
      </c>
      <c r="BI217" s="110" t="s">
        <v>2933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2922</v>
      </c>
      <c r="B218" s="3" t="s">
        <v>1574</v>
      </c>
      <c r="C218" s="9">
        <v>32879</v>
      </c>
      <c r="D218" s="9" t="s">
        <v>19</v>
      </c>
      <c r="E218" s="9" t="s">
        <v>34</v>
      </c>
      <c r="F218" s="9" t="s">
        <v>35</v>
      </c>
      <c r="G218" s="7" t="e">
        <f t="shared" ca="1" si="0"/>
        <v>#NAME?</v>
      </c>
      <c r="H218" s="8" t="s">
        <v>162</v>
      </c>
      <c r="I218" s="24" t="s">
        <v>163</v>
      </c>
      <c r="J218" s="9" t="str">
        <f t="shared" si="3"/>
        <v>Não</v>
      </c>
      <c r="K218" s="232">
        <v>44273</v>
      </c>
      <c r="L218" s="6"/>
      <c r="M218" s="6" t="s">
        <v>201</v>
      </c>
      <c r="N218" s="10">
        <v>1.4999999999999999E-2</v>
      </c>
      <c r="O218" s="9" t="s">
        <v>37</v>
      </c>
      <c r="P218" s="234">
        <v>0.1</v>
      </c>
      <c r="Q218" s="108"/>
      <c r="R218" s="108"/>
      <c r="S218" s="7" t="s">
        <v>146</v>
      </c>
      <c r="T218" s="6" t="s">
        <v>1576</v>
      </c>
      <c r="U218" s="6" t="s">
        <v>39</v>
      </c>
      <c r="V218" s="24" t="e">
        <f t="shared" ca="1" si="2"/>
        <v>#NAME?</v>
      </c>
      <c r="W218" s="24"/>
      <c r="X218" s="24"/>
      <c r="Y218" s="6" t="s">
        <v>254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2922</v>
      </c>
      <c r="B219" s="106" t="s">
        <v>3296</v>
      </c>
      <c r="C219" s="9">
        <v>33154</v>
      </c>
      <c r="D219" s="9" t="s">
        <v>19</v>
      </c>
      <c r="E219" s="9" t="s">
        <v>34</v>
      </c>
      <c r="F219" s="9" t="s">
        <v>2972</v>
      </c>
      <c r="G219" s="7" t="e">
        <f t="shared" ca="1" si="0"/>
        <v>#NAME?</v>
      </c>
      <c r="H219" s="8" t="s">
        <v>162</v>
      </c>
      <c r="I219" s="24" t="s">
        <v>163</v>
      </c>
      <c r="J219" s="9" t="str">
        <f t="shared" si="3"/>
        <v>Não</v>
      </c>
      <c r="K219" s="232">
        <v>44263</v>
      </c>
      <c r="L219" s="6"/>
      <c r="M219" s="6" t="s">
        <v>58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146</v>
      </c>
      <c r="T219" s="9" t="s">
        <v>1591</v>
      </c>
      <c r="U219" s="6" t="s">
        <v>39</v>
      </c>
      <c r="V219" s="24" t="e">
        <f t="shared" ca="1" si="2"/>
        <v>#NAME?</v>
      </c>
      <c r="W219" s="24"/>
      <c r="X219" s="24"/>
      <c r="Y219" s="6" t="s">
        <v>254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2922</v>
      </c>
      <c r="B220" s="106" t="s">
        <v>3297</v>
      </c>
      <c r="C220" s="9">
        <v>34322</v>
      </c>
      <c r="D220" s="9" t="s">
        <v>19</v>
      </c>
      <c r="E220" s="9" t="s">
        <v>34</v>
      </c>
      <c r="F220" s="9" t="s">
        <v>35</v>
      </c>
      <c r="G220" s="7" t="e">
        <f t="shared" ca="1" si="0"/>
        <v>#NAME?</v>
      </c>
      <c r="H220" s="8" t="s">
        <v>162</v>
      </c>
      <c r="I220" s="24" t="s">
        <v>163</v>
      </c>
      <c r="J220" s="9" t="str">
        <f t="shared" si="3"/>
        <v>Não</v>
      </c>
      <c r="K220" s="232">
        <v>44263</v>
      </c>
      <c r="L220" s="6"/>
      <c r="M220" s="6" t="s">
        <v>346</v>
      </c>
      <c r="N220" s="233">
        <v>0.02</v>
      </c>
      <c r="O220" s="9" t="s">
        <v>37</v>
      </c>
      <c r="P220" s="234">
        <v>0.2</v>
      </c>
      <c r="Q220" s="45"/>
      <c r="R220" s="108" t="s">
        <v>3298</v>
      </c>
      <c r="S220" s="7" t="s">
        <v>146</v>
      </c>
      <c r="T220" s="9" t="s">
        <v>1606</v>
      </c>
      <c r="U220" s="6" t="s">
        <v>39</v>
      </c>
      <c r="V220" s="24" t="e">
        <f t="shared" ca="1" si="2"/>
        <v>#NAME?</v>
      </c>
      <c r="W220" s="24"/>
      <c r="X220" s="24"/>
      <c r="Y220" s="6" t="s">
        <v>254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2922</v>
      </c>
      <c r="B221" s="106" t="s">
        <v>3297</v>
      </c>
      <c r="C221" s="9">
        <v>34368</v>
      </c>
      <c r="D221" s="244" t="s">
        <v>19</v>
      </c>
      <c r="E221" s="244" t="s">
        <v>34</v>
      </c>
      <c r="F221" s="244" t="s">
        <v>35</v>
      </c>
      <c r="G221" s="7" t="e">
        <f t="shared" ca="1" si="0"/>
        <v>#NAME?</v>
      </c>
      <c r="H221" s="245" t="s">
        <v>162</v>
      </c>
      <c r="I221" s="24" t="s">
        <v>163</v>
      </c>
      <c r="J221" s="9" t="str">
        <f t="shared" si="3"/>
        <v>Não</v>
      </c>
      <c r="K221" s="246">
        <v>44390</v>
      </c>
      <c r="L221" s="247"/>
      <c r="M221" s="247" t="s">
        <v>201</v>
      </c>
      <c r="N221" s="251">
        <v>1.4999999999999999E-2</v>
      </c>
      <c r="O221" s="251"/>
      <c r="P221" s="249"/>
      <c r="Q221" s="45"/>
      <c r="R221" s="108" t="s">
        <v>3299</v>
      </c>
      <c r="S221" s="7" t="s">
        <v>146</v>
      </c>
      <c r="T221" s="9" t="s">
        <v>1606</v>
      </c>
      <c r="U221" s="6" t="s">
        <v>39</v>
      </c>
      <c r="V221" s="24" t="e">
        <f t="shared" ca="1" si="2"/>
        <v>#NAME?</v>
      </c>
      <c r="W221" s="24"/>
      <c r="X221" s="24"/>
      <c r="Y221" s="6" t="s">
        <v>254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2922</v>
      </c>
      <c r="B222" s="3" t="s">
        <v>1634</v>
      </c>
      <c r="C222" s="9">
        <v>649332</v>
      </c>
      <c r="D222" s="9" t="s">
        <v>19</v>
      </c>
      <c r="E222" s="9" t="s">
        <v>34</v>
      </c>
      <c r="F222" s="9" t="s">
        <v>263</v>
      </c>
      <c r="G222" s="7" t="e">
        <f t="shared" ca="1" si="0"/>
        <v>#NAME?</v>
      </c>
      <c r="H222" s="8" t="s">
        <v>162</v>
      </c>
      <c r="I222" s="24" t="s">
        <v>163</v>
      </c>
      <c r="J222" s="9" t="str">
        <f t="shared" si="3"/>
        <v>Não</v>
      </c>
      <c r="K222" s="232">
        <v>44715</v>
      </c>
      <c r="L222" s="7"/>
      <c r="M222" s="6" t="s">
        <v>58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146</v>
      </c>
      <c r="T222" s="6" t="s">
        <v>1636</v>
      </c>
      <c r="U222" s="6" t="s">
        <v>60</v>
      </c>
      <c r="V222" s="24" t="e">
        <f t="shared" ca="1" si="2"/>
        <v>#NAME?</v>
      </c>
      <c r="W222" s="24"/>
      <c r="X222" s="24"/>
      <c r="Y222" s="6" t="s">
        <v>254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2922</v>
      </c>
      <c r="B223" s="3" t="s">
        <v>3300</v>
      </c>
      <c r="C223" s="9">
        <v>448575</v>
      </c>
      <c r="D223" s="9" t="s">
        <v>19</v>
      </c>
      <c r="E223" s="9" t="s">
        <v>34</v>
      </c>
      <c r="F223" s="9" t="s">
        <v>35</v>
      </c>
      <c r="G223" s="7" t="e">
        <f t="shared" ca="1" si="0"/>
        <v>#NAME?</v>
      </c>
      <c r="H223" s="8" t="s">
        <v>162</v>
      </c>
      <c r="I223" s="24" t="s">
        <v>163</v>
      </c>
      <c r="J223" s="9" t="str">
        <f t="shared" si="3"/>
        <v>Não</v>
      </c>
      <c r="K223" s="232">
        <v>44298</v>
      </c>
      <c r="L223" s="7"/>
      <c r="M223" s="6" t="s">
        <v>42</v>
      </c>
      <c r="N223" s="26">
        <v>7.0000000000000001E-3</v>
      </c>
      <c r="O223" s="9" t="s">
        <v>25</v>
      </c>
      <c r="P223" s="234">
        <v>0</v>
      </c>
      <c r="Q223" s="28"/>
      <c r="R223" s="235" t="s">
        <v>3301</v>
      </c>
      <c r="S223" s="7" t="s">
        <v>146</v>
      </c>
      <c r="T223" s="6" t="s">
        <v>3302</v>
      </c>
      <c r="U223" s="6" t="s">
        <v>39</v>
      </c>
      <c r="V223" s="24" t="e">
        <f t="shared" ca="1" si="2"/>
        <v>#NAME?</v>
      </c>
      <c r="W223" s="24"/>
      <c r="X223" s="24"/>
      <c r="Y223" s="6" t="s">
        <v>254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2922</v>
      </c>
      <c r="B224" s="36" t="s">
        <v>3303</v>
      </c>
      <c r="C224" s="9">
        <v>580912</v>
      </c>
      <c r="D224" s="9" t="s">
        <v>2924</v>
      </c>
      <c r="E224" s="9" t="s">
        <v>20</v>
      </c>
      <c r="F224" s="9" t="s">
        <v>2925</v>
      </c>
      <c r="G224" s="7" t="e">
        <f t="shared" ca="1" si="0"/>
        <v>#NAME?</v>
      </c>
      <c r="H224" s="8" t="s">
        <v>162</v>
      </c>
      <c r="I224" s="24" t="s">
        <v>163</v>
      </c>
      <c r="J224" s="9" t="str">
        <f t="shared" si="3"/>
        <v>Não</v>
      </c>
      <c r="K224" s="232">
        <v>43620</v>
      </c>
      <c r="L224" s="6"/>
      <c r="M224" s="6" t="s">
        <v>201</v>
      </c>
      <c r="N224" s="233">
        <v>1.4999999999999999E-2</v>
      </c>
      <c r="O224" s="9" t="s">
        <v>37</v>
      </c>
      <c r="P224" s="234">
        <v>0.1</v>
      </c>
      <c r="Q224" s="36"/>
      <c r="R224" s="108" t="s">
        <v>3304</v>
      </c>
      <c r="S224" s="7" t="s">
        <v>146</v>
      </c>
      <c r="T224" s="9" t="s">
        <v>3305</v>
      </c>
      <c r="U224" s="6" t="s">
        <v>20</v>
      </c>
      <c r="V224" s="24" t="e">
        <f t="shared" ca="1" si="2"/>
        <v>#NAME?</v>
      </c>
      <c r="W224" s="24"/>
      <c r="X224" s="24"/>
      <c r="Y224" s="6" t="s">
        <v>254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2922</v>
      </c>
      <c r="B225" s="3" t="s">
        <v>1669</v>
      </c>
      <c r="C225" s="9">
        <v>382026</v>
      </c>
      <c r="D225" s="9" t="s">
        <v>19</v>
      </c>
      <c r="E225" s="9" t="s">
        <v>20</v>
      </c>
      <c r="F225" s="9" t="s">
        <v>3306</v>
      </c>
      <c r="G225" s="7" t="e">
        <f t="shared" ca="1" si="0"/>
        <v>#NAME?</v>
      </c>
      <c r="H225" s="8" t="s">
        <v>162</v>
      </c>
      <c r="I225" s="24" t="s">
        <v>163</v>
      </c>
      <c r="J225" s="9" t="str">
        <f t="shared" si="3"/>
        <v>Não</v>
      </c>
      <c r="K225" s="232">
        <v>45098</v>
      </c>
      <c r="L225" s="6"/>
      <c r="M225" s="6" t="s">
        <v>42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146</v>
      </c>
      <c r="T225" s="6" t="s">
        <v>1672</v>
      </c>
      <c r="U225" s="6" t="s">
        <v>20</v>
      </c>
      <c r="V225" s="24" t="e">
        <f t="shared" ca="1" si="2"/>
        <v>#NAME?</v>
      </c>
      <c r="W225" s="24"/>
      <c r="X225" s="24"/>
      <c r="Y225" s="6" t="s">
        <v>254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2922</v>
      </c>
      <c r="B226" s="3" t="s">
        <v>3307</v>
      </c>
      <c r="C226" s="9">
        <v>806458</v>
      </c>
      <c r="D226" s="9" t="s">
        <v>19</v>
      </c>
      <c r="E226" s="9" t="s">
        <v>20</v>
      </c>
      <c r="F226" s="9" t="s">
        <v>2956</v>
      </c>
      <c r="G226" s="7" t="e">
        <f t="shared" ca="1" si="0"/>
        <v>#NAME?</v>
      </c>
      <c r="H226" s="8" t="s">
        <v>153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42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146</v>
      </c>
      <c r="T226" s="12" t="s">
        <v>3308</v>
      </c>
      <c r="U226" s="6" t="s">
        <v>887</v>
      </c>
      <c r="V226" s="24" t="e">
        <f t="shared" ca="1" si="2"/>
        <v>#NAME?</v>
      </c>
      <c r="W226" s="24"/>
      <c r="X226" s="24" t="s">
        <v>52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2922</v>
      </c>
      <c r="B227" s="37" t="s">
        <v>3309</v>
      </c>
      <c r="C227" s="9">
        <v>425269</v>
      </c>
      <c r="D227" s="9" t="s">
        <v>19</v>
      </c>
      <c r="E227" s="9" t="s">
        <v>34</v>
      </c>
      <c r="F227" s="6" t="s">
        <v>263</v>
      </c>
      <c r="G227" s="7" t="e">
        <f t="shared" ca="1" si="0"/>
        <v>#NAME?</v>
      </c>
      <c r="H227" s="8" t="s">
        <v>144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58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146</v>
      </c>
      <c r="T227" s="6" t="s">
        <v>3310</v>
      </c>
      <c r="U227" s="6" t="s">
        <v>39</v>
      </c>
      <c r="V227" s="24" t="e">
        <f t="shared" ca="1" si="2"/>
        <v>#NAME?</v>
      </c>
      <c r="W227" s="24"/>
      <c r="X227" s="24"/>
      <c r="Y227" s="6" t="s">
        <v>254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2922</v>
      </c>
      <c r="B228" s="37" t="s">
        <v>3311</v>
      </c>
      <c r="C228" s="9">
        <v>584239</v>
      </c>
      <c r="D228" s="9" t="s">
        <v>2924</v>
      </c>
      <c r="E228" s="9" t="s">
        <v>20</v>
      </c>
      <c r="F228" s="6" t="s">
        <v>2931</v>
      </c>
      <c r="G228" s="7" t="e">
        <f t="shared" ca="1" si="0"/>
        <v>#NAME?</v>
      </c>
      <c r="H228" s="8" t="s">
        <v>144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58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188</v>
      </c>
      <c r="T228" s="6" t="s">
        <v>3312</v>
      </c>
      <c r="U228" s="6" t="s">
        <v>49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2933</v>
      </c>
      <c r="BH228" s="110">
        <v>0</v>
      </c>
      <c r="BI228" s="110" t="s">
        <v>2933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2922</v>
      </c>
      <c r="B229" s="37" t="s">
        <v>3313</v>
      </c>
      <c r="C229" s="9">
        <v>272112</v>
      </c>
      <c r="D229" s="9" t="s">
        <v>2924</v>
      </c>
      <c r="E229" s="9" t="s">
        <v>20</v>
      </c>
      <c r="F229" s="6" t="s">
        <v>2931</v>
      </c>
      <c r="G229" s="7" t="e">
        <f t="shared" ca="1" si="0"/>
        <v>#NAME?</v>
      </c>
      <c r="H229" s="8" t="s">
        <v>144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58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146</v>
      </c>
      <c r="T229" s="6" t="s">
        <v>3314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2933</v>
      </c>
      <c r="BH229" s="110">
        <v>0</v>
      </c>
      <c r="BI229" s="110" t="s">
        <v>2933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2922</v>
      </c>
      <c r="B230" s="36" t="s">
        <v>3315</v>
      </c>
      <c r="C230" s="9">
        <v>254177</v>
      </c>
      <c r="D230" s="9" t="s">
        <v>19</v>
      </c>
      <c r="E230" s="9" t="s">
        <v>20</v>
      </c>
      <c r="F230" s="9" t="s">
        <v>200</v>
      </c>
      <c r="G230" s="7" t="e">
        <f t="shared" ca="1" si="0"/>
        <v>#NAME?</v>
      </c>
      <c r="H230" s="8" t="s">
        <v>153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87</v>
      </c>
      <c r="N230" s="233">
        <v>0.02</v>
      </c>
      <c r="O230" s="9" t="s">
        <v>184</v>
      </c>
      <c r="P230" s="234">
        <v>0.2</v>
      </c>
      <c r="Q230" s="108"/>
      <c r="R230" s="108" t="s">
        <v>3316</v>
      </c>
      <c r="S230" s="7" t="s">
        <v>146</v>
      </c>
      <c r="T230" s="9" t="s">
        <v>3317</v>
      </c>
      <c r="U230" s="6" t="s">
        <v>20</v>
      </c>
      <c r="V230" s="24" t="e">
        <f t="shared" ca="1" si="2"/>
        <v>#NAME?</v>
      </c>
      <c r="W230" s="24"/>
      <c r="X230" s="24"/>
      <c r="Y230" s="6" t="s">
        <v>254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2922</v>
      </c>
      <c r="B231" s="37" t="s">
        <v>3315</v>
      </c>
      <c r="C231" s="9">
        <v>33371</v>
      </c>
      <c r="D231" s="9" t="s">
        <v>19</v>
      </c>
      <c r="E231" s="9" t="s">
        <v>20</v>
      </c>
      <c r="F231" s="9" t="s">
        <v>200</v>
      </c>
      <c r="G231" s="7" t="e">
        <f t="shared" ca="1" si="0"/>
        <v>#NAME?</v>
      </c>
      <c r="H231" s="8" t="s">
        <v>153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58</v>
      </c>
      <c r="N231" s="26">
        <v>1.2E-2</v>
      </c>
      <c r="O231" s="6" t="s">
        <v>37</v>
      </c>
      <c r="P231" s="234">
        <v>0.1</v>
      </c>
      <c r="Q231" s="108"/>
      <c r="R231" s="108" t="s">
        <v>3318</v>
      </c>
      <c r="S231" s="7" t="s">
        <v>146</v>
      </c>
      <c r="T231" s="6" t="s">
        <v>3317</v>
      </c>
      <c r="U231" s="6" t="s">
        <v>20</v>
      </c>
      <c r="V231" s="24" t="e">
        <f t="shared" ca="1" si="2"/>
        <v>#NAME?</v>
      </c>
      <c r="W231" s="24"/>
      <c r="X231" s="24"/>
      <c r="Y231" s="6" t="s">
        <v>254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2922</v>
      </c>
      <c r="B232" s="36" t="s">
        <v>3319</v>
      </c>
      <c r="C232" s="9">
        <v>439655</v>
      </c>
      <c r="D232" s="9" t="s">
        <v>19</v>
      </c>
      <c r="E232" s="9" t="s">
        <v>20</v>
      </c>
      <c r="F232" s="9" t="s">
        <v>200</v>
      </c>
      <c r="G232" s="7" t="e">
        <f t="shared" ca="1" si="0"/>
        <v>#NAME?</v>
      </c>
      <c r="H232" s="8" t="s">
        <v>153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201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3320</v>
      </c>
      <c r="S232" s="7" t="s">
        <v>146</v>
      </c>
      <c r="T232" s="9" t="s">
        <v>3321</v>
      </c>
      <c r="U232" s="6" t="s">
        <v>20</v>
      </c>
      <c r="V232" s="24" t="e">
        <f t="shared" ca="1" si="2"/>
        <v>#NAME?</v>
      </c>
      <c r="W232" s="24"/>
      <c r="X232" s="24"/>
      <c r="Y232" s="6" t="s">
        <v>148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2922</v>
      </c>
      <c r="B233" s="36" t="s">
        <v>3322</v>
      </c>
      <c r="C233" s="9">
        <v>33344</v>
      </c>
      <c r="D233" s="9" t="s">
        <v>19</v>
      </c>
      <c r="E233" s="9" t="s">
        <v>34</v>
      </c>
      <c r="F233" s="9" t="s">
        <v>617</v>
      </c>
      <c r="G233" s="7" t="e">
        <f t="shared" ca="1" si="0"/>
        <v>#NAME?</v>
      </c>
      <c r="H233" s="8" t="s">
        <v>162</v>
      </c>
      <c r="I233" s="24" t="s">
        <v>163</v>
      </c>
      <c r="J233" s="9" t="str">
        <f t="shared" si="3"/>
        <v>Não</v>
      </c>
      <c r="K233" s="232">
        <v>44680</v>
      </c>
      <c r="L233" s="6"/>
      <c r="M233" s="6" t="s">
        <v>42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146</v>
      </c>
      <c r="T233" s="9" t="s">
        <v>3323</v>
      </c>
      <c r="U233" s="6" t="s">
        <v>60</v>
      </c>
      <c r="V233" s="24" t="e">
        <f t="shared" ca="1" si="2"/>
        <v>#NAME?</v>
      </c>
      <c r="W233" s="24"/>
      <c r="X233" s="24"/>
      <c r="Y233" s="6" t="s">
        <v>254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2922</v>
      </c>
      <c r="B234" s="37" t="s">
        <v>3322</v>
      </c>
      <c r="C234" s="9">
        <v>560930</v>
      </c>
      <c r="D234" s="9" t="s">
        <v>19</v>
      </c>
      <c r="E234" s="9" t="s">
        <v>34</v>
      </c>
      <c r="F234" s="6" t="s">
        <v>617</v>
      </c>
      <c r="G234" s="7" t="e">
        <f t="shared" ca="1" si="0"/>
        <v>#NAME?</v>
      </c>
      <c r="H234" s="8" t="s">
        <v>144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42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146</v>
      </c>
      <c r="T234" s="6" t="s">
        <v>3323</v>
      </c>
      <c r="U234" s="6" t="s">
        <v>60</v>
      </c>
      <c r="V234" s="24" t="e">
        <f t="shared" ca="1" si="2"/>
        <v>#NAME?</v>
      </c>
      <c r="W234" s="24"/>
      <c r="X234" s="24"/>
      <c r="Y234" s="6" t="s">
        <v>254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2933</v>
      </c>
      <c r="BH234" s="110">
        <v>0</v>
      </c>
      <c r="BI234" s="110" t="s">
        <v>2933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2922</v>
      </c>
      <c r="B235" s="3" t="s">
        <v>1755</v>
      </c>
      <c r="C235" s="9">
        <v>47841</v>
      </c>
      <c r="D235" s="9" t="s">
        <v>19</v>
      </c>
      <c r="E235" s="9" t="s">
        <v>34</v>
      </c>
      <c r="F235" s="6" t="s">
        <v>35</v>
      </c>
      <c r="G235" s="7" t="e">
        <f t="shared" ca="1" si="0"/>
        <v>#NAME?</v>
      </c>
      <c r="H235" s="8" t="s">
        <v>162</v>
      </c>
      <c r="I235" s="24" t="s">
        <v>163</v>
      </c>
      <c r="J235" s="9" t="str">
        <f t="shared" si="3"/>
        <v>Não</v>
      </c>
      <c r="K235" s="25">
        <v>44357</v>
      </c>
      <c r="L235" s="6"/>
      <c r="M235" s="6" t="s">
        <v>201</v>
      </c>
      <c r="N235" s="10">
        <v>1.4999999999999999E-2</v>
      </c>
      <c r="O235" s="9" t="s">
        <v>37</v>
      </c>
      <c r="P235" s="234">
        <v>0.1</v>
      </c>
      <c r="Q235" s="28"/>
      <c r="R235" s="28"/>
      <c r="S235" s="7" t="s">
        <v>146</v>
      </c>
      <c r="T235" s="6" t="s">
        <v>1757</v>
      </c>
      <c r="U235" s="6" t="s">
        <v>39</v>
      </c>
      <c r="V235" s="24" t="e">
        <f t="shared" ca="1" si="2"/>
        <v>#NAME?</v>
      </c>
      <c r="W235" s="24"/>
      <c r="X235" s="24"/>
      <c r="Y235" s="6" t="s">
        <v>254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2922</v>
      </c>
      <c r="B236" s="36" t="s">
        <v>3324</v>
      </c>
      <c r="C236" s="9">
        <v>451710</v>
      </c>
      <c r="D236" s="9" t="s">
        <v>2990</v>
      </c>
      <c r="E236" s="9" t="s">
        <v>20</v>
      </c>
      <c r="F236" s="9" t="s">
        <v>2990</v>
      </c>
      <c r="G236" s="7" t="e">
        <f t="shared" ca="1" si="0"/>
        <v>#NAME?</v>
      </c>
      <c r="H236" s="8" t="s">
        <v>153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87</v>
      </c>
      <c r="N236" s="10">
        <v>2.5000000000000001E-2</v>
      </c>
      <c r="O236" s="9" t="s">
        <v>184</v>
      </c>
      <c r="P236" s="234">
        <v>0.2</v>
      </c>
      <c r="Q236" s="108"/>
      <c r="R236" s="108"/>
      <c r="S236" s="7" t="s">
        <v>146</v>
      </c>
      <c r="T236" s="9" t="s">
        <v>3325</v>
      </c>
      <c r="U236" s="6" t="s">
        <v>20</v>
      </c>
      <c r="V236" s="24" t="e">
        <f t="shared" ca="1" si="2"/>
        <v>#NAME?</v>
      </c>
      <c r="W236" s="24"/>
      <c r="X236" s="24"/>
      <c r="Y236" s="6" t="s">
        <v>254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2922</v>
      </c>
      <c r="B237" s="3" t="s">
        <v>3326</v>
      </c>
      <c r="C237" s="9">
        <v>465277</v>
      </c>
      <c r="D237" s="9" t="s">
        <v>19</v>
      </c>
      <c r="E237" s="9" t="s">
        <v>34</v>
      </c>
      <c r="F237" s="6" t="s">
        <v>2972</v>
      </c>
      <c r="G237" s="7" t="e">
        <f t="shared" ca="1" si="0"/>
        <v>#NAME?</v>
      </c>
      <c r="H237" s="8" t="s">
        <v>144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42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146</v>
      </c>
      <c r="T237" s="6" t="s">
        <v>3327</v>
      </c>
      <c r="U237" s="6" t="s">
        <v>39</v>
      </c>
      <c r="V237" s="24" t="e">
        <f t="shared" ca="1" si="2"/>
        <v>#NAME?</v>
      </c>
      <c r="W237" s="24"/>
      <c r="X237" s="24"/>
      <c r="Y237" s="6" t="s">
        <v>254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2922</v>
      </c>
      <c r="B238" s="36" t="s">
        <v>3328</v>
      </c>
      <c r="C238" s="9">
        <v>356345</v>
      </c>
      <c r="D238" s="9" t="s">
        <v>19</v>
      </c>
      <c r="E238" s="9" t="s">
        <v>34</v>
      </c>
      <c r="F238" s="9" t="s">
        <v>35</v>
      </c>
      <c r="G238" s="7" t="e">
        <f t="shared" ca="1" si="0"/>
        <v>#NAME?</v>
      </c>
      <c r="H238" s="8" t="s">
        <v>162</v>
      </c>
      <c r="I238" s="24" t="s">
        <v>163</v>
      </c>
      <c r="J238" s="9" t="str">
        <f t="shared" si="3"/>
        <v>Não</v>
      </c>
      <c r="K238" s="232">
        <v>44797</v>
      </c>
      <c r="L238" s="6"/>
      <c r="M238" s="6" t="s">
        <v>58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146</v>
      </c>
      <c r="T238" s="9" t="s">
        <v>1784</v>
      </c>
      <c r="U238" s="9" t="s">
        <v>39</v>
      </c>
      <c r="V238" s="24" t="e">
        <f t="shared" ca="1" si="2"/>
        <v>#NAME?</v>
      </c>
      <c r="W238" s="24"/>
      <c r="X238" s="24"/>
      <c r="Y238" s="6" t="s">
        <v>254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2922</v>
      </c>
      <c r="B239" s="36" t="s">
        <v>3329</v>
      </c>
      <c r="C239" s="9">
        <v>86469</v>
      </c>
      <c r="D239" s="9" t="s">
        <v>2990</v>
      </c>
      <c r="E239" s="9" t="s">
        <v>20</v>
      </c>
      <c r="F239" s="9" t="s">
        <v>2990</v>
      </c>
      <c r="G239" s="7" t="e">
        <f t="shared" ca="1" si="0"/>
        <v>#NAME?</v>
      </c>
      <c r="H239" s="8" t="s">
        <v>162</v>
      </c>
      <c r="I239" s="24" t="s">
        <v>163</v>
      </c>
      <c r="J239" s="9" t="str">
        <f t="shared" si="3"/>
        <v>Não</v>
      </c>
      <c r="K239" s="232">
        <v>43538</v>
      </c>
      <c r="L239" s="6"/>
      <c r="M239" s="6" t="s">
        <v>87</v>
      </c>
      <c r="N239" s="233">
        <v>0.01</v>
      </c>
      <c r="O239" s="9" t="s">
        <v>184</v>
      </c>
      <c r="P239" s="234">
        <v>0.2</v>
      </c>
      <c r="Q239" s="108"/>
      <c r="R239" s="108"/>
      <c r="S239" s="7" t="s">
        <v>146</v>
      </c>
      <c r="T239" s="9" t="s">
        <v>3330</v>
      </c>
      <c r="U239" s="9" t="s">
        <v>20</v>
      </c>
      <c r="V239" s="24" t="e">
        <f t="shared" ca="1" si="2"/>
        <v>#NAME?</v>
      </c>
      <c r="W239" s="24"/>
      <c r="X239" s="24"/>
      <c r="Y239" s="6" t="s">
        <v>254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2922</v>
      </c>
      <c r="B240" s="36" t="s">
        <v>3331</v>
      </c>
      <c r="C240" s="9">
        <v>338375</v>
      </c>
      <c r="D240" s="9" t="s">
        <v>2924</v>
      </c>
      <c r="E240" s="9" t="s">
        <v>20</v>
      </c>
      <c r="F240" s="9" t="s">
        <v>2925</v>
      </c>
      <c r="G240" s="7" t="e">
        <f t="shared" ca="1" si="0"/>
        <v>#NAME?</v>
      </c>
      <c r="H240" s="8" t="s">
        <v>162</v>
      </c>
      <c r="I240" s="24" t="s">
        <v>163</v>
      </c>
      <c r="J240" s="9" t="str">
        <f t="shared" si="3"/>
        <v>Não</v>
      </c>
      <c r="K240" s="232">
        <v>43601</v>
      </c>
      <c r="L240" s="6"/>
      <c r="M240" s="6" t="s">
        <v>87</v>
      </c>
      <c r="N240" s="233">
        <v>0.02</v>
      </c>
      <c r="O240" s="9" t="s">
        <v>184</v>
      </c>
      <c r="P240" s="234">
        <v>0.2</v>
      </c>
      <c r="Q240" s="108"/>
      <c r="R240" s="108"/>
      <c r="S240" s="7" t="s">
        <v>146</v>
      </c>
      <c r="T240" s="9" t="s">
        <v>3332</v>
      </c>
      <c r="U240" s="6" t="s">
        <v>20</v>
      </c>
      <c r="V240" s="24" t="e">
        <f t="shared" ca="1" si="2"/>
        <v>#NAME?</v>
      </c>
      <c r="W240" s="24"/>
      <c r="X240" s="24"/>
      <c r="Y240" s="6" t="s">
        <v>254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2922</v>
      </c>
      <c r="B241" s="3" t="s">
        <v>3333</v>
      </c>
      <c r="C241" s="9">
        <v>472226</v>
      </c>
      <c r="D241" s="9" t="s">
        <v>19</v>
      </c>
      <c r="E241" s="9" t="s">
        <v>34</v>
      </c>
      <c r="F241" s="6" t="s">
        <v>263</v>
      </c>
      <c r="G241" s="7" t="e">
        <f t="shared" ca="1" si="0"/>
        <v>#NAME?</v>
      </c>
      <c r="H241" s="8" t="s">
        <v>144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201</v>
      </c>
      <c r="N241" s="10">
        <v>1.4999999999999999E-2</v>
      </c>
      <c r="O241" s="9" t="s">
        <v>37</v>
      </c>
      <c r="P241" s="234">
        <v>0.1</v>
      </c>
      <c r="Q241" s="28"/>
      <c r="R241" s="28"/>
      <c r="S241" s="7" t="s">
        <v>146</v>
      </c>
      <c r="T241" s="6" t="s">
        <v>3334</v>
      </c>
      <c r="U241" s="6" t="s">
        <v>39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2933</v>
      </c>
      <c r="BH241" s="110">
        <v>0</v>
      </c>
      <c r="BI241" s="110" t="s">
        <v>2933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2922</v>
      </c>
      <c r="B242" s="3" t="s">
        <v>3335</v>
      </c>
      <c r="C242" s="9">
        <v>441280</v>
      </c>
      <c r="D242" s="9" t="s">
        <v>19</v>
      </c>
      <c r="E242" s="9" t="s">
        <v>34</v>
      </c>
      <c r="F242" s="6" t="s">
        <v>2972</v>
      </c>
      <c r="G242" s="7" t="e">
        <f t="shared" ca="1" si="0"/>
        <v>#NAME?</v>
      </c>
      <c r="H242" s="8" t="s">
        <v>144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346</v>
      </c>
      <c r="N242" s="10">
        <v>0.02</v>
      </c>
      <c r="O242" s="9" t="s">
        <v>37</v>
      </c>
      <c r="P242" s="234">
        <v>0.2</v>
      </c>
      <c r="Q242" s="108"/>
      <c r="R242" s="108"/>
      <c r="S242" s="7" t="s">
        <v>146</v>
      </c>
      <c r="T242" s="6" t="s">
        <v>3336</v>
      </c>
      <c r="U242" s="6" t="s">
        <v>39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2933</v>
      </c>
      <c r="BH242" s="110">
        <v>0</v>
      </c>
      <c r="BI242" s="110" t="s">
        <v>2933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2922</v>
      </c>
      <c r="B243" s="3" t="s">
        <v>3337</v>
      </c>
      <c r="C243" s="9">
        <v>355808</v>
      </c>
      <c r="D243" s="9" t="s">
        <v>19</v>
      </c>
      <c r="E243" s="9" t="s">
        <v>20</v>
      </c>
      <c r="F243" s="9" t="s">
        <v>3338</v>
      </c>
      <c r="G243" s="7" t="e">
        <f t="shared" ca="1" si="0"/>
        <v>#NAME?</v>
      </c>
      <c r="H243" s="8" t="s">
        <v>162</v>
      </c>
      <c r="I243" s="24" t="s">
        <v>163</v>
      </c>
      <c r="J243" s="9" t="str">
        <f t="shared" si="3"/>
        <v>Não</v>
      </c>
      <c r="K243" s="232"/>
      <c r="L243" s="7"/>
      <c r="M243" s="6" t="s">
        <v>42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146</v>
      </c>
      <c r="T243" s="6" t="s">
        <v>3339</v>
      </c>
      <c r="U243" s="6" t="s">
        <v>20</v>
      </c>
      <c r="V243" s="24" t="e">
        <f t="shared" ca="1" si="2"/>
        <v>#NAME?</v>
      </c>
      <c r="W243" s="24"/>
      <c r="X243" s="24"/>
      <c r="Y243" s="6" t="s">
        <v>254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2922</v>
      </c>
      <c r="B244" s="3" t="s">
        <v>3340</v>
      </c>
      <c r="C244" s="9">
        <v>466367</v>
      </c>
      <c r="D244" s="9" t="s">
        <v>19</v>
      </c>
      <c r="E244" s="9" t="s">
        <v>34</v>
      </c>
      <c r="F244" s="9" t="s">
        <v>35</v>
      </c>
      <c r="G244" s="7" t="e">
        <f t="shared" ca="1" si="0"/>
        <v>#NAME?</v>
      </c>
      <c r="H244" s="8" t="s">
        <v>162</v>
      </c>
      <c r="I244" s="24" t="s">
        <v>163</v>
      </c>
      <c r="J244" s="9" t="str">
        <f t="shared" si="3"/>
        <v>Não</v>
      </c>
      <c r="K244" s="232">
        <v>44323</v>
      </c>
      <c r="L244" s="7"/>
      <c r="M244" s="6" t="s">
        <v>258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188</v>
      </c>
      <c r="T244" s="6" t="s">
        <v>3341</v>
      </c>
      <c r="U244" s="6" t="s">
        <v>39</v>
      </c>
      <c r="V244" s="24" t="e">
        <f t="shared" ca="1" si="2"/>
        <v>#NAME?</v>
      </c>
      <c r="W244" s="24"/>
      <c r="X244" s="24"/>
      <c r="Y244" s="6" t="s">
        <v>254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2922</v>
      </c>
      <c r="B245" s="37" t="s">
        <v>3342</v>
      </c>
      <c r="C245" s="9">
        <v>78771</v>
      </c>
      <c r="D245" s="9" t="s">
        <v>2924</v>
      </c>
      <c r="E245" s="9" t="s">
        <v>20</v>
      </c>
      <c r="F245" s="6" t="s">
        <v>2931</v>
      </c>
      <c r="G245" s="7" t="e">
        <f t="shared" ca="1" si="0"/>
        <v>#NAME?</v>
      </c>
      <c r="H245" s="8" t="s">
        <v>144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58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146</v>
      </c>
      <c r="T245" s="6" t="s">
        <v>3343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2933</v>
      </c>
      <c r="BH245" s="110">
        <v>0</v>
      </c>
      <c r="BI245" s="110" t="s">
        <v>2933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2922</v>
      </c>
      <c r="B246" s="36" t="s">
        <v>3342</v>
      </c>
      <c r="C246" s="9">
        <v>298641</v>
      </c>
      <c r="D246" s="9" t="s">
        <v>2924</v>
      </c>
      <c r="E246" s="9" t="s">
        <v>20</v>
      </c>
      <c r="F246" s="9" t="s">
        <v>2931</v>
      </c>
      <c r="G246" s="7" t="e">
        <f t="shared" ca="1" si="0"/>
        <v>#NAME?</v>
      </c>
      <c r="H246" s="8" t="s">
        <v>144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201</v>
      </c>
      <c r="N246" s="10">
        <v>1.4999999999999999E-2</v>
      </c>
      <c r="O246" s="9" t="s">
        <v>37</v>
      </c>
      <c r="P246" s="234">
        <v>0.1</v>
      </c>
      <c r="Q246" s="108"/>
      <c r="R246" s="108"/>
      <c r="S246" s="7" t="s">
        <v>146</v>
      </c>
      <c r="T246" s="9" t="s">
        <v>3343</v>
      </c>
      <c r="U246" s="6" t="s">
        <v>20</v>
      </c>
      <c r="V246" s="24" t="e">
        <f t="shared" ca="1" si="2"/>
        <v>#NAME?</v>
      </c>
      <c r="W246" s="24"/>
      <c r="X246" s="24"/>
      <c r="Y246" s="6" t="s">
        <v>254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2922</v>
      </c>
      <c r="B247" s="37" t="s">
        <v>3342</v>
      </c>
      <c r="C247" s="9">
        <v>298684</v>
      </c>
      <c r="D247" s="9" t="s">
        <v>2924</v>
      </c>
      <c r="E247" s="9" t="s">
        <v>20</v>
      </c>
      <c r="F247" s="6" t="s">
        <v>2931</v>
      </c>
      <c r="G247" s="7" t="e">
        <f t="shared" ca="1" si="0"/>
        <v>#NAME?</v>
      </c>
      <c r="H247" s="8" t="s">
        <v>144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87</v>
      </c>
      <c r="N247" s="10">
        <v>0.02</v>
      </c>
      <c r="O247" s="9" t="s">
        <v>184</v>
      </c>
      <c r="P247" s="234">
        <v>0.2</v>
      </c>
      <c r="Q247" s="108"/>
      <c r="R247" s="108"/>
      <c r="S247" s="7" t="s">
        <v>146</v>
      </c>
      <c r="T247" s="6" t="s">
        <v>3343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2933</v>
      </c>
      <c r="BH247" s="110">
        <v>0</v>
      </c>
      <c r="BI247" s="110" t="s">
        <v>2933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2922</v>
      </c>
      <c r="B248" s="3" t="s">
        <v>1854</v>
      </c>
      <c r="C248" s="9">
        <v>32191</v>
      </c>
      <c r="D248" s="9" t="s">
        <v>19</v>
      </c>
      <c r="E248" s="9" t="s">
        <v>34</v>
      </c>
      <c r="F248" s="9" t="s">
        <v>263</v>
      </c>
      <c r="G248" s="7" t="e">
        <f t="shared" ca="1" si="0"/>
        <v>#NAME?</v>
      </c>
      <c r="H248" s="8" t="s">
        <v>144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346</v>
      </c>
      <c r="N248" s="233">
        <v>0.02</v>
      </c>
      <c r="O248" s="9" t="s">
        <v>37</v>
      </c>
      <c r="P248" s="234">
        <v>0.2</v>
      </c>
      <c r="Q248" s="36"/>
      <c r="R248" s="28"/>
      <c r="S248" s="7" t="s">
        <v>146</v>
      </c>
      <c r="T248" s="6" t="s">
        <v>1857</v>
      </c>
      <c r="U248" s="6" t="s">
        <v>39</v>
      </c>
      <c r="V248" s="24" t="e">
        <f t="shared" ca="1" si="2"/>
        <v>#NAME?</v>
      </c>
      <c r="W248" s="24"/>
      <c r="X248" s="24"/>
      <c r="Y248" s="6" t="s">
        <v>254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2922</v>
      </c>
      <c r="B249" s="37" t="s">
        <v>3344</v>
      </c>
      <c r="C249" s="9">
        <v>450847</v>
      </c>
      <c r="D249" s="9" t="s">
        <v>19</v>
      </c>
      <c r="E249" s="9" t="s">
        <v>20</v>
      </c>
      <c r="F249" s="6" t="s">
        <v>3073</v>
      </c>
      <c r="G249" s="7" t="e">
        <f t="shared" ca="1" si="0"/>
        <v>#NAME?</v>
      </c>
      <c r="H249" s="8" t="s">
        <v>144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201</v>
      </c>
      <c r="N249" s="10">
        <v>1.4999999999999999E-2</v>
      </c>
      <c r="O249" s="9" t="s">
        <v>37</v>
      </c>
      <c r="P249" s="234">
        <v>0.1</v>
      </c>
      <c r="Q249" s="108"/>
      <c r="R249" s="108"/>
      <c r="S249" s="7" t="s">
        <v>146</v>
      </c>
      <c r="T249" s="6" t="s">
        <v>3345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2933</v>
      </c>
      <c r="BH249" s="110">
        <v>0</v>
      </c>
      <c r="BI249" s="110" t="s">
        <v>2933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2922</v>
      </c>
      <c r="B250" s="3" t="s">
        <v>1858</v>
      </c>
      <c r="C250" s="9">
        <v>75774</v>
      </c>
      <c r="D250" s="9" t="s">
        <v>19</v>
      </c>
      <c r="E250" s="9" t="s">
        <v>34</v>
      </c>
      <c r="F250" s="9" t="s">
        <v>263</v>
      </c>
      <c r="G250" s="7" t="e">
        <f t="shared" ca="1" si="0"/>
        <v>#NAME?</v>
      </c>
      <c r="H250" s="8" t="s">
        <v>153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201</v>
      </c>
      <c r="N250" s="10">
        <v>1.4999999999999999E-2</v>
      </c>
      <c r="O250" s="9" t="s">
        <v>37</v>
      </c>
      <c r="P250" s="234">
        <v>0.1</v>
      </c>
      <c r="Q250" s="28"/>
      <c r="R250" s="28"/>
      <c r="S250" s="7" t="s">
        <v>146</v>
      </c>
      <c r="T250" s="6" t="s">
        <v>1860</v>
      </c>
      <c r="U250" s="6" t="s">
        <v>39</v>
      </c>
      <c r="V250" s="24" t="e">
        <f t="shared" ca="1" si="2"/>
        <v>#NAME?</v>
      </c>
      <c r="W250" s="24"/>
      <c r="X250" s="24"/>
      <c r="Y250" s="6" t="s">
        <v>254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2922</v>
      </c>
      <c r="B251" s="3" t="s">
        <v>3346</v>
      </c>
      <c r="C251" s="9">
        <v>451049</v>
      </c>
      <c r="D251" s="9" t="s">
        <v>2924</v>
      </c>
      <c r="E251" s="9" t="s">
        <v>20</v>
      </c>
      <c r="F251" s="6" t="s">
        <v>2924</v>
      </c>
      <c r="G251" s="7" t="e">
        <f t="shared" ca="1" si="0"/>
        <v>#NAME?</v>
      </c>
      <c r="H251" s="8" t="s">
        <v>144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58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146</v>
      </c>
      <c r="T251" s="6" t="s">
        <v>3347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2933</v>
      </c>
      <c r="BH251" s="110">
        <v>0</v>
      </c>
      <c r="BI251" s="110" t="s">
        <v>2933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2922</v>
      </c>
      <c r="B252" s="106" t="s">
        <v>3348</v>
      </c>
      <c r="C252" s="9">
        <v>386951</v>
      </c>
      <c r="D252" s="9" t="s">
        <v>19</v>
      </c>
      <c r="E252" s="9" t="s">
        <v>20</v>
      </c>
      <c r="F252" s="6" t="s">
        <v>200</v>
      </c>
      <c r="G252" s="7" t="e">
        <f t="shared" ca="1" si="0"/>
        <v>#NAME?</v>
      </c>
      <c r="H252" s="8" t="s">
        <v>153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42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146</v>
      </c>
      <c r="T252" s="9" t="s">
        <v>3349</v>
      </c>
      <c r="U252" s="6" t="s">
        <v>2052</v>
      </c>
      <c r="V252" s="24" t="e">
        <f t="shared" ca="1" si="2"/>
        <v>#NAME?</v>
      </c>
      <c r="W252" s="24"/>
      <c r="X252" s="24"/>
      <c r="Y252" s="6" t="s">
        <v>254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2922</v>
      </c>
      <c r="B253" s="37" t="s">
        <v>3350</v>
      </c>
      <c r="C253" s="9">
        <v>273822</v>
      </c>
      <c r="D253" s="9" t="s">
        <v>2924</v>
      </c>
      <c r="E253" s="9" t="s">
        <v>20</v>
      </c>
      <c r="F253" s="6" t="s">
        <v>2925</v>
      </c>
      <c r="G253" s="7" t="e">
        <f t="shared" ca="1" si="0"/>
        <v>#NAME?</v>
      </c>
      <c r="H253" s="8" t="s">
        <v>144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87</v>
      </c>
      <c r="N253" s="10">
        <v>0.02</v>
      </c>
      <c r="O253" s="9" t="s">
        <v>184</v>
      </c>
      <c r="P253" s="234">
        <v>0.2</v>
      </c>
      <c r="Q253" s="108"/>
      <c r="R253" s="108"/>
      <c r="S253" s="7" t="s">
        <v>146</v>
      </c>
      <c r="T253" s="6" t="s">
        <v>3351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2933</v>
      </c>
      <c r="BH253" s="110">
        <v>0</v>
      </c>
      <c r="BI253" s="110" t="s">
        <v>2933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2922</v>
      </c>
      <c r="B254" s="3" t="s">
        <v>3350</v>
      </c>
      <c r="C254" s="9">
        <v>38503</v>
      </c>
      <c r="D254" s="9" t="s">
        <v>19</v>
      </c>
      <c r="E254" s="9" t="s">
        <v>20</v>
      </c>
      <c r="F254" s="9" t="s">
        <v>373</v>
      </c>
      <c r="G254" s="7" t="e">
        <f t="shared" ca="1" si="0"/>
        <v>#NAME?</v>
      </c>
      <c r="H254" s="8" t="s">
        <v>162</v>
      </c>
      <c r="I254" s="24" t="s">
        <v>163</v>
      </c>
      <c r="J254" s="9" t="str">
        <f t="shared" si="3"/>
        <v>Sim</v>
      </c>
      <c r="K254" s="238">
        <v>43811</v>
      </c>
      <c r="L254" s="6"/>
      <c r="M254" s="6" t="s">
        <v>58</v>
      </c>
      <c r="N254" s="10">
        <v>1.2E-2</v>
      </c>
      <c r="O254" s="9" t="s">
        <v>25</v>
      </c>
      <c r="P254" s="234">
        <v>0</v>
      </c>
      <c r="Q254" s="108" t="s">
        <v>3352</v>
      </c>
      <c r="R254" s="108" t="s">
        <v>3230</v>
      </c>
      <c r="S254" s="7" t="s">
        <v>146</v>
      </c>
      <c r="T254" s="6" t="s">
        <v>3351</v>
      </c>
      <c r="U254" s="9" t="s">
        <v>20</v>
      </c>
      <c r="V254" s="24" t="e">
        <f t="shared" ca="1" si="2"/>
        <v>#NAME?</v>
      </c>
      <c r="W254" s="24"/>
      <c r="X254" s="24"/>
      <c r="Y254" s="6" t="s">
        <v>148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2922</v>
      </c>
      <c r="B255" s="37" t="s">
        <v>1881</v>
      </c>
      <c r="C255" s="9">
        <v>34479</v>
      </c>
      <c r="D255" s="9" t="s">
        <v>19</v>
      </c>
      <c r="E255" s="9" t="s">
        <v>34</v>
      </c>
      <c r="F255" s="6" t="s">
        <v>2972</v>
      </c>
      <c r="G255" s="7" t="e">
        <f t="shared" ca="1" si="0"/>
        <v>#NAME?</v>
      </c>
      <c r="H255" s="8" t="s">
        <v>162</v>
      </c>
      <c r="I255" s="24" t="s">
        <v>163</v>
      </c>
      <c r="J255" s="9" t="str">
        <f t="shared" si="3"/>
        <v>Sim</v>
      </c>
      <c r="K255" s="107">
        <v>44761</v>
      </c>
      <c r="L255" s="107"/>
      <c r="M255" s="6" t="s">
        <v>42</v>
      </c>
      <c r="N255" s="10">
        <v>7.0000000000000001E-3</v>
      </c>
      <c r="O255" s="9" t="s">
        <v>25</v>
      </c>
      <c r="P255" s="234">
        <v>0</v>
      </c>
      <c r="Q255" s="108" t="s">
        <v>3353</v>
      </c>
      <c r="R255" s="108"/>
      <c r="S255" s="7" t="s">
        <v>146</v>
      </c>
      <c r="T255" s="6" t="s">
        <v>1884</v>
      </c>
      <c r="U255" s="6" t="s">
        <v>39</v>
      </c>
      <c r="V255" s="24" t="e">
        <f t="shared" ca="1" si="2"/>
        <v>#NAME?</v>
      </c>
      <c r="W255" s="24"/>
      <c r="X255" s="24"/>
      <c r="Y255" s="6" t="s">
        <v>254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2922</v>
      </c>
      <c r="B256" s="37" t="s">
        <v>3354</v>
      </c>
      <c r="C256" s="9">
        <v>297020</v>
      </c>
      <c r="D256" s="9" t="s">
        <v>19</v>
      </c>
      <c r="E256" s="9" t="s">
        <v>20</v>
      </c>
      <c r="F256" s="6" t="s">
        <v>200</v>
      </c>
      <c r="G256" s="7" t="e">
        <f t="shared" ca="1" si="0"/>
        <v>#NAME?</v>
      </c>
      <c r="H256" s="8" t="s">
        <v>144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346</v>
      </c>
      <c r="N256" s="10">
        <v>1.4999999999999999E-2</v>
      </c>
      <c r="O256" s="9" t="s">
        <v>37</v>
      </c>
      <c r="P256" s="234">
        <v>0.2</v>
      </c>
      <c r="Q256" s="258"/>
      <c r="R256" s="258"/>
      <c r="S256" s="7" t="s">
        <v>146</v>
      </c>
      <c r="T256" s="6" t="s">
        <v>3355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2933</v>
      </c>
      <c r="BH256" s="110">
        <v>0</v>
      </c>
      <c r="BI256" s="110" t="s">
        <v>2933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2922</v>
      </c>
      <c r="B257" s="3" t="s">
        <v>3356</v>
      </c>
      <c r="C257" s="9">
        <v>32633</v>
      </c>
      <c r="D257" s="9" t="s">
        <v>19</v>
      </c>
      <c r="E257" s="9" t="s">
        <v>34</v>
      </c>
      <c r="F257" s="9" t="s">
        <v>35</v>
      </c>
      <c r="G257" s="7" t="e">
        <f t="shared" ca="1" si="0"/>
        <v>#NAME?</v>
      </c>
      <c r="H257" s="8" t="s">
        <v>144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87</v>
      </c>
      <c r="N257" s="10">
        <v>2.5000000000000001E-2</v>
      </c>
      <c r="O257" s="9" t="s">
        <v>184</v>
      </c>
      <c r="P257" s="234">
        <v>0.2</v>
      </c>
      <c r="Q257" s="23"/>
      <c r="R257" s="28"/>
      <c r="S257" s="7" t="s">
        <v>146</v>
      </c>
      <c r="T257" s="6" t="s">
        <v>3357</v>
      </c>
      <c r="U257" s="6" t="s">
        <v>39</v>
      </c>
      <c r="V257" s="24" t="e">
        <f t="shared" ca="1" si="2"/>
        <v>#NAME?</v>
      </c>
      <c r="W257" s="24"/>
      <c r="X257" s="24"/>
      <c r="Y257" s="6" t="s">
        <v>254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2922</v>
      </c>
      <c r="B258" s="3" t="s">
        <v>3358</v>
      </c>
      <c r="C258" s="9">
        <v>454037</v>
      </c>
      <c r="D258" s="9" t="s">
        <v>19</v>
      </c>
      <c r="E258" s="9" t="s">
        <v>49</v>
      </c>
      <c r="F258" s="9" t="s">
        <v>278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162</v>
      </c>
      <c r="I258" s="24" t="s">
        <v>163</v>
      </c>
      <c r="J258" s="9" t="str">
        <f t="shared" si="3"/>
        <v>Não</v>
      </c>
      <c r="K258" s="232">
        <v>44818</v>
      </c>
      <c r="L258" s="6"/>
      <c r="M258" s="6" t="s">
        <v>58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146</v>
      </c>
      <c r="T258" s="6" t="s">
        <v>1915</v>
      </c>
      <c r="U258" s="6" t="s">
        <v>49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148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2922</v>
      </c>
      <c r="B259" s="3" t="s">
        <v>1920</v>
      </c>
      <c r="C259" s="9">
        <v>448825</v>
      </c>
      <c r="D259" s="9" t="s">
        <v>19</v>
      </c>
      <c r="E259" s="9" t="s">
        <v>34</v>
      </c>
      <c r="F259" s="9" t="s">
        <v>263</v>
      </c>
      <c r="G259" s="7" t="e">
        <f t="shared" ca="1" si="4"/>
        <v>#NAME?</v>
      </c>
      <c r="H259" s="8" t="s">
        <v>162</v>
      </c>
      <c r="I259" s="24" t="s">
        <v>163</v>
      </c>
      <c r="J259" s="9" t="str">
        <f t="shared" si="3"/>
        <v>Não</v>
      </c>
      <c r="K259" s="232">
        <v>44287</v>
      </c>
      <c r="L259" s="6"/>
      <c r="M259" s="6" t="s">
        <v>58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146</v>
      </c>
      <c r="T259" s="6" t="s">
        <v>1922</v>
      </c>
      <c r="U259" s="6" t="s">
        <v>60</v>
      </c>
      <c r="V259" s="24" t="e">
        <f t="shared" ca="1" si="5"/>
        <v>#NAME?</v>
      </c>
      <c r="W259" s="24"/>
      <c r="X259" s="24"/>
      <c r="Y259" s="6" t="s">
        <v>148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2922</v>
      </c>
      <c r="B260" s="3" t="s">
        <v>3359</v>
      </c>
      <c r="C260" s="9">
        <v>86056</v>
      </c>
      <c r="D260" s="9" t="s">
        <v>19</v>
      </c>
      <c r="E260" s="9" t="s">
        <v>34</v>
      </c>
      <c r="F260" s="9" t="s">
        <v>263</v>
      </c>
      <c r="G260" s="7" t="e">
        <f t="shared" ca="1" si="4"/>
        <v>#NAME?</v>
      </c>
      <c r="H260" s="8" t="s">
        <v>162</v>
      </c>
      <c r="I260" s="24" t="s">
        <v>163</v>
      </c>
      <c r="J260" s="9" t="str">
        <f t="shared" si="3"/>
        <v>Não</v>
      </c>
      <c r="K260" s="232">
        <v>44321</v>
      </c>
      <c r="L260" s="6"/>
      <c r="M260" s="6" t="s">
        <v>42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146</v>
      </c>
      <c r="T260" s="6" t="s">
        <v>3360</v>
      </c>
      <c r="U260" s="6" t="s">
        <v>39</v>
      </c>
      <c r="V260" s="24" t="e">
        <f t="shared" ca="1" si="5"/>
        <v>#NAME?</v>
      </c>
      <c r="W260" s="24"/>
      <c r="X260" s="24"/>
      <c r="Y260" s="6" t="s">
        <v>254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2922</v>
      </c>
      <c r="B261" s="3" t="s">
        <v>3361</v>
      </c>
      <c r="C261" s="9">
        <v>75471</v>
      </c>
      <c r="D261" s="9" t="s">
        <v>19</v>
      </c>
      <c r="E261" s="9" t="s">
        <v>34</v>
      </c>
      <c r="F261" s="9" t="s">
        <v>263</v>
      </c>
      <c r="G261" s="7" t="e">
        <f t="shared" ca="1" si="4"/>
        <v>#NAME?</v>
      </c>
      <c r="H261" s="8" t="s">
        <v>162</v>
      </c>
      <c r="I261" s="24" t="s">
        <v>163</v>
      </c>
      <c r="J261" s="9" t="str">
        <f t="shared" si="3"/>
        <v>Não</v>
      </c>
      <c r="K261" s="232">
        <v>44448</v>
      </c>
      <c r="L261" s="6"/>
      <c r="M261" s="6" t="s">
        <v>346</v>
      </c>
      <c r="N261" s="10">
        <v>0.02</v>
      </c>
      <c r="O261" s="9" t="s">
        <v>37</v>
      </c>
      <c r="P261" s="234">
        <v>0.2</v>
      </c>
      <c r="Q261" s="28"/>
      <c r="R261" s="28"/>
      <c r="S261" s="7" t="s">
        <v>146</v>
      </c>
      <c r="T261" s="6" t="s">
        <v>3362</v>
      </c>
      <c r="U261" s="6" t="s">
        <v>39</v>
      </c>
      <c r="V261" s="24" t="e">
        <f t="shared" ca="1" si="5"/>
        <v>#NAME?</v>
      </c>
      <c r="W261" s="24"/>
      <c r="X261" s="24"/>
      <c r="Y261" s="6" t="s">
        <v>254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2922</v>
      </c>
      <c r="B262" s="3" t="s">
        <v>3363</v>
      </c>
      <c r="C262" s="9">
        <v>447893</v>
      </c>
      <c r="D262" s="9" t="s">
        <v>2924</v>
      </c>
      <c r="E262" s="9" t="s">
        <v>20</v>
      </c>
      <c r="F262" s="6" t="s">
        <v>2925</v>
      </c>
      <c r="G262" s="7" t="e">
        <f t="shared" ca="1" si="4"/>
        <v>#NAME?</v>
      </c>
      <c r="H262" s="8" t="s">
        <v>144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201</v>
      </c>
      <c r="N262" s="10">
        <v>1.4999999999999999E-2</v>
      </c>
      <c r="O262" s="9" t="s">
        <v>37</v>
      </c>
      <c r="P262" s="234">
        <v>0.1</v>
      </c>
      <c r="Q262" s="108"/>
      <c r="R262" s="108"/>
      <c r="S262" s="7" t="s">
        <v>146</v>
      </c>
      <c r="T262" s="6" t="s">
        <v>3364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2933</v>
      </c>
      <c r="BH262" s="110">
        <v>0</v>
      </c>
      <c r="BI262" s="110" t="s">
        <v>2933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2922</v>
      </c>
      <c r="B263" s="3" t="s">
        <v>3365</v>
      </c>
      <c r="C263" s="9">
        <v>76397</v>
      </c>
      <c r="D263" s="9" t="s">
        <v>19</v>
      </c>
      <c r="E263" s="9" t="s">
        <v>34</v>
      </c>
      <c r="F263" s="9" t="s">
        <v>263</v>
      </c>
      <c r="G263" s="7" t="e">
        <f t="shared" ca="1" si="4"/>
        <v>#NAME?</v>
      </c>
      <c r="H263" s="8" t="s">
        <v>162</v>
      </c>
      <c r="I263" s="24" t="s">
        <v>163</v>
      </c>
      <c r="J263" s="9" t="str">
        <f t="shared" si="3"/>
        <v>Não</v>
      </c>
      <c r="K263" s="107">
        <v>44789</v>
      </c>
      <c r="L263" s="239"/>
      <c r="M263" s="6" t="s">
        <v>42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146</v>
      </c>
      <c r="T263" s="6" t="s">
        <v>3366</v>
      </c>
      <c r="U263" s="6" t="s">
        <v>39</v>
      </c>
      <c r="V263" s="24" t="e">
        <f t="shared" ca="1" si="5"/>
        <v>#NAME?</v>
      </c>
      <c r="W263" s="24"/>
      <c r="X263" s="24"/>
      <c r="Y263" s="6" t="s">
        <v>254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2922</v>
      </c>
      <c r="B264" s="3" t="s">
        <v>1936</v>
      </c>
      <c r="C264" s="9" t="s">
        <v>3367</v>
      </c>
      <c r="D264" s="9" t="s">
        <v>19</v>
      </c>
      <c r="E264" s="9" t="s">
        <v>34</v>
      </c>
      <c r="F264" s="6" t="s">
        <v>35</v>
      </c>
      <c r="G264" s="7" t="e">
        <f t="shared" ca="1" si="4"/>
        <v>#NAME?</v>
      </c>
      <c r="H264" s="8" t="s">
        <v>144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201</v>
      </c>
      <c r="N264" s="10">
        <v>1.4999999999999999E-2</v>
      </c>
      <c r="O264" s="9" t="s">
        <v>37</v>
      </c>
      <c r="P264" s="234">
        <v>0.1</v>
      </c>
      <c r="Q264" s="108"/>
      <c r="R264" s="108"/>
      <c r="S264" s="7" t="s">
        <v>146</v>
      </c>
      <c r="T264" s="6" t="s">
        <v>1938</v>
      </c>
      <c r="U264" s="6" t="s">
        <v>39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2933</v>
      </c>
      <c r="BH264" s="110">
        <v>0</v>
      </c>
      <c r="BI264" s="110" t="s">
        <v>2933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2922</v>
      </c>
      <c r="B265" s="36" t="s">
        <v>1936</v>
      </c>
      <c r="C265" s="9">
        <v>78937</v>
      </c>
      <c r="D265" s="9" t="s">
        <v>19</v>
      </c>
      <c r="E265" s="9" t="s">
        <v>34</v>
      </c>
      <c r="F265" s="9" t="s">
        <v>35</v>
      </c>
      <c r="G265" s="7" t="e">
        <f t="shared" ca="1" si="4"/>
        <v>#NAME?</v>
      </c>
      <c r="H265" s="8" t="s">
        <v>162</v>
      </c>
      <c r="I265" s="24" t="s">
        <v>163</v>
      </c>
      <c r="J265" s="9" t="str">
        <f t="shared" si="3"/>
        <v>Sim</v>
      </c>
      <c r="K265" s="232">
        <v>44715</v>
      </c>
      <c r="L265" s="6"/>
      <c r="M265" s="6" t="s">
        <v>42</v>
      </c>
      <c r="N265" s="233">
        <v>7.0000000000000001E-3</v>
      </c>
      <c r="O265" s="9" t="s">
        <v>25</v>
      </c>
      <c r="P265" s="234">
        <v>0</v>
      </c>
      <c r="Q265" s="108" t="s">
        <v>3368</v>
      </c>
      <c r="R265" s="108"/>
      <c r="S265" s="7" t="s">
        <v>146</v>
      </c>
      <c r="T265" s="9" t="s">
        <v>1938</v>
      </c>
      <c r="U265" s="6" t="s">
        <v>39</v>
      </c>
      <c r="V265" s="24" t="e">
        <f t="shared" ca="1" si="5"/>
        <v>#NAME?</v>
      </c>
      <c r="W265" s="24"/>
      <c r="X265" s="24"/>
      <c r="Y265" s="6" t="s">
        <v>254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2922</v>
      </c>
      <c r="B266" s="36" t="s">
        <v>3369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162</v>
      </c>
      <c r="I266" s="24" t="s">
        <v>163</v>
      </c>
      <c r="J266" s="9" t="str">
        <f t="shared" si="3"/>
        <v>Não</v>
      </c>
      <c r="K266" s="232">
        <v>43647</v>
      </c>
      <c r="L266" s="6"/>
      <c r="M266" s="6" t="s">
        <v>58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3370</v>
      </c>
      <c r="S266" s="7" t="s">
        <v>146</v>
      </c>
      <c r="T266" s="9" t="s">
        <v>3371</v>
      </c>
      <c r="U266" s="9" t="s">
        <v>20</v>
      </c>
      <c r="V266" s="24" t="e">
        <f t="shared" ca="1" si="5"/>
        <v>#NAME?</v>
      </c>
      <c r="W266" s="24"/>
      <c r="X266" s="24"/>
      <c r="Y266" s="6" t="s">
        <v>254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2922</v>
      </c>
      <c r="B267" s="3" t="s">
        <v>3372</v>
      </c>
      <c r="C267" s="9">
        <v>449558</v>
      </c>
      <c r="D267" s="9" t="s">
        <v>19</v>
      </c>
      <c r="E267" s="9" t="s">
        <v>34</v>
      </c>
      <c r="F267" s="6" t="s">
        <v>263</v>
      </c>
      <c r="G267" s="7" t="e">
        <f t="shared" ca="1" si="4"/>
        <v>#NAME?</v>
      </c>
      <c r="H267" s="8" t="s">
        <v>144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346</v>
      </c>
      <c r="N267" s="10">
        <v>0.02</v>
      </c>
      <c r="O267" s="9" t="s">
        <v>37</v>
      </c>
      <c r="P267" s="234">
        <v>0.2</v>
      </c>
      <c r="Q267" s="108"/>
      <c r="R267" s="108"/>
      <c r="S267" s="7" t="s">
        <v>146</v>
      </c>
      <c r="T267" s="6" t="s">
        <v>3373</v>
      </c>
      <c r="U267" s="6" t="s">
        <v>39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2933</v>
      </c>
      <c r="BH267" s="110">
        <v>0</v>
      </c>
      <c r="BI267" s="110" t="s">
        <v>2933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2922</v>
      </c>
      <c r="B268" s="37" t="s">
        <v>3374</v>
      </c>
      <c r="C268" s="9">
        <v>267262</v>
      </c>
      <c r="D268" s="9" t="s">
        <v>2924</v>
      </c>
      <c r="E268" s="9" t="s">
        <v>20</v>
      </c>
      <c r="F268" s="6" t="s">
        <v>2931</v>
      </c>
      <c r="G268" s="7" t="e">
        <f t="shared" ca="1" si="4"/>
        <v>#NAME?</v>
      </c>
      <c r="H268" s="8" t="s">
        <v>144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58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146</v>
      </c>
      <c r="T268" s="6" t="s">
        <v>3375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2933</v>
      </c>
      <c r="BH268" s="110">
        <v>0</v>
      </c>
      <c r="BI268" s="110" t="s">
        <v>2933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2922</v>
      </c>
      <c r="B269" s="37" t="s">
        <v>3374</v>
      </c>
      <c r="C269" s="9">
        <v>421828</v>
      </c>
      <c r="D269" s="9" t="s">
        <v>2924</v>
      </c>
      <c r="E269" s="9" t="s">
        <v>20</v>
      </c>
      <c r="F269" s="6" t="s">
        <v>2931</v>
      </c>
      <c r="G269" s="7" t="e">
        <f t="shared" ca="1" si="4"/>
        <v>#NAME?</v>
      </c>
      <c r="H269" s="8" t="s">
        <v>144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201</v>
      </c>
      <c r="N269" s="10">
        <v>0.01</v>
      </c>
      <c r="O269" s="9" t="s">
        <v>37</v>
      </c>
      <c r="P269" s="234">
        <v>0.1</v>
      </c>
      <c r="Q269" s="108"/>
      <c r="R269" s="108"/>
      <c r="S269" s="7" t="s">
        <v>146</v>
      </c>
      <c r="T269" s="6" t="s">
        <v>3375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2933</v>
      </c>
      <c r="BH269" s="110">
        <v>0</v>
      </c>
      <c r="BI269" s="110" t="s">
        <v>2933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2922</v>
      </c>
      <c r="B270" s="3" t="s">
        <v>3376</v>
      </c>
      <c r="C270" s="9">
        <v>452835</v>
      </c>
      <c r="D270" s="9" t="s">
        <v>2924</v>
      </c>
      <c r="E270" s="9" t="s">
        <v>20</v>
      </c>
      <c r="F270" s="9" t="s">
        <v>2925</v>
      </c>
      <c r="G270" s="7" t="e">
        <f t="shared" ca="1" si="4"/>
        <v>#NAME?</v>
      </c>
      <c r="H270" s="8" t="s">
        <v>162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58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146</v>
      </c>
      <c r="T270" s="6" t="s">
        <v>3377</v>
      </c>
      <c r="U270" s="9" t="s">
        <v>20</v>
      </c>
      <c r="V270" s="24" t="e">
        <f t="shared" ca="1" si="5"/>
        <v>#NAME?</v>
      </c>
      <c r="W270" s="24"/>
      <c r="X270" s="24"/>
      <c r="Y270" s="6" t="s">
        <v>254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2922</v>
      </c>
      <c r="B271" s="3" t="s">
        <v>3378</v>
      </c>
      <c r="C271" s="9">
        <v>444263</v>
      </c>
      <c r="D271" s="9" t="s">
        <v>19</v>
      </c>
      <c r="E271" s="9" t="s">
        <v>34</v>
      </c>
      <c r="F271" s="6" t="s">
        <v>2972</v>
      </c>
      <c r="G271" s="7" t="e">
        <f t="shared" ca="1" si="4"/>
        <v>#NAME?</v>
      </c>
      <c r="H271" s="8" t="s">
        <v>144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58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146</v>
      </c>
      <c r="T271" s="6" t="s">
        <v>3379</v>
      </c>
      <c r="U271" s="6" t="s">
        <v>39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2933</v>
      </c>
      <c r="BH271" s="110">
        <v>0</v>
      </c>
      <c r="BI271" s="110" t="s">
        <v>2933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2922</v>
      </c>
      <c r="B272" s="3" t="s">
        <v>1981</v>
      </c>
      <c r="C272" s="9">
        <v>287545</v>
      </c>
      <c r="D272" s="9" t="s">
        <v>19</v>
      </c>
      <c r="E272" s="9" t="s">
        <v>34</v>
      </c>
      <c r="F272" s="9" t="s">
        <v>263</v>
      </c>
      <c r="G272" s="7" t="e">
        <f t="shared" ca="1" si="4"/>
        <v>#NAME?</v>
      </c>
      <c r="H272" s="8" t="s">
        <v>162</v>
      </c>
      <c r="I272" s="24" t="s">
        <v>163</v>
      </c>
      <c r="J272" s="9" t="str">
        <f t="shared" si="3"/>
        <v>Não</v>
      </c>
      <c r="K272" s="232">
        <v>44679</v>
      </c>
      <c r="L272" s="7"/>
      <c r="M272" s="6" t="s">
        <v>58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146</v>
      </c>
      <c r="T272" s="6" t="s">
        <v>1983</v>
      </c>
      <c r="U272" s="6" t="s">
        <v>39</v>
      </c>
      <c r="V272" s="24" t="e">
        <f t="shared" ca="1" si="5"/>
        <v>#NAME?</v>
      </c>
      <c r="W272" s="24"/>
      <c r="X272" s="24"/>
      <c r="Y272" s="6" t="s">
        <v>254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2922</v>
      </c>
      <c r="B273" s="3" t="s">
        <v>3380</v>
      </c>
      <c r="C273" s="9">
        <v>269865</v>
      </c>
      <c r="D273" s="9" t="s">
        <v>2924</v>
      </c>
      <c r="E273" s="9" t="s">
        <v>20</v>
      </c>
      <c r="F273" s="6" t="s">
        <v>2931</v>
      </c>
      <c r="G273" s="7" t="e">
        <f t="shared" ca="1" si="4"/>
        <v>#NAME?</v>
      </c>
      <c r="H273" s="8" t="s">
        <v>144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58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146</v>
      </c>
      <c r="T273" s="6" t="s">
        <v>3381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2933</v>
      </c>
      <c r="BH273" s="110">
        <v>0</v>
      </c>
      <c r="BI273" s="110" t="s">
        <v>2933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2922</v>
      </c>
      <c r="B274" s="37" t="s">
        <v>2016</v>
      </c>
      <c r="C274" s="9">
        <v>559567</v>
      </c>
      <c r="D274" s="9" t="s">
        <v>19</v>
      </c>
      <c r="E274" s="9" t="s">
        <v>34</v>
      </c>
      <c r="F274" s="6" t="s">
        <v>35</v>
      </c>
      <c r="G274" s="7" t="e">
        <f t="shared" ca="1" si="4"/>
        <v>#NAME?</v>
      </c>
      <c r="H274" s="8" t="s">
        <v>144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42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146</v>
      </c>
      <c r="T274" s="6" t="s">
        <v>2018</v>
      </c>
      <c r="U274" s="6" t="s">
        <v>60</v>
      </c>
      <c r="V274" s="24" t="e">
        <f t="shared" ca="1" si="5"/>
        <v>#NAME?</v>
      </c>
      <c r="W274" s="24"/>
      <c r="X274" s="24"/>
      <c r="Y274" s="6" t="s">
        <v>254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2933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2922</v>
      </c>
      <c r="B275" s="37" t="s">
        <v>2016</v>
      </c>
      <c r="C275" s="9">
        <v>559581</v>
      </c>
      <c r="D275" s="9" t="s">
        <v>19</v>
      </c>
      <c r="E275" s="9" t="s">
        <v>34</v>
      </c>
      <c r="F275" s="6" t="s">
        <v>35</v>
      </c>
      <c r="G275" s="7" t="e">
        <f t="shared" ca="1" si="4"/>
        <v>#NAME?</v>
      </c>
      <c r="H275" s="8" t="s">
        <v>144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3149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146</v>
      </c>
      <c r="T275" s="6" t="s">
        <v>2018</v>
      </c>
      <c r="U275" s="6" t="s">
        <v>60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2933</v>
      </c>
      <c r="BH275" s="110">
        <v>0</v>
      </c>
      <c r="BI275" s="110" t="s">
        <v>2933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2922</v>
      </c>
      <c r="B276" s="37" t="s">
        <v>2016</v>
      </c>
      <c r="C276" s="9">
        <v>33838</v>
      </c>
      <c r="D276" s="9" t="s">
        <v>19</v>
      </c>
      <c r="E276" s="9" t="s">
        <v>34</v>
      </c>
      <c r="F276" s="9" t="s">
        <v>617</v>
      </c>
      <c r="G276" s="7" t="e">
        <f t="shared" ca="1" si="4"/>
        <v>#NAME?</v>
      </c>
      <c r="H276" s="8" t="s">
        <v>153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42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146</v>
      </c>
      <c r="T276" s="6" t="s">
        <v>2018</v>
      </c>
      <c r="U276" s="6" t="s">
        <v>60</v>
      </c>
      <c r="V276" s="24" t="e">
        <f t="shared" ca="1" si="5"/>
        <v>#NAME?</v>
      </c>
      <c r="W276" s="24"/>
      <c r="X276" s="24"/>
      <c r="Y276" s="6" t="s">
        <v>148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2922</v>
      </c>
      <c r="B277" s="37" t="s">
        <v>3382</v>
      </c>
      <c r="C277" s="9">
        <v>35627</v>
      </c>
      <c r="D277" s="9" t="s">
        <v>19</v>
      </c>
      <c r="E277" s="9" t="s">
        <v>34</v>
      </c>
      <c r="F277" s="9" t="s">
        <v>35</v>
      </c>
      <c r="G277" s="7" t="e">
        <f t="shared" ca="1" si="4"/>
        <v>#NAME?</v>
      </c>
      <c r="H277" s="8" t="s">
        <v>144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201</v>
      </c>
      <c r="N277" s="10">
        <v>1.4999999999999999E-2</v>
      </c>
      <c r="O277" s="9" t="s">
        <v>37</v>
      </c>
      <c r="P277" s="234">
        <v>0.1</v>
      </c>
      <c r="Q277" s="28"/>
      <c r="R277" s="28"/>
      <c r="S277" s="7" t="s">
        <v>146</v>
      </c>
      <c r="T277" s="6" t="s">
        <v>3383</v>
      </c>
      <c r="U277" s="6" t="s">
        <v>39</v>
      </c>
      <c r="V277" s="24" t="e">
        <f t="shared" ca="1" si="5"/>
        <v>#NAME?</v>
      </c>
      <c r="W277" s="24"/>
      <c r="X277" s="24"/>
      <c r="Y277" s="6" t="s">
        <v>254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2922</v>
      </c>
      <c r="B278" s="3" t="s">
        <v>3384</v>
      </c>
      <c r="C278" s="9">
        <v>32684</v>
      </c>
      <c r="D278" s="9" t="s">
        <v>19</v>
      </c>
      <c r="E278" s="9" t="s">
        <v>34</v>
      </c>
      <c r="F278" s="9" t="s">
        <v>263</v>
      </c>
      <c r="G278" s="7" t="e">
        <f t="shared" ca="1" si="4"/>
        <v>#NAME?</v>
      </c>
      <c r="H278" s="8" t="s">
        <v>162</v>
      </c>
      <c r="I278" s="24" t="s">
        <v>163</v>
      </c>
      <c r="J278" s="9" t="str">
        <f t="shared" si="3"/>
        <v>Não</v>
      </c>
      <c r="K278" s="232">
        <v>44585</v>
      </c>
      <c r="L278" s="7"/>
      <c r="M278" s="6" t="s">
        <v>42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146</v>
      </c>
      <c r="T278" s="6" t="s">
        <v>3385</v>
      </c>
      <c r="U278" s="6" t="s">
        <v>39</v>
      </c>
      <c r="V278" s="24" t="e">
        <f t="shared" ca="1" si="5"/>
        <v>#NAME?</v>
      </c>
      <c r="W278" s="24"/>
      <c r="X278" s="24"/>
      <c r="Y278" s="6" t="s">
        <v>254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2922</v>
      </c>
      <c r="B279" s="36" t="s">
        <v>3386</v>
      </c>
      <c r="C279" s="9">
        <v>85707</v>
      </c>
      <c r="D279" s="9" t="s">
        <v>2990</v>
      </c>
      <c r="E279" s="9" t="s">
        <v>20</v>
      </c>
      <c r="F279" s="9" t="s">
        <v>2990</v>
      </c>
      <c r="G279" s="7" t="e">
        <f t="shared" ca="1" si="4"/>
        <v>#NAME?</v>
      </c>
      <c r="H279" s="8" t="s">
        <v>153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87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146</v>
      </c>
      <c r="T279" s="9" t="s">
        <v>3387</v>
      </c>
      <c r="U279" s="9" t="s">
        <v>20</v>
      </c>
      <c r="V279" s="24" t="e">
        <f t="shared" ca="1" si="5"/>
        <v>#NAME?</v>
      </c>
      <c r="W279" s="24"/>
      <c r="X279" s="24"/>
      <c r="Y279" s="6" t="s">
        <v>254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2922</v>
      </c>
      <c r="B280" s="3" t="s">
        <v>3388</v>
      </c>
      <c r="C280" s="9">
        <v>378146</v>
      </c>
      <c r="D280" s="9" t="s">
        <v>19</v>
      </c>
      <c r="E280" s="9" t="s">
        <v>20</v>
      </c>
      <c r="F280" s="6" t="s">
        <v>200</v>
      </c>
      <c r="G280" s="7" t="e">
        <f t="shared" ca="1" si="4"/>
        <v>#NAME?</v>
      </c>
      <c r="H280" s="8" t="s">
        <v>153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42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146</v>
      </c>
      <c r="T280" s="6" t="s">
        <v>2051</v>
      </c>
      <c r="U280" s="6" t="s">
        <v>2052</v>
      </c>
      <c r="V280" s="24" t="e">
        <f t="shared" ca="1" si="5"/>
        <v>#NAME?</v>
      </c>
      <c r="W280" s="24"/>
      <c r="X280" s="24"/>
      <c r="Y280" s="6" t="s">
        <v>254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2922</v>
      </c>
      <c r="B281" s="3" t="s">
        <v>3389</v>
      </c>
      <c r="C281" s="9">
        <v>583149</v>
      </c>
      <c r="D281" s="9" t="s">
        <v>2924</v>
      </c>
      <c r="E281" s="9" t="s">
        <v>20</v>
      </c>
      <c r="F281" s="6" t="s">
        <v>2924</v>
      </c>
      <c r="G281" s="7" t="e">
        <f t="shared" ca="1" si="4"/>
        <v>#NAME?</v>
      </c>
      <c r="H281" s="8" t="s">
        <v>144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3390</v>
      </c>
      <c r="N281" s="10">
        <v>0.02</v>
      </c>
      <c r="O281" s="9" t="s">
        <v>184</v>
      </c>
      <c r="P281" s="234">
        <v>0.2</v>
      </c>
      <c r="Q281" s="108"/>
      <c r="R281" s="108"/>
      <c r="S281" s="7" t="s">
        <v>146</v>
      </c>
      <c r="T281" s="6" t="s">
        <v>3391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3392</v>
      </c>
      <c r="AJ281" s="240" t="s">
        <v>3392</v>
      </c>
      <c r="AK281" s="240" t="s">
        <v>3392</v>
      </c>
      <c r="AL281" s="240" t="s">
        <v>3392</v>
      </c>
      <c r="AM281" s="110" t="s">
        <v>3392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2922</v>
      </c>
      <c r="B282" s="3" t="s">
        <v>3393</v>
      </c>
      <c r="C282" s="9">
        <v>80477</v>
      </c>
      <c r="D282" s="9" t="s">
        <v>2990</v>
      </c>
      <c r="E282" s="9" t="s">
        <v>20</v>
      </c>
      <c r="F282" s="9" t="s">
        <v>2990</v>
      </c>
      <c r="G282" s="7" t="e">
        <f t="shared" ca="1" si="4"/>
        <v>#NAME?</v>
      </c>
      <c r="H282" s="8" t="s">
        <v>162</v>
      </c>
      <c r="I282" s="24" t="s">
        <v>163</v>
      </c>
      <c r="J282" s="9" t="str">
        <f t="shared" si="3"/>
        <v>Não</v>
      </c>
      <c r="K282" s="232">
        <v>43441</v>
      </c>
      <c r="L282" s="6"/>
      <c r="M282" s="6" t="s">
        <v>87</v>
      </c>
      <c r="N282" s="233">
        <v>0.01</v>
      </c>
      <c r="O282" s="9" t="s">
        <v>184</v>
      </c>
      <c r="P282" s="234">
        <v>0.2</v>
      </c>
      <c r="Q282" s="108"/>
      <c r="R282" s="108"/>
      <c r="S282" s="7" t="s">
        <v>146</v>
      </c>
      <c r="T282" s="6" t="s">
        <v>3394</v>
      </c>
      <c r="U282" s="6" t="s">
        <v>20</v>
      </c>
      <c r="V282" s="24" t="e">
        <f t="shared" ca="1" si="5"/>
        <v>#NAME?</v>
      </c>
      <c r="W282" s="24"/>
      <c r="X282" s="24"/>
      <c r="Y282" s="6" t="s">
        <v>254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2922</v>
      </c>
      <c r="B283" s="3" t="s">
        <v>3395</v>
      </c>
      <c r="C283" s="9">
        <v>36945</v>
      </c>
      <c r="D283" s="9" t="s">
        <v>19</v>
      </c>
      <c r="E283" s="9" t="s">
        <v>34</v>
      </c>
      <c r="F283" s="9" t="s">
        <v>263</v>
      </c>
      <c r="G283" s="7" t="e">
        <f t="shared" ca="1" si="4"/>
        <v>#NAME?</v>
      </c>
      <c r="H283" s="8" t="s">
        <v>162</v>
      </c>
      <c r="I283" s="24" t="s">
        <v>163</v>
      </c>
      <c r="J283" s="9" t="str">
        <f t="shared" si="3"/>
        <v>Não</v>
      </c>
      <c r="K283" s="232">
        <v>44280</v>
      </c>
      <c r="L283" s="6"/>
      <c r="M283" s="6" t="s">
        <v>201</v>
      </c>
      <c r="N283" s="233">
        <v>1.4999999999999999E-2</v>
      </c>
      <c r="O283" s="9" t="s">
        <v>37</v>
      </c>
      <c r="P283" s="234">
        <v>0.1</v>
      </c>
      <c r="Q283" s="108"/>
      <c r="R283" s="108"/>
      <c r="S283" s="7" t="s">
        <v>146</v>
      </c>
      <c r="T283" s="6" t="s">
        <v>3396</v>
      </c>
      <c r="U283" s="6" t="s">
        <v>39</v>
      </c>
      <c r="V283" s="24" t="e">
        <f t="shared" ca="1" si="5"/>
        <v>#NAME?</v>
      </c>
      <c r="W283" s="24"/>
      <c r="X283" s="24"/>
      <c r="Y283" s="6" t="s">
        <v>254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2922</v>
      </c>
      <c r="B284" s="3" t="s">
        <v>3397</v>
      </c>
      <c r="C284" s="9">
        <v>89180</v>
      </c>
      <c r="D284" s="9" t="s">
        <v>19</v>
      </c>
      <c r="E284" s="9" t="s">
        <v>34</v>
      </c>
      <c r="F284" s="6" t="s">
        <v>263</v>
      </c>
      <c r="G284" s="7" t="e">
        <f t="shared" ca="1" si="4"/>
        <v>#NAME?</v>
      </c>
      <c r="H284" s="8" t="s">
        <v>144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201</v>
      </c>
      <c r="N284" s="10">
        <v>1.4999999999999999E-2</v>
      </c>
      <c r="O284" s="9" t="s">
        <v>37</v>
      </c>
      <c r="P284" s="234">
        <v>0.1</v>
      </c>
      <c r="Q284" s="28"/>
      <c r="R284" s="28"/>
      <c r="S284" s="7" t="s">
        <v>188</v>
      </c>
      <c r="T284" s="6" t="s">
        <v>3398</v>
      </c>
      <c r="U284" s="6" t="s">
        <v>39</v>
      </c>
      <c r="V284" s="24" t="e">
        <f t="shared" ca="1" si="5"/>
        <v>#NAME?</v>
      </c>
      <c r="W284" s="24"/>
      <c r="X284" s="24"/>
      <c r="Y284" s="6" t="s">
        <v>254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2933</v>
      </c>
      <c r="BH284" s="110">
        <v>0</v>
      </c>
      <c r="BI284" s="110" t="s">
        <v>2933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2922</v>
      </c>
      <c r="B285" s="3" t="s">
        <v>3399</v>
      </c>
      <c r="C285" s="9">
        <v>434339</v>
      </c>
      <c r="D285" s="9" t="s">
        <v>2924</v>
      </c>
      <c r="E285" s="9" t="s">
        <v>20</v>
      </c>
      <c r="F285" s="6" t="s">
        <v>2925</v>
      </c>
      <c r="G285" s="7" t="e">
        <f t="shared" ca="1" si="4"/>
        <v>#NAME?</v>
      </c>
      <c r="H285" s="8" t="s">
        <v>144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201</v>
      </c>
      <c r="N285" s="10">
        <v>0.01</v>
      </c>
      <c r="O285" s="9" t="s">
        <v>37</v>
      </c>
      <c r="P285" s="234">
        <v>0.1</v>
      </c>
      <c r="Q285" s="235"/>
      <c r="R285" s="235"/>
      <c r="S285" s="7" t="s">
        <v>146</v>
      </c>
      <c r="T285" s="6" t="s">
        <v>3400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2933</v>
      </c>
      <c r="BH285" s="110">
        <v>0</v>
      </c>
      <c r="BI285" s="110" t="s">
        <v>2933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2922</v>
      </c>
      <c r="B286" s="37" t="s">
        <v>2130</v>
      </c>
      <c r="C286" s="9">
        <v>32359</v>
      </c>
      <c r="D286" s="9" t="s">
        <v>19</v>
      </c>
      <c r="E286" s="9" t="s">
        <v>34</v>
      </c>
      <c r="F286" s="9" t="s">
        <v>35</v>
      </c>
      <c r="G286" s="7" t="e">
        <f t="shared" ca="1" si="4"/>
        <v>#NAME?</v>
      </c>
      <c r="H286" s="8" t="s">
        <v>162</v>
      </c>
      <c r="I286" s="24" t="s">
        <v>163</v>
      </c>
      <c r="J286" s="9" t="str">
        <f t="shared" si="3"/>
        <v>Não</v>
      </c>
      <c r="K286" s="25">
        <v>44477</v>
      </c>
      <c r="L286" s="7"/>
      <c r="M286" s="6" t="s">
        <v>42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146</v>
      </c>
      <c r="T286" s="6" t="s">
        <v>2133</v>
      </c>
      <c r="U286" s="6" t="s">
        <v>39</v>
      </c>
      <c r="V286" s="24" t="e">
        <f t="shared" ca="1" si="5"/>
        <v>#NAME?</v>
      </c>
      <c r="W286" s="24"/>
      <c r="X286" s="24"/>
      <c r="Y286" s="6" t="s">
        <v>254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2922</v>
      </c>
      <c r="B287" s="106" t="s">
        <v>2134</v>
      </c>
      <c r="C287" s="9">
        <v>453188</v>
      </c>
      <c r="D287" s="9" t="s">
        <v>19</v>
      </c>
      <c r="E287" s="9" t="s">
        <v>34</v>
      </c>
      <c r="F287" s="9" t="s">
        <v>35</v>
      </c>
      <c r="G287" s="7" t="e">
        <f t="shared" ca="1" si="4"/>
        <v>#NAME?</v>
      </c>
      <c r="H287" s="8" t="s">
        <v>162</v>
      </c>
      <c r="I287" s="24" t="s">
        <v>163</v>
      </c>
      <c r="J287" s="9" t="str">
        <f t="shared" si="3"/>
        <v>Não</v>
      </c>
      <c r="K287" s="107">
        <v>44263</v>
      </c>
      <c r="L287" s="6"/>
      <c r="M287" s="6" t="s">
        <v>58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146</v>
      </c>
      <c r="T287" s="9" t="s">
        <v>2136</v>
      </c>
      <c r="U287" s="6" t="s">
        <v>39</v>
      </c>
      <c r="V287" s="24" t="e">
        <f t="shared" ca="1" si="5"/>
        <v>#NAME?</v>
      </c>
      <c r="W287" s="24"/>
      <c r="X287" s="24"/>
      <c r="Y287" s="6" t="s">
        <v>254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2922</v>
      </c>
      <c r="B288" s="37" t="s">
        <v>3401</v>
      </c>
      <c r="C288" s="9">
        <v>273075</v>
      </c>
      <c r="D288" s="9" t="s">
        <v>2924</v>
      </c>
      <c r="E288" s="9" t="s">
        <v>20</v>
      </c>
      <c r="F288" s="6" t="s">
        <v>2925</v>
      </c>
      <c r="G288" s="7" t="e">
        <f t="shared" ca="1" si="4"/>
        <v>#NAME?</v>
      </c>
      <c r="H288" s="8" t="s">
        <v>144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201</v>
      </c>
      <c r="N288" s="10">
        <v>0.01</v>
      </c>
      <c r="O288" s="9" t="s">
        <v>37</v>
      </c>
      <c r="P288" s="234">
        <v>0.1</v>
      </c>
      <c r="Q288" s="258"/>
      <c r="R288" s="258"/>
      <c r="S288" s="7" t="s">
        <v>146</v>
      </c>
      <c r="T288" s="6" t="s">
        <v>3402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2933</v>
      </c>
      <c r="BH288" s="110">
        <v>0</v>
      </c>
      <c r="BI288" s="110" t="s">
        <v>2933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2922</v>
      </c>
      <c r="B289" s="106" t="s">
        <v>2154</v>
      </c>
      <c r="C289" s="9">
        <v>32067</v>
      </c>
      <c r="D289" s="9" t="s">
        <v>19</v>
      </c>
      <c r="E289" s="9" t="s">
        <v>34</v>
      </c>
      <c r="F289" s="9" t="s">
        <v>35</v>
      </c>
      <c r="G289" s="7" t="e">
        <f t="shared" ca="1" si="4"/>
        <v>#NAME?</v>
      </c>
      <c r="H289" s="8" t="s">
        <v>162</v>
      </c>
      <c r="I289" s="24" t="s">
        <v>163</v>
      </c>
      <c r="J289" s="9" t="str">
        <f t="shared" si="3"/>
        <v>Sim</v>
      </c>
      <c r="K289" s="232">
        <v>44263</v>
      </c>
      <c r="L289" s="7"/>
      <c r="M289" s="6" t="s">
        <v>201</v>
      </c>
      <c r="N289" s="10">
        <v>1.4999999999999999E-2</v>
      </c>
      <c r="O289" s="9" t="s">
        <v>37</v>
      </c>
      <c r="P289" s="234">
        <v>0.1</v>
      </c>
      <c r="Q289" s="108" t="s">
        <v>3403</v>
      </c>
      <c r="R289" s="108"/>
      <c r="S289" s="7" t="s">
        <v>146</v>
      </c>
      <c r="T289" s="9" t="s">
        <v>2157</v>
      </c>
      <c r="U289" s="6" t="s">
        <v>39</v>
      </c>
      <c r="V289" s="24" t="e">
        <f t="shared" ca="1" si="5"/>
        <v>#NAME?</v>
      </c>
      <c r="W289" s="24"/>
      <c r="X289" s="24"/>
      <c r="Y289" s="6" t="s">
        <v>254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2922</v>
      </c>
      <c r="B290" s="37" t="s">
        <v>3404</v>
      </c>
      <c r="C290" s="9">
        <v>367566</v>
      </c>
      <c r="D290" s="9" t="s">
        <v>19</v>
      </c>
      <c r="E290" s="9" t="s">
        <v>34</v>
      </c>
      <c r="F290" s="9" t="s">
        <v>35</v>
      </c>
      <c r="G290" s="7" t="e">
        <f t="shared" ca="1" si="4"/>
        <v>#NAME?</v>
      </c>
      <c r="H290" s="8" t="s">
        <v>162</v>
      </c>
      <c r="I290" s="24" t="s">
        <v>163</v>
      </c>
      <c r="J290" s="9" t="str">
        <f t="shared" si="3"/>
        <v>Sim</v>
      </c>
      <c r="K290" s="107">
        <v>44781</v>
      </c>
      <c r="L290" s="107"/>
      <c r="M290" s="6" t="s">
        <v>42</v>
      </c>
      <c r="N290" s="10">
        <v>0.01</v>
      </c>
      <c r="O290" s="9" t="s">
        <v>25</v>
      </c>
      <c r="P290" s="234">
        <v>0</v>
      </c>
      <c r="Q290" s="108" t="s">
        <v>3403</v>
      </c>
      <c r="R290" s="108"/>
      <c r="S290" s="7" t="s">
        <v>146</v>
      </c>
      <c r="T290" s="6" t="s">
        <v>2157</v>
      </c>
      <c r="U290" s="6" t="s">
        <v>39</v>
      </c>
      <c r="V290" s="24" t="e">
        <f t="shared" ca="1" si="5"/>
        <v>#NAME?</v>
      </c>
      <c r="W290" s="24"/>
      <c r="X290" s="24"/>
      <c r="Y290" s="6" t="s">
        <v>254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2922</v>
      </c>
      <c r="B291" s="37" t="s">
        <v>3405</v>
      </c>
      <c r="C291" s="9">
        <v>338435</v>
      </c>
      <c r="D291" s="9" t="s">
        <v>2924</v>
      </c>
      <c r="E291" s="9" t="s">
        <v>20</v>
      </c>
      <c r="F291" s="6" t="s">
        <v>2931</v>
      </c>
      <c r="G291" s="7" t="e">
        <f t="shared" ca="1" si="4"/>
        <v>#NAME?</v>
      </c>
      <c r="H291" s="8" t="s">
        <v>144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201</v>
      </c>
      <c r="N291" s="10">
        <v>0.01</v>
      </c>
      <c r="O291" s="9" t="s">
        <v>37</v>
      </c>
      <c r="P291" s="234">
        <v>0.1</v>
      </c>
      <c r="Q291" s="235"/>
      <c r="R291" s="235"/>
      <c r="S291" s="7" t="s">
        <v>146</v>
      </c>
      <c r="T291" s="6" t="s">
        <v>3406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2933</v>
      </c>
      <c r="BH291" s="110">
        <v>0</v>
      </c>
      <c r="BI291" s="110" t="s">
        <v>2933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2922</v>
      </c>
      <c r="B292" s="37" t="s">
        <v>3405</v>
      </c>
      <c r="C292" s="9">
        <v>577330</v>
      </c>
      <c r="D292" s="9" t="s">
        <v>2924</v>
      </c>
      <c r="E292" s="9" t="s">
        <v>20</v>
      </c>
      <c r="F292" s="6" t="s">
        <v>2931</v>
      </c>
      <c r="G292" s="7" t="e">
        <f t="shared" ca="1" si="4"/>
        <v>#NAME?</v>
      </c>
      <c r="H292" s="8" t="s">
        <v>144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58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146</v>
      </c>
      <c r="T292" s="6" t="s">
        <v>3406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2933</v>
      </c>
      <c r="BH292" s="110">
        <v>0</v>
      </c>
      <c r="BI292" s="110" t="s">
        <v>2933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2922</v>
      </c>
      <c r="B293" s="3" t="s">
        <v>3407</v>
      </c>
      <c r="C293" s="9">
        <v>466334</v>
      </c>
      <c r="D293" s="9" t="s">
        <v>19</v>
      </c>
      <c r="E293" s="9" t="s">
        <v>34</v>
      </c>
      <c r="F293" s="6" t="s">
        <v>35</v>
      </c>
      <c r="G293" s="7" t="e">
        <f t="shared" ca="1" si="4"/>
        <v>#NAME?</v>
      </c>
      <c r="H293" s="8" t="s">
        <v>144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87</v>
      </c>
      <c r="N293" s="10">
        <v>2.5000000000000001E-2</v>
      </c>
      <c r="O293" s="9" t="s">
        <v>184</v>
      </c>
      <c r="P293" s="234">
        <v>0.2</v>
      </c>
      <c r="Q293" s="108"/>
      <c r="R293" s="108"/>
      <c r="S293" s="7" t="s">
        <v>188</v>
      </c>
      <c r="T293" s="6" t="s">
        <v>3408</v>
      </c>
      <c r="U293" s="6" t="s">
        <v>39</v>
      </c>
      <c r="V293" s="24" t="e">
        <f t="shared" ca="1" si="5"/>
        <v>#NAME?</v>
      </c>
      <c r="W293" s="24"/>
      <c r="X293" s="24"/>
      <c r="Y293" s="6" t="s">
        <v>254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2933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2922</v>
      </c>
      <c r="B294" s="106" t="s">
        <v>3409</v>
      </c>
      <c r="C294" s="9">
        <v>465880</v>
      </c>
      <c r="D294" s="9" t="s">
        <v>19</v>
      </c>
      <c r="E294" s="9" t="s">
        <v>34</v>
      </c>
      <c r="F294" s="9" t="s">
        <v>35</v>
      </c>
      <c r="G294" s="7" t="e">
        <f t="shared" ca="1" si="4"/>
        <v>#NAME?</v>
      </c>
      <c r="H294" s="8" t="s">
        <v>162</v>
      </c>
      <c r="I294" s="24" t="s">
        <v>163</v>
      </c>
      <c r="J294" s="9" t="str">
        <f t="shared" si="3"/>
        <v>Não</v>
      </c>
      <c r="K294" s="232">
        <v>44280</v>
      </c>
      <c r="L294" s="6"/>
      <c r="M294" s="6" t="s">
        <v>346</v>
      </c>
      <c r="N294" s="10">
        <v>0.02</v>
      </c>
      <c r="O294" s="9" t="s">
        <v>37</v>
      </c>
      <c r="P294" s="234">
        <v>0.2</v>
      </c>
      <c r="Q294" s="108"/>
      <c r="R294" s="108"/>
      <c r="S294" s="7" t="s">
        <v>146</v>
      </c>
      <c r="T294" s="9" t="s">
        <v>3410</v>
      </c>
      <c r="U294" s="6" t="s">
        <v>39</v>
      </c>
      <c r="V294" s="24" t="e">
        <f t="shared" ca="1" si="5"/>
        <v>#NAME?</v>
      </c>
      <c r="W294" s="24"/>
      <c r="X294" s="24"/>
      <c r="Y294" s="6" t="s">
        <v>254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2922</v>
      </c>
      <c r="B295" s="3" t="s">
        <v>2178</v>
      </c>
      <c r="C295" s="9">
        <v>74276</v>
      </c>
      <c r="D295" s="9" t="s">
        <v>19</v>
      </c>
      <c r="E295" s="9" t="s">
        <v>34</v>
      </c>
      <c r="F295" s="9" t="s">
        <v>263</v>
      </c>
      <c r="G295" s="7" t="e">
        <f t="shared" ca="1" si="4"/>
        <v>#NAME?</v>
      </c>
      <c r="H295" s="8" t="s">
        <v>162</v>
      </c>
      <c r="I295" s="24" t="s">
        <v>163</v>
      </c>
      <c r="J295" s="9" t="str">
        <f t="shared" si="3"/>
        <v>Não</v>
      </c>
      <c r="K295" s="25">
        <v>44362</v>
      </c>
      <c r="L295" s="7"/>
      <c r="M295" s="6" t="s">
        <v>201</v>
      </c>
      <c r="N295" s="233">
        <v>1.4999999999999999E-2</v>
      </c>
      <c r="O295" s="9" t="s">
        <v>37</v>
      </c>
      <c r="P295" s="234">
        <v>0.1</v>
      </c>
      <c r="Q295" s="108"/>
      <c r="R295" s="108"/>
      <c r="S295" s="7" t="s">
        <v>188</v>
      </c>
      <c r="T295" s="6" t="s">
        <v>2181</v>
      </c>
      <c r="U295" s="6" t="s">
        <v>39</v>
      </c>
      <c r="V295" s="24" t="e">
        <f t="shared" ca="1" si="5"/>
        <v>#NAME?</v>
      </c>
      <c r="W295" s="24"/>
      <c r="X295" s="24"/>
      <c r="Y295" s="6" t="s">
        <v>254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2922</v>
      </c>
      <c r="B296" s="37" t="s">
        <v>3411</v>
      </c>
      <c r="C296" s="9">
        <v>84645</v>
      </c>
      <c r="D296" s="9" t="s">
        <v>2990</v>
      </c>
      <c r="E296" s="9" t="s">
        <v>20</v>
      </c>
      <c r="F296" s="6" t="s">
        <v>2990</v>
      </c>
      <c r="G296" s="7" t="e">
        <f t="shared" ca="1" si="4"/>
        <v>#NAME?</v>
      </c>
      <c r="H296" s="8" t="s">
        <v>144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87</v>
      </c>
      <c r="N296" s="10">
        <v>8.0000000000000002E-3</v>
      </c>
      <c r="O296" s="9" t="s">
        <v>184</v>
      </c>
      <c r="P296" s="234">
        <v>0.2</v>
      </c>
      <c r="Q296" s="108"/>
      <c r="R296" s="108"/>
      <c r="S296" s="7" t="s">
        <v>188</v>
      </c>
      <c r="T296" s="6" t="s">
        <v>3412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2933</v>
      </c>
      <c r="BH296" s="110">
        <v>0</v>
      </c>
      <c r="BI296" s="110" t="s">
        <v>2933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2922</v>
      </c>
      <c r="B297" s="3" t="s">
        <v>3413</v>
      </c>
      <c r="C297" s="9">
        <v>435785</v>
      </c>
      <c r="D297" s="9" t="s">
        <v>2924</v>
      </c>
      <c r="E297" s="9" t="s">
        <v>20</v>
      </c>
      <c r="F297" s="6" t="s">
        <v>2925</v>
      </c>
      <c r="G297" s="7" t="e">
        <f t="shared" ca="1" si="4"/>
        <v>#NAME?</v>
      </c>
      <c r="H297" s="8" t="s">
        <v>144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58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146</v>
      </c>
      <c r="T297" s="6" t="s">
        <v>3414</v>
      </c>
      <c r="U297" s="6" t="s">
        <v>49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2933</v>
      </c>
      <c r="BH297" s="110">
        <v>0</v>
      </c>
      <c r="BI297" s="110" t="s">
        <v>2933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2922</v>
      </c>
      <c r="B298" s="37" t="s">
        <v>3415</v>
      </c>
      <c r="C298" s="9">
        <v>344424</v>
      </c>
      <c r="D298" s="9" t="s">
        <v>19</v>
      </c>
      <c r="E298" s="9" t="s">
        <v>20</v>
      </c>
      <c r="F298" s="6" t="s">
        <v>801</v>
      </c>
      <c r="G298" s="7" t="e">
        <f t="shared" ca="1" si="4"/>
        <v>#NAME?</v>
      </c>
      <c r="H298" s="8" t="s">
        <v>162</v>
      </c>
      <c r="I298" s="24" t="s">
        <v>163</v>
      </c>
      <c r="J298" s="9" t="str">
        <f t="shared" si="3"/>
        <v>Sim</v>
      </c>
      <c r="K298" s="107">
        <v>45019</v>
      </c>
      <c r="L298" s="107"/>
      <c r="M298" s="6" t="s">
        <v>346</v>
      </c>
      <c r="N298" s="10">
        <v>0.02</v>
      </c>
      <c r="O298" s="9" t="s">
        <v>37</v>
      </c>
      <c r="P298" s="234">
        <v>0.2</v>
      </c>
      <c r="Q298" s="108" t="s">
        <v>3416</v>
      </c>
      <c r="R298" s="108"/>
      <c r="S298" s="7" t="s">
        <v>146</v>
      </c>
      <c r="T298" s="6" t="s">
        <v>3417</v>
      </c>
      <c r="U298" s="6" t="s">
        <v>49</v>
      </c>
      <c r="V298" s="24" t="e">
        <f t="shared" ca="1" si="5"/>
        <v>#NAME?</v>
      </c>
      <c r="W298" s="24"/>
      <c r="X298" s="24"/>
      <c r="Y298" s="6" t="s">
        <v>254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2933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2922</v>
      </c>
      <c r="B299" s="37" t="s">
        <v>3418</v>
      </c>
      <c r="C299" s="9">
        <v>259113</v>
      </c>
      <c r="D299" s="9" t="s">
        <v>2924</v>
      </c>
      <c r="E299" s="9" t="s">
        <v>20</v>
      </c>
      <c r="F299" s="6" t="s">
        <v>2925</v>
      </c>
      <c r="G299" s="7" t="e">
        <f t="shared" ca="1" si="4"/>
        <v>#NAME?</v>
      </c>
      <c r="H299" s="8" t="s">
        <v>144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87</v>
      </c>
      <c r="N299" s="10">
        <v>0.02</v>
      </c>
      <c r="O299" s="9" t="s">
        <v>184</v>
      </c>
      <c r="P299" s="234">
        <v>0.2</v>
      </c>
      <c r="Q299" s="108"/>
      <c r="R299" s="108"/>
      <c r="S299" s="7" t="s">
        <v>188</v>
      </c>
      <c r="T299" s="6" t="s">
        <v>3419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2933</v>
      </c>
      <c r="BH299" s="110">
        <v>0</v>
      </c>
      <c r="BI299" s="110" t="s">
        <v>2933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2922</v>
      </c>
      <c r="B300" s="36" t="s">
        <v>3420</v>
      </c>
      <c r="C300" s="9">
        <v>319435</v>
      </c>
      <c r="D300" s="9" t="s">
        <v>19</v>
      </c>
      <c r="E300" s="9" t="s">
        <v>20</v>
      </c>
      <c r="F300" s="9" t="s">
        <v>200</v>
      </c>
      <c r="G300" s="7" t="e">
        <f t="shared" ca="1" si="4"/>
        <v>#NAME?</v>
      </c>
      <c r="H300" s="8" t="s">
        <v>162</v>
      </c>
      <c r="I300" s="24" t="s">
        <v>163</v>
      </c>
      <c r="J300" s="9" t="str">
        <f t="shared" si="3"/>
        <v>Sim</v>
      </c>
      <c r="K300" s="232">
        <v>43473</v>
      </c>
      <c r="L300" s="6"/>
      <c r="M300" s="6" t="s">
        <v>58</v>
      </c>
      <c r="N300" s="233">
        <v>5.0000000000000001E-3</v>
      </c>
      <c r="O300" s="9" t="s">
        <v>25</v>
      </c>
      <c r="P300" s="234">
        <v>0</v>
      </c>
      <c r="Q300" s="108" t="s">
        <v>3421</v>
      </c>
      <c r="R300" s="108"/>
      <c r="S300" s="7" t="s">
        <v>188</v>
      </c>
      <c r="T300" s="9" t="s">
        <v>3422</v>
      </c>
      <c r="U300" s="6" t="s">
        <v>20</v>
      </c>
      <c r="V300" s="24" t="e">
        <f t="shared" ca="1" si="5"/>
        <v>#NAME?</v>
      </c>
      <c r="W300" s="24"/>
      <c r="X300" s="24"/>
      <c r="Y300" s="6" t="s">
        <v>254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2922</v>
      </c>
      <c r="B301" s="36" t="s">
        <v>3420</v>
      </c>
      <c r="C301" s="9">
        <v>577357</v>
      </c>
      <c r="D301" s="9" t="s">
        <v>19</v>
      </c>
      <c r="E301" s="9" t="s">
        <v>20</v>
      </c>
      <c r="F301" s="9" t="s">
        <v>200</v>
      </c>
      <c r="G301" s="7" t="e">
        <f t="shared" ca="1" si="4"/>
        <v>#NAME?</v>
      </c>
      <c r="H301" s="8" t="s">
        <v>162</v>
      </c>
      <c r="I301" s="24" t="s">
        <v>163</v>
      </c>
      <c r="J301" s="9" t="str">
        <f t="shared" si="3"/>
        <v>Sim</v>
      </c>
      <c r="K301" s="232">
        <v>43545</v>
      </c>
      <c r="L301" s="6"/>
      <c r="M301" s="6" t="s">
        <v>87</v>
      </c>
      <c r="N301" s="233">
        <v>0.02</v>
      </c>
      <c r="O301" s="9" t="s">
        <v>184</v>
      </c>
      <c r="P301" s="234">
        <v>0.2</v>
      </c>
      <c r="Q301" s="108" t="s">
        <v>3421</v>
      </c>
      <c r="R301" s="108"/>
      <c r="S301" s="7" t="s">
        <v>188</v>
      </c>
      <c r="T301" s="9" t="s">
        <v>3422</v>
      </c>
      <c r="U301" s="6" t="s">
        <v>20</v>
      </c>
      <c r="V301" s="24" t="e">
        <f t="shared" ca="1" si="5"/>
        <v>#NAME?</v>
      </c>
      <c r="W301" s="24"/>
      <c r="X301" s="24"/>
      <c r="Y301" s="6" t="s">
        <v>254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2922</v>
      </c>
      <c r="B302" s="37" t="s">
        <v>3423</v>
      </c>
      <c r="C302" s="9">
        <v>379728</v>
      </c>
      <c r="D302" s="9" t="s">
        <v>19</v>
      </c>
      <c r="E302" s="9" t="s">
        <v>20</v>
      </c>
      <c r="F302" s="9" t="s">
        <v>3160</v>
      </c>
      <c r="G302" s="7" t="e">
        <f t="shared" ca="1" si="4"/>
        <v>#NAME?</v>
      </c>
      <c r="H302" s="8" t="s">
        <v>153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201</v>
      </c>
      <c r="N302" s="233">
        <v>1.4999999999999999E-2</v>
      </c>
      <c r="O302" s="9" t="s">
        <v>37</v>
      </c>
      <c r="P302" s="234">
        <v>0.1</v>
      </c>
      <c r="Q302" s="28"/>
      <c r="R302" s="28"/>
      <c r="S302" s="7" t="s">
        <v>146</v>
      </c>
      <c r="T302" s="6" t="s">
        <v>3424</v>
      </c>
      <c r="U302" s="6" t="s">
        <v>46</v>
      </c>
      <c r="V302" s="24" t="e">
        <f t="shared" ca="1" si="5"/>
        <v>#NAME?</v>
      </c>
      <c r="W302" s="24"/>
      <c r="X302" s="24"/>
      <c r="Y302" s="6" t="s">
        <v>254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2922</v>
      </c>
      <c r="B303" s="37" t="s">
        <v>3425</v>
      </c>
      <c r="C303" s="9">
        <v>270174</v>
      </c>
      <c r="D303" s="9" t="s">
        <v>2924</v>
      </c>
      <c r="E303" s="9" t="s">
        <v>20</v>
      </c>
      <c r="F303" s="6" t="s">
        <v>2925</v>
      </c>
      <c r="G303" s="7" t="e">
        <f t="shared" ca="1" si="4"/>
        <v>#NAME?</v>
      </c>
      <c r="H303" s="8" t="s">
        <v>144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201</v>
      </c>
      <c r="N303" s="10">
        <v>0.01</v>
      </c>
      <c r="O303" s="9" t="s">
        <v>37</v>
      </c>
      <c r="P303" s="234">
        <v>0.1</v>
      </c>
      <c r="Q303" s="47"/>
      <c r="R303" s="47"/>
      <c r="S303" s="7" t="s">
        <v>146</v>
      </c>
      <c r="T303" s="6" t="s">
        <v>3426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2933</v>
      </c>
      <c r="BH303" s="110">
        <v>0</v>
      </c>
      <c r="BI303" s="110" t="s">
        <v>2933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2922</v>
      </c>
      <c r="B304" s="3" t="s">
        <v>2238</v>
      </c>
      <c r="C304" s="9">
        <v>31954</v>
      </c>
      <c r="D304" s="9" t="s">
        <v>19</v>
      </c>
      <c r="E304" s="9" t="s">
        <v>34</v>
      </c>
      <c r="F304" s="9" t="s">
        <v>35</v>
      </c>
      <c r="G304" s="7" t="e">
        <f t="shared" ca="1" si="4"/>
        <v>#NAME?</v>
      </c>
      <c r="H304" s="8" t="s">
        <v>162</v>
      </c>
      <c r="I304" s="24" t="s">
        <v>163</v>
      </c>
      <c r="J304" s="9" t="str">
        <f t="shared" si="3"/>
        <v>Não</v>
      </c>
      <c r="K304" s="232">
        <v>44266</v>
      </c>
      <c r="L304" s="7"/>
      <c r="M304" s="6" t="s">
        <v>58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146</v>
      </c>
      <c r="T304" s="6" t="s">
        <v>2241</v>
      </c>
      <c r="U304" s="6" t="s">
        <v>39</v>
      </c>
      <c r="V304" s="24" t="e">
        <f t="shared" ca="1" si="5"/>
        <v>#NAME?</v>
      </c>
      <c r="W304" s="24"/>
      <c r="X304" s="24"/>
      <c r="Y304" s="6" t="s">
        <v>254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2922</v>
      </c>
      <c r="B305" s="37" t="s">
        <v>3427</v>
      </c>
      <c r="C305" s="9">
        <v>559569</v>
      </c>
      <c r="D305" s="244" t="s">
        <v>19</v>
      </c>
      <c r="E305" s="244" t="s">
        <v>34</v>
      </c>
      <c r="F305" s="244" t="s">
        <v>617</v>
      </c>
      <c r="G305" s="7" t="e">
        <f t="shared" ca="1" si="4"/>
        <v>#NAME?</v>
      </c>
      <c r="H305" s="245" t="s">
        <v>162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42</v>
      </c>
      <c r="N305" s="251">
        <v>7.0000000000000001E-3</v>
      </c>
      <c r="O305" s="9" t="s">
        <v>25</v>
      </c>
      <c r="P305" s="249">
        <v>0</v>
      </c>
      <c r="Q305" s="108" t="s">
        <v>3428</v>
      </c>
      <c r="R305" s="108"/>
      <c r="S305" s="7" t="s">
        <v>146</v>
      </c>
      <c r="T305" s="6" t="s">
        <v>2250</v>
      </c>
      <c r="U305" s="6" t="s">
        <v>60</v>
      </c>
      <c r="V305" s="24" t="e">
        <f t="shared" ca="1" si="5"/>
        <v>#NAME?</v>
      </c>
      <c r="W305" s="24"/>
      <c r="X305" s="24"/>
      <c r="Y305" s="6" t="s">
        <v>254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2922</v>
      </c>
      <c r="B306" s="37" t="s">
        <v>3427</v>
      </c>
      <c r="C306" s="9">
        <v>33814</v>
      </c>
      <c r="D306" s="9" t="s">
        <v>19</v>
      </c>
      <c r="E306" s="9" t="s">
        <v>34</v>
      </c>
      <c r="F306" s="9" t="s">
        <v>617</v>
      </c>
      <c r="G306" s="7" t="e">
        <f t="shared" ca="1" si="4"/>
        <v>#NAME?</v>
      </c>
      <c r="H306" s="8" t="s">
        <v>153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42</v>
      </c>
      <c r="N306" s="233">
        <v>7.0000000000000001E-3</v>
      </c>
      <c r="O306" s="9" t="s">
        <v>25</v>
      </c>
      <c r="P306" s="234">
        <v>0</v>
      </c>
      <c r="Q306" s="108" t="s">
        <v>3428</v>
      </c>
      <c r="R306" s="108"/>
      <c r="S306" s="7" t="s">
        <v>146</v>
      </c>
      <c r="T306" s="6" t="s">
        <v>2250</v>
      </c>
      <c r="U306" s="6" t="s">
        <v>60</v>
      </c>
      <c r="V306" s="24" t="e">
        <f t="shared" ca="1" si="5"/>
        <v>#NAME?</v>
      </c>
      <c r="W306" s="24"/>
      <c r="X306" s="24"/>
      <c r="Y306" s="6" t="s">
        <v>254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2922</v>
      </c>
      <c r="B307" s="37" t="s">
        <v>3427</v>
      </c>
      <c r="C307" s="9">
        <v>559582</v>
      </c>
      <c r="D307" s="9" t="s">
        <v>19</v>
      </c>
      <c r="E307" s="9" t="s">
        <v>34</v>
      </c>
      <c r="F307" s="6" t="s">
        <v>617</v>
      </c>
      <c r="G307" s="7" t="e">
        <f t="shared" ca="1" si="4"/>
        <v>#NAME?</v>
      </c>
      <c r="H307" s="8" t="s">
        <v>144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3149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146</v>
      </c>
      <c r="T307" s="6" t="s">
        <v>2250</v>
      </c>
      <c r="U307" s="6" t="s">
        <v>60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2933</v>
      </c>
      <c r="BH307" s="110">
        <v>0</v>
      </c>
      <c r="BI307" s="110" t="s">
        <v>2933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2922</v>
      </c>
      <c r="B308" s="37" t="s">
        <v>3429</v>
      </c>
      <c r="C308" s="9">
        <v>343643</v>
      </c>
      <c r="D308" s="9" t="s">
        <v>19</v>
      </c>
      <c r="E308" s="9" t="s">
        <v>34</v>
      </c>
      <c r="F308" s="6" t="s">
        <v>2972</v>
      </c>
      <c r="G308" s="7" t="e">
        <f t="shared" ca="1" si="4"/>
        <v>#NAME?</v>
      </c>
      <c r="H308" s="8" t="s">
        <v>144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42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146</v>
      </c>
      <c r="T308" s="6" t="s">
        <v>3430</v>
      </c>
      <c r="U308" s="6" t="s">
        <v>3431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2922</v>
      </c>
      <c r="B309" s="37" t="s">
        <v>3432</v>
      </c>
      <c r="C309" s="9" t="s">
        <v>3433</v>
      </c>
      <c r="D309" s="9" t="s">
        <v>19</v>
      </c>
      <c r="E309" s="9" t="s">
        <v>20</v>
      </c>
      <c r="F309" s="6" t="s">
        <v>3073</v>
      </c>
      <c r="G309" s="7" t="e">
        <f t="shared" ca="1" si="4"/>
        <v>#NAME?</v>
      </c>
      <c r="H309" s="8" t="s">
        <v>144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346</v>
      </c>
      <c r="N309" s="10">
        <v>0.02</v>
      </c>
      <c r="O309" s="9" t="s">
        <v>37</v>
      </c>
      <c r="P309" s="234">
        <v>0.2</v>
      </c>
      <c r="Q309" s="47"/>
      <c r="R309" s="47"/>
      <c r="S309" s="7" t="s">
        <v>146</v>
      </c>
      <c r="T309" s="6" t="s">
        <v>3434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2933</v>
      </c>
      <c r="BH309" s="110">
        <v>0</v>
      </c>
      <c r="BI309" s="110" t="s">
        <v>2933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2922</v>
      </c>
      <c r="B310" s="37" t="s">
        <v>3432</v>
      </c>
      <c r="C310" s="9">
        <v>296589</v>
      </c>
      <c r="D310" s="9" t="s">
        <v>19</v>
      </c>
      <c r="E310" s="9" t="s">
        <v>20</v>
      </c>
      <c r="F310" s="6" t="s">
        <v>200</v>
      </c>
      <c r="G310" s="7" t="e">
        <f t="shared" ca="1" si="4"/>
        <v>#NAME?</v>
      </c>
      <c r="H310" s="8" t="s">
        <v>153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201</v>
      </c>
      <c r="N310" s="10">
        <v>1.4999999999999999E-2</v>
      </c>
      <c r="O310" s="9" t="s">
        <v>37</v>
      </c>
      <c r="P310" s="234">
        <v>0.1</v>
      </c>
      <c r="Q310" s="23"/>
      <c r="R310" s="108"/>
      <c r="S310" s="7" t="s">
        <v>146</v>
      </c>
      <c r="T310" s="6" t="s">
        <v>3434</v>
      </c>
      <c r="U310" s="6" t="s">
        <v>20</v>
      </c>
      <c r="V310" s="24" t="e">
        <f t="shared" ca="1" si="5"/>
        <v>#NAME?</v>
      </c>
      <c r="W310" s="24"/>
      <c r="X310" s="24"/>
      <c r="Y310" s="6" t="s">
        <v>148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2922</v>
      </c>
      <c r="B311" s="36" t="s">
        <v>3435</v>
      </c>
      <c r="C311" s="9">
        <v>376731</v>
      </c>
      <c r="D311" s="9" t="s">
        <v>19</v>
      </c>
      <c r="E311" s="9" t="s">
        <v>20</v>
      </c>
      <c r="F311" s="6" t="s">
        <v>200</v>
      </c>
      <c r="G311" s="7" t="e">
        <f t="shared" ca="1" si="4"/>
        <v>#NAME?</v>
      </c>
      <c r="H311" s="8" t="s">
        <v>153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42</v>
      </c>
      <c r="N311" s="10">
        <v>1.2E-2</v>
      </c>
      <c r="O311" s="9" t="s">
        <v>25</v>
      </c>
      <c r="P311" s="234">
        <v>0</v>
      </c>
      <c r="Q311" s="108" t="s">
        <v>3436</v>
      </c>
      <c r="R311" s="108"/>
      <c r="S311" s="7" t="s">
        <v>146</v>
      </c>
      <c r="T311" s="9" t="s">
        <v>3434</v>
      </c>
      <c r="U311" s="6" t="s">
        <v>20</v>
      </c>
      <c r="V311" s="24" t="e">
        <f t="shared" ca="1" si="5"/>
        <v>#NAME?</v>
      </c>
      <c r="W311" s="24"/>
      <c r="X311" s="24"/>
      <c r="Y311" s="6" t="s">
        <v>148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2922</v>
      </c>
      <c r="B312" s="36" t="s">
        <v>2265</v>
      </c>
      <c r="C312" s="9">
        <v>253486</v>
      </c>
      <c r="D312" s="9" t="s">
        <v>19</v>
      </c>
      <c r="E312" s="9" t="s">
        <v>20</v>
      </c>
      <c r="F312" s="9" t="s">
        <v>990</v>
      </c>
      <c r="G312" s="7" t="e">
        <f t="shared" ca="1" si="4"/>
        <v>#NAME?</v>
      </c>
      <c r="H312" s="8" t="s">
        <v>162</v>
      </c>
      <c r="I312" s="24" t="s">
        <v>163</v>
      </c>
      <c r="J312" s="9" t="str">
        <f t="shared" si="3"/>
        <v>Sim</v>
      </c>
      <c r="K312" s="232">
        <v>43620</v>
      </c>
      <c r="L312" s="7"/>
      <c r="M312" s="6" t="s">
        <v>201</v>
      </c>
      <c r="N312" s="10">
        <v>1.4999999999999999E-2</v>
      </c>
      <c r="O312" s="9" t="s">
        <v>25</v>
      </c>
      <c r="P312" s="234">
        <v>0</v>
      </c>
      <c r="Q312" s="108" t="s">
        <v>3437</v>
      </c>
      <c r="R312" s="108" t="s">
        <v>3016</v>
      </c>
      <c r="S312" s="7" t="s">
        <v>146</v>
      </c>
      <c r="T312" s="9" t="s">
        <v>2267</v>
      </c>
      <c r="U312" s="6" t="s">
        <v>20</v>
      </c>
      <c r="V312" s="24" t="e">
        <f t="shared" ca="1" si="5"/>
        <v>#NAME?</v>
      </c>
      <c r="W312" s="24"/>
      <c r="X312" s="24"/>
      <c r="Y312" s="6" t="s">
        <v>254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2922</v>
      </c>
      <c r="B313" s="3" t="s">
        <v>2283</v>
      </c>
      <c r="C313" s="9">
        <v>35132</v>
      </c>
      <c r="D313" s="9" t="s">
        <v>19</v>
      </c>
      <c r="E313" s="9" t="s">
        <v>34</v>
      </c>
      <c r="F313" s="9" t="s">
        <v>35</v>
      </c>
      <c r="G313" s="7" t="e">
        <f t="shared" ca="1" si="4"/>
        <v>#NAME?</v>
      </c>
      <c r="H313" s="8" t="s">
        <v>162</v>
      </c>
      <c r="I313" s="24" t="s">
        <v>163</v>
      </c>
      <c r="J313" s="9" t="str">
        <f t="shared" si="3"/>
        <v>Não</v>
      </c>
      <c r="K313" s="232">
        <v>44319</v>
      </c>
      <c r="L313" s="7"/>
      <c r="M313" s="6" t="s">
        <v>346</v>
      </c>
      <c r="N313" s="26">
        <v>0.02</v>
      </c>
      <c r="O313" s="9" t="s">
        <v>37</v>
      </c>
      <c r="P313" s="234">
        <v>0.2</v>
      </c>
      <c r="Q313" s="28"/>
      <c r="R313" s="28"/>
      <c r="S313" s="7" t="s">
        <v>146</v>
      </c>
      <c r="T313" s="6" t="s">
        <v>2285</v>
      </c>
      <c r="U313" s="6" t="s">
        <v>39</v>
      </c>
      <c r="V313" s="24" t="e">
        <f t="shared" ca="1" si="5"/>
        <v>#NAME?</v>
      </c>
      <c r="W313" s="24"/>
      <c r="X313" s="24"/>
      <c r="Y313" s="6" t="s">
        <v>148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2922</v>
      </c>
      <c r="B314" s="37" t="s">
        <v>3438</v>
      </c>
      <c r="C314" s="9">
        <v>378873</v>
      </c>
      <c r="D314" s="9" t="s">
        <v>19</v>
      </c>
      <c r="E314" s="9" t="s">
        <v>20</v>
      </c>
      <c r="F314" s="9" t="s">
        <v>2956</v>
      </c>
      <c r="G314" s="7" t="e">
        <f t="shared" ca="1" si="4"/>
        <v>#NAME?</v>
      </c>
      <c r="H314" s="8" t="s">
        <v>162</v>
      </c>
      <c r="I314" s="24" t="s">
        <v>929</v>
      </c>
      <c r="J314" s="9" t="str">
        <f t="shared" si="3"/>
        <v>Não</v>
      </c>
      <c r="K314" s="232">
        <v>45013</v>
      </c>
      <c r="L314" s="7"/>
      <c r="M314" s="6" t="s">
        <v>87</v>
      </c>
      <c r="N314" s="10">
        <v>2.5000000000000001E-2</v>
      </c>
      <c r="O314" s="9" t="s">
        <v>184</v>
      </c>
      <c r="P314" s="234">
        <v>0.2</v>
      </c>
      <c r="Q314" s="108"/>
      <c r="R314" s="108"/>
      <c r="S314" s="7" t="s">
        <v>146</v>
      </c>
      <c r="T314" s="6" t="s">
        <v>3439</v>
      </c>
      <c r="U314" s="6" t="s">
        <v>887</v>
      </c>
      <c r="V314" s="24" t="e">
        <f t="shared" ca="1" si="5"/>
        <v>#NAME?</v>
      </c>
      <c r="W314" s="24"/>
      <c r="X314" s="24"/>
      <c r="Y314" s="6" t="s">
        <v>148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2922</v>
      </c>
      <c r="B315" s="37" t="s">
        <v>3438</v>
      </c>
      <c r="C315" s="9">
        <v>378997</v>
      </c>
      <c r="D315" s="9" t="s">
        <v>19</v>
      </c>
      <c r="E315" s="9" t="s">
        <v>20</v>
      </c>
      <c r="F315" s="9" t="s">
        <v>2956</v>
      </c>
      <c r="G315" s="7" t="e">
        <f t="shared" ca="1" si="4"/>
        <v>#NAME?</v>
      </c>
      <c r="H315" s="8" t="s">
        <v>162</v>
      </c>
      <c r="I315" s="24" t="s">
        <v>929</v>
      </c>
      <c r="J315" s="9" t="str">
        <f t="shared" si="3"/>
        <v>Não</v>
      </c>
      <c r="K315" s="232">
        <v>45013</v>
      </c>
      <c r="L315" s="7"/>
      <c r="M315" s="6" t="s">
        <v>42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146</v>
      </c>
      <c r="T315" s="6" t="s">
        <v>3439</v>
      </c>
      <c r="U315" s="6" t="s">
        <v>887</v>
      </c>
      <c r="V315" s="24" t="e">
        <f t="shared" ca="1" si="5"/>
        <v>#NAME?</v>
      </c>
      <c r="W315" s="24"/>
      <c r="X315" s="24"/>
      <c r="Y315" s="6" t="s">
        <v>148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2922</v>
      </c>
      <c r="B316" s="3" t="s">
        <v>2302</v>
      </c>
      <c r="C316" s="9">
        <v>48619</v>
      </c>
      <c r="D316" s="9" t="s">
        <v>19</v>
      </c>
      <c r="E316" s="9" t="s">
        <v>34</v>
      </c>
      <c r="F316" s="9" t="s">
        <v>35</v>
      </c>
      <c r="G316" s="7" t="e">
        <f t="shared" ca="1" si="4"/>
        <v>#NAME?</v>
      </c>
      <c r="H316" s="8" t="s">
        <v>162</v>
      </c>
      <c r="I316" s="24" t="s">
        <v>163</v>
      </c>
      <c r="J316" s="9" t="str">
        <f t="shared" si="3"/>
        <v>Sim</v>
      </c>
      <c r="K316" s="232">
        <v>44280</v>
      </c>
      <c r="L316" s="7"/>
      <c r="M316" s="6" t="s">
        <v>201</v>
      </c>
      <c r="N316" s="10">
        <v>1.4999999999999999E-2</v>
      </c>
      <c r="O316" s="9" t="s">
        <v>37</v>
      </c>
      <c r="P316" s="234">
        <v>0.1</v>
      </c>
      <c r="Q316" s="108" t="s">
        <v>3440</v>
      </c>
      <c r="R316" s="108"/>
      <c r="S316" s="7" t="s">
        <v>146</v>
      </c>
      <c r="T316" s="6" t="s">
        <v>2305</v>
      </c>
      <c r="U316" s="6" t="s">
        <v>46</v>
      </c>
      <c r="V316" s="24" t="e">
        <f t="shared" ca="1" si="5"/>
        <v>#NAME?</v>
      </c>
      <c r="W316" s="24"/>
      <c r="X316" s="24"/>
      <c r="Y316" s="6" t="s">
        <v>148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2922</v>
      </c>
      <c r="B317" s="3" t="s">
        <v>2302</v>
      </c>
      <c r="C317" s="9">
        <v>85179</v>
      </c>
      <c r="D317" s="9" t="s">
        <v>19</v>
      </c>
      <c r="E317" s="9" t="s">
        <v>34</v>
      </c>
      <c r="F317" s="9" t="s">
        <v>35</v>
      </c>
      <c r="G317" s="7" t="e">
        <f t="shared" ca="1" si="4"/>
        <v>#NAME?</v>
      </c>
      <c r="H317" s="8" t="s">
        <v>162</v>
      </c>
      <c r="I317" s="24" t="s">
        <v>163</v>
      </c>
      <c r="J317" s="9" t="str">
        <f t="shared" si="3"/>
        <v>Não</v>
      </c>
      <c r="K317" s="25">
        <v>44382</v>
      </c>
      <c r="L317" s="7"/>
      <c r="M317" s="6" t="s">
        <v>201</v>
      </c>
      <c r="N317" s="10">
        <v>1.4999999999999999E-2</v>
      </c>
      <c r="O317" s="9" t="s">
        <v>37</v>
      </c>
      <c r="P317" s="234">
        <v>0.1</v>
      </c>
      <c r="Q317" s="45"/>
      <c r="R317" s="108" t="s">
        <v>3441</v>
      </c>
      <c r="S317" s="7" t="s">
        <v>146</v>
      </c>
      <c r="T317" s="6" t="s">
        <v>2305</v>
      </c>
      <c r="U317" s="6" t="s">
        <v>46</v>
      </c>
      <c r="V317" s="24" t="e">
        <f t="shared" ca="1" si="5"/>
        <v>#NAME?</v>
      </c>
      <c r="W317" s="24"/>
      <c r="X317" s="24"/>
      <c r="Y317" s="6" t="s">
        <v>254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2922</v>
      </c>
      <c r="B318" s="3" t="s">
        <v>3442</v>
      </c>
      <c r="C318" s="9">
        <v>334022</v>
      </c>
      <c r="D318" s="9" t="s">
        <v>19</v>
      </c>
      <c r="E318" s="9" t="s">
        <v>34</v>
      </c>
      <c r="F318" s="9" t="s">
        <v>263</v>
      </c>
      <c r="G318" s="7" t="e">
        <f t="shared" ca="1" si="4"/>
        <v>#NAME?</v>
      </c>
      <c r="H318" s="8" t="s">
        <v>162</v>
      </c>
      <c r="I318" s="24" t="s">
        <v>163</v>
      </c>
      <c r="J318" s="9" t="str">
        <f t="shared" si="3"/>
        <v>Não</v>
      </c>
      <c r="K318" s="25">
        <v>44389</v>
      </c>
      <c r="L318" s="7"/>
      <c r="M318" s="6" t="s">
        <v>201</v>
      </c>
      <c r="N318" s="10">
        <v>1.4999999999999999E-2</v>
      </c>
      <c r="O318" s="9" t="s">
        <v>37</v>
      </c>
      <c r="P318" s="234">
        <v>0.1</v>
      </c>
      <c r="Q318" s="28"/>
      <c r="R318" s="28"/>
      <c r="S318" s="7" t="s">
        <v>146</v>
      </c>
      <c r="T318" s="6" t="s">
        <v>2312</v>
      </c>
      <c r="U318" s="7" t="s">
        <v>887</v>
      </c>
      <c r="V318" s="24" t="e">
        <f t="shared" ca="1" si="5"/>
        <v>#NAME?</v>
      </c>
      <c r="W318" s="24"/>
      <c r="X318" s="24"/>
      <c r="Y318" s="6" t="s">
        <v>254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2922</v>
      </c>
      <c r="B319" s="3" t="s">
        <v>3443</v>
      </c>
      <c r="C319" s="9">
        <v>338425</v>
      </c>
      <c r="D319" s="244" t="s">
        <v>19</v>
      </c>
      <c r="E319" s="244" t="s">
        <v>20</v>
      </c>
      <c r="F319" s="9" t="s">
        <v>200</v>
      </c>
      <c r="G319" s="7" t="e">
        <f t="shared" ca="1" si="4"/>
        <v>#NAME?</v>
      </c>
      <c r="H319" s="245" t="s">
        <v>162</v>
      </c>
      <c r="I319" s="24" t="s">
        <v>163</v>
      </c>
      <c r="J319" s="9" t="str">
        <f t="shared" si="3"/>
        <v>Não</v>
      </c>
      <c r="K319" s="246">
        <v>43564</v>
      </c>
      <c r="L319" s="7"/>
      <c r="M319" s="247" t="s">
        <v>346</v>
      </c>
      <c r="N319" s="248">
        <v>0.02</v>
      </c>
      <c r="O319" s="244"/>
      <c r="P319" s="249"/>
      <c r="Q319" s="45"/>
      <c r="R319" s="108" t="s">
        <v>3444</v>
      </c>
      <c r="S319" s="7" t="s">
        <v>146</v>
      </c>
      <c r="T319" s="6" t="s">
        <v>3445</v>
      </c>
      <c r="U319" s="6" t="s">
        <v>20</v>
      </c>
      <c r="V319" s="24" t="e">
        <f t="shared" ca="1" si="5"/>
        <v>#NAME?</v>
      </c>
      <c r="W319" s="24"/>
      <c r="X319" s="24"/>
      <c r="Y319" s="6" t="s">
        <v>254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2922</v>
      </c>
      <c r="B320" s="3" t="s">
        <v>3446</v>
      </c>
      <c r="C320" s="9">
        <v>450254</v>
      </c>
      <c r="D320" s="9" t="s">
        <v>2924</v>
      </c>
      <c r="E320" s="9" t="s">
        <v>20</v>
      </c>
      <c r="F320" s="9" t="s">
        <v>2925</v>
      </c>
      <c r="G320" s="7" t="e">
        <f t="shared" ca="1" si="4"/>
        <v>#NAME?</v>
      </c>
      <c r="H320" s="8" t="s">
        <v>162</v>
      </c>
      <c r="I320" s="24" t="s">
        <v>163</v>
      </c>
      <c r="J320" s="9" t="str">
        <f t="shared" si="3"/>
        <v>Não</v>
      </c>
      <c r="K320" s="232">
        <v>43894</v>
      </c>
      <c r="L320" s="6"/>
      <c r="M320" s="6" t="s">
        <v>58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146</v>
      </c>
      <c r="T320" s="6" t="s">
        <v>3447</v>
      </c>
      <c r="U320" s="6" t="s">
        <v>20</v>
      </c>
      <c r="V320" s="24" t="e">
        <f t="shared" ca="1" si="5"/>
        <v>#NAME?</v>
      </c>
      <c r="W320" s="24"/>
      <c r="X320" s="24"/>
      <c r="Y320" s="6" t="s">
        <v>254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2922</v>
      </c>
      <c r="B321" s="3" t="s">
        <v>3448</v>
      </c>
      <c r="C321" s="9">
        <v>49251</v>
      </c>
      <c r="D321" s="9" t="s">
        <v>19</v>
      </c>
      <c r="E321" s="9" t="s">
        <v>34</v>
      </c>
      <c r="F321" s="6" t="s">
        <v>263</v>
      </c>
      <c r="G321" s="7" t="e">
        <f t="shared" ca="1" si="4"/>
        <v>#NAME?</v>
      </c>
      <c r="H321" s="8" t="s">
        <v>144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201</v>
      </c>
      <c r="N321" s="10">
        <v>1.4999999999999999E-2</v>
      </c>
      <c r="O321" s="9" t="s">
        <v>37</v>
      </c>
      <c r="P321" s="234">
        <v>0.1</v>
      </c>
      <c r="Q321" s="108"/>
      <c r="R321" s="108"/>
      <c r="S321" s="7" t="s">
        <v>146</v>
      </c>
      <c r="T321" s="6" t="s">
        <v>3449</v>
      </c>
      <c r="U321" s="6" t="s">
        <v>39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2933</v>
      </c>
      <c r="BH321" s="110">
        <v>0</v>
      </c>
      <c r="BI321" s="110" t="s">
        <v>2933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2922</v>
      </c>
      <c r="B322" s="37" t="s">
        <v>3450</v>
      </c>
      <c r="C322" s="9">
        <v>424800</v>
      </c>
      <c r="D322" s="9" t="s">
        <v>2924</v>
      </c>
      <c r="E322" s="9" t="s">
        <v>20</v>
      </c>
      <c r="F322" s="6" t="s">
        <v>2925</v>
      </c>
      <c r="G322" s="7" t="e">
        <f t="shared" ca="1" si="4"/>
        <v>#NAME?</v>
      </c>
      <c r="H322" s="8" t="s">
        <v>144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201</v>
      </c>
      <c r="N322" s="10">
        <v>0.01</v>
      </c>
      <c r="O322" s="9" t="s">
        <v>37</v>
      </c>
      <c r="P322" s="234">
        <v>0.1</v>
      </c>
      <c r="Q322" s="258"/>
      <c r="R322" s="108"/>
      <c r="S322" s="7" t="s">
        <v>146</v>
      </c>
      <c r="T322" s="6" t="s">
        <v>3451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2933</v>
      </c>
      <c r="BH322" s="110">
        <v>0</v>
      </c>
      <c r="BI322" s="110" t="s">
        <v>2933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2922</v>
      </c>
      <c r="B323" s="37" t="s">
        <v>2354</v>
      </c>
      <c r="C323" s="9">
        <v>362762</v>
      </c>
      <c r="D323" s="9" t="s">
        <v>19</v>
      </c>
      <c r="E323" s="9" t="s">
        <v>34</v>
      </c>
      <c r="F323" s="6" t="s">
        <v>35</v>
      </c>
      <c r="G323" s="7" t="e">
        <f t="shared" ca="1" si="4"/>
        <v>#NAME?</v>
      </c>
      <c r="H323" s="8" t="s">
        <v>162</v>
      </c>
      <c r="I323" s="24" t="s">
        <v>163</v>
      </c>
      <c r="J323" s="9" t="str">
        <f t="shared" si="3"/>
        <v>Não</v>
      </c>
      <c r="K323" s="107">
        <v>44844</v>
      </c>
      <c r="L323" s="261"/>
      <c r="M323" s="6" t="s">
        <v>42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146</v>
      </c>
      <c r="T323" s="6" t="s">
        <v>2356</v>
      </c>
      <c r="U323" s="6" t="s">
        <v>39</v>
      </c>
      <c r="V323" s="24" t="e">
        <f t="shared" ca="1" si="5"/>
        <v>#NAME?</v>
      </c>
      <c r="W323" s="24"/>
      <c r="X323" s="24"/>
      <c r="Y323" s="6" t="s">
        <v>254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2922</v>
      </c>
      <c r="B324" s="106" t="s">
        <v>3452</v>
      </c>
      <c r="C324" s="9">
        <v>45860</v>
      </c>
      <c r="D324" s="9" t="s">
        <v>19</v>
      </c>
      <c r="E324" s="9" t="s">
        <v>34</v>
      </c>
      <c r="F324" s="9" t="s">
        <v>263</v>
      </c>
      <c r="G324" s="7" t="e">
        <f t="shared" ca="1" si="4"/>
        <v>#NAME?</v>
      </c>
      <c r="H324" s="8" t="s">
        <v>162</v>
      </c>
      <c r="I324" s="24" t="s">
        <v>163</v>
      </c>
      <c r="J324" s="9" t="str">
        <f t="shared" si="3"/>
        <v>Não</v>
      </c>
      <c r="K324" s="232">
        <v>44279</v>
      </c>
      <c r="L324" s="7"/>
      <c r="M324" s="6" t="s">
        <v>201</v>
      </c>
      <c r="N324" s="10">
        <v>1.4999999999999999E-2</v>
      </c>
      <c r="O324" s="9" t="s">
        <v>37</v>
      </c>
      <c r="P324" s="234">
        <v>0.1</v>
      </c>
      <c r="Q324" s="108"/>
      <c r="R324" s="108"/>
      <c r="S324" s="7" t="s">
        <v>146</v>
      </c>
      <c r="T324" s="9" t="s">
        <v>3453</v>
      </c>
      <c r="U324" s="6" t="s">
        <v>39</v>
      </c>
      <c r="V324" s="24" t="e">
        <f t="shared" ca="1" si="5"/>
        <v>#NAME?</v>
      </c>
      <c r="W324" s="24"/>
      <c r="X324" s="24"/>
      <c r="Y324" s="6" t="s">
        <v>254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2933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2922</v>
      </c>
      <c r="B325" s="37" t="s">
        <v>3454</v>
      </c>
      <c r="C325" s="9">
        <v>39176</v>
      </c>
      <c r="D325" s="9" t="s">
        <v>2924</v>
      </c>
      <c r="E325" s="9" t="s">
        <v>20</v>
      </c>
      <c r="F325" s="6" t="s">
        <v>2931</v>
      </c>
      <c r="G325" s="7" t="e">
        <f t="shared" ca="1" si="4"/>
        <v>#NAME?</v>
      </c>
      <c r="H325" s="8" t="s">
        <v>144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201</v>
      </c>
      <c r="N325" s="10">
        <v>1.4999999999999999E-2</v>
      </c>
      <c r="O325" s="9" t="s">
        <v>37</v>
      </c>
      <c r="P325" s="234">
        <v>0.1</v>
      </c>
      <c r="Q325" s="108"/>
      <c r="R325" s="108"/>
      <c r="S325" s="7" t="s">
        <v>146</v>
      </c>
      <c r="T325" s="6" t="s">
        <v>3455</v>
      </c>
      <c r="U325" s="6" t="s">
        <v>20</v>
      </c>
      <c r="V325" s="24" t="e">
        <f t="shared" ca="1" si="5"/>
        <v>#NAME?</v>
      </c>
      <c r="W325" s="24"/>
      <c r="X325" s="24"/>
      <c r="Y325" s="6" t="s">
        <v>254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2922</v>
      </c>
      <c r="B326" s="37" t="s">
        <v>3456</v>
      </c>
      <c r="C326" s="9">
        <v>445568</v>
      </c>
      <c r="D326" s="9" t="s">
        <v>2924</v>
      </c>
      <c r="E326" s="9" t="s">
        <v>20</v>
      </c>
      <c r="F326" s="6" t="s">
        <v>2925</v>
      </c>
      <c r="G326" s="7" t="e">
        <f t="shared" ca="1" si="4"/>
        <v>#NAME?</v>
      </c>
      <c r="H326" s="8" t="s">
        <v>144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58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146</v>
      </c>
      <c r="T326" s="6" t="s">
        <v>3080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2933</v>
      </c>
      <c r="BH326" s="110">
        <v>0</v>
      </c>
      <c r="BI326" s="110" t="s">
        <v>2933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2922</v>
      </c>
      <c r="B327" s="3" t="s">
        <v>3457</v>
      </c>
      <c r="C327" s="9">
        <v>445690</v>
      </c>
      <c r="D327" s="9" t="s">
        <v>2924</v>
      </c>
      <c r="E327" s="9" t="s">
        <v>20</v>
      </c>
      <c r="F327" s="9" t="s">
        <v>2925</v>
      </c>
      <c r="G327" s="7" t="e">
        <f t="shared" ca="1" si="4"/>
        <v>#NAME?</v>
      </c>
      <c r="H327" s="8" t="s">
        <v>153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58</v>
      </c>
      <c r="N327" s="10">
        <v>1.2E-2</v>
      </c>
      <c r="O327" s="9" t="s">
        <v>25</v>
      </c>
      <c r="P327" s="234">
        <v>0</v>
      </c>
      <c r="Q327" s="45"/>
      <c r="R327" s="108" t="s">
        <v>3458</v>
      </c>
      <c r="S327" s="7" t="s">
        <v>146</v>
      </c>
      <c r="T327" s="6" t="s">
        <v>3459</v>
      </c>
      <c r="U327" s="6" t="s">
        <v>20</v>
      </c>
      <c r="V327" s="24" t="e">
        <f t="shared" ca="1" si="5"/>
        <v>#NAME?</v>
      </c>
      <c r="W327" s="24"/>
      <c r="X327" s="24"/>
      <c r="Y327" s="6" t="s">
        <v>254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2922</v>
      </c>
      <c r="B328" s="36" t="s">
        <v>3460</v>
      </c>
      <c r="C328" s="9">
        <v>86748</v>
      </c>
      <c r="D328" s="9" t="s">
        <v>2990</v>
      </c>
      <c r="E328" s="9" t="s">
        <v>20</v>
      </c>
      <c r="F328" s="9" t="s">
        <v>2990</v>
      </c>
      <c r="G328" s="7" t="e">
        <f t="shared" ca="1" si="4"/>
        <v>#NAME?</v>
      </c>
      <c r="H328" s="8" t="s">
        <v>153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87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146</v>
      </c>
      <c r="T328" s="9" t="s">
        <v>3461</v>
      </c>
      <c r="U328" s="6" t="s">
        <v>20</v>
      </c>
      <c r="V328" s="24" t="e">
        <f t="shared" ca="1" si="5"/>
        <v>#NAME?</v>
      </c>
      <c r="W328" s="24"/>
      <c r="X328" s="24"/>
      <c r="Y328" s="6" t="s">
        <v>254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2922</v>
      </c>
      <c r="B329" s="3" t="s">
        <v>3462</v>
      </c>
      <c r="C329" s="9">
        <v>446896</v>
      </c>
      <c r="D329" s="9" t="s">
        <v>2924</v>
      </c>
      <c r="E329" s="9" t="s">
        <v>20</v>
      </c>
      <c r="F329" s="6" t="s">
        <v>2931</v>
      </c>
      <c r="G329" s="7" t="e">
        <f t="shared" ca="1" si="4"/>
        <v>#NAME?</v>
      </c>
      <c r="H329" s="8" t="s">
        <v>144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58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146</v>
      </c>
      <c r="T329" s="6" t="s">
        <v>3463</v>
      </c>
      <c r="U329" s="6" t="s">
        <v>60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2933</v>
      </c>
      <c r="BH329" s="110">
        <v>0</v>
      </c>
      <c r="BI329" s="110" t="s">
        <v>2933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2922</v>
      </c>
      <c r="B330" s="3" t="s">
        <v>2391</v>
      </c>
      <c r="C330" s="9">
        <v>582189</v>
      </c>
      <c r="D330" s="9" t="s">
        <v>19</v>
      </c>
      <c r="E330" s="9" t="s">
        <v>34</v>
      </c>
      <c r="F330" s="9" t="s">
        <v>35</v>
      </c>
      <c r="G330" s="7" t="e">
        <f t="shared" ca="1" si="4"/>
        <v>#NAME?</v>
      </c>
      <c r="H330" s="8" t="s">
        <v>162</v>
      </c>
      <c r="I330" s="24" t="s">
        <v>163</v>
      </c>
      <c r="J330" s="9" t="str">
        <f t="shared" si="3"/>
        <v>Não</v>
      </c>
      <c r="K330" s="232">
        <v>44321</v>
      </c>
      <c r="L330" s="7"/>
      <c r="M330" s="6" t="s">
        <v>201</v>
      </c>
      <c r="N330" s="10">
        <v>1.4999999999999999E-2</v>
      </c>
      <c r="O330" s="9" t="s">
        <v>37</v>
      </c>
      <c r="P330" s="234">
        <v>0.1</v>
      </c>
      <c r="Q330" s="28"/>
      <c r="R330" s="28"/>
      <c r="S330" s="7" t="s">
        <v>146</v>
      </c>
      <c r="T330" s="6" t="s">
        <v>2394</v>
      </c>
      <c r="U330" s="6" t="s">
        <v>39</v>
      </c>
      <c r="V330" s="24" t="e">
        <f t="shared" ca="1" si="5"/>
        <v>#NAME?</v>
      </c>
      <c r="W330" s="24"/>
      <c r="X330" s="24"/>
      <c r="Y330" s="6" t="s">
        <v>254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2922</v>
      </c>
      <c r="B331" s="3" t="s">
        <v>3464</v>
      </c>
      <c r="C331" s="9">
        <v>32725</v>
      </c>
      <c r="D331" s="9" t="s">
        <v>19</v>
      </c>
      <c r="E331" s="9" t="s">
        <v>34</v>
      </c>
      <c r="F331" s="9" t="s">
        <v>35</v>
      </c>
      <c r="G331" s="7" t="e">
        <f t="shared" ca="1" si="4"/>
        <v>#NAME?</v>
      </c>
      <c r="H331" s="8" t="s">
        <v>144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201</v>
      </c>
      <c r="N331" s="10">
        <v>1.4999999999999999E-2</v>
      </c>
      <c r="O331" s="9" t="s">
        <v>37</v>
      </c>
      <c r="P331" s="234">
        <v>0.1</v>
      </c>
      <c r="Q331" s="28"/>
      <c r="R331" s="28"/>
      <c r="S331" s="7" t="s">
        <v>146</v>
      </c>
      <c r="T331" s="6" t="s">
        <v>3465</v>
      </c>
      <c r="U331" s="6" t="s">
        <v>39</v>
      </c>
      <c r="V331" s="24" t="e">
        <f t="shared" ca="1" si="5"/>
        <v>#NAME?</v>
      </c>
      <c r="W331" s="24"/>
      <c r="X331" s="24"/>
      <c r="Y331" s="6" t="s">
        <v>254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2922</v>
      </c>
      <c r="B332" s="3" t="s">
        <v>3466</v>
      </c>
      <c r="C332" s="9">
        <v>34745</v>
      </c>
      <c r="D332" s="9" t="s">
        <v>19</v>
      </c>
      <c r="E332" s="9" t="s">
        <v>34</v>
      </c>
      <c r="F332" s="9" t="s">
        <v>263</v>
      </c>
      <c r="G332" s="7" t="e">
        <f t="shared" ca="1" si="4"/>
        <v>#NAME?</v>
      </c>
      <c r="H332" s="8" t="s">
        <v>162</v>
      </c>
      <c r="I332" s="24" t="s">
        <v>163</v>
      </c>
      <c r="J332" s="9" t="str">
        <f t="shared" si="3"/>
        <v>Não</v>
      </c>
      <c r="K332" s="232">
        <v>44319</v>
      </c>
      <c r="L332" s="7"/>
      <c r="M332" s="6" t="s">
        <v>201</v>
      </c>
      <c r="N332" s="10">
        <v>1.4999999999999999E-2</v>
      </c>
      <c r="O332" s="9" t="s">
        <v>37</v>
      </c>
      <c r="P332" s="234">
        <v>0.1</v>
      </c>
      <c r="Q332" s="23"/>
      <c r="R332" s="28" t="s">
        <v>3467</v>
      </c>
      <c r="S332" s="7" t="s">
        <v>146</v>
      </c>
      <c r="T332" s="6" t="s">
        <v>2409</v>
      </c>
      <c r="U332" s="6" t="s">
        <v>39</v>
      </c>
      <c r="V332" s="24" t="e">
        <f t="shared" ca="1" si="5"/>
        <v>#NAME?</v>
      </c>
      <c r="W332" s="24"/>
      <c r="X332" s="24"/>
      <c r="Y332" s="6" t="s">
        <v>254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2922</v>
      </c>
      <c r="B333" s="37" t="s">
        <v>2413</v>
      </c>
      <c r="C333" s="9">
        <v>453470</v>
      </c>
      <c r="D333" s="9" t="s">
        <v>19</v>
      </c>
      <c r="E333" s="9" t="s">
        <v>34</v>
      </c>
      <c r="F333" s="9" t="s">
        <v>263</v>
      </c>
      <c r="G333" s="7" t="e">
        <f t="shared" ca="1" si="4"/>
        <v>#NAME?</v>
      </c>
      <c r="H333" s="8" t="s">
        <v>162</v>
      </c>
      <c r="I333" s="24" t="s">
        <v>163</v>
      </c>
      <c r="J333" s="9" t="str">
        <f t="shared" si="3"/>
        <v>Não</v>
      </c>
      <c r="K333" s="25">
        <v>44462</v>
      </c>
      <c r="L333" s="7"/>
      <c r="M333" s="6" t="s">
        <v>87</v>
      </c>
      <c r="N333" s="10">
        <v>2.5000000000000001E-2</v>
      </c>
      <c r="O333" s="9" t="s">
        <v>184</v>
      </c>
      <c r="P333" s="234">
        <v>0.2</v>
      </c>
      <c r="Q333" s="23"/>
      <c r="R333" s="28" t="s">
        <v>3468</v>
      </c>
      <c r="S333" s="7" t="s">
        <v>146</v>
      </c>
      <c r="T333" s="6" t="s">
        <v>2416</v>
      </c>
      <c r="U333" s="7" t="s">
        <v>978</v>
      </c>
      <c r="V333" s="24" t="e">
        <f t="shared" ca="1" si="5"/>
        <v>#NAME?</v>
      </c>
      <c r="W333" s="24"/>
      <c r="X333" s="24"/>
      <c r="Y333" s="6" t="s">
        <v>254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2922</v>
      </c>
      <c r="B334" s="266" t="s">
        <v>3469</v>
      </c>
      <c r="C334" s="9">
        <v>424158</v>
      </c>
      <c r="D334" s="9" t="s">
        <v>2924</v>
      </c>
      <c r="E334" s="9" t="s">
        <v>20</v>
      </c>
      <c r="F334" s="267" t="s">
        <v>2925</v>
      </c>
      <c r="G334" s="7" t="e">
        <f t="shared" ca="1" si="4"/>
        <v>#NAME?</v>
      </c>
      <c r="H334" s="8" t="s">
        <v>162</v>
      </c>
      <c r="I334" s="24" t="s">
        <v>163</v>
      </c>
      <c r="J334" s="9" t="str">
        <f t="shared" si="3"/>
        <v>Sim</v>
      </c>
      <c r="K334" s="268">
        <v>43675</v>
      </c>
      <c r="L334" s="267"/>
      <c r="M334" s="6" t="s">
        <v>201</v>
      </c>
      <c r="N334" s="269">
        <v>0.01</v>
      </c>
      <c r="O334" s="9" t="s">
        <v>37</v>
      </c>
      <c r="P334" s="234">
        <v>0.1</v>
      </c>
      <c r="Q334" s="270" t="s">
        <v>2948</v>
      </c>
      <c r="R334" s="23"/>
      <c r="S334" s="7" t="s">
        <v>146</v>
      </c>
      <c r="T334" s="267" t="s">
        <v>3470</v>
      </c>
      <c r="U334" s="267" t="s">
        <v>20</v>
      </c>
      <c r="V334" s="24" t="e">
        <f t="shared" ca="1" si="5"/>
        <v>#NAME?</v>
      </c>
      <c r="W334" s="24"/>
      <c r="X334" s="24"/>
      <c r="Y334" s="6" t="s">
        <v>254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2933</v>
      </c>
      <c r="BH334" s="237">
        <v>0</v>
      </c>
      <c r="BI334" s="237" t="s">
        <v>2933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2922</v>
      </c>
      <c r="B335" s="266" t="s">
        <v>3471</v>
      </c>
      <c r="C335" s="9">
        <v>343714</v>
      </c>
      <c r="D335" s="9" t="s">
        <v>64</v>
      </c>
      <c r="E335" s="9" t="s">
        <v>20</v>
      </c>
      <c r="F335" s="267" t="s">
        <v>3472</v>
      </c>
      <c r="G335" s="7" t="e">
        <f t="shared" ca="1" si="4"/>
        <v>#NAME?</v>
      </c>
      <c r="H335" s="8" t="s">
        <v>162</v>
      </c>
      <c r="I335" s="24" t="s">
        <v>163</v>
      </c>
      <c r="J335" s="9" t="str">
        <f t="shared" si="3"/>
        <v>Não</v>
      </c>
      <c r="K335" s="268"/>
      <c r="L335" s="267"/>
      <c r="M335" s="6" t="s">
        <v>58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146</v>
      </c>
      <c r="T335" s="267" t="s">
        <v>3473</v>
      </c>
      <c r="U335" s="267"/>
      <c r="V335" s="24" t="e">
        <f t="shared" ca="1" si="5"/>
        <v>#NAME?</v>
      </c>
      <c r="W335" s="24"/>
      <c r="X335" s="24"/>
      <c r="Y335" s="6" t="s">
        <v>254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2933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2922</v>
      </c>
      <c r="B336" s="3" t="s">
        <v>3474</v>
      </c>
      <c r="C336" s="9">
        <v>466217</v>
      </c>
      <c r="D336" s="9" t="s">
        <v>19</v>
      </c>
      <c r="E336" s="9" t="s">
        <v>34</v>
      </c>
      <c r="F336" s="6" t="s">
        <v>35</v>
      </c>
      <c r="G336" s="7" t="e">
        <f t="shared" ca="1" si="4"/>
        <v>#NAME?</v>
      </c>
      <c r="H336" s="8" t="s">
        <v>144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201</v>
      </c>
      <c r="N336" s="10">
        <v>1.4999999999999999E-2</v>
      </c>
      <c r="O336" s="9" t="s">
        <v>37</v>
      </c>
      <c r="P336" s="234">
        <v>0.1</v>
      </c>
      <c r="Q336" s="108"/>
      <c r="R336" s="108"/>
      <c r="S336" s="7" t="s">
        <v>188</v>
      </c>
      <c r="T336" s="6" t="s">
        <v>3475</v>
      </c>
      <c r="U336" s="6" t="s">
        <v>39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2933</v>
      </c>
      <c r="BH336" s="110">
        <v>0</v>
      </c>
      <c r="BI336" s="110" t="s">
        <v>2933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2922</v>
      </c>
      <c r="B337" s="3" t="s">
        <v>3476</v>
      </c>
      <c r="C337" s="9">
        <v>459540</v>
      </c>
      <c r="D337" s="9" t="s">
        <v>19</v>
      </c>
      <c r="E337" s="9" t="s">
        <v>34</v>
      </c>
      <c r="F337" s="9" t="s">
        <v>263</v>
      </c>
      <c r="G337" s="7" t="e">
        <f t="shared" ca="1" si="4"/>
        <v>#NAME?</v>
      </c>
      <c r="H337" s="8" t="s">
        <v>162</v>
      </c>
      <c r="I337" s="24" t="s">
        <v>163</v>
      </c>
      <c r="J337" s="9" t="str">
        <f t="shared" si="3"/>
        <v>Não</v>
      </c>
      <c r="K337" s="232">
        <v>44280</v>
      </c>
      <c r="L337" s="7"/>
      <c r="M337" s="6" t="s">
        <v>42</v>
      </c>
      <c r="N337" s="233">
        <v>7.0000000000000001E-3</v>
      </c>
      <c r="O337" s="9" t="s">
        <v>25</v>
      </c>
      <c r="P337" s="234">
        <v>0</v>
      </c>
      <c r="Q337" s="23"/>
      <c r="R337" s="108" t="s">
        <v>3157</v>
      </c>
      <c r="S337" s="7" t="s">
        <v>188</v>
      </c>
      <c r="T337" s="6" t="s">
        <v>3477</v>
      </c>
      <c r="U337" s="6" t="s">
        <v>39</v>
      </c>
      <c r="V337" s="24" t="e">
        <f t="shared" ca="1" si="5"/>
        <v>#NAME?</v>
      </c>
      <c r="W337" s="24"/>
      <c r="X337" s="24"/>
      <c r="Y337" s="6" t="s">
        <v>254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2922</v>
      </c>
      <c r="B338" s="37" t="s">
        <v>3478</v>
      </c>
      <c r="C338" s="9">
        <v>34113</v>
      </c>
      <c r="D338" s="9" t="s">
        <v>19</v>
      </c>
      <c r="E338" s="9" t="s">
        <v>34</v>
      </c>
      <c r="F338" s="6" t="s">
        <v>35</v>
      </c>
      <c r="G338" s="7" t="e">
        <f t="shared" ca="1" si="4"/>
        <v>#NAME?</v>
      </c>
      <c r="H338" s="8" t="s">
        <v>153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87</v>
      </c>
      <c r="N338" s="233">
        <v>2.5000000000000001E-2</v>
      </c>
      <c r="O338" s="9" t="s">
        <v>184</v>
      </c>
      <c r="P338" s="234">
        <v>0.2</v>
      </c>
      <c r="Q338" s="108"/>
      <c r="R338" s="108"/>
      <c r="S338" s="7" t="s">
        <v>146</v>
      </c>
      <c r="T338" s="6" t="s">
        <v>3479</v>
      </c>
      <c r="U338" s="6" t="s">
        <v>39</v>
      </c>
      <c r="V338" s="24" t="e">
        <f t="shared" ca="1" si="5"/>
        <v>#NAME?</v>
      </c>
      <c r="W338" s="24"/>
      <c r="X338" s="24"/>
      <c r="Y338" s="6" t="s">
        <v>254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2922</v>
      </c>
      <c r="B339" s="37" t="s">
        <v>3478</v>
      </c>
      <c r="C339" s="9">
        <v>32948</v>
      </c>
      <c r="D339" s="9" t="s">
        <v>19</v>
      </c>
      <c r="E339" s="9" t="s">
        <v>34</v>
      </c>
      <c r="F339" s="6" t="s">
        <v>35</v>
      </c>
      <c r="G339" s="7" t="e">
        <f t="shared" ca="1" si="4"/>
        <v>#NAME?</v>
      </c>
      <c r="H339" s="8" t="s">
        <v>153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58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146</v>
      </c>
      <c r="T339" s="6" t="s">
        <v>3479</v>
      </c>
      <c r="U339" s="6" t="s">
        <v>39</v>
      </c>
      <c r="V339" s="24" t="e">
        <f t="shared" ca="1" si="5"/>
        <v>#NAME?</v>
      </c>
      <c r="W339" s="24"/>
      <c r="X339" s="24"/>
      <c r="Y339" s="6" t="s">
        <v>254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2922</v>
      </c>
      <c r="B340" s="3" t="s">
        <v>3478</v>
      </c>
      <c r="C340" s="9">
        <v>738272</v>
      </c>
      <c r="D340" s="9" t="s">
        <v>19</v>
      </c>
      <c r="E340" s="9" t="s">
        <v>34</v>
      </c>
      <c r="F340" s="6" t="s">
        <v>35</v>
      </c>
      <c r="G340" s="7" t="e">
        <f t="shared" ca="1" si="4"/>
        <v>#NAME?</v>
      </c>
      <c r="H340" s="8" t="s">
        <v>153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467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3480</v>
      </c>
      <c r="S340" s="7" t="s">
        <v>146</v>
      </c>
      <c r="T340" s="6" t="s">
        <v>3479</v>
      </c>
      <c r="U340" s="6" t="s">
        <v>39</v>
      </c>
      <c r="V340" s="24" t="e">
        <f t="shared" ca="1" si="5"/>
        <v>#NAME?</v>
      </c>
      <c r="W340" s="24"/>
      <c r="X340" s="24"/>
      <c r="Y340" s="6" t="s">
        <v>254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2922</v>
      </c>
      <c r="B341" s="37" t="s">
        <v>3481</v>
      </c>
      <c r="C341" s="9">
        <v>34048</v>
      </c>
      <c r="D341" s="9" t="s">
        <v>2924</v>
      </c>
      <c r="E341" s="9" t="s">
        <v>20</v>
      </c>
      <c r="F341" s="6" t="s">
        <v>2931</v>
      </c>
      <c r="G341" s="7" t="e">
        <f t="shared" ca="1" si="4"/>
        <v>#NAME?</v>
      </c>
      <c r="H341" s="8" t="s">
        <v>144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201</v>
      </c>
      <c r="N341" s="10">
        <v>0.01</v>
      </c>
      <c r="O341" s="9" t="s">
        <v>37</v>
      </c>
      <c r="P341" s="234">
        <v>0.1</v>
      </c>
      <c r="Q341" s="108"/>
      <c r="R341" s="45"/>
      <c r="S341" s="7" t="s">
        <v>146</v>
      </c>
      <c r="T341" s="6" t="s">
        <v>3482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2933</v>
      </c>
      <c r="BH341" s="110">
        <v>0</v>
      </c>
      <c r="BI341" s="110" t="s">
        <v>2933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2922</v>
      </c>
      <c r="B342" s="37" t="s">
        <v>2452</v>
      </c>
      <c r="C342" s="9">
        <v>32311</v>
      </c>
      <c r="D342" s="9" t="s">
        <v>19</v>
      </c>
      <c r="E342" s="9" t="s">
        <v>34</v>
      </c>
      <c r="F342" s="9" t="s">
        <v>35</v>
      </c>
      <c r="G342" s="7" t="e">
        <f t="shared" ca="1" si="4"/>
        <v>#NAME?</v>
      </c>
      <c r="H342" s="8" t="s">
        <v>162</v>
      </c>
      <c r="I342" s="24" t="s">
        <v>163</v>
      </c>
      <c r="J342" s="9" t="str">
        <f t="shared" si="3"/>
        <v>Não</v>
      </c>
      <c r="K342" s="232">
        <v>44595</v>
      </c>
      <c r="L342" s="7"/>
      <c r="M342" s="6" t="s">
        <v>201</v>
      </c>
      <c r="N342" s="233">
        <v>1.4999999999999999E-2</v>
      </c>
      <c r="O342" s="9" t="s">
        <v>37</v>
      </c>
      <c r="P342" s="234">
        <v>0.1</v>
      </c>
      <c r="Q342" s="45"/>
      <c r="R342" s="108" t="s">
        <v>3483</v>
      </c>
      <c r="S342" s="7" t="s">
        <v>146</v>
      </c>
      <c r="T342" s="6" t="s">
        <v>2454</v>
      </c>
      <c r="U342" s="6" t="s">
        <v>39</v>
      </c>
      <c r="V342" s="24" t="e">
        <f t="shared" ca="1" si="5"/>
        <v>#NAME?</v>
      </c>
      <c r="W342" s="24"/>
      <c r="X342" s="24"/>
      <c r="Y342" s="6" t="s">
        <v>254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2922</v>
      </c>
      <c r="B343" s="37" t="s">
        <v>2452</v>
      </c>
      <c r="C343" s="9">
        <v>476032</v>
      </c>
      <c r="D343" s="9" t="s">
        <v>19</v>
      </c>
      <c r="E343" s="9" t="s">
        <v>34</v>
      </c>
      <c r="F343" s="9" t="s">
        <v>35</v>
      </c>
      <c r="G343" s="7" t="e">
        <f t="shared" ca="1" si="4"/>
        <v>#NAME?</v>
      </c>
      <c r="H343" s="8" t="s">
        <v>162</v>
      </c>
      <c r="I343" s="24" t="s">
        <v>163</v>
      </c>
      <c r="J343" s="9" t="str">
        <f t="shared" si="3"/>
        <v>Não</v>
      </c>
      <c r="K343" s="9"/>
      <c r="L343" s="7"/>
      <c r="M343" s="7" t="s">
        <v>3149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146</v>
      </c>
      <c r="T343" s="6" t="s">
        <v>2454</v>
      </c>
      <c r="U343" s="6" t="s">
        <v>39</v>
      </c>
      <c r="V343" s="24" t="e">
        <f t="shared" ca="1" si="5"/>
        <v>#NAME?</v>
      </c>
      <c r="W343" s="24"/>
      <c r="X343" s="24"/>
      <c r="Y343" s="6" t="s">
        <v>148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2933</v>
      </c>
      <c r="BH343" s="237">
        <v>0</v>
      </c>
      <c r="BI343" s="237" t="s">
        <v>2933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2922</v>
      </c>
      <c r="B344" s="3" t="s">
        <v>3484</v>
      </c>
      <c r="C344" s="9">
        <v>456920</v>
      </c>
      <c r="D344" s="9" t="s">
        <v>2990</v>
      </c>
      <c r="E344" s="9" t="s">
        <v>20</v>
      </c>
      <c r="F344" s="6" t="s">
        <v>2990</v>
      </c>
      <c r="G344" s="7" t="e">
        <f t="shared" ca="1" si="4"/>
        <v>#NAME?</v>
      </c>
      <c r="H344" s="8" t="s">
        <v>144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87</v>
      </c>
      <c r="N344" s="10">
        <v>2.5000000000000001E-2</v>
      </c>
      <c r="O344" s="9" t="s">
        <v>184</v>
      </c>
      <c r="P344" s="234">
        <v>0.2</v>
      </c>
      <c r="Q344" s="108"/>
      <c r="R344" s="108"/>
      <c r="S344" s="7" t="s">
        <v>146</v>
      </c>
      <c r="T344" s="6" t="s">
        <v>3485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2933</v>
      </c>
      <c r="BH344" s="110">
        <v>0</v>
      </c>
      <c r="BI344" s="110" t="s">
        <v>2933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2922</v>
      </c>
      <c r="B345" s="3" t="s">
        <v>3486</v>
      </c>
      <c r="C345" s="9">
        <v>451228</v>
      </c>
      <c r="D345" s="9" t="s">
        <v>19</v>
      </c>
      <c r="E345" s="9" t="s">
        <v>34</v>
      </c>
      <c r="F345" s="6" t="s">
        <v>2972</v>
      </c>
      <c r="G345" s="7" t="e">
        <f t="shared" ca="1" si="4"/>
        <v>#NAME?</v>
      </c>
      <c r="H345" s="8" t="s">
        <v>144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58</v>
      </c>
      <c r="N345" s="10">
        <v>1.2E-2</v>
      </c>
      <c r="O345" s="9" t="s">
        <v>25</v>
      </c>
      <c r="P345" s="234">
        <v>0</v>
      </c>
      <c r="Q345" s="36"/>
      <c r="R345" s="28" t="s">
        <v>3487</v>
      </c>
      <c r="S345" s="7" t="s">
        <v>146</v>
      </c>
      <c r="T345" s="6" t="s">
        <v>3488</v>
      </c>
      <c r="U345" s="6" t="s">
        <v>39</v>
      </c>
      <c r="V345" s="24" t="e">
        <f t="shared" ca="1" si="5"/>
        <v>#NAME?</v>
      </c>
      <c r="W345" s="24"/>
      <c r="X345" s="24"/>
      <c r="Y345" s="6" t="s">
        <v>254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2933</v>
      </c>
      <c r="BH345" s="110">
        <v>0</v>
      </c>
      <c r="BI345" s="110" t="s">
        <v>2933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2922</v>
      </c>
      <c r="B346" s="3" t="s">
        <v>2474</v>
      </c>
      <c r="C346" s="9">
        <v>32250</v>
      </c>
      <c r="D346" s="9" t="s">
        <v>19</v>
      </c>
      <c r="E346" s="9" t="s">
        <v>34</v>
      </c>
      <c r="F346" s="9" t="s">
        <v>35</v>
      </c>
      <c r="G346" s="7" t="e">
        <f t="shared" ca="1" si="4"/>
        <v>#NAME?</v>
      </c>
      <c r="H346" s="8" t="s">
        <v>162</v>
      </c>
      <c r="I346" s="24" t="s">
        <v>163</v>
      </c>
      <c r="J346" s="9" t="str">
        <f t="shared" si="3"/>
        <v>Não</v>
      </c>
      <c r="K346" s="232">
        <v>44280</v>
      </c>
      <c r="L346" s="7"/>
      <c r="M346" s="6" t="s">
        <v>346</v>
      </c>
      <c r="N346" s="10">
        <v>0.02</v>
      </c>
      <c r="O346" s="9" t="s">
        <v>37</v>
      </c>
      <c r="P346" s="234">
        <v>0.2</v>
      </c>
      <c r="Q346" s="23"/>
      <c r="R346" s="108" t="s">
        <v>3489</v>
      </c>
      <c r="S346" s="7" t="s">
        <v>146</v>
      </c>
      <c r="T346" s="6" t="s">
        <v>2476</v>
      </c>
      <c r="U346" s="6" t="s">
        <v>60</v>
      </c>
      <c r="V346" s="24" t="e">
        <f t="shared" ca="1" si="5"/>
        <v>#NAME?</v>
      </c>
      <c r="W346" s="24"/>
      <c r="X346" s="24"/>
      <c r="Y346" s="6" t="s">
        <v>254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2922</v>
      </c>
      <c r="B347" s="37" t="s">
        <v>2477</v>
      </c>
      <c r="C347" s="9">
        <v>559843</v>
      </c>
      <c r="D347" s="9" t="s">
        <v>19</v>
      </c>
      <c r="E347" s="9" t="s">
        <v>34</v>
      </c>
      <c r="F347" s="9" t="s">
        <v>263</v>
      </c>
      <c r="G347" s="7" t="e">
        <f t="shared" ca="1" si="4"/>
        <v>#NAME?</v>
      </c>
      <c r="H347" s="8" t="s">
        <v>162</v>
      </c>
      <c r="I347" s="24" t="s">
        <v>163</v>
      </c>
      <c r="J347" s="9" t="str">
        <f t="shared" si="3"/>
        <v>Não</v>
      </c>
      <c r="K347" s="232">
        <v>44615</v>
      </c>
      <c r="L347" s="7"/>
      <c r="M347" s="6" t="s">
        <v>58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146</v>
      </c>
      <c r="T347" s="6" t="s">
        <v>2480</v>
      </c>
      <c r="U347" s="7" t="s">
        <v>60</v>
      </c>
      <c r="V347" s="24" t="e">
        <f t="shared" ca="1" si="5"/>
        <v>#NAME?</v>
      </c>
      <c r="W347" s="24"/>
      <c r="X347" s="24"/>
      <c r="Y347" s="6" t="s">
        <v>254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2922</v>
      </c>
      <c r="B348" s="37" t="s">
        <v>3490</v>
      </c>
      <c r="C348" s="9">
        <v>434160</v>
      </c>
      <c r="D348" s="9" t="s">
        <v>19</v>
      </c>
      <c r="E348" s="9" t="s">
        <v>34</v>
      </c>
      <c r="F348" s="9" t="s">
        <v>263</v>
      </c>
      <c r="G348" s="7" t="e">
        <f t="shared" ca="1" si="4"/>
        <v>#NAME?</v>
      </c>
      <c r="H348" s="8" t="s">
        <v>162</v>
      </c>
      <c r="I348" s="24" t="s">
        <v>163</v>
      </c>
      <c r="J348" s="9" t="str">
        <f t="shared" si="3"/>
        <v>Não</v>
      </c>
      <c r="K348" s="25">
        <v>44462</v>
      </c>
      <c r="L348" s="7"/>
      <c r="M348" s="6" t="s">
        <v>346</v>
      </c>
      <c r="N348" s="10">
        <v>0.02</v>
      </c>
      <c r="O348" s="9" t="s">
        <v>37</v>
      </c>
      <c r="P348" s="234">
        <v>0.2</v>
      </c>
      <c r="Q348" s="28"/>
      <c r="R348" s="28"/>
      <c r="S348" s="7" t="s">
        <v>146</v>
      </c>
      <c r="T348" s="6" t="s">
        <v>2480</v>
      </c>
      <c r="U348" s="7" t="s">
        <v>60</v>
      </c>
      <c r="V348" s="24" t="e">
        <f t="shared" ca="1" si="5"/>
        <v>#NAME?</v>
      </c>
      <c r="W348" s="24"/>
      <c r="X348" s="24"/>
      <c r="Y348" s="6" t="s">
        <v>254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2922</v>
      </c>
      <c r="B349" s="36" t="s">
        <v>3491</v>
      </c>
      <c r="C349" s="9">
        <v>87493</v>
      </c>
      <c r="D349" s="9" t="s">
        <v>2990</v>
      </c>
      <c r="E349" s="9" t="s">
        <v>20</v>
      </c>
      <c r="F349" s="9" t="s">
        <v>2990</v>
      </c>
      <c r="G349" s="7" t="e">
        <f t="shared" ca="1" si="4"/>
        <v>#NAME?</v>
      </c>
      <c r="H349" s="8" t="s">
        <v>153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87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146</v>
      </c>
      <c r="T349" s="9" t="s">
        <v>3492</v>
      </c>
      <c r="U349" s="6" t="s">
        <v>20</v>
      </c>
      <c r="V349" s="24" t="e">
        <f t="shared" ca="1" si="5"/>
        <v>#NAME?</v>
      </c>
      <c r="W349" s="24"/>
      <c r="X349" s="24"/>
      <c r="Y349" s="6" t="s">
        <v>254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2922</v>
      </c>
      <c r="B350" s="37" t="s">
        <v>3493</v>
      </c>
      <c r="C350" s="9">
        <v>576290</v>
      </c>
      <c r="D350" s="9" t="s">
        <v>2924</v>
      </c>
      <c r="E350" s="9" t="s">
        <v>20</v>
      </c>
      <c r="F350" s="6" t="s">
        <v>2931</v>
      </c>
      <c r="G350" s="7" t="e">
        <f t="shared" ca="1" si="4"/>
        <v>#NAME?</v>
      </c>
      <c r="H350" s="8" t="s">
        <v>144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201</v>
      </c>
      <c r="N350" s="10">
        <v>1.4999999999999999E-2</v>
      </c>
      <c r="O350" s="9" t="s">
        <v>37</v>
      </c>
      <c r="P350" s="234">
        <v>0.1</v>
      </c>
      <c r="Q350" s="108"/>
      <c r="R350" s="108"/>
      <c r="S350" s="7" t="s">
        <v>146</v>
      </c>
      <c r="T350" s="6" t="s">
        <v>3494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2933</v>
      </c>
      <c r="BH350" s="110">
        <v>0</v>
      </c>
      <c r="BI350" s="110" t="s">
        <v>2933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2922</v>
      </c>
      <c r="B351" s="37" t="s">
        <v>3493</v>
      </c>
      <c r="C351" s="9">
        <v>576301</v>
      </c>
      <c r="D351" s="9" t="s">
        <v>2924</v>
      </c>
      <c r="E351" s="9" t="s">
        <v>20</v>
      </c>
      <c r="F351" s="6" t="s">
        <v>2931</v>
      </c>
      <c r="G351" s="7" t="e">
        <f t="shared" ca="1" si="4"/>
        <v>#NAME?</v>
      </c>
      <c r="H351" s="8" t="s">
        <v>144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258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146</v>
      </c>
      <c r="T351" s="6" t="s">
        <v>3494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2933</v>
      </c>
      <c r="BH351" s="110">
        <v>0</v>
      </c>
      <c r="BI351" s="110" t="s">
        <v>2933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2922</v>
      </c>
      <c r="B352" s="3" t="s">
        <v>3495</v>
      </c>
      <c r="C352" s="9">
        <v>86956</v>
      </c>
      <c r="D352" s="9" t="s">
        <v>19</v>
      </c>
      <c r="E352" s="9" t="s">
        <v>34</v>
      </c>
      <c r="F352" s="9" t="s">
        <v>263</v>
      </c>
      <c r="G352" s="7" t="e">
        <f t="shared" ca="1" si="4"/>
        <v>#NAME?</v>
      </c>
      <c r="H352" s="8" t="s">
        <v>144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87</v>
      </c>
      <c r="N352" s="233">
        <v>2.5000000000000001E-2</v>
      </c>
      <c r="O352" s="9" t="s">
        <v>184</v>
      </c>
      <c r="P352" s="234">
        <v>0.2</v>
      </c>
      <c r="Q352" s="108"/>
      <c r="R352" s="108"/>
      <c r="S352" s="7" t="s">
        <v>146</v>
      </c>
      <c r="T352" s="6" t="s">
        <v>3496</v>
      </c>
      <c r="U352" s="6" t="s">
        <v>39</v>
      </c>
      <c r="V352" s="24" t="e">
        <f t="shared" ca="1" si="5"/>
        <v>#NAME?</v>
      </c>
      <c r="W352" s="24"/>
      <c r="X352" s="24"/>
      <c r="Y352" s="6" t="s">
        <v>254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2922</v>
      </c>
      <c r="B353" s="3" t="s">
        <v>3497</v>
      </c>
      <c r="C353" s="9">
        <v>465187</v>
      </c>
      <c r="D353" s="9" t="s">
        <v>2924</v>
      </c>
      <c r="E353" s="9" t="s">
        <v>20</v>
      </c>
      <c r="F353" s="6" t="s">
        <v>2925</v>
      </c>
      <c r="G353" s="7" t="e">
        <f t="shared" ca="1" si="4"/>
        <v>#NAME?</v>
      </c>
      <c r="H353" s="8" t="s">
        <v>144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201</v>
      </c>
      <c r="N353" s="10">
        <v>1.4999999999999999E-2</v>
      </c>
      <c r="O353" s="9" t="s">
        <v>37</v>
      </c>
      <c r="P353" s="234">
        <v>0.1</v>
      </c>
      <c r="Q353" s="108"/>
      <c r="R353" s="108"/>
      <c r="S353" s="7" t="s">
        <v>146</v>
      </c>
      <c r="T353" s="6" t="s">
        <v>3498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2933</v>
      </c>
      <c r="BH353" s="110">
        <v>0</v>
      </c>
      <c r="BI353" s="110" t="s">
        <v>2933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2922</v>
      </c>
      <c r="B354" s="37" t="s">
        <v>3499</v>
      </c>
      <c r="C354" s="9">
        <v>577297</v>
      </c>
      <c r="D354" s="9" t="s">
        <v>19</v>
      </c>
      <c r="E354" s="9" t="s">
        <v>34</v>
      </c>
      <c r="F354" s="6" t="s">
        <v>35</v>
      </c>
      <c r="G354" s="7" t="e">
        <f t="shared" ca="1" si="4"/>
        <v>#NAME?</v>
      </c>
      <c r="H354" s="8" t="s">
        <v>144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201</v>
      </c>
      <c r="N354" s="10">
        <v>1.4999999999999999E-2</v>
      </c>
      <c r="O354" s="9" t="s">
        <v>37</v>
      </c>
      <c r="P354" s="234">
        <v>0.1</v>
      </c>
      <c r="Q354" s="108"/>
      <c r="R354" s="108"/>
      <c r="S354" s="7" t="s">
        <v>146</v>
      </c>
      <c r="T354" s="6" t="s">
        <v>3500</v>
      </c>
      <c r="U354" s="6" t="s">
        <v>39</v>
      </c>
      <c r="V354" s="24" t="e">
        <f t="shared" ca="1" si="5"/>
        <v>#NAME?</v>
      </c>
      <c r="W354" s="24"/>
      <c r="X354" s="24"/>
      <c r="Y354" s="6" t="s">
        <v>254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2933</v>
      </c>
      <c r="BH354" s="110">
        <v>0</v>
      </c>
      <c r="BI354" s="110" t="s">
        <v>2933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2922</v>
      </c>
      <c r="B355" s="37" t="s">
        <v>3501</v>
      </c>
      <c r="C355" s="9">
        <v>88264</v>
      </c>
      <c r="D355" s="9" t="s">
        <v>2990</v>
      </c>
      <c r="E355" s="9" t="s">
        <v>20</v>
      </c>
      <c r="F355" s="6" t="s">
        <v>2990</v>
      </c>
      <c r="G355" s="7" t="e">
        <f t="shared" ca="1" si="4"/>
        <v>#NAME?</v>
      </c>
      <c r="H355" s="8" t="s">
        <v>144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87</v>
      </c>
      <c r="N355" s="10">
        <v>0.01</v>
      </c>
      <c r="O355" s="9" t="s">
        <v>184</v>
      </c>
      <c r="P355" s="234">
        <v>0.2</v>
      </c>
      <c r="Q355" s="108"/>
      <c r="R355" s="108"/>
      <c r="S355" s="7" t="s">
        <v>146</v>
      </c>
      <c r="T355" s="6" t="s">
        <v>3502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2933</v>
      </c>
      <c r="BH355" s="110">
        <v>0</v>
      </c>
      <c r="BI355" s="110" t="s">
        <v>2933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2922</v>
      </c>
      <c r="B356" s="37" t="s">
        <v>2536</v>
      </c>
      <c r="C356" s="9">
        <v>459393</v>
      </c>
      <c r="D356" s="9" t="s">
        <v>19</v>
      </c>
      <c r="E356" s="9" t="s">
        <v>34</v>
      </c>
      <c r="F356" s="9" t="s">
        <v>263</v>
      </c>
      <c r="G356" s="7" t="e">
        <f t="shared" ca="1" si="4"/>
        <v>#NAME?</v>
      </c>
      <c r="H356" s="8" t="s">
        <v>162</v>
      </c>
      <c r="I356" s="24" t="s">
        <v>163</v>
      </c>
      <c r="J356" s="9" t="str">
        <f t="shared" si="6"/>
        <v>Não</v>
      </c>
      <c r="K356" s="25">
        <v>44638</v>
      </c>
      <c r="L356" s="6"/>
      <c r="M356" s="6" t="s">
        <v>58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146</v>
      </c>
      <c r="T356" s="6" t="s">
        <v>2538</v>
      </c>
      <c r="U356" s="6" t="s">
        <v>39</v>
      </c>
      <c r="V356" s="24" t="e">
        <f t="shared" ca="1" si="5"/>
        <v>#NAME?</v>
      </c>
      <c r="W356" s="24"/>
      <c r="X356" s="24"/>
      <c r="Y356" s="6" t="s">
        <v>254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2922</v>
      </c>
      <c r="B357" s="3" t="s">
        <v>2542</v>
      </c>
      <c r="C357" s="9">
        <v>612431</v>
      </c>
      <c r="D357" s="9" t="s">
        <v>19</v>
      </c>
      <c r="E357" s="9" t="s">
        <v>34</v>
      </c>
      <c r="F357" s="6" t="s">
        <v>35</v>
      </c>
      <c r="G357" s="7" t="e">
        <f t="shared" ca="1" si="4"/>
        <v>#NAME?</v>
      </c>
      <c r="H357" s="8" t="s">
        <v>162</v>
      </c>
      <c r="I357" s="24" t="s">
        <v>163</v>
      </c>
      <c r="J357" s="9" t="str">
        <f t="shared" si="6"/>
        <v>Não</v>
      </c>
      <c r="K357" s="25">
        <v>44365</v>
      </c>
      <c r="L357" s="6"/>
      <c r="M357" s="6" t="s">
        <v>58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146</v>
      </c>
      <c r="T357" s="6" t="s">
        <v>2545</v>
      </c>
      <c r="U357" s="6" t="s">
        <v>39</v>
      </c>
      <c r="V357" s="24" t="e">
        <f t="shared" ca="1" si="5"/>
        <v>#NAME?</v>
      </c>
      <c r="W357" s="24"/>
      <c r="X357" s="24"/>
      <c r="Y357" s="6" t="s">
        <v>254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2922</v>
      </c>
      <c r="B358" s="106" t="s">
        <v>3503</v>
      </c>
      <c r="C358" s="9">
        <v>38387</v>
      </c>
      <c r="D358" s="9" t="s">
        <v>19</v>
      </c>
      <c r="E358" s="9" t="s">
        <v>34</v>
      </c>
      <c r="F358" s="9" t="s">
        <v>35</v>
      </c>
      <c r="G358" s="7" t="e">
        <f t="shared" ca="1" si="4"/>
        <v>#NAME?</v>
      </c>
      <c r="H358" s="8" t="s">
        <v>162</v>
      </c>
      <c r="I358" s="24" t="s">
        <v>163</v>
      </c>
      <c r="J358" s="9" t="str">
        <f t="shared" si="6"/>
        <v>Não</v>
      </c>
      <c r="K358" s="107">
        <v>44263</v>
      </c>
      <c r="L358" s="6"/>
      <c r="M358" s="6" t="s">
        <v>58</v>
      </c>
      <c r="N358" s="233">
        <v>1.2E-2</v>
      </c>
      <c r="O358" s="9" t="s">
        <v>25</v>
      </c>
      <c r="P358" s="234">
        <v>0</v>
      </c>
      <c r="Q358" s="45"/>
      <c r="R358" s="108" t="s">
        <v>3504</v>
      </c>
      <c r="S358" s="7" t="s">
        <v>146</v>
      </c>
      <c r="T358" s="9" t="s">
        <v>3505</v>
      </c>
      <c r="U358" s="6" t="s">
        <v>39</v>
      </c>
      <c r="V358" s="24" t="e">
        <f t="shared" ca="1" si="5"/>
        <v>#NAME?</v>
      </c>
      <c r="W358" s="24"/>
      <c r="X358" s="24"/>
      <c r="Y358" s="6" t="s">
        <v>254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2922</v>
      </c>
      <c r="B359" s="106" t="s">
        <v>3503</v>
      </c>
      <c r="C359" s="9">
        <v>85872</v>
      </c>
      <c r="D359" s="9" t="s">
        <v>19</v>
      </c>
      <c r="E359" s="9" t="s">
        <v>34</v>
      </c>
      <c r="F359" s="9" t="s">
        <v>35</v>
      </c>
      <c r="G359" s="7" t="e">
        <f t="shared" ca="1" si="4"/>
        <v>#NAME?</v>
      </c>
      <c r="H359" s="8" t="s">
        <v>162</v>
      </c>
      <c r="I359" s="24" t="s">
        <v>163</v>
      </c>
      <c r="J359" s="9" t="str">
        <f t="shared" si="6"/>
        <v>Sim</v>
      </c>
      <c r="K359" s="107">
        <v>44585</v>
      </c>
      <c r="L359" s="7"/>
      <c r="M359" s="6" t="s">
        <v>42</v>
      </c>
      <c r="N359" s="233">
        <v>7.0000000000000001E-3</v>
      </c>
      <c r="O359" s="9" t="s">
        <v>25</v>
      </c>
      <c r="P359" s="234">
        <v>0</v>
      </c>
      <c r="Q359" s="28" t="s">
        <v>3506</v>
      </c>
      <c r="R359" s="28"/>
      <c r="S359" s="7" t="s">
        <v>146</v>
      </c>
      <c r="T359" s="9" t="s">
        <v>3505</v>
      </c>
      <c r="U359" s="6" t="s">
        <v>39</v>
      </c>
      <c r="V359" s="24" t="e">
        <f t="shared" ca="1" si="5"/>
        <v>#NAME?</v>
      </c>
      <c r="W359" s="24"/>
      <c r="X359" s="24"/>
      <c r="Y359" s="6" t="s">
        <v>254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2922</v>
      </c>
      <c r="B360" s="36" t="s">
        <v>3507</v>
      </c>
      <c r="C360" s="9">
        <v>438274</v>
      </c>
      <c r="D360" s="9" t="s">
        <v>2924</v>
      </c>
      <c r="E360" s="9" t="s">
        <v>20</v>
      </c>
      <c r="F360" s="9" t="s">
        <v>2925</v>
      </c>
      <c r="G360" s="7" t="e">
        <f t="shared" ca="1" si="4"/>
        <v>#NAME?</v>
      </c>
      <c r="H360" s="8" t="s">
        <v>162</v>
      </c>
      <c r="I360" s="24" t="s">
        <v>163</v>
      </c>
      <c r="J360" s="9" t="str">
        <f t="shared" si="6"/>
        <v>Não</v>
      </c>
      <c r="K360" s="232">
        <v>43804</v>
      </c>
      <c r="L360" s="7"/>
      <c r="M360" s="6" t="s">
        <v>201</v>
      </c>
      <c r="N360" s="233">
        <v>1.4999999999999999E-2</v>
      </c>
      <c r="O360" s="9" t="s">
        <v>37</v>
      </c>
      <c r="P360" s="234">
        <v>0.1</v>
      </c>
      <c r="Q360" s="45"/>
      <c r="R360" s="108" t="s">
        <v>3508</v>
      </c>
      <c r="S360" s="7" t="s">
        <v>146</v>
      </c>
      <c r="T360" s="9" t="s">
        <v>3509</v>
      </c>
      <c r="U360" s="6" t="s">
        <v>49</v>
      </c>
      <c r="V360" s="24" t="e">
        <f t="shared" ca="1" si="5"/>
        <v>#NAME?</v>
      </c>
      <c r="W360" s="24"/>
      <c r="X360" s="24"/>
      <c r="Y360" s="6" t="s">
        <v>254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2922</v>
      </c>
      <c r="B361" s="3" t="s">
        <v>3510</v>
      </c>
      <c r="C361" s="9">
        <v>435113</v>
      </c>
      <c r="D361" s="9" t="s">
        <v>2924</v>
      </c>
      <c r="E361" s="9" t="s">
        <v>20</v>
      </c>
      <c r="F361" s="6" t="s">
        <v>2925</v>
      </c>
      <c r="G361" s="7" t="e">
        <f t="shared" ca="1" si="4"/>
        <v>#NAME?</v>
      </c>
      <c r="H361" s="8" t="s">
        <v>144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201</v>
      </c>
      <c r="N361" s="10">
        <v>0.01</v>
      </c>
      <c r="O361" s="9" t="s">
        <v>37</v>
      </c>
      <c r="P361" s="234">
        <v>0.1</v>
      </c>
      <c r="Q361" s="108"/>
      <c r="R361" s="108"/>
      <c r="S361" s="7" t="s">
        <v>146</v>
      </c>
      <c r="T361" s="6" t="s">
        <v>3511</v>
      </c>
      <c r="U361" s="6" t="s">
        <v>20</v>
      </c>
      <c r="V361" s="24" t="e">
        <f t="shared" ca="1" si="5"/>
        <v>#NAME?</v>
      </c>
      <c r="W361" s="24"/>
      <c r="X361" s="24"/>
      <c r="Y361" s="6" t="s">
        <v>254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2933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2922</v>
      </c>
      <c r="B362" s="36" t="s">
        <v>3512</v>
      </c>
      <c r="C362" s="9">
        <v>82133</v>
      </c>
      <c r="D362" s="9" t="s">
        <v>2990</v>
      </c>
      <c r="E362" s="9" t="s">
        <v>20</v>
      </c>
      <c r="F362" s="9" t="s">
        <v>2990</v>
      </c>
      <c r="G362" s="7" t="e">
        <f t="shared" ca="1" si="4"/>
        <v>#NAME?</v>
      </c>
      <c r="H362" s="8" t="s">
        <v>144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87</v>
      </c>
      <c r="N362" s="233">
        <v>0.01</v>
      </c>
      <c r="O362" s="9" t="s">
        <v>184</v>
      </c>
      <c r="P362" s="234">
        <v>0.2</v>
      </c>
      <c r="Q362" s="108"/>
      <c r="R362" s="108"/>
      <c r="S362" s="7" t="s">
        <v>146</v>
      </c>
      <c r="T362" s="9" t="s">
        <v>3513</v>
      </c>
      <c r="U362" s="6" t="s">
        <v>20</v>
      </c>
      <c r="V362" s="24" t="e">
        <f t="shared" ca="1" si="5"/>
        <v>#NAME?</v>
      </c>
      <c r="W362" s="24"/>
      <c r="X362" s="24"/>
      <c r="Y362" s="6" t="s">
        <v>254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2933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2922</v>
      </c>
      <c r="B363" s="3" t="s">
        <v>3514</v>
      </c>
      <c r="C363" s="9">
        <v>370249</v>
      </c>
      <c r="D363" s="9" t="s">
        <v>19</v>
      </c>
      <c r="E363" s="9" t="s">
        <v>20</v>
      </c>
      <c r="F363" s="9" t="s">
        <v>3306</v>
      </c>
      <c r="G363" s="7" t="e">
        <f t="shared" ca="1" si="4"/>
        <v>#NAME?</v>
      </c>
      <c r="H363" s="8" t="s">
        <v>144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42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146</v>
      </c>
      <c r="T363" s="6" t="s">
        <v>2574</v>
      </c>
      <c r="U363" s="6" t="s">
        <v>20</v>
      </c>
      <c r="V363" s="24" t="e">
        <f t="shared" ca="1" si="5"/>
        <v>#NAME?</v>
      </c>
      <c r="W363" s="24"/>
      <c r="X363" s="24"/>
      <c r="Y363" s="6" t="s">
        <v>254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2922</v>
      </c>
      <c r="B364" s="3" t="s">
        <v>2605</v>
      </c>
      <c r="C364" s="9">
        <v>81772</v>
      </c>
      <c r="D364" s="9" t="s">
        <v>19</v>
      </c>
      <c r="E364" s="9" t="s">
        <v>34</v>
      </c>
      <c r="F364" s="9" t="s">
        <v>263</v>
      </c>
      <c r="G364" s="7" t="e">
        <f t="shared" ca="1" si="4"/>
        <v>#NAME?</v>
      </c>
      <c r="H364" s="8" t="s">
        <v>162</v>
      </c>
      <c r="I364" s="24" t="s">
        <v>163</v>
      </c>
      <c r="J364" s="9" t="str">
        <f t="shared" si="6"/>
        <v>Não</v>
      </c>
      <c r="K364" s="232">
        <v>44279</v>
      </c>
      <c r="L364" s="7"/>
      <c r="M364" s="6" t="s">
        <v>346</v>
      </c>
      <c r="N364" s="233">
        <v>0.02</v>
      </c>
      <c r="O364" s="9" t="s">
        <v>37</v>
      </c>
      <c r="P364" s="234">
        <v>0.2</v>
      </c>
      <c r="Q364" s="23"/>
      <c r="R364" s="108" t="s">
        <v>3515</v>
      </c>
      <c r="S364" s="7" t="s">
        <v>146</v>
      </c>
      <c r="T364" s="6" t="s">
        <v>2607</v>
      </c>
      <c r="U364" s="6" t="s">
        <v>39</v>
      </c>
      <c r="V364" s="24" t="e">
        <f t="shared" ca="1" si="5"/>
        <v>#NAME?</v>
      </c>
      <c r="W364" s="24"/>
      <c r="X364" s="24"/>
      <c r="Y364" s="6" t="s">
        <v>148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2922</v>
      </c>
      <c r="B365" s="106" t="s">
        <v>3516</v>
      </c>
      <c r="C365" s="9">
        <v>43617</v>
      </c>
      <c r="D365" s="9" t="s">
        <v>19</v>
      </c>
      <c r="E365" s="9" t="s">
        <v>34</v>
      </c>
      <c r="F365" s="9" t="s">
        <v>35</v>
      </c>
      <c r="G365" s="7" t="e">
        <f t="shared" ca="1" si="4"/>
        <v>#NAME?</v>
      </c>
      <c r="H365" s="8" t="s">
        <v>144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201</v>
      </c>
      <c r="N365" s="233">
        <v>1.4999999999999999E-2</v>
      </c>
      <c r="O365" s="9" t="s">
        <v>37</v>
      </c>
      <c r="P365" s="234">
        <v>0.1</v>
      </c>
      <c r="Q365" s="28" t="s">
        <v>3517</v>
      </c>
      <c r="R365" s="28"/>
      <c r="S365" s="7" t="s">
        <v>188</v>
      </c>
      <c r="T365" s="9" t="s">
        <v>3518</v>
      </c>
      <c r="U365" s="7" t="s">
        <v>39</v>
      </c>
      <c r="V365" s="24" t="e">
        <f t="shared" ca="1" si="5"/>
        <v>#NAME?</v>
      </c>
      <c r="W365" s="24"/>
      <c r="X365" s="24"/>
      <c r="Y365" s="6" t="s">
        <v>254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2922</v>
      </c>
      <c r="B366" s="37" t="s">
        <v>3519</v>
      </c>
      <c r="C366" s="9">
        <v>584243</v>
      </c>
      <c r="D366" s="9" t="s">
        <v>2924</v>
      </c>
      <c r="E366" s="9" t="s">
        <v>20</v>
      </c>
      <c r="F366" s="6" t="s">
        <v>2931</v>
      </c>
      <c r="G366" s="7" t="e">
        <f t="shared" ca="1" si="4"/>
        <v>#NAME?</v>
      </c>
      <c r="H366" s="8" t="s">
        <v>144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58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188</v>
      </c>
      <c r="T366" s="6" t="s">
        <v>3520</v>
      </c>
      <c r="U366" s="6" t="s">
        <v>49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2933</v>
      </c>
      <c r="BH366" s="110">
        <v>0</v>
      </c>
      <c r="BI366" s="110" t="s">
        <v>2933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2922</v>
      </c>
      <c r="B367" s="37" t="s">
        <v>3519</v>
      </c>
      <c r="C367" s="9">
        <v>43312</v>
      </c>
      <c r="D367" s="9" t="s">
        <v>2924</v>
      </c>
      <c r="E367" s="9" t="s">
        <v>20</v>
      </c>
      <c r="F367" s="6" t="s">
        <v>2931</v>
      </c>
      <c r="G367" s="7" t="e">
        <f t="shared" ca="1" si="4"/>
        <v>#NAME?</v>
      </c>
      <c r="H367" s="8" t="s">
        <v>144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87</v>
      </c>
      <c r="N367" s="10">
        <v>0.02</v>
      </c>
      <c r="O367" s="9" t="s">
        <v>184</v>
      </c>
      <c r="P367" s="234">
        <v>0.2</v>
      </c>
      <c r="Q367" s="108"/>
      <c r="R367" s="108"/>
      <c r="S367" s="7" t="s">
        <v>188</v>
      </c>
      <c r="T367" s="6" t="s">
        <v>3521</v>
      </c>
      <c r="U367" s="6" t="s">
        <v>49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2933</v>
      </c>
      <c r="BH367" s="110">
        <v>0</v>
      </c>
      <c r="BI367" s="110" t="s">
        <v>2933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2922</v>
      </c>
      <c r="B368" s="3" t="s">
        <v>3522</v>
      </c>
      <c r="C368" s="9">
        <v>263535</v>
      </c>
      <c r="D368" s="9" t="s">
        <v>2924</v>
      </c>
      <c r="E368" s="9" t="s">
        <v>20</v>
      </c>
      <c r="F368" s="6" t="s">
        <v>2931</v>
      </c>
      <c r="G368" s="7" t="e">
        <f t="shared" ca="1" si="4"/>
        <v>#NAME?</v>
      </c>
      <c r="H368" s="8" t="s">
        <v>144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201</v>
      </c>
      <c r="N368" s="10">
        <v>0.01</v>
      </c>
      <c r="O368" s="9" t="s">
        <v>37</v>
      </c>
      <c r="P368" s="234">
        <v>0.1</v>
      </c>
      <c r="Q368" s="108"/>
      <c r="R368" s="108" t="s">
        <v>3523</v>
      </c>
      <c r="S368" s="7" t="s">
        <v>146</v>
      </c>
      <c r="T368" s="6" t="s">
        <v>2633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2933</v>
      </c>
      <c r="BH368" s="110">
        <v>0</v>
      </c>
      <c r="BI368" s="110" t="s">
        <v>2933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2922</v>
      </c>
      <c r="B369" s="3" t="s">
        <v>3524</v>
      </c>
      <c r="C369" s="9">
        <v>261278</v>
      </c>
      <c r="D369" s="9" t="s">
        <v>19</v>
      </c>
      <c r="E369" s="9" t="s">
        <v>34</v>
      </c>
      <c r="F369" s="9" t="s">
        <v>263</v>
      </c>
      <c r="G369" s="7" t="e">
        <f t="shared" ca="1" si="4"/>
        <v>#NAME?</v>
      </c>
      <c r="H369" s="8" t="s">
        <v>144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58</v>
      </c>
      <c r="N369" s="233">
        <v>0.01</v>
      </c>
      <c r="O369" s="9" t="s">
        <v>25</v>
      </c>
      <c r="P369" s="234">
        <v>0</v>
      </c>
      <c r="Q369" s="45"/>
      <c r="R369" s="28" t="s">
        <v>3525</v>
      </c>
      <c r="S369" s="7" t="s">
        <v>146</v>
      </c>
      <c r="T369" s="6" t="s">
        <v>3526</v>
      </c>
      <c r="U369" s="6" t="s">
        <v>39</v>
      </c>
      <c r="V369" s="24" t="e">
        <f t="shared" ca="1" si="5"/>
        <v>#NAME?</v>
      </c>
      <c r="W369" s="24"/>
      <c r="X369" s="24"/>
      <c r="Y369" s="6" t="s">
        <v>254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2922</v>
      </c>
      <c r="B370" s="3" t="s">
        <v>3527</v>
      </c>
      <c r="C370" s="9">
        <v>31787</v>
      </c>
      <c r="D370" s="9" t="s">
        <v>19</v>
      </c>
      <c r="E370" s="9" t="s">
        <v>34</v>
      </c>
      <c r="F370" s="9" t="s">
        <v>617</v>
      </c>
      <c r="G370" s="7" t="e">
        <f t="shared" ca="1" si="4"/>
        <v>#NAME?</v>
      </c>
      <c r="H370" s="8" t="s">
        <v>162</v>
      </c>
      <c r="I370" s="24" t="s">
        <v>163</v>
      </c>
      <c r="J370" s="9" t="str">
        <f t="shared" si="6"/>
        <v>Não</v>
      </c>
      <c r="K370" s="232">
        <v>44272</v>
      </c>
      <c r="L370" s="6"/>
      <c r="M370" s="6" t="s">
        <v>58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146</v>
      </c>
      <c r="T370" s="6" t="s">
        <v>2668</v>
      </c>
      <c r="U370" s="6" t="s">
        <v>39</v>
      </c>
      <c r="V370" s="24" t="e">
        <f t="shared" ca="1" si="5"/>
        <v>#NAME?</v>
      </c>
      <c r="W370" s="24"/>
      <c r="X370" s="24"/>
      <c r="Y370" s="6" t="s">
        <v>254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2922</v>
      </c>
      <c r="B371" s="36" t="s">
        <v>3528</v>
      </c>
      <c r="C371" s="9">
        <v>86818</v>
      </c>
      <c r="D371" s="9" t="s">
        <v>2990</v>
      </c>
      <c r="E371" s="9" t="s">
        <v>20</v>
      </c>
      <c r="F371" s="9" t="s">
        <v>2990</v>
      </c>
      <c r="G371" s="7" t="e">
        <f t="shared" ca="1" si="4"/>
        <v>#NAME?</v>
      </c>
      <c r="H371" s="8" t="s">
        <v>153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87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146</v>
      </c>
      <c r="T371" s="9" t="s">
        <v>3529</v>
      </c>
      <c r="U371" s="6" t="s">
        <v>20</v>
      </c>
      <c r="V371" s="24" t="e">
        <f t="shared" ca="1" si="5"/>
        <v>#NAME?</v>
      </c>
      <c r="W371" s="24"/>
      <c r="X371" s="24"/>
      <c r="Y371" s="6" t="s">
        <v>254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2922</v>
      </c>
      <c r="B372" s="37" t="s">
        <v>3530</v>
      </c>
      <c r="C372" s="9">
        <v>82667</v>
      </c>
      <c r="D372" s="9" t="s">
        <v>2990</v>
      </c>
      <c r="E372" s="9" t="s">
        <v>20</v>
      </c>
      <c r="F372" s="6" t="s">
        <v>2990</v>
      </c>
      <c r="G372" s="7" t="e">
        <f t="shared" ca="1" si="4"/>
        <v>#NAME?</v>
      </c>
      <c r="H372" s="8" t="s">
        <v>144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87</v>
      </c>
      <c r="N372" s="10">
        <v>0.01</v>
      </c>
      <c r="O372" s="9" t="s">
        <v>184</v>
      </c>
      <c r="P372" s="234">
        <v>0.2</v>
      </c>
      <c r="Q372" s="108"/>
      <c r="R372" s="108"/>
      <c r="S372" s="7" t="s">
        <v>146</v>
      </c>
      <c r="T372" s="6" t="s">
        <v>3531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2933</v>
      </c>
      <c r="BH372" s="110">
        <v>0</v>
      </c>
      <c r="BI372" s="110" t="s">
        <v>2933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2922</v>
      </c>
      <c r="B373" s="3" t="s">
        <v>3532</v>
      </c>
      <c r="C373" s="9">
        <v>261079</v>
      </c>
      <c r="D373" s="9" t="s">
        <v>19</v>
      </c>
      <c r="E373" s="9" t="s">
        <v>34</v>
      </c>
      <c r="F373" s="9" t="s">
        <v>35</v>
      </c>
      <c r="G373" s="7" t="e">
        <f t="shared" ca="1" si="4"/>
        <v>#NAME?</v>
      </c>
      <c r="H373" s="8" t="s">
        <v>144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201</v>
      </c>
      <c r="N373" s="233">
        <v>1.4999999999999999E-2</v>
      </c>
      <c r="O373" s="9" t="s">
        <v>37</v>
      </c>
      <c r="P373" s="234">
        <v>0.1</v>
      </c>
      <c r="Q373" s="28"/>
      <c r="R373" s="235" t="s">
        <v>3093</v>
      </c>
      <c r="S373" s="7" t="s">
        <v>146</v>
      </c>
      <c r="T373" s="6" t="s">
        <v>3533</v>
      </c>
      <c r="U373" s="6" t="s">
        <v>39</v>
      </c>
      <c r="V373" s="24" t="e">
        <f t="shared" ca="1" si="5"/>
        <v>#NAME?</v>
      </c>
      <c r="W373" s="24"/>
      <c r="X373" s="24"/>
      <c r="Y373" s="6" t="s">
        <v>254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2922</v>
      </c>
      <c r="B374" s="36" t="s">
        <v>3534</v>
      </c>
      <c r="C374" s="9">
        <v>440078</v>
      </c>
      <c r="D374" s="9" t="s">
        <v>2924</v>
      </c>
      <c r="E374" s="9" t="s">
        <v>20</v>
      </c>
      <c r="F374" s="9" t="s">
        <v>2931</v>
      </c>
      <c r="G374" s="7" t="e">
        <f t="shared" ca="1" si="4"/>
        <v>#NAME?</v>
      </c>
      <c r="H374" s="8" t="s">
        <v>162</v>
      </c>
      <c r="I374" s="24" t="s">
        <v>163</v>
      </c>
      <c r="J374" s="9" t="str">
        <f t="shared" si="6"/>
        <v>Sim</v>
      </c>
      <c r="K374" s="238">
        <v>43822</v>
      </c>
      <c r="L374" s="6"/>
      <c r="M374" s="6" t="s">
        <v>58</v>
      </c>
      <c r="N374" s="10">
        <v>1.2E-2</v>
      </c>
      <c r="O374" s="9" t="s">
        <v>25</v>
      </c>
      <c r="P374" s="234">
        <v>0</v>
      </c>
      <c r="Q374" s="108" t="s">
        <v>3535</v>
      </c>
      <c r="R374" s="108"/>
      <c r="S374" s="7" t="s">
        <v>146</v>
      </c>
      <c r="T374" s="9" t="s">
        <v>3536</v>
      </c>
      <c r="U374" s="6" t="s">
        <v>20</v>
      </c>
      <c r="V374" s="24" t="e">
        <f t="shared" ca="1" si="5"/>
        <v>#NAME?</v>
      </c>
      <c r="W374" s="24"/>
      <c r="X374" s="24"/>
      <c r="Y374" s="6" t="s">
        <v>254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2922</v>
      </c>
      <c r="B375" s="36" t="s">
        <v>3537</v>
      </c>
      <c r="C375" s="9">
        <v>88816</v>
      </c>
      <c r="D375" s="9" t="s">
        <v>2990</v>
      </c>
      <c r="E375" s="9" t="s">
        <v>20</v>
      </c>
      <c r="F375" s="9" t="s">
        <v>2990</v>
      </c>
      <c r="G375" s="7" t="e">
        <f t="shared" ca="1" si="4"/>
        <v>#NAME?</v>
      </c>
      <c r="H375" s="8" t="s">
        <v>162</v>
      </c>
      <c r="I375" s="24" t="s">
        <v>163</v>
      </c>
      <c r="J375" s="9" t="str">
        <f t="shared" si="6"/>
        <v>Não</v>
      </c>
      <c r="K375" s="232">
        <v>43538</v>
      </c>
      <c r="L375" s="6"/>
      <c r="M375" s="6" t="s">
        <v>87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146</v>
      </c>
      <c r="T375" s="9" t="s">
        <v>3538</v>
      </c>
      <c r="U375" s="6" t="s">
        <v>20</v>
      </c>
      <c r="V375" s="24" t="e">
        <f t="shared" ca="1" si="5"/>
        <v>#NAME?</v>
      </c>
      <c r="W375" s="24"/>
      <c r="X375" s="24"/>
      <c r="Y375" s="6" t="s">
        <v>254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2922</v>
      </c>
      <c r="B376" s="37" t="s">
        <v>3539</v>
      </c>
      <c r="C376" s="9">
        <v>32407</v>
      </c>
      <c r="D376" s="9" t="s">
        <v>19</v>
      </c>
      <c r="E376" s="9" t="s">
        <v>34</v>
      </c>
      <c r="F376" s="6" t="s">
        <v>35</v>
      </c>
      <c r="G376" s="7" t="e">
        <f t="shared" ca="1" si="4"/>
        <v>#NAME?</v>
      </c>
      <c r="H376" s="8" t="s">
        <v>162</v>
      </c>
      <c r="I376" s="24" t="s">
        <v>163</v>
      </c>
      <c r="J376" s="9" t="str">
        <f t="shared" si="6"/>
        <v>Não</v>
      </c>
      <c r="K376" s="107">
        <v>44789</v>
      </c>
      <c r="L376" s="261"/>
      <c r="M376" s="6" t="s">
        <v>42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146</v>
      </c>
      <c r="T376" s="6" t="s">
        <v>2731</v>
      </c>
      <c r="U376" s="6" t="s">
        <v>39</v>
      </c>
      <c r="V376" s="24" t="e">
        <f t="shared" ca="1" si="5"/>
        <v>#NAME?</v>
      </c>
      <c r="W376" s="24"/>
      <c r="X376" s="24"/>
      <c r="Y376" s="6" t="s">
        <v>254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2922</v>
      </c>
      <c r="B377" s="37" t="s">
        <v>2756</v>
      </c>
      <c r="C377" s="9">
        <v>582421</v>
      </c>
      <c r="D377" s="9" t="s">
        <v>19</v>
      </c>
      <c r="E377" s="9" t="s">
        <v>34</v>
      </c>
      <c r="F377" s="6" t="s">
        <v>263</v>
      </c>
      <c r="G377" s="7" t="e">
        <f t="shared" ca="1" si="4"/>
        <v>#NAME?</v>
      </c>
      <c r="H377" s="8" t="s">
        <v>162</v>
      </c>
      <c r="I377" s="24" t="s">
        <v>163</v>
      </c>
      <c r="J377" s="9" t="str">
        <f t="shared" si="6"/>
        <v>Não</v>
      </c>
      <c r="K377" s="107">
        <v>44781</v>
      </c>
      <c r="L377" s="261"/>
      <c r="M377" s="6" t="s">
        <v>42</v>
      </c>
      <c r="N377" s="10">
        <v>7.0000000000000001E-3</v>
      </c>
      <c r="O377" s="9" t="s">
        <v>25</v>
      </c>
      <c r="P377" s="234">
        <v>0</v>
      </c>
      <c r="Q377" s="23"/>
      <c r="R377" s="108" t="s">
        <v>3540</v>
      </c>
      <c r="S377" s="7" t="s">
        <v>146</v>
      </c>
      <c r="T377" s="6" t="s">
        <v>2759</v>
      </c>
      <c r="U377" s="6" t="s">
        <v>39</v>
      </c>
      <c r="V377" s="24" t="e">
        <f t="shared" ca="1" si="5"/>
        <v>#NAME?</v>
      </c>
      <c r="W377" s="24"/>
      <c r="X377" s="24"/>
      <c r="Y377" s="6" t="s">
        <v>254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2922</v>
      </c>
      <c r="B378" s="37" t="s">
        <v>3541</v>
      </c>
      <c r="C378" s="9">
        <v>358322</v>
      </c>
      <c r="D378" s="9" t="s">
        <v>19</v>
      </c>
      <c r="E378" s="9" t="s">
        <v>34</v>
      </c>
      <c r="F378" s="6" t="s">
        <v>2972</v>
      </c>
      <c r="G378" s="7" t="e">
        <f t="shared" ca="1" si="4"/>
        <v>#NAME?</v>
      </c>
      <c r="H378" s="8" t="s">
        <v>162</v>
      </c>
      <c r="I378" s="24" t="s">
        <v>163</v>
      </c>
      <c r="J378" s="9" t="str">
        <f t="shared" si="6"/>
        <v>Não</v>
      </c>
      <c r="K378" s="107"/>
      <c r="L378" s="261"/>
      <c r="M378" s="6" t="s">
        <v>42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146</v>
      </c>
      <c r="T378" s="6" t="s">
        <v>3542</v>
      </c>
      <c r="U378" s="6" t="s">
        <v>39</v>
      </c>
      <c r="V378" s="24" t="e">
        <f t="shared" ca="1" si="5"/>
        <v>#NAME?</v>
      </c>
      <c r="W378" s="24"/>
      <c r="X378" s="24"/>
      <c r="Y378" s="6" t="s">
        <v>254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2922</v>
      </c>
      <c r="B379" s="37" t="s">
        <v>3543</v>
      </c>
      <c r="C379" s="9">
        <v>296193</v>
      </c>
      <c r="D379" s="9" t="s">
        <v>19</v>
      </c>
      <c r="E379" s="9" t="s">
        <v>20</v>
      </c>
      <c r="F379" s="6" t="s">
        <v>3073</v>
      </c>
      <c r="G379" s="7" t="e">
        <f t="shared" ca="1" si="4"/>
        <v>#NAME?</v>
      </c>
      <c r="H379" s="8" t="s">
        <v>144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201</v>
      </c>
      <c r="N379" s="10">
        <v>0.01</v>
      </c>
      <c r="O379" s="9" t="s">
        <v>37</v>
      </c>
      <c r="P379" s="234">
        <v>0.1</v>
      </c>
      <c r="Q379" s="108"/>
      <c r="R379" s="108"/>
      <c r="S379" s="7" t="s">
        <v>146</v>
      </c>
      <c r="T379" s="6" t="s">
        <v>3544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2933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2922</v>
      </c>
      <c r="B380" s="3" t="s">
        <v>3545</v>
      </c>
      <c r="C380" s="9">
        <v>494175</v>
      </c>
      <c r="D380" s="9" t="s">
        <v>19</v>
      </c>
      <c r="E380" s="9" t="s">
        <v>34</v>
      </c>
      <c r="F380" s="6" t="s">
        <v>263</v>
      </c>
      <c r="G380" s="7" t="e">
        <f t="shared" ca="1" si="4"/>
        <v>#NAME?</v>
      </c>
      <c r="H380" s="8" t="s">
        <v>144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201</v>
      </c>
      <c r="N380" s="10">
        <v>1.4999999999999999E-2</v>
      </c>
      <c r="O380" s="9" t="s">
        <v>37</v>
      </c>
      <c r="P380" s="234">
        <v>0.1</v>
      </c>
      <c r="Q380" s="28"/>
      <c r="R380" s="28"/>
      <c r="S380" s="7" t="s">
        <v>146</v>
      </c>
      <c r="T380" s="6" t="s">
        <v>3546</v>
      </c>
      <c r="U380" s="6" t="s">
        <v>39</v>
      </c>
      <c r="V380" s="24" t="e">
        <f t="shared" ca="1" si="5"/>
        <v>#NAME?</v>
      </c>
      <c r="W380" s="24"/>
      <c r="X380" s="24"/>
      <c r="Y380" s="6" t="s">
        <v>254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2922</v>
      </c>
      <c r="B381" s="37" t="s">
        <v>3547</v>
      </c>
      <c r="C381" s="9">
        <v>433204</v>
      </c>
      <c r="D381" s="9" t="s">
        <v>2924</v>
      </c>
      <c r="E381" s="9" t="s">
        <v>20</v>
      </c>
      <c r="F381" s="6" t="s">
        <v>2925</v>
      </c>
      <c r="G381" s="7" t="e">
        <f t="shared" ca="1" si="4"/>
        <v>#NAME?</v>
      </c>
      <c r="H381" s="8" t="s">
        <v>144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87</v>
      </c>
      <c r="N381" s="10">
        <v>0.02</v>
      </c>
      <c r="O381" s="9" t="s">
        <v>184</v>
      </c>
      <c r="P381" s="234">
        <v>0.2</v>
      </c>
      <c r="Q381" s="108"/>
      <c r="R381" s="108"/>
      <c r="S381" s="7" t="s">
        <v>146</v>
      </c>
      <c r="T381" s="6" t="s">
        <v>3548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2933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2922</v>
      </c>
      <c r="B382" s="37" t="s">
        <v>3549</v>
      </c>
      <c r="C382" s="9">
        <v>574599</v>
      </c>
      <c r="D382" s="9" t="s">
        <v>2924</v>
      </c>
      <c r="E382" s="9" t="s">
        <v>20</v>
      </c>
      <c r="F382" s="6" t="s">
        <v>2925</v>
      </c>
      <c r="G382" s="7" t="e">
        <f t="shared" ca="1" si="4"/>
        <v>#NAME?</v>
      </c>
      <c r="H382" s="8" t="s">
        <v>144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201</v>
      </c>
      <c r="N382" s="10">
        <v>5.0000000000000001E-3</v>
      </c>
      <c r="O382" s="9" t="s">
        <v>37</v>
      </c>
      <c r="P382" s="234">
        <v>0.1</v>
      </c>
      <c r="Q382" s="108"/>
      <c r="R382" s="45"/>
      <c r="S382" s="7" t="s">
        <v>146</v>
      </c>
      <c r="T382" s="6" t="s">
        <v>3550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2933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2922</v>
      </c>
      <c r="B383" s="37" t="s">
        <v>3549</v>
      </c>
      <c r="C383" s="9">
        <v>575296</v>
      </c>
      <c r="D383" s="9" t="s">
        <v>2924</v>
      </c>
      <c r="E383" s="9" t="s">
        <v>20</v>
      </c>
      <c r="F383" s="6" t="s">
        <v>2925</v>
      </c>
      <c r="G383" s="7" t="e">
        <f t="shared" ca="1" si="4"/>
        <v>#NAME?</v>
      </c>
      <c r="H383" s="8" t="s">
        <v>144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87</v>
      </c>
      <c r="N383" s="10">
        <v>2.5000000000000001E-2</v>
      </c>
      <c r="O383" s="9" t="s">
        <v>184</v>
      </c>
      <c r="P383" s="234">
        <v>0.2</v>
      </c>
      <c r="Q383" s="108"/>
      <c r="R383" s="108"/>
      <c r="S383" s="7" t="s">
        <v>146</v>
      </c>
      <c r="T383" s="6" t="s">
        <v>3550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2933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2922</v>
      </c>
      <c r="B384" s="3" t="s">
        <v>3551</v>
      </c>
      <c r="C384" s="9">
        <v>424312</v>
      </c>
      <c r="D384" s="9" t="s">
        <v>2924</v>
      </c>
      <c r="E384" s="9" t="s">
        <v>20</v>
      </c>
      <c r="F384" s="6" t="s">
        <v>2925</v>
      </c>
      <c r="G384" s="7" t="e">
        <f t="shared" ca="1" si="4"/>
        <v>#NAME?</v>
      </c>
      <c r="H384" s="8" t="s">
        <v>144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58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146</v>
      </c>
      <c r="T384" s="6" t="s">
        <v>3552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2933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2922</v>
      </c>
      <c r="B385" s="106" t="s">
        <v>3553</v>
      </c>
      <c r="C385" s="9">
        <v>47922</v>
      </c>
      <c r="D385" s="9" t="s">
        <v>19</v>
      </c>
      <c r="E385" s="9" t="s">
        <v>34</v>
      </c>
      <c r="F385" s="9" t="s">
        <v>263</v>
      </c>
      <c r="G385" s="7" t="e">
        <f t="shared" ca="1" si="4"/>
        <v>#NAME?</v>
      </c>
      <c r="H385" s="8" t="s">
        <v>162</v>
      </c>
      <c r="I385" s="24" t="s">
        <v>163</v>
      </c>
      <c r="J385" s="9" t="str">
        <f t="shared" si="6"/>
        <v>Não</v>
      </c>
      <c r="K385" s="107">
        <v>44273</v>
      </c>
      <c r="L385" s="7"/>
      <c r="M385" s="6" t="s">
        <v>201</v>
      </c>
      <c r="N385" s="10">
        <v>1.2E-2</v>
      </c>
      <c r="O385" s="9" t="s">
        <v>37</v>
      </c>
      <c r="P385" s="234">
        <v>0.1</v>
      </c>
      <c r="Q385" s="108"/>
      <c r="R385" s="108"/>
      <c r="S385" s="7" t="s">
        <v>146</v>
      </c>
      <c r="T385" s="9" t="s">
        <v>3554</v>
      </c>
      <c r="U385" s="6" t="s">
        <v>39</v>
      </c>
      <c r="V385" s="24" t="e">
        <f t="shared" ca="1" si="5"/>
        <v>#NAME?</v>
      </c>
      <c r="W385" s="24"/>
      <c r="X385" s="24"/>
      <c r="Y385" s="6" t="s">
        <v>254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2922</v>
      </c>
      <c r="B386" s="3" t="s">
        <v>3555</v>
      </c>
      <c r="C386" s="9">
        <v>467548</v>
      </c>
      <c r="D386" s="9" t="s">
        <v>19</v>
      </c>
      <c r="E386" s="9" t="s">
        <v>34</v>
      </c>
      <c r="F386" s="9" t="s">
        <v>2972</v>
      </c>
      <c r="G386" s="7" t="e">
        <f t="shared" ca="1" si="4"/>
        <v>#NAME?</v>
      </c>
      <c r="H386" s="8" t="s">
        <v>144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201</v>
      </c>
      <c r="N386" s="10">
        <v>1.4999999999999999E-2</v>
      </c>
      <c r="O386" s="9" t="s">
        <v>37</v>
      </c>
      <c r="P386" s="234">
        <v>0.1</v>
      </c>
      <c r="Q386" s="235"/>
      <c r="R386" s="108" t="s">
        <v>3556</v>
      </c>
      <c r="S386" s="7" t="s">
        <v>146</v>
      </c>
      <c r="T386" s="6" t="s">
        <v>3557</v>
      </c>
      <c r="U386" s="6" t="s">
        <v>39</v>
      </c>
      <c r="V386" s="24" t="e">
        <f t="shared" ca="1" si="5"/>
        <v>#NAME?</v>
      </c>
      <c r="W386" s="24"/>
      <c r="X386" s="24"/>
      <c r="Y386" s="6" t="s">
        <v>254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2922</v>
      </c>
      <c r="B387" s="37" t="s">
        <v>3555</v>
      </c>
      <c r="C387" s="9">
        <v>0</v>
      </c>
      <c r="D387" s="9" t="s">
        <v>19</v>
      </c>
      <c r="E387" s="9" t="s">
        <v>34</v>
      </c>
      <c r="F387" s="9" t="s">
        <v>2972</v>
      </c>
      <c r="G387" s="7" t="e">
        <f t="shared" ca="1" si="4"/>
        <v>#NAME?</v>
      </c>
      <c r="H387" s="8" t="s">
        <v>144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3149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146</v>
      </c>
      <c r="T387" s="6" t="s">
        <v>3557</v>
      </c>
      <c r="U387" s="6" t="s">
        <v>39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2933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2922</v>
      </c>
      <c r="B388" s="36" t="s">
        <v>3558</v>
      </c>
      <c r="C388" s="9">
        <v>577392</v>
      </c>
      <c r="D388" s="9" t="s">
        <v>2924</v>
      </c>
      <c r="E388" s="9" t="s">
        <v>20</v>
      </c>
      <c r="F388" s="9" t="s">
        <v>2925</v>
      </c>
      <c r="G388" s="7" t="e">
        <f t="shared" ca="1" si="4"/>
        <v>#NAME?</v>
      </c>
      <c r="H388" s="8" t="s">
        <v>162</v>
      </c>
      <c r="I388" s="24" t="s">
        <v>163</v>
      </c>
      <c r="J388" s="9" t="str">
        <f t="shared" si="6"/>
        <v>Não</v>
      </c>
      <c r="K388" s="232">
        <v>43567</v>
      </c>
      <c r="L388" s="6"/>
      <c r="M388" s="6" t="s">
        <v>201</v>
      </c>
      <c r="N388" s="233">
        <v>0.01</v>
      </c>
      <c r="O388" s="9" t="s">
        <v>37</v>
      </c>
      <c r="P388" s="234">
        <v>0.1</v>
      </c>
      <c r="Q388" s="36"/>
      <c r="R388" s="108" t="s">
        <v>3559</v>
      </c>
      <c r="S388" s="7" t="s">
        <v>146</v>
      </c>
      <c r="T388" s="9" t="s">
        <v>3560</v>
      </c>
      <c r="U388" s="6" t="s">
        <v>20</v>
      </c>
      <c r="V388" s="24" t="e">
        <f t="shared" ca="1" si="5"/>
        <v>#NAME?</v>
      </c>
      <c r="W388" s="24"/>
      <c r="X388" s="24"/>
      <c r="Y388" s="6" t="s">
        <v>254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2922</v>
      </c>
      <c r="B389" s="106" t="s">
        <v>3561</v>
      </c>
      <c r="C389" s="9">
        <v>384538</v>
      </c>
      <c r="D389" s="9" t="s">
        <v>19</v>
      </c>
      <c r="E389" s="9" t="s">
        <v>20</v>
      </c>
      <c r="F389" s="9" t="s">
        <v>3160</v>
      </c>
      <c r="G389" s="7" t="e">
        <f t="shared" ca="1" si="4"/>
        <v>#NAME?</v>
      </c>
      <c r="H389" s="8" t="s">
        <v>162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201</v>
      </c>
      <c r="N389" s="233">
        <v>1.4999999999999999E-2</v>
      </c>
      <c r="O389" s="9" t="s">
        <v>37</v>
      </c>
      <c r="P389" s="234">
        <v>0.1</v>
      </c>
      <c r="Q389" s="108"/>
      <c r="R389" s="108"/>
      <c r="S389" s="7" t="s">
        <v>146</v>
      </c>
      <c r="T389" s="9" t="s">
        <v>3562</v>
      </c>
      <c r="U389" s="6" t="s">
        <v>46</v>
      </c>
      <c r="V389" s="24" t="e">
        <f t="shared" ca="1" si="5"/>
        <v>#NAME?</v>
      </c>
      <c r="W389" s="24"/>
      <c r="X389" s="24"/>
      <c r="Y389" s="6" t="s">
        <v>148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2922</v>
      </c>
      <c r="B390" s="37" t="s">
        <v>2830</v>
      </c>
      <c r="C390" s="9">
        <v>576246</v>
      </c>
      <c r="D390" s="9" t="s">
        <v>19</v>
      </c>
      <c r="E390" s="9" t="s">
        <v>34</v>
      </c>
      <c r="F390" s="9" t="s">
        <v>35</v>
      </c>
      <c r="G390" s="7" t="e">
        <f t="shared" ca="1" si="4"/>
        <v>#NAME?</v>
      </c>
      <c r="H390" s="8" t="s">
        <v>162</v>
      </c>
      <c r="I390" s="24" t="s">
        <v>163</v>
      </c>
      <c r="J390" s="9" t="str">
        <f t="shared" si="6"/>
        <v>Não</v>
      </c>
      <c r="K390" s="107">
        <v>44599</v>
      </c>
      <c r="L390" s="6"/>
      <c r="M390" s="6" t="s">
        <v>201</v>
      </c>
      <c r="N390" s="233">
        <v>1.4999999999999999E-2</v>
      </c>
      <c r="O390" s="9" t="s">
        <v>37</v>
      </c>
      <c r="P390" s="234">
        <v>0.1</v>
      </c>
      <c r="Q390" s="28"/>
      <c r="R390" s="28"/>
      <c r="S390" s="7" t="s">
        <v>146</v>
      </c>
      <c r="T390" s="6" t="s">
        <v>2832</v>
      </c>
      <c r="U390" s="6" t="s">
        <v>39</v>
      </c>
      <c r="V390" s="24" t="e">
        <f t="shared" ca="1" si="5"/>
        <v>#NAME?</v>
      </c>
      <c r="W390" s="24"/>
      <c r="X390" s="24"/>
      <c r="Y390" s="6" t="s">
        <v>254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2922</v>
      </c>
      <c r="B391" s="37" t="s">
        <v>2830</v>
      </c>
      <c r="C391" s="9">
        <v>557385</v>
      </c>
      <c r="D391" s="9" t="s">
        <v>19</v>
      </c>
      <c r="E391" s="9" t="s">
        <v>34</v>
      </c>
      <c r="F391" s="9" t="s">
        <v>35</v>
      </c>
      <c r="G391" s="7" t="e">
        <f t="shared" ca="1" si="4"/>
        <v>#NAME?</v>
      </c>
      <c r="H391" s="8" t="s">
        <v>162</v>
      </c>
      <c r="I391" s="24" t="s">
        <v>163</v>
      </c>
      <c r="J391" s="9" t="str">
        <f t="shared" si="6"/>
        <v>Não</v>
      </c>
      <c r="K391" s="6"/>
      <c r="L391" s="6"/>
      <c r="M391" s="7" t="s">
        <v>3149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146</v>
      </c>
      <c r="T391" s="6" t="s">
        <v>2832</v>
      </c>
      <c r="U391" s="6" t="s">
        <v>39</v>
      </c>
      <c r="V391" s="24" t="e">
        <f t="shared" ca="1" si="5"/>
        <v>#NAME?</v>
      </c>
      <c r="W391" s="24"/>
      <c r="X391" s="24"/>
      <c r="Y391" s="6" t="s">
        <v>254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2933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2922</v>
      </c>
      <c r="B392" s="37" t="s">
        <v>3563</v>
      </c>
      <c r="C392" s="9">
        <v>379727</v>
      </c>
      <c r="D392" s="9" t="s">
        <v>19</v>
      </c>
      <c r="E392" s="9" t="s">
        <v>20</v>
      </c>
      <c r="F392" s="9" t="s">
        <v>3160</v>
      </c>
      <c r="G392" s="7" t="e">
        <f t="shared" ca="1" si="4"/>
        <v>#NAME?</v>
      </c>
      <c r="H392" s="8" t="s">
        <v>153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201</v>
      </c>
      <c r="N392" s="233">
        <v>1.4999999999999999E-2</v>
      </c>
      <c r="O392" s="9" t="s">
        <v>37</v>
      </c>
      <c r="P392" s="234">
        <v>0.1</v>
      </c>
      <c r="Q392" s="28"/>
      <c r="R392" s="28"/>
      <c r="S392" s="7" t="s">
        <v>146</v>
      </c>
      <c r="T392" s="6" t="s">
        <v>3564</v>
      </c>
      <c r="U392" s="6" t="s">
        <v>46</v>
      </c>
      <c r="V392" s="24" t="e">
        <f t="shared" ca="1" si="5"/>
        <v>#NAME?</v>
      </c>
      <c r="W392" s="24"/>
      <c r="X392" s="24"/>
      <c r="Y392" s="6" t="s">
        <v>254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2922</v>
      </c>
      <c r="B393" s="3" t="s">
        <v>3565</v>
      </c>
      <c r="C393" s="9">
        <v>46143</v>
      </c>
      <c r="D393" s="9" t="s">
        <v>19</v>
      </c>
      <c r="E393" s="9" t="s">
        <v>34</v>
      </c>
      <c r="F393" s="9" t="s">
        <v>263</v>
      </c>
      <c r="G393" s="7" t="e">
        <f t="shared" ca="1" si="4"/>
        <v>#NAME?</v>
      </c>
      <c r="H393" s="8" t="s">
        <v>162</v>
      </c>
      <c r="I393" s="24" t="s">
        <v>163</v>
      </c>
      <c r="J393" s="9" t="str">
        <f t="shared" si="6"/>
        <v>Não</v>
      </c>
      <c r="K393" s="232">
        <v>44319</v>
      </c>
      <c r="L393" s="6"/>
      <c r="M393" s="6" t="s">
        <v>87</v>
      </c>
      <c r="N393" s="233">
        <v>2.5000000000000001E-2</v>
      </c>
      <c r="O393" s="9" t="s">
        <v>184</v>
      </c>
      <c r="P393" s="234">
        <v>0.2</v>
      </c>
      <c r="Q393" s="28"/>
      <c r="R393" s="28" t="s">
        <v>3566</v>
      </c>
      <c r="S393" s="7" t="s">
        <v>146</v>
      </c>
      <c r="T393" s="6" t="s">
        <v>3567</v>
      </c>
      <c r="U393" s="6" t="s">
        <v>39</v>
      </c>
      <c r="V393" s="24" t="e">
        <f t="shared" ca="1" si="5"/>
        <v>#NAME?</v>
      </c>
      <c r="W393" s="24"/>
      <c r="X393" s="24"/>
      <c r="Y393" s="6" t="s">
        <v>254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2922</v>
      </c>
      <c r="B394" s="37" t="s">
        <v>3568</v>
      </c>
      <c r="C394" s="9">
        <v>443359</v>
      </c>
      <c r="D394" s="9" t="s">
        <v>19</v>
      </c>
      <c r="E394" s="9" t="s">
        <v>34</v>
      </c>
      <c r="F394" s="9" t="s">
        <v>263</v>
      </c>
      <c r="G394" s="7" t="e">
        <f t="shared" ca="1" si="4"/>
        <v>#NAME?</v>
      </c>
      <c r="H394" s="8" t="s">
        <v>162</v>
      </c>
      <c r="I394" s="24" t="s">
        <v>212</v>
      </c>
      <c r="J394" s="9" t="str">
        <f t="shared" si="6"/>
        <v>Não</v>
      </c>
      <c r="K394" s="232">
        <v>44651</v>
      </c>
      <c r="L394" s="6"/>
      <c r="M394" s="6" t="s">
        <v>201</v>
      </c>
      <c r="N394" s="233">
        <v>1.4999999999999999E-2</v>
      </c>
      <c r="O394" s="9" t="s">
        <v>37</v>
      </c>
      <c r="P394" s="234">
        <v>0.1</v>
      </c>
      <c r="Q394" s="108"/>
      <c r="R394" s="108"/>
      <c r="S394" s="7" t="s">
        <v>146</v>
      </c>
      <c r="T394" s="6" t="s">
        <v>3569</v>
      </c>
      <c r="U394" s="6" t="s">
        <v>39</v>
      </c>
      <c r="V394" s="24" t="e">
        <f t="shared" ca="1" si="5"/>
        <v>#NAME?</v>
      </c>
      <c r="W394" s="24"/>
      <c r="X394" s="24"/>
      <c r="Y394" s="6" t="s">
        <v>254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2922</v>
      </c>
      <c r="B395" s="3" t="s">
        <v>3570</v>
      </c>
      <c r="C395" s="9">
        <v>478832</v>
      </c>
      <c r="D395" s="9" t="s">
        <v>19</v>
      </c>
      <c r="E395" s="9" t="s">
        <v>34</v>
      </c>
      <c r="F395" s="9" t="s">
        <v>263</v>
      </c>
      <c r="G395" s="7" t="e">
        <f t="shared" ca="1" si="4"/>
        <v>#NAME?</v>
      </c>
      <c r="H395" s="8" t="s">
        <v>162</v>
      </c>
      <c r="I395" s="24" t="s">
        <v>929</v>
      </c>
      <c r="J395" s="9" t="str">
        <f t="shared" si="6"/>
        <v>Não</v>
      </c>
      <c r="K395" s="232">
        <v>44291</v>
      </c>
      <c r="L395" s="7"/>
      <c r="M395" s="6" t="s">
        <v>201</v>
      </c>
      <c r="N395" s="233">
        <v>1.4999999999999999E-2</v>
      </c>
      <c r="O395" s="9" t="s">
        <v>37</v>
      </c>
      <c r="P395" s="234">
        <v>0.1</v>
      </c>
      <c r="Q395" s="108"/>
      <c r="R395" s="108"/>
      <c r="S395" s="7" t="s">
        <v>188</v>
      </c>
      <c r="T395" s="6" t="s">
        <v>3571</v>
      </c>
      <c r="U395" s="6" t="s">
        <v>39</v>
      </c>
      <c r="V395" s="24" t="e">
        <f t="shared" ca="1" si="5"/>
        <v>#NAME?</v>
      </c>
      <c r="W395" s="24"/>
      <c r="X395" s="24"/>
      <c r="Y395" s="6" t="s">
        <v>254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2879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2881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3572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2882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F7E77AC1-7DDA-42C6-A543-57448F98548E}" filter="1" showAutoFilter="1">
      <pageMargins left="0.511811024" right="0.511811024" top="0.78740157499999996" bottom="0.78740157499999996" header="0.31496062000000002" footer="0.31496062000000002"/>
      <autoFilter ref="A2:BZ395" xr:uid="{5D7B3B92-927F-42AA-8175-113527CBED09}"/>
    </customSheetView>
    <customSheetView guid="{592C3EBC-94AD-40B7-B21D-3A5947F9A9E6}" filter="1" showAutoFilter="1">
      <pageMargins left="0.511811024" right="0.511811024" top="0.78740157499999996" bottom="0.78740157499999996" header="0.31496062000000002" footer="0.31496062000000002"/>
      <autoFilter ref="A1:CC395" xr:uid="{328C097A-AF49-448F-8239-A0F0572EA9D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86BBF83-8686-410D-B82F-160744D34A7D}" filter="1" showAutoFilter="1">
      <pageMargins left="0.511811024" right="0.511811024" top="0.78740157499999996" bottom="0.78740157499999996" header="0.31496062000000002" footer="0.31496062000000002"/>
      <autoFilter ref="B2:BQ395" xr:uid="{62AC5B93-7036-4443-A0C8-9913ECE4FC56}"/>
    </customSheetView>
    <customSheetView guid="{44B3C214-3692-40E0-B41B-A4049FC9D0E8}" filter="1" showAutoFilter="1">
      <pageMargins left="0.511811024" right="0.511811024" top="0.78740157499999996" bottom="0.78740157499999996" header="0.31496062000000002" footer="0.31496062000000002"/>
      <autoFilter ref="A1:CA395" xr:uid="{E5A8AC2F-FD44-41F9-9D7A-D143A0D4E1F4}"/>
    </customSheetView>
    <customSheetView guid="{279EAEFE-82BD-4835-B5BD-A2A252FA5C93}" filter="1" showAutoFilter="1">
      <pageMargins left="0.511811024" right="0.511811024" top="0.78740157499999996" bottom="0.78740157499999996" header="0.31496062000000002" footer="0.31496062000000002"/>
      <autoFilter ref="A2:CA395" xr:uid="{C431426C-C0C7-4C26-8C4E-B8C8F46663D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C14977F-77E7-49F1-8A35-5251AC56C79B}" filter="1" showAutoFilter="1">
      <pageMargins left="0.511811024" right="0.511811024" top="0.78740157499999996" bottom="0.78740157499999996" header="0.31496062000000002" footer="0.31496062000000002"/>
      <autoFilter ref="A1:CA395" xr:uid="{E885E59D-7199-417E-9C22-951875C402D2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DCE7866-CEE4-497E-9AC3-F231F4AFA8CA}" filter="1" showAutoFilter="1">
      <pageMargins left="0.511811024" right="0.511811024" top="0.78740157499999996" bottom="0.78740157499999996" header="0.31496062000000002" footer="0.31496062000000002"/>
      <autoFilter ref="B2:BP395" xr:uid="{FB747B1A-F6C9-4FDA-9BCB-32F0C59CA032}"/>
    </customSheetView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K2:P241" xr:uid="{710D2BF9-DA26-4DFD-8DB0-0EB99CC224D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ACC8B99-9F19-4939-B6F3-DBF607F6ACD2}" filter="1" showAutoFilter="1">
      <pageMargins left="0.511811024" right="0.511811024" top="0.78740157499999996" bottom="0.78740157499999996" header="0.31496062000000002" footer="0.31496062000000002"/>
      <autoFilter ref="B2:BQ395" xr:uid="{335293D0-B5D7-46E8-B859-C0F132A41EA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DB5C9CA-99EB-4742-9899-17D032896A94}" filter="1" showAutoFilter="1">
      <pageMargins left="0.511811024" right="0.511811024" top="0.78740157499999996" bottom="0.78740157499999996" header="0.31496062000000002" footer="0.31496062000000002"/>
      <autoFilter ref="A2:BZ395" xr:uid="{4FC34322-92B8-4B7D-B860-13DC896CE49F}"/>
    </customSheetView>
    <customSheetView guid="{5F0FE1CA-BF6A-4CE7-B21B-774512C82099}" filter="1" showAutoFilter="1">
      <pageMargins left="0.511811024" right="0.511811024" top="0.78740157499999996" bottom="0.78740157499999996" header="0.31496062000000002" footer="0.31496062000000002"/>
      <autoFilter ref="K2:P403" xr:uid="{3DC4AF35-8E93-4223-B59B-B52DF3A9348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9B00465-73DE-4546-9411-E36452804F5C}" filter="1" showAutoFilter="1">
      <pageMargins left="0.511811024" right="0.511811024" top="0.78740157499999996" bottom="0.78740157499999996" header="0.31496062000000002" footer="0.31496062000000002"/>
      <autoFilter ref="B2:P403" xr:uid="{05C6C28C-2F2E-4580-A3B6-3E1002D1EB4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E9661E7-15EA-47EA-A629-C01CE7C0130B}" filter="1" showAutoFilter="1">
      <pageMargins left="0.511811024" right="0.511811024" top="0.78740157499999996" bottom="0.78740157499999996" header="0.31496062000000002" footer="0.31496062000000002"/>
      <autoFilter ref="A1:BY403" xr:uid="{26914C42-5E9D-4554-BD5C-E283C0CACD92}">
        <filterColumn colId="7">
          <filters>
            <filter val="Encerrado"/>
            <filter val="Ativo"/>
          </filters>
        </filterColumn>
      </autoFilter>
    </customSheetView>
    <customSheetView guid="{3EC179CE-F850-4C1F-82A9-6B5EE5D0697B}" filter="1" showAutoFilter="1">
      <pageMargins left="0.511811024" right="0.511811024" top="0.78740157499999996" bottom="0.78740157499999996" header="0.31496062000000002" footer="0.31496062000000002"/>
      <autoFilter ref="A1:CC395" xr:uid="{E9836623-F15A-4080-A90B-63CE623195B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57A0B33-B007-4511-9430-2FBEDFFDCADB}" filter="1" showAutoFilter="1">
      <pageMargins left="0.511811024" right="0.511811024" top="0.78740157499999996" bottom="0.78740157499999996" header="0.31496062000000002" footer="0.31496062000000002"/>
      <autoFilter ref="A1:BZ395" xr:uid="{E22E04E8-770E-4637-B9DB-EAB6C1BA9EE2}"/>
    </customSheetView>
    <customSheetView guid="{9405E62A-1FDE-4C04-B6F2-8ADC88E10B4B}" filter="1" showAutoFilter="1">
      <pageMargins left="0.511811024" right="0.511811024" top="0.78740157499999996" bottom="0.78740157499999996" header="0.31496062000000002" footer="0.31496062000000002"/>
      <autoFilter ref="B2:BQ395" xr:uid="{2A4B25D4-9E25-41EF-A716-3E9BD01015CC}"/>
    </customSheetView>
    <customSheetView guid="{815AA7D8-D90D-477E-8ED3-4E78AD470EFD}" filter="1" showAutoFilter="1">
      <pageMargins left="0.511811024" right="0.511811024" top="0.78740157499999996" bottom="0.78740157499999996" header="0.31496062000000002" footer="0.31496062000000002"/>
      <autoFilter ref="K2:K403" xr:uid="{EAE0AA0C-5071-4030-8F55-08396B2AD6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CA8846E-7409-464D-8BE7-34F85B724DDC}" filter="1" showAutoFilter="1">
      <pageMargins left="0.511811024" right="0.511811024" top="0.78740157499999996" bottom="0.78740157499999996" header="0.31496062000000002" footer="0.31496062000000002"/>
      <autoFilter ref="B2:BP395" xr:uid="{D743E259-AFAC-4DB4-8416-4DF38F2B52F9}"/>
    </customSheetView>
    <customSheetView guid="{115B8522-51DF-4439-8EF3-B8017FF9E37B}" filter="1" showAutoFilter="1">
      <pageMargins left="0.511811024" right="0.511811024" top="0.78740157499999996" bottom="0.78740157499999996" header="0.31496062000000002" footer="0.31496062000000002"/>
      <autoFilter ref="A2:CB395" xr:uid="{C8B52C63-9B19-4ED0-B5AD-6FD5349A6678}">
        <filterColumn colId="7">
          <filters>
            <filter val="Inativo"/>
          </filters>
        </filterColumn>
      </autoFilter>
    </customSheetView>
    <customSheetView guid="{2F4CB44D-37BC-41E4-84CC-12559C458F42}" filter="1" showAutoFilter="1">
      <pageMargins left="0.511811024" right="0.511811024" top="0.78740157499999996" bottom="0.78740157499999996" header="0.31496062000000002" footer="0.31496062000000002"/>
      <autoFilter ref="K2:K403" xr:uid="{E292C406-1298-4DD6-9172-0E8DA0666B0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161A08-C861-4FA2-BB0E-9BBEACB3C378}" filter="1" showAutoFilter="1">
      <pageMargins left="0.511811024" right="0.511811024" top="0.78740157499999996" bottom="0.78740157499999996" header="0.31496062000000002" footer="0.31496062000000002"/>
      <autoFilter ref="K2:K403" xr:uid="{890F6E4B-F892-42B8-B848-F028193FF9C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64E467D-5F69-45A6-B615-C09F27CC4D65}" filter="1" showAutoFilter="1">
      <pageMargins left="0.511811024" right="0.511811024" top="0.78740157499999996" bottom="0.78740157499999996" header="0.31496062000000002" footer="0.31496062000000002"/>
      <autoFilter ref="K2:K403" xr:uid="{8EB53E1D-FC79-4445-B15B-7E518DEC3CC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2DB2E4A-8F9F-4F1B-BDC1-0F52954DFC34}" filter="1" showAutoFilter="1">
      <pageMargins left="0.511811024" right="0.511811024" top="0.78740157499999996" bottom="0.78740157499999996" header="0.31496062000000002" footer="0.31496062000000002"/>
      <autoFilter ref="B2:BU395" xr:uid="{A397E262-FCED-4A0B-876D-51B3C16F30BA}"/>
    </customSheetView>
    <customSheetView guid="{05DCF338-6884-4A43-BBA1-39BA026EA3B3}" filter="1" showAutoFilter="1">
      <pageMargins left="0.511811024" right="0.511811024" top="0.78740157499999996" bottom="0.78740157499999996" header="0.31496062000000002" footer="0.31496062000000002"/>
      <autoFilter ref="K2:K403" xr:uid="{72A43FF9-0566-4171-9C1B-464870E0178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245C1A0-64DB-4137-AE12-0F46050C9FC7}" filter="1" showAutoFilter="1">
      <pageMargins left="0.511811024" right="0.511811024" top="0.78740157499999996" bottom="0.78740157499999996" header="0.31496062000000002" footer="0.31496062000000002"/>
      <autoFilter ref="B2:BS403" xr:uid="{D28BA44F-74DF-49F4-BF77-AAD08E45BB9D}"/>
    </customSheetView>
    <customSheetView guid="{30381208-AF6A-48CC-88C2-1C29557A8DD3}" filter="1" showAutoFilter="1">
      <pageMargins left="0.511811024" right="0.511811024" top="0.78740157499999996" bottom="0.78740157499999996" header="0.31496062000000002" footer="0.31496062000000002"/>
      <autoFilter ref="A1:CC395" xr:uid="{B0790C5F-C7A0-486A-B15F-DF89ECED715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3D7DCDF-CF02-4AAB-AE27-FF5FBA1F67C7}" filter="1" showAutoFilter="1">
      <pageMargins left="0.511811024" right="0.511811024" top="0.78740157499999996" bottom="0.78740157499999996" header="0.31496062000000002" footer="0.31496062000000002"/>
      <autoFilter ref="K2:K403" xr:uid="{5A5B450A-6B1A-441D-932F-C5D08630D8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706B842-1A2F-4F22-B878-82051B316EB4}" filter="1" showAutoFilter="1">
      <pageMargins left="0.511811024" right="0.511811024" top="0.78740157499999996" bottom="0.78740157499999996" header="0.31496062000000002" footer="0.31496062000000002"/>
      <autoFilter ref="B2:P403" xr:uid="{9F25E775-3D34-4A30-B72B-0C82FE899921}"/>
    </customSheetView>
    <customSheetView guid="{E03DA272-DEB6-4B86-90DF-C1CC2972C74C}" filter="1" showAutoFilter="1">
      <pageMargins left="0.511811024" right="0.511811024" top="0.78740157499999996" bottom="0.78740157499999996" header="0.31496062000000002" footer="0.31496062000000002"/>
      <autoFilter ref="K2:K403" xr:uid="{15D33183-26B1-4A13-ADC7-1297637A9E1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L2:L403" xr:uid="{F57D56CA-98F4-4555-AEFB-39C16D7EF521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CF44D90-F9A3-4163-AC28-5CC7D3523D30}" filter="1" showAutoFilter="1">
      <pageMargins left="0.511811024" right="0.511811024" top="0.78740157499999996" bottom="0.78740157499999996" header="0.31496062000000002" footer="0.31496062000000002"/>
      <autoFilter ref="A2:CB395" xr:uid="{EDE2DDA8-89A8-4061-83F5-7DAF7066203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C7270EF2-894E-40B2-BD8A-09D82D28384A}" filter="1" showAutoFilter="1">
      <pageMargins left="0.511811024" right="0.511811024" top="0.78740157499999996" bottom="0.78740157499999996" header="0.31496062000000002" footer="0.31496062000000002"/>
      <autoFilter ref="B2:P403" xr:uid="{166CB6EF-DE7B-4940-885F-C671FAABA3F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6D5A9AD-C08B-47F7-96A4-B7EB0101A2A1}" filter="1" showAutoFilter="1">
      <pageMargins left="0.511811024" right="0.511811024" top="0.78740157499999996" bottom="0.78740157499999996" header="0.31496062000000002" footer="0.31496062000000002"/>
      <autoFilter ref="K2:P403" xr:uid="{3604C844-3E34-44B3-849C-CB2108CADB2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9D8C286-F134-4B3F-AB7F-641170A9D207}" filter="1" showAutoFilter="1">
      <pageMargins left="0.511811024" right="0.511811024" top="0.78740157499999996" bottom="0.78740157499999996" header="0.31496062000000002" footer="0.31496062000000002"/>
      <autoFilter ref="K2:K403" xr:uid="{6E0FEEE9-816F-4BE5-8239-0584969A25F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95F28DB-16E3-44A5-94E4-B72C33D460BD}" filter="1" showAutoFilter="1">
      <pageMargins left="0.511811024" right="0.511811024" top="0.78740157499999996" bottom="0.78740157499999996" header="0.31496062000000002" footer="0.31496062000000002"/>
      <autoFilter ref="K2:K403" xr:uid="{1E6DCC1F-EC42-441A-B5A6-D941A0C6263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4" t="s">
        <v>92</v>
      </c>
      <c r="B1" s="647"/>
      <c r="C1" s="647"/>
      <c r="D1" s="647"/>
      <c r="E1" s="647"/>
      <c r="F1" s="647"/>
      <c r="G1" s="16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2884</v>
      </c>
      <c r="R1" s="17" t="s">
        <v>2883</v>
      </c>
      <c r="S1" s="655" t="s">
        <v>95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</row>
    <row r="2" spans="1:49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120</v>
      </c>
      <c r="AD2" s="20" t="s">
        <v>121</v>
      </c>
      <c r="AE2" s="20" t="s">
        <v>122</v>
      </c>
      <c r="AF2" s="20" t="s">
        <v>123</v>
      </c>
      <c r="AG2" s="20" t="s">
        <v>124</v>
      </c>
      <c r="AH2" s="231" t="s">
        <v>125</v>
      </c>
      <c r="AI2" s="231" t="s">
        <v>126</v>
      </c>
      <c r="AJ2" s="231" t="s">
        <v>127</v>
      </c>
      <c r="AK2" s="231" t="s">
        <v>128</v>
      </c>
      <c r="AL2" s="231" t="s">
        <v>129</v>
      </c>
      <c r="AM2" s="231" t="s">
        <v>130</v>
      </c>
      <c r="AN2" s="231" t="s">
        <v>131</v>
      </c>
      <c r="AO2" s="231" t="s">
        <v>132</v>
      </c>
      <c r="AP2" s="231" t="s">
        <v>133</v>
      </c>
      <c r="AQ2" s="231" t="s">
        <v>134</v>
      </c>
      <c r="AR2" s="231" t="s">
        <v>135</v>
      </c>
      <c r="AS2" s="231" t="s">
        <v>136</v>
      </c>
      <c r="AT2" s="231" t="s">
        <v>137</v>
      </c>
      <c r="AU2" s="231" t="s">
        <v>138</v>
      </c>
      <c r="AV2" s="231" t="s">
        <v>139</v>
      </c>
      <c r="AW2" s="231" t="s">
        <v>140</v>
      </c>
    </row>
    <row r="3" spans="1:49" ht="15.75" customHeight="1">
      <c r="A3" s="122" t="s">
        <v>3573</v>
      </c>
      <c r="B3" s="122" t="s">
        <v>3574</v>
      </c>
      <c r="C3" s="292">
        <v>11005560</v>
      </c>
      <c r="D3" s="9" t="s">
        <v>19</v>
      </c>
      <c r="E3" s="9" t="s">
        <v>20</v>
      </c>
      <c r="F3" s="293" t="s">
        <v>200</v>
      </c>
      <c r="G3" s="293" t="s">
        <v>3575</v>
      </c>
      <c r="H3" s="24" t="s">
        <v>153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42</v>
      </c>
      <c r="N3" s="124">
        <v>1.2E-2</v>
      </c>
      <c r="O3" s="6" t="s">
        <v>25</v>
      </c>
      <c r="P3" s="11">
        <v>0</v>
      </c>
      <c r="Q3" s="167"/>
      <c r="R3" s="28"/>
      <c r="S3" s="7" t="s">
        <v>146</v>
      </c>
      <c r="T3" s="292" t="s">
        <v>3576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254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3573</v>
      </c>
      <c r="B4" s="122" t="s">
        <v>3577</v>
      </c>
      <c r="C4" s="292">
        <v>10940590</v>
      </c>
      <c r="D4" s="293" t="s">
        <v>19</v>
      </c>
      <c r="E4" s="293" t="s">
        <v>20</v>
      </c>
      <c r="F4" s="293" t="s">
        <v>450</v>
      </c>
      <c r="G4" s="293" t="s">
        <v>3575</v>
      </c>
      <c r="H4" s="297" t="s">
        <v>153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346</v>
      </c>
      <c r="N4" s="301">
        <v>0.02</v>
      </c>
      <c r="O4" s="292" t="s">
        <v>37</v>
      </c>
      <c r="P4" s="302">
        <v>0.2</v>
      </c>
      <c r="Q4" s="167" t="s">
        <v>3578</v>
      </c>
      <c r="R4" s="28"/>
      <c r="S4" s="7" t="s">
        <v>146</v>
      </c>
      <c r="T4" s="292" t="s">
        <v>3027</v>
      </c>
      <c r="U4" s="6" t="s">
        <v>20</v>
      </c>
      <c r="V4" s="295" t="e">
        <f t="shared" ca="1" si="1"/>
        <v>#NAME?</v>
      </c>
      <c r="W4" s="7"/>
      <c r="X4" s="7"/>
      <c r="Y4" s="7" t="s">
        <v>254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3573</v>
      </c>
      <c r="B5" s="161" t="s">
        <v>3579</v>
      </c>
      <c r="C5" s="292" t="s">
        <v>3580</v>
      </c>
      <c r="D5" s="9" t="s">
        <v>19</v>
      </c>
      <c r="E5" s="9" t="s">
        <v>20</v>
      </c>
      <c r="F5" s="292" t="s">
        <v>19</v>
      </c>
      <c r="G5" s="293" t="s">
        <v>3575</v>
      </c>
      <c r="H5" s="24" t="s">
        <v>153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201</v>
      </c>
      <c r="N5" s="301">
        <v>1.4999999999999999E-2</v>
      </c>
      <c r="O5" s="6" t="s">
        <v>37</v>
      </c>
      <c r="P5" s="11">
        <v>0.1</v>
      </c>
      <c r="Q5" s="167"/>
      <c r="R5" s="28"/>
      <c r="S5" s="7" t="s">
        <v>188</v>
      </c>
      <c r="T5" s="293" t="s">
        <v>3581</v>
      </c>
      <c r="U5" s="6" t="s">
        <v>20</v>
      </c>
      <c r="V5" s="295" t="e">
        <f t="shared" ca="1" si="1"/>
        <v>#NAME?</v>
      </c>
      <c r="W5" s="7"/>
      <c r="X5" s="7"/>
      <c r="Y5" s="7" t="s">
        <v>254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3573</v>
      </c>
      <c r="B6" s="122" t="s">
        <v>3582</v>
      </c>
      <c r="C6" s="292">
        <v>10982276</v>
      </c>
      <c r="D6" s="9" t="s">
        <v>19</v>
      </c>
      <c r="E6" s="9" t="s">
        <v>20</v>
      </c>
      <c r="F6" s="293" t="s">
        <v>3583</v>
      </c>
      <c r="G6" s="293" t="s">
        <v>3575</v>
      </c>
      <c r="H6" s="24" t="s">
        <v>162</v>
      </c>
      <c r="I6" s="24" t="s">
        <v>163</v>
      </c>
      <c r="J6" s="9" t="str">
        <f t="shared" si="0"/>
        <v>Não</v>
      </c>
      <c r="K6" s="298">
        <v>45019</v>
      </c>
      <c r="L6" s="7"/>
      <c r="M6" s="125" t="s">
        <v>42</v>
      </c>
      <c r="N6" s="301">
        <v>1.2E-2</v>
      </c>
      <c r="O6" s="6" t="s">
        <v>25</v>
      </c>
      <c r="P6" s="11">
        <v>0</v>
      </c>
      <c r="Q6" s="167"/>
      <c r="R6" s="28"/>
      <c r="S6" s="7" t="s">
        <v>188</v>
      </c>
      <c r="T6" s="9" t="s">
        <v>1396</v>
      </c>
      <c r="U6" s="6" t="s">
        <v>46</v>
      </c>
      <c r="V6" s="295" t="e">
        <f t="shared" ca="1" si="1"/>
        <v>#NAME?</v>
      </c>
      <c r="W6" s="7"/>
      <c r="X6" s="7"/>
      <c r="Y6" s="7" t="s">
        <v>254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3573</v>
      </c>
      <c r="B7" s="106" t="s">
        <v>1521</v>
      </c>
      <c r="C7" s="292" t="s">
        <v>3584</v>
      </c>
      <c r="D7" s="9" t="s">
        <v>19</v>
      </c>
      <c r="E7" s="9" t="s">
        <v>20</v>
      </c>
      <c r="F7" s="293" t="s">
        <v>450</v>
      </c>
      <c r="G7" s="293" t="s">
        <v>3575</v>
      </c>
      <c r="H7" s="24" t="s">
        <v>153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42</v>
      </c>
      <c r="N7" s="301">
        <v>1.2E-2</v>
      </c>
      <c r="O7" s="6" t="s">
        <v>25</v>
      </c>
      <c r="P7" s="11">
        <v>0</v>
      </c>
      <c r="Q7" s="167"/>
      <c r="R7" s="28"/>
      <c r="S7" s="7" t="s">
        <v>146</v>
      </c>
      <c r="T7" s="6" t="s">
        <v>1523</v>
      </c>
      <c r="U7" s="6" t="s">
        <v>46</v>
      </c>
      <c r="V7" s="295" t="e">
        <f t="shared" ca="1" si="1"/>
        <v>#NAME?</v>
      </c>
      <c r="W7" s="7"/>
      <c r="X7" s="7"/>
      <c r="Y7" s="7" t="s">
        <v>148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3573</v>
      </c>
      <c r="B8" s="161" t="s">
        <v>3585</v>
      </c>
      <c r="C8" s="292">
        <v>3844136</v>
      </c>
      <c r="D8" s="9" t="s">
        <v>19</v>
      </c>
      <c r="E8" s="9" t="s">
        <v>60</v>
      </c>
      <c r="F8" s="292" t="s">
        <v>662</v>
      </c>
      <c r="G8" s="293" t="s">
        <v>3575</v>
      </c>
      <c r="H8" s="24" t="s">
        <v>153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201</v>
      </c>
      <c r="N8" s="301">
        <v>1.4999999999999999E-2</v>
      </c>
      <c r="O8" s="6" t="s">
        <v>37</v>
      </c>
      <c r="P8" s="11">
        <v>0.1</v>
      </c>
      <c r="Q8" s="167" t="s">
        <v>3586</v>
      </c>
      <c r="R8" s="28"/>
      <c r="S8" s="7" t="s">
        <v>146</v>
      </c>
      <c r="T8" s="293" t="s">
        <v>3587</v>
      </c>
      <c r="U8" s="6" t="s">
        <v>60</v>
      </c>
      <c r="V8" s="295" t="e">
        <f t="shared" ca="1" si="1"/>
        <v>#NAME?</v>
      </c>
      <c r="W8" s="7"/>
      <c r="X8" s="7"/>
      <c r="Y8" s="7" t="s">
        <v>254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3573</v>
      </c>
      <c r="B9" s="122" t="s">
        <v>1866</v>
      </c>
      <c r="C9" s="292">
        <v>10936630</v>
      </c>
      <c r="D9" s="9" t="s">
        <v>19</v>
      </c>
      <c r="E9" s="9" t="s">
        <v>20</v>
      </c>
      <c r="F9" s="293" t="s">
        <v>801</v>
      </c>
      <c r="G9" s="293" t="s">
        <v>3575</v>
      </c>
      <c r="H9" s="24" t="s">
        <v>162</v>
      </c>
      <c r="I9" s="24" t="s">
        <v>163</v>
      </c>
      <c r="J9" s="9" t="str">
        <f t="shared" si="0"/>
        <v>Não</v>
      </c>
      <c r="K9" s="298">
        <v>45034</v>
      </c>
      <c r="L9" s="7"/>
      <c r="M9" s="125" t="s">
        <v>42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146</v>
      </c>
      <c r="T9" s="292" t="s">
        <v>1869</v>
      </c>
      <c r="U9" s="6" t="s">
        <v>20</v>
      </c>
      <c r="V9" s="295" t="e">
        <f t="shared" ca="1" si="1"/>
        <v>#NAME?</v>
      </c>
      <c r="W9" s="7"/>
      <c r="X9" s="7"/>
      <c r="Y9" s="7" t="s">
        <v>254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3573</v>
      </c>
      <c r="B10" s="122" t="s">
        <v>1866</v>
      </c>
      <c r="C10" s="292">
        <v>10944986</v>
      </c>
      <c r="D10" s="9" t="s">
        <v>19</v>
      </c>
      <c r="E10" s="9" t="s">
        <v>20</v>
      </c>
      <c r="F10" s="293" t="s">
        <v>801</v>
      </c>
      <c r="G10" s="293" t="s">
        <v>3575</v>
      </c>
      <c r="H10" s="24" t="s">
        <v>162</v>
      </c>
      <c r="I10" s="24" t="s">
        <v>163</v>
      </c>
      <c r="J10" s="9" t="str">
        <f t="shared" si="0"/>
        <v>Não</v>
      </c>
      <c r="K10" s="298">
        <v>45000</v>
      </c>
      <c r="L10" s="7"/>
      <c r="M10" s="300" t="s">
        <v>87</v>
      </c>
      <c r="N10" s="301">
        <v>1.4999999999999999E-2</v>
      </c>
      <c r="O10" s="6" t="s">
        <v>25</v>
      </c>
      <c r="P10" s="11">
        <v>0</v>
      </c>
      <c r="Q10" s="167"/>
      <c r="R10" s="69" t="s">
        <v>3588</v>
      </c>
      <c r="S10" s="7" t="s">
        <v>146</v>
      </c>
      <c r="T10" s="292" t="s">
        <v>1869</v>
      </c>
      <c r="U10" s="6" t="s">
        <v>20</v>
      </c>
      <c r="V10" s="295" t="e">
        <f t="shared" ca="1" si="1"/>
        <v>#NAME?</v>
      </c>
      <c r="W10" s="7"/>
      <c r="X10" s="7"/>
      <c r="Y10" s="7" t="s">
        <v>254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3573</v>
      </c>
      <c r="B11" s="122" t="s">
        <v>3354</v>
      </c>
      <c r="C11" s="292">
        <v>11071318</v>
      </c>
      <c r="D11" s="9" t="s">
        <v>19</v>
      </c>
      <c r="E11" s="9" t="s">
        <v>20</v>
      </c>
      <c r="F11" s="293" t="s">
        <v>200</v>
      </c>
      <c r="G11" s="293" t="s">
        <v>3575</v>
      </c>
      <c r="H11" s="24" t="s">
        <v>153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58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146</v>
      </c>
      <c r="T11" s="292" t="s">
        <v>3355</v>
      </c>
      <c r="U11" s="6" t="s">
        <v>20</v>
      </c>
      <c r="V11" s="295" t="e">
        <f t="shared" ca="1" si="1"/>
        <v>#NAME?</v>
      </c>
      <c r="W11" s="7"/>
      <c r="X11" s="7"/>
      <c r="Y11" s="7" t="s">
        <v>254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3573</v>
      </c>
      <c r="B12" s="122" t="s">
        <v>1898</v>
      </c>
      <c r="C12" s="292" t="s">
        <v>3589</v>
      </c>
      <c r="D12" s="9" t="s">
        <v>19</v>
      </c>
      <c r="E12" s="9" t="s">
        <v>20</v>
      </c>
      <c r="F12" s="293" t="s">
        <v>21</v>
      </c>
      <c r="G12" s="293" t="s">
        <v>3575</v>
      </c>
      <c r="H12" s="24" t="s">
        <v>162</v>
      </c>
      <c r="I12" s="24" t="s">
        <v>163</v>
      </c>
      <c r="J12" s="9" t="str">
        <f t="shared" si="0"/>
        <v>Sim</v>
      </c>
      <c r="K12" s="298">
        <v>44994</v>
      </c>
      <c r="L12" s="7"/>
      <c r="M12" s="125" t="s">
        <v>42</v>
      </c>
      <c r="N12" s="301">
        <v>1.2E-2</v>
      </c>
      <c r="O12" s="6" t="s">
        <v>25</v>
      </c>
      <c r="P12" s="11">
        <v>0</v>
      </c>
      <c r="Q12" s="167" t="s">
        <v>3590</v>
      </c>
      <c r="R12" s="28"/>
      <c r="S12" s="7" t="s">
        <v>146</v>
      </c>
      <c r="T12" s="292" t="s">
        <v>1901</v>
      </c>
      <c r="U12" s="6" t="s">
        <v>20</v>
      </c>
      <c r="V12" s="295" t="e">
        <f t="shared" ca="1" si="1"/>
        <v>#NAME?</v>
      </c>
      <c r="W12" s="7"/>
      <c r="X12" s="7"/>
      <c r="Y12" s="7" t="s">
        <v>254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3573</v>
      </c>
      <c r="B13" s="122" t="s">
        <v>3415</v>
      </c>
      <c r="C13" s="292">
        <v>11026371</v>
      </c>
      <c r="D13" s="9" t="s">
        <v>19</v>
      </c>
      <c r="E13" s="9" t="s">
        <v>20</v>
      </c>
      <c r="F13" s="293" t="s">
        <v>801</v>
      </c>
      <c r="G13" s="293" t="s">
        <v>3575</v>
      </c>
      <c r="H13" s="24" t="s">
        <v>153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201</v>
      </c>
      <c r="N13" s="301">
        <v>1.4999999999999999E-2</v>
      </c>
      <c r="O13" s="6" t="s">
        <v>37</v>
      </c>
      <c r="P13" s="11">
        <v>0.1</v>
      </c>
      <c r="Q13" s="167" t="s">
        <v>3591</v>
      </c>
      <c r="R13" s="303"/>
      <c r="S13" s="7" t="s">
        <v>146</v>
      </c>
      <c r="T13" s="292" t="s">
        <v>3417</v>
      </c>
      <c r="U13" s="6" t="s">
        <v>49</v>
      </c>
      <c r="V13" s="295" t="e">
        <f t="shared" ca="1" si="1"/>
        <v>#NAME?</v>
      </c>
      <c r="W13" s="7"/>
      <c r="X13" s="7"/>
      <c r="Y13" s="7" t="s">
        <v>254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3573</v>
      </c>
      <c r="B14" s="161" t="s">
        <v>2588</v>
      </c>
      <c r="C14" s="292" t="s">
        <v>3592</v>
      </c>
      <c r="D14" s="9" t="s">
        <v>19</v>
      </c>
      <c r="E14" s="9" t="s">
        <v>20</v>
      </c>
      <c r="F14" s="293" t="s">
        <v>450</v>
      </c>
      <c r="G14" s="293" t="s">
        <v>3575</v>
      </c>
      <c r="H14" s="24" t="s">
        <v>153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201</v>
      </c>
      <c r="N14" s="301">
        <v>7.4999999999999997E-3</v>
      </c>
      <c r="O14" s="6" t="s">
        <v>37</v>
      </c>
      <c r="P14" s="11">
        <v>0.1</v>
      </c>
      <c r="Q14" s="167"/>
      <c r="R14" s="28"/>
      <c r="S14" s="7" t="s">
        <v>146</v>
      </c>
      <c r="T14" s="293" t="s">
        <v>2590</v>
      </c>
      <c r="U14" s="6" t="s">
        <v>20</v>
      </c>
      <c r="V14" s="295" t="e">
        <f t="shared" ca="1" si="1"/>
        <v>#NAME?</v>
      </c>
      <c r="W14" s="7"/>
      <c r="X14" s="7"/>
      <c r="Y14" s="7" t="s">
        <v>254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3573</v>
      </c>
      <c r="B15" s="122" t="s">
        <v>3593</v>
      </c>
      <c r="C15" s="292" t="s">
        <v>3594</v>
      </c>
      <c r="D15" s="9" t="s">
        <v>19</v>
      </c>
      <c r="E15" s="9" t="s">
        <v>20</v>
      </c>
      <c r="F15" s="293" t="s">
        <v>2956</v>
      </c>
      <c r="G15" s="293" t="s">
        <v>3575</v>
      </c>
      <c r="H15" s="24" t="s">
        <v>153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87</v>
      </c>
      <c r="N15" s="301">
        <v>2.5000000000000001E-2</v>
      </c>
      <c r="O15" s="6" t="s">
        <v>184</v>
      </c>
      <c r="P15" s="11">
        <v>0.2</v>
      </c>
      <c r="Q15" s="28" t="s">
        <v>3595</v>
      </c>
      <c r="R15" s="28"/>
      <c r="S15" s="7" t="s">
        <v>146</v>
      </c>
      <c r="T15" s="292" t="s">
        <v>3596</v>
      </c>
      <c r="U15" s="6" t="s">
        <v>887</v>
      </c>
      <c r="V15" s="295" t="e">
        <f t="shared" ca="1" si="1"/>
        <v>#NAME?</v>
      </c>
      <c r="W15" s="7"/>
      <c r="X15" s="7"/>
      <c r="Y15" s="7" t="s">
        <v>254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2879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2880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2881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2882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932A7250-E5FF-4B3D-B3B3-FB767483B53E}" filter="1" showAutoFilter="1">
      <pageMargins left="0.511811024" right="0.511811024" top="0.78740157499999996" bottom="0.78740157499999996" header="0.31496062000000002" footer="0.31496062000000002"/>
      <autoFilter ref="Q2:Q26" xr:uid="{E6E85C97-6A28-4BBA-A2F2-38405A0DFC9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372F315-A024-435A-8A24-AEBE5FD4C24D}" filter="1" showAutoFilter="1">
      <pageMargins left="0.511811024" right="0.511811024" top="0.78740157499999996" bottom="0.78740157499999996" header="0.31496062000000002" footer="0.31496062000000002"/>
      <autoFilter ref="K2:K26" xr:uid="{24CA7F19-D4EA-4495-BD3E-4C04946F8A12}"/>
    </customSheetView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B2:AH15" xr:uid="{B896F730-AF29-4FE8-B81E-026A4FD40716}"/>
    </customSheetView>
    <customSheetView guid="{C7270EF2-894E-40B2-BD8A-09D82D28384A}" filter="1" showAutoFilter="1">
      <pageMargins left="0.511811024" right="0.511811024" top="0.78740157499999996" bottom="0.78740157499999996" header="0.31496062000000002" footer="0.31496062000000002"/>
      <autoFilter ref="K2:K26" xr:uid="{E2EDBAFF-E5B2-430C-B9C3-B2F790679FE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5DCF338-6884-4A43-BBA1-39BA026EA3B3}" filter="1" showAutoFilter="1">
      <pageMargins left="0.511811024" right="0.511811024" top="0.78740157499999996" bottom="0.78740157499999996" header="0.31496062000000002" footer="0.31496062000000002"/>
      <autoFilter ref="B2:AF16" xr:uid="{2D4075D6-F23A-4AB2-AFD9-90EBA5A0FCB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FC0129-34C9-40A4-A796-658E703A3777}" filter="1" showAutoFilter="1">
      <pageMargins left="0.511811024" right="0.511811024" top="0.78740157499999996" bottom="0.78740157499999996" header="0.31496062000000002" footer="0.31496062000000002"/>
      <autoFilter ref="B2:Q15" xr:uid="{5F29CD7A-AC2C-42D0-8CB1-D1A61874D731}">
        <filterColumn colId="13">
          <filters>
            <filter val="IBOVESPA"/>
          </filters>
        </filterColumn>
      </autoFilter>
    </customSheetView>
    <customSheetView guid="{CEB51636-A0B3-4CE8-9012-E122D0165F6A}" filter="1" showAutoFilter="1">
      <pageMargins left="0.511811024" right="0.511811024" top="0.78740157499999996" bottom="0.78740157499999996" header="0.31496062000000002" footer="0.31496062000000002"/>
      <autoFilter ref="B2:AF16" xr:uid="{F20569C6-0027-45FA-892C-62570406467D}"/>
    </customSheetView>
    <customSheetView guid="{AE9661E7-15EA-47EA-A629-C01CE7C0130B}" filter="1" showAutoFilter="1">
      <pageMargins left="0.511811024" right="0.511811024" top="0.78740157499999996" bottom="0.78740157499999996" header="0.31496062000000002" footer="0.31496062000000002"/>
      <autoFilter ref="D2:K26" xr:uid="{DE4AF628-C119-4B3B-9B70-DC8EE36C659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A8846E-7409-464D-8BE7-34F85B724DDC}" filter="1" showAutoFilter="1">
      <pageMargins left="0.511811024" right="0.511811024" top="0.78740157499999996" bottom="0.78740157499999996" header="0.31496062000000002" footer="0.31496062000000002"/>
      <autoFilter ref="B2:AD16" xr:uid="{825CD546-A026-410E-92CF-2CCC62A6F337}"/>
    </customSheetView>
    <customSheetView guid="{9744181E-B43A-48B8-929A-163009EA7C74}" filter="1" showAutoFilter="1">
      <pageMargins left="0.511811024" right="0.511811024" top="0.78740157499999996" bottom="0.78740157499999996" header="0.31496062000000002" footer="0.31496062000000002"/>
      <autoFilter ref="B2:AG15" xr:uid="{7F4B9596-F876-4A7B-A608-EF778285FEC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95E0A0B-D5C9-4143-83B7-9E84AB9BF943}" filter="1" showAutoFilter="1">
      <pageMargins left="0.511811024" right="0.511811024" top="0.78740157499999996" bottom="0.78740157499999996" header="0.31496062000000002" footer="0.31496062000000002"/>
      <autoFilter ref="B2:AG15" xr:uid="{852522DE-DDE2-4982-A777-3C3861FA5387}"/>
    </customSheetView>
    <customSheetView guid="{B95F28DB-16E3-44A5-94E4-B72C33D460BD}" filter="1" showAutoFilter="1">
      <pageMargins left="0.511811024" right="0.511811024" top="0.78740157499999996" bottom="0.78740157499999996" header="0.31496062000000002" footer="0.31496062000000002"/>
      <autoFilter ref="B2:AD16" xr:uid="{AC05F374-84CC-4970-BA6C-5A6FE0D95218}"/>
    </customSheetView>
    <customSheetView guid="{1706B842-1A2F-4F22-B878-82051B316EB4}" filter="1" showAutoFilter="1">
      <pageMargins left="0.511811024" right="0.511811024" top="0.78740157499999996" bottom="0.78740157499999996" header="0.31496062000000002" footer="0.31496062000000002"/>
      <autoFilter ref="B2:AD16" xr:uid="{965D95FA-CBF4-4705-8134-53ABB9A5E8FC}"/>
    </customSheetView>
    <customSheetView guid="{BE211483-7F9F-459E-8477-55C5FECFFF9D}" filter="1" showAutoFilter="1">
      <pageMargins left="0.511811024" right="0.511811024" top="0.78740157499999996" bottom="0.78740157499999996" header="0.31496062000000002" footer="0.31496062000000002"/>
      <autoFilter ref="B2:AG15" xr:uid="{5E75EA8F-447C-494F-AEAD-7BE0E05ED24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57A0B33-B007-4511-9430-2FBEDFFDCADB}" filter="1" showAutoFilter="1">
      <pageMargins left="0.511811024" right="0.511811024" top="0.78740157499999996" bottom="0.78740157499999996" header="0.31496062000000002" footer="0.31496062000000002"/>
      <autoFilter ref="B2:AF26" xr:uid="{0A353184-226B-4F2D-BE02-5A53A9B4D59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C285D0-43B0-4B04-AEF4-D298A96627C5}" filter="1" showAutoFilter="1">
      <pageMargins left="0.511811024" right="0.511811024" top="0.78740157499999996" bottom="0.78740157499999996" header="0.31496062000000002" footer="0.31496062000000002"/>
      <autoFilter ref="B2:AG15" xr:uid="{2B87D65F-7EA0-4478-A46E-90644296562D}"/>
    </customSheetView>
    <customSheetView guid="{F7E77AC1-7DDA-42C6-A543-57448F98548E}" filter="1" showAutoFilter="1">
      <pageMargins left="0.511811024" right="0.511811024" top="0.78740157499999996" bottom="0.78740157499999996" header="0.31496062000000002" footer="0.31496062000000002"/>
      <autoFilter ref="B2:AF16" xr:uid="{B728C92F-28F0-412F-88D6-31F8C12CDBD2}"/>
    </customSheetView>
    <customSheetView guid="{17D17AFA-9A45-4900-9112-1D79E9080D62}" filter="1" showAutoFilter="1">
      <pageMargins left="0.511811024" right="0.511811024" top="0.78740157499999996" bottom="0.78740157499999996" header="0.31496062000000002" footer="0.31496062000000002"/>
      <autoFilter ref="B2:AG15" xr:uid="{174AA6C9-6B7B-4193-903B-AD8522F7C46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DA8685C-5A60-421C-A0C4-46FE703BAAE2}" filter="1" showAutoFilter="1">
      <pageMargins left="0.511811024" right="0.511811024" top="0.78740157499999996" bottom="0.78740157499999996" header="0.31496062000000002" footer="0.31496062000000002"/>
      <autoFilter ref="B2:AG15" xr:uid="{9FC3FEDC-F3C7-4B6E-A1C0-227DBEAC40F8}"/>
    </customSheetView>
    <customSheetView guid="{115B8522-51DF-4439-8EF3-B8017FF9E37B}" filter="1" showAutoFilter="1">
      <pageMargins left="0.511811024" right="0.511811024" top="0.78740157499999996" bottom="0.78740157499999996" header="0.31496062000000002" footer="0.31496062000000002"/>
      <autoFilter ref="AE2:AE26" xr:uid="{D6E109AD-2EC3-4D69-B052-FF5F9411E129}"/>
    </customSheetView>
    <customSheetView guid="{E035184C-937F-4E78-B131-1D960FDF7C80}" filter="1" showAutoFilter="1">
      <pageMargins left="0.511811024" right="0.511811024" top="0.78740157499999996" bottom="0.78740157499999996" header="0.31496062000000002" footer="0.31496062000000002"/>
      <autoFilter ref="F2:F26" xr:uid="{BD60F4E0-DBB7-4BCE-8C2F-EBA1C8D76BE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9D8C286-F134-4B3F-AB7F-641170A9D207}" filter="1" showAutoFilter="1">
      <pageMargins left="0.511811024" right="0.511811024" top="0.78740157499999996" bottom="0.78740157499999996" header="0.31496062000000002" footer="0.31496062000000002"/>
      <autoFilter ref="B2:AF16" xr:uid="{2DA1D5FE-6694-4BA5-946B-0C787471C9A8}"/>
    </customSheetView>
    <customSheetView guid="{2F4CB44D-37BC-41E4-84CC-12559C458F42}" filter="1" showAutoFilter="1">
      <pageMargins left="0.511811024" right="0.511811024" top="0.78740157499999996" bottom="0.78740157499999996" header="0.31496062000000002" footer="0.31496062000000002"/>
      <autoFilter ref="K2:K26" xr:uid="{7A41DF88-2C65-4BF1-803C-75A2CE9F4A4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D396892-EA2C-49EB-B6D6-8C091571F6B3}" filter="1" showAutoFilter="1">
      <pageMargins left="0.511811024" right="0.511811024" top="0.78740157499999996" bottom="0.78740157499999996" header="0.31496062000000002" footer="0.31496062000000002"/>
      <autoFilter ref="F2:M26" xr:uid="{0BD7B01D-0CFC-4AD2-8474-989F7FC5CA7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55942F-2308-4C17-AFF5-DA1DEE4412E8}" filter="1" showAutoFilter="1">
      <pageMargins left="0.511811024" right="0.511811024" top="0.78740157499999996" bottom="0.78740157499999996" header="0.31496062000000002" footer="0.31496062000000002"/>
      <autoFilter ref="M2:O26" xr:uid="{DD5AB87F-4E8E-4351-AB9C-31E891C9C901}"/>
    </customSheetView>
    <customSheetView guid="{1A6F302A-BA07-4CD3-A093-90393FE1667E}" filter="1" showAutoFilter="1">
      <pageMargins left="0.511811024" right="0.511811024" top="0.78740157499999996" bottom="0.78740157499999996" header="0.31496062000000002" footer="0.31496062000000002"/>
      <autoFilter ref="D2:F26" xr:uid="{A4DF84BA-59AE-4064-AD7F-1A549EF717BF}"/>
    </customSheetView>
    <customSheetView guid="{4B3D477C-6D0C-4D65-83D4-6799842AA26F}" filter="1" showAutoFilter="1">
      <pageMargins left="0.511811024" right="0.511811024" top="0.78740157499999996" bottom="0.78740157499999996" header="0.31496062000000002" footer="0.31496062000000002"/>
      <autoFilter ref="M2:M26" xr:uid="{40232786-C291-4FE1-B822-B3E4B9D45147}">
        <filterColumn colId="0">
          <filters>
            <filter val="CON"/>
          </filters>
        </filterColumn>
      </autoFilter>
    </customSheetView>
    <customSheetView guid="{5ACD0B61-1B78-48D9-BE90-587D0AB79712}" filter="1" showAutoFilter="1">
      <pageMargins left="0.511811024" right="0.511811024" top="0.78740157499999996" bottom="0.78740157499999996" header="0.31496062000000002" footer="0.31496062000000002"/>
      <autoFilter ref="B2:AG16" xr:uid="{4860C350-4E09-4A70-B494-2446212006F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010BA2-9C20-4BFB-823F-7BA2D932181F}" filter="1" showAutoFilter="1">
      <pageMargins left="0.511811024" right="0.511811024" top="0.78740157499999996" bottom="0.78740157499999996" header="0.31496062000000002" footer="0.31496062000000002"/>
      <autoFilter ref="AG2:AG26" xr:uid="{EAB7B3BF-82F8-47FB-8DA0-62E80EA630CC}"/>
    </customSheetView>
    <customSheetView guid="{82DB2E4A-8F9F-4F1B-BDC1-0F52954DFC34}" filter="1" showAutoFilter="1">
      <pageMargins left="0.511811024" right="0.511811024" top="0.78740157499999996" bottom="0.78740157499999996" header="0.31496062000000002" footer="0.31496062000000002"/>
      <autoFilter ref="K2:K26" xr:uid="{468FB5A8-0C8B-4666-B3E1-EE3C598803BD}"/>
    </customSheetView>
    <customSheetView guid="{5F0FE1CA-BF6A-4CE7-B21B-774512C82099}" filter="1" showAutoFilter="1">
      <pageMargins left="0.511811024" right="0.511811024" top="0.78740157499999996" bottom="0.78740157499999996" header="0.31496062000000002" footer="0.31496062000000002"/>
      <autoFilter ref="B2:AD16" xr:uid="{7907506F-B9A7-49E8-B1D7-E7D519128A93}"/>
    </customSheetView>
    <customSheetView guid="{9DB5C9CA-99EB-4742-9899-17D032896A94}" filter="1" showAutoFilter="1">
      <pageMargins left="0.511811024" right="0.511811024" top="0.78740157499999996" bottom="0.78740157499999996" header="0.31496062000000002" footer="0.31496062000000002"/>
      <autoFilter ref="F2:F26" xr:uid="{FE7891B8-A366-40A5-8C01-EB3F0849F40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6BBF83-8686-410D-B82F-160744D34A7D}" filter="1" showAutoFilter="1">
      <pageMargins left="0.511811024" right="0.511811024" top="0.78740157499999996" bottom="0.78740157499999996" header="0.31496062000000002" footer="0.31496062000000002"/>
      <autoFilter ref="B2:AF16" xr:uid="{2E6A301F-BCA0-4926-88AC-87141E2A9115}">
        <sortState xmlns:xlrd2="http://schemas.microsoft.com/office/spreadsheetml/2017/richdata2" ref="B2:AF16">
          <sortCondition ref="B2:B16"/>
        </sortState>
      </autoFilter>
    </customSheetView>
    <customSheetView guid="{60B1B53A-6DBF-499A-A8A0-5B6AE5FBFA87}" filter="1" showAutoFilter="1">
      <pageMargins left="0.511811024" right="0.511811024" top="0.78740157499999996" bottom="0.78740157499999996" header="0.31496062000000002" footer="0.31496062000000002"/>
      <autoFilter ref="D2:F26" xr:uid="{762A7206-072A-4EEA-A7D3-5079D619AC7B}"/>
    </customSheetView>
    <customSheetView guid="{CA34F12E-77F6-443F-B0F6-E064C284D0B9}" filter="1" showAutoFilter="1">
      <pageMargins left="0.511811024" right="0.511811024" top="0.78740157499999996" bottom="0.78740157499999996" header="0.31496062000000002" footer="0.31496062000000002"/>
      <autoFilter ref="B2:AF16" xr:uid="{A97A35D0-4884-45CF-B9E8-49F99324EEBC}"/>
    </customSheetView>
    <customSheetView guid="{5C14977F-77E7-49F1-8A35-5251AC56C79B}" filter="1" showAutoFilter="1">
      <pageMargins left="0.511811024" right="0.511811024" top="0.78740157499999996" bottom="0.78740157499999996" header="0.31496062000000002" footer="0.31496062000000002"/>
      <autoFilter ref="AF2:AF26" xr:uid="{5CEED67B-C20C-4027-A614-CB117D6270A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6D5A9AD-C08B-47F7-96A4-B7EB0101A2A1}" filter="1" showAutoFilter="1">
      <pageMargins left="0.511811024" right="0.511811024" top="0.78740157499999996" bottom="0.78740157499999996" header="0.31496062000000002" footer="0.31496062000000002"/>
      <autoFilter ref="B2:AD16" xr:uid="{C14A3C26-52E5-411F-A7AE-885EB087FF5E}"/>
    </customSheetView>
    <customSheetView guid="{053A56A1-6AAC-4EB3-A4A6-F680B3ED99E5}" filter="1" showAutoFilter="1">
      <pageMargins left="0.511811024" right="0.511811024" top="0.78740157499999996" bottom="0.78740157499999996" header="0.31496062000000002" footer="0.31496062000000002"/>
      <autoFilter ref="F2:F26" xr:uid="{3220DDE1-71DA-4BA2-B8B8-273A5587AB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BF2779-C8CA-4281-AEDA-9DE402D3C556}" filter="1" showAutoFilter="1">
      <pageMargins left="0.511811024" right="0.511811024" top="0.78740157499999996" bottom="0.78740157499999996" header="0.31496062000000002" footer="0.31496062000000002"/>
      <autoFilter ref="B2:AF26" xr:uid="{E7494BC5-E031-4DBA-8F24-95DFBFBB0D1A}"/>
    </customSheetView>
    <customSheetView guid="{221E1637-3039-4F0D-992F-5092C2177307}" filter="1" showAutoFilter="1">
      <pageMargins left="0.511811024" right="0.511811024" top="0.78740157499999996" bottom="0.78740157499999996" header="0.31496062000000002" footer="0.31496062000000002"/>
      <autoFilter ref="K2:K26" xr:uid="{660FC41B-B1F5-4707-9FB7-02B6C28DACE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K2:L26" xr:uid="{906BC710-9F2A-49DE-8575-3FA55634950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EC179CE-F850-4C1F-82A9-6B5EE5D0697B}" filter="1" showAutoFilter="1">
      <pageMargins left="0.511811024" right="0.511811024" top="0.78740157499999996" bottom="0.78740157499999996" header="0.31496062000000002" footer="0.31496062000000002"/>
      <autoFilter ref="B2:AF16" xr:uid="{F417B898-F857-411E-BDE0-C912716A667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3D48A7-AC05-495F-98B5-7DC2B15F5349}" filter="1" showAutoFilter="1">
      <pageMargins left="0.511811024" right="0.511811024" top="0.78740157499999996" bottom="0.78740157499999996" header="0.31496062000000002" footer="0.31496062000000002"/>
      <autoFilter ref="B2:AG15" xr:uid="{E6A9D25A-9964-4B1F-B048-6811898C47C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86879CF-202F-4EDC-9FC6-ED6D7EC0E6A7}" filter="1" showAutoFilter="1">
      <pageMargins left="0.511811024" right="0.511811024" top="0.78740157499999996" bottom="0.78740157499999996" header="0.31496062000000002" footer="0.31496062000000002"/>
      <autoFilter ref="K2:K26" xr:uid="{7D883CBA-A077-487D-AA43-8FE84C762C1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F7BFD1C-DCAA-4443-A7BF-EC062362FAF8}" filter="1" showAutoFilter="1">
      <pageMargins left="0.511811024" right="0.511811024" top="0.78740157499999996" bottom="0.78740157499999996" header="0.31496062000000002" footer="0.31496062000000002"/>
      <autoFilter ref="B2:AG15" xr:uid="{3D60DECC-D6C3-42EC-8380-A6C7E4A59B51}"/>
    </customSheetView>
    <customSheetView guid="{A089A245-8689-4BD5-96A3-973CDE4038C9}" filter="1" showAutoFilter="1">
      <pageMargins left="0.511811024" right="0.511811024" top="0.78740157499999996" bottom="0.78740157499999996" header="0.31496062000000002" footer="0.31496062000000002"/>
      <autoFilter ref="F2:F26" xr:uid="{0D2DD4CB-F262-4E3D-BF3F-142F98A6CA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E0AB43-8CA6-445B-B14B-6AC5CA774192}" filter="1" showAutoFilter="1">
      <pageMargins left="0.511811024" right="0.511811024" top="0.78740157499999996" bottom="0.78740157499999996" header="0.31496062000000002" footer="0.31496062000000002"/>
      <autoFilter ref="B2:AG15" xr:uid="{BD0A1B25-67BC-4EAC-8842-922D0A5027A7}"/>
    </customSheetView>
    <customSheetView guid="{2ACC8B99-9F19-4939-B6F3-DBF607F6ACD2}" filter="1" showAutoFilter="1">
      <pageMargins left="0.511811024" right="0.511811024" top="0.78740157499999996" bottom="0.78740157499999996" header="0.31496062000000002" footer="0.31496062000000002"/>
      <autoFilter ref="B2:AD16" xr:uid="{0EBF98AE-FFFA-4407-B047-E743904CF25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CA0EE2-7B16-4054-A9FC-6875AA3F281E}" filter="1" showAutoFilter="1">
      <pageMargins left="0.511811024" right="0.511811024" top="0.78740157499999996" bottom="0.78740157499999996" header="0.31496062000000002" footer="0.31496062000000002"/>
      <autoFilter ref="B2:AG15" xr:uid="{7C72E746-C530-49A3-A4AD-ED248CB1A0A6}"/>
    </customSheetView>
    <customSheetView guid="{B245C1A0-64DB-4137-AE12-0F46050C9FC7}" filter="1" showAutoFilter="1">
      <pageMargins left="0.511811024" right="0.511811024" top="0.78740157499999996" bottom="0.78740157499999996" header="0.31496062000000002" footer="0.31496062000000002"/>
      <autoFilter ref="F2:F26" xr:uid="{1E99BA0F-8F4F-4348-BF19-53D4D694079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97C3B7-7B5C-4AF0-BA27-DEA71A2C6777}" filter="1" showAutoFilter="1">
      <pageMargins left="0.511811024" right="0.511811024" top="0.78740157499999996" bottom="0.78740157499999996" header="0.31496062000000002" footer="0.31496062000000002"/>
      <autoFilter ref="B2:AG15" xr:uid="{C7645B38-4FA0-4CCD-A592-737F369C0CA7}"/>
    </customSheetView>
    <customSheetView guid="{29B00465-73DE-4546-9411-E36452804F5C}" filter="1" showAutoFilter="1">
      <pageMargins left="0.511811024" right="0.511811024" top="0.78740157499999996" bottom="0.78740157499999996" header="0.31496062000000002" footer="0.31496062000000002"/>
      <autoFilter ref="B2:AD16" xr:uid="{060377AD-5DE2-48DD-89DD-CD303CEE232D}"/>
    </customSheetView>
    <customSheetView guid="{44B3C214-3692-40E0-B41B-A4049FC9D0E8}" filter="1" showAutoFilter="1">
      <pageMargins left="0.511811024" right="0.511811024" top="0.78740157499999996" bottom="0.78740157499999996" header="0.31496062000000002" footer="0.31496062000000002"/>
      <autoFilter ref="F2:F26" xr:uid="{88FE309D-92EA-401C-983D-9C90462A0C75}"/>
    </customSheetView>
    <customSheetView guid="{9CF44D90-F9A3-4163-AC28-5CC7D3523D30}" filter="1" showAutoFilter="1">
      <pageMargins left="0.511811024" right="0.511811024" top="0.78740157499999996" bottom="0.78740157499999996" header="0.31496062000000002" footer="0.31496062000000002"/>
      <autoFilter ref="F2:AF26" xr:uid="{916D5911-5DE4-4F3E-B2A2-110730D156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5AAB699-B90B-4F05-B25B-070F7E3FB603}" filter="1" showAutoFilter="1">
      <pageMargins left="0.511811024" right="0.511811024" top="0.78740157499999996" bottom="0.78740157499999996" header="0.31496062000000002" footer="0.31496062000000002"/>
      <autoFilter ref="AG2:AG26" xr:uid="{57954E5B-072C-411B-84DB-0BEB503C34B5}"/>
    </customSheetView>
    <customSheetView guid="{CD675A77-B3C5-44EA-A359-97255382CB74}" filter="1" showAutoFilter="1">
      <pageMargins left="0.511811024" right="0.511811024" top="0.78740157499999996" bottom="0.78740157499999996" header="0.31496062000000002" footer="0.31496062000000002"/>
      <autoFilter ref="E2:F26" xr:uid="{22567E63-0804-4E65-AE7C-95941205A5E8}"/>
    </customSheetView>
    <customSheetView guid="{40D2949E-0E8E-4ABD-AC50-4BE9C095C5D0}" filter="1" showAutoFilter="1">
      <pageMargins left="0.511811024" right="0.511811024" top="0.78740157499999996" bottom="0.78740157499999996" header="0.31496062000000002" footer="0.31496062000000002"/>
      <autoFilter ref="B2:AG26" xr:uid="{323BCAAB-59CE-4FA8-9809-C9F1C53D1706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663C462-0CC0-44B2-927B-C8B8AAD703C7}" filter="1" showAutoFilter="1">
      <pageMargins left="0.511811024" right="0.511811024" top="0.78740157499999996" bottom="0.78740157499999996" header="0.31496062000000002" footer="0.31496062000000002"/>
      <autoFilter ref="D2:F26" xr:uid="{A5E2C5A2-0E5A-4E7A-9A57-895DB1D2D705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2C3EBC-94AD-40B7-B21D-3A5947F9A9E6}" filter="1" showAutoFilter="1">
      <pageMargins left="0.511811024" right="0.511811024" top="0.78740157499999996" bottom="0.78740157499999996" header="0.31496062000000002" footer="0.31496062000000002"/>
      <autoFilter ref="D2:AF26" xr:uid="{F01EEF9C-C6D4-4729-A9E9-E8A8236200ED}"/>
    </customSheetView>
    <customSheetView guid="{C21F9AC7-83AE-4A99-AF55-F0B470CBCA04}" filter="1" showAutoFilter="1">
      <pageMargins left="0.511811024" right="0.511811024" top="0.78740157499999996" bottom="0.78740157499999996" header="0.31496062000000002" footer="0.31496062000000002"/>
      <autoFilter ref="D2:F26" xr:uid="{3F303762-F6F9-4609-A088-90A9DCBD287A}"/>
    </customSheetView>
    <customSheetView guid="{279EAEFE-82BD-4835-B5BD-A2A252FA5C93}" filter="1" showAutoFilter="1">
      <pageMargins left="0.511811024" right="0.511811024" top="0.78740157499999996" bottom="0.78740157499999996" header="0.31496062000000002" footer="0.31496062000000002"/>
      <autoFilter ref="D2:AF26" xr:uid="{FDE20D0B-9202-4150-B392-9345C1DAE033}"/>
    </customSheetView>
    <customSheetView guid="{DD7BE288-0FC2-4A68-B4C0-7C210797C8A4}" filter="1" showAutoFilter="1">
      <pageMargins left="0.511811024" right="0.511811024" top="0.78740157499999996" bottom="0.78740157499999996" header="0.31496062000000002" footer="0.31496062000000002"/>
      <autoFilter ref="B2:AG26" xr:uid="{D26654F0-36FB-4E1E-8F08-74A9C4A8A949}"/>
    </customSheetView>
    <customSheetView guid="{462AE0A8-9D9B-4652-978C-068BEE709E8C}" filter="1" showAutoFilter="1">
      <pageMargins left="0.511811024" right="0.511811024" top="0.78740157499999996" bottom="0.78740157499999996" header="0.31496062000000002" footer="0.31496062000000002"/>
      <autoFilter ref="D2:F26" xr:uid="{ACE11685-09FC-4A4A-A08D-2A9C6976AAD6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92</v>
      </c>
      <c r="B1" s="647"/>
      <c r="C1" s="647"/>
      <c r="D1" s="647"/>
      <c r="E1" s="647"/>
      <c r="F1" s="647"/>
      <c r="G1" s="330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2884</v>
      </c>
      <c r="R1" s="17" t="s">
        <v>2883</v>
      </c>
      <c r="S1" s="655" t="s">
        <v>95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  <c r="AX1" s="19" t="s">
        <v>96</v>
      </c>
      <c r="AY1" s="19" t="s">
        <v>96</v>
      </c>
      <c r="AZ1" s="19" t="s">
        <v>96</v>
      </c>
      <c r="BA1" s="19" t="s">
        <v>96</v>
      </c>
      <c r="BB1" s="19" t="s">
        <v>96</v>
      </c>
      <c r="BC1" s="19" t="s">
        <v>96</v>
      </c>
      <c r="BD1" s="19" t="s">
        <v>96</v>
      </c>
      <c r="BE1" s="19" t="s">
        <v>96</v>
      </c>
      <c r="BF1" s="19" t="s">
        <v>96</v>
      </c>
      <c r="BG1" s="19" t="s">
        <v>96</v>
      </c>
      <c r="BH1" s="19" t="s">
        <v>96</v>
      </c>
      <c r="BI1" s="19" t="s">
        <v>96</v>
      </c>
      <c r="BJ1" s="19" t="s">
        <v>96</v>
      </c>
      <c r="BK1" s="19" t="s">
        <v>96</v>
      </c>
      <c r="BL1" s="19" t="s">
        <v>96</v>
      </c>
      <c r="BM1" s="19" t="s">
        <v>96</v>
      </c>
      <c r="BN1" s="19" t="s">
        <v>96</v>
      </c>
      <c r="BO1" s="19" t="s">
        <v>96</v>
      </c>
      <c r="BP1" s="19" t="s">
        <v>96</v>
      </c>
      <c r="BQ1" s="19" t="s">
        <v>96</v>
      </c>
      <c r="BR1" s="19" t="s">
        <v>96</v>
      </c>
      <c r="BS1" s="19" t="s">
        <v>96</v>
      </c>
      <c r="BT1" s="19" t="s">
        <v>96</v>
      </c>
      <c r="BU1" s="19" t="s">
        <v>96</v>
      </c>
      <c r="BV1" s="19" t="s">
        <v>96</v>
      </c>
      <c r="BW1" s="19" t="s">
        <v>96</v>
      </c>
      <c r="BX1" s="19" t="s">
        <v>96</v>
      </c>
      <c r="BY1" s="19" t="s">
        <v>96</v>
      </c>
      <c r="BZ1" s="19" t="s">
        <v>96</v>
      </c>
      <c r="CA1" s="19" t="s">
        <v>96</v>
      </c>
      <c r="CB1" s="19" t="s">
        <v>96</v>
      </c>
      <c r="CC1" s="19" t="s">
        <v>96</v>
      </c>
      <c r="CD1" s="19" t="s">
        <v>96</v>
      </c>
      <c r="CE1" s="19" t="s">
        <v>96</v>
      </c>
      <c r="CF1" s="19" t="s">
        <v>96</v>
      </c>
      <c r="CG1" s="19" t="s">
        <v>96</v>
      </c>
      <c r="CH1" s="19" t="s">
        <v>96</v>
      </c>
      <c r="CI1" s="19" t="s">
        <v>96</v>
      </c>
      <c r="CJ1" s="19" t="s">
        <v>96</v>
      </c>
      <c r="CK1" s="19" t="s">
        <v>96</v>
      </c>
    </row>
    <row r="2" spans="1:89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3597</v>
      </c>
      <c r="AD2" s="20" t="s">
        <v>3598</v>
      </c>
      <c r="AE2" s="20" t="s">
        <v>3599</v>
      </c>
      <c r="AF2" s="20" t="s">
        <v>2885</v>
      </c>
      <c r="AG2" s="20" t="s">
        <v>2886</v>
      </c>
      <c r="AH2" s="20" t="s">
        <v>2887</v>
      </c>
      <c r="AI2" s="20" t="s">
        <v>2888</v>
      </c>
      <c r="AJ2" s="20" t="s">
        <v>2889</v>
      </c>
      <c r="AK2" s="20" t="s">
        <v>2890</v>
      </c>
      <c r="AL2" s="20" t="s">
        <v>3600</v>
      </c>
      <c r="AM2" s="231" t="s">
        <v>2892</v>
      </c>
      <c r="AN2" s="331" t="s">
        <v>3601</v>
      </c>
      <c r="AO2" s="331" t="s">
        <v>2894</v>
      </c>
      <c r="AP2" s="331" t="s">
        <v>3602</v>
      </c>
      <c r="AQ2" s="331" t="s">
        <v>2896</v>
      </c>
      <c r="AR2" s="331" t="s">
        <v>2897</v>
      </c>
      <c r="AS2" s="331" t="s">
        <v>2898</v>
      </c>
      <c r="AT2" s="331" t="s">
        <v>2899</v>
      </c>
      <c r="AU2" s="331" t="s">
        <v>2900</v>
      </c>
      <c r="AV2" s="331" t="s">
        <v>3603</v>
      </c>
      <c r="AW2" s="331" t="s">
        <v>2902</v>
      </c>
      <c r="AX2" s="331" t="s">
        <v>3604</v>
      </c>
      <c r="AY2" s="331" t="s">
        <v>2904</v>
      </c>
      <c r="AZ2" s="331" t="s">
        <v>2905</v>
      </c>
      <c r="BA2" s="331" t="s">
        <v>2906</v>
      </c>
      <c r="BB2" s="331" t="s">
        <v>2907</v>
      </c>
      <c r="BC2" s="331" t="s">
        <v>2908</v>
      </c>
      <c r="BD2" s="21" t="s">
        <v>2909</v>
      </c>
      <c r="BE2" s="21" t="s">
        <v>3605</v>
      </c>
      <c r="BF2" s="21" t="s">
        <v>2911</v>
      </c>
      <c r="BG2" s="21" t="s">
        <v>3606</v>
      </c>
      <c r="BH2" s="21" t="s">
        <v>2914</v>
      </c>
      <c r="BI2" s="21" t="s">
        <v>2915</v>
      </c>
      <c r="BJ2" s="21" t="s">
        <v>2916</v>
      </c>
      <c r="BK2" s="21" t="s">
        <v>2917</v>
      </c>
      <c r="BL2" s="21" t="s">
        <v>2918</v>
      </c>
      <c r="BM2" s="21" t="s">
        <v>2919</v>
      </c>
      <c r="BN2" s="21" t="s">
        <v>115</v>
      </c>
      <c r="BO2" s="21" t="s">
        <v>116</v>
      </c>
      <c r="BP2" s="21" t="s">
        <v>117</v>
      </c>
      <c r="BQ2" s="21" t="s">
        <v>118</v>
      </c>
      <c r="BR2" s="21" t="s">
        <v>119</v>
      </c>
      <c r="BS2" s="21" t="s">
        <v>120</v>
      </c>
      <c r="BT2" s="331" t="s">
        <v>121</v>
      </c>
      <c r="BU2" s="331" t="s">
        <v>122</v>
      </c>
      <c r="BV2" s="331" t="s">
        <v>123</v>
      </c>
      <c r="BW2" s="331" t="s">
        <v>124</v>
      </c>
      <c r="BX2" s="331" t="s">
        <v>125</v>
      </c>
      <c r="BY2" s="331" t="s">
        <v>126</v>
      </c>
      <c r="BZ2" s="331" t="s">
        <v>127</v>
      </c>
      <c r="CA2" s="331" t="s">
        <v>128</v>
      </c>
      <c r="CB2" s="331" t="s">
        <v>129</v>
      </c>
      <c r="CC2" s="331" t="s">
        <v>130</v>
      </c>
      <c r="CD2" s="331" t="s">
        <v>131</v>
      </c>
      <c r="CE2" s="331" t="s">
        <v>132</v>
      </c>
      <c r="CF2" s="331" t="s">
        <v>133</v>
      </c>
      <c r="CG2" s="331" t="s">
        <v>134</v>
      </c>
      <c r="CH2" s="331" t="s">
        <v>135</v>
      </c>
      <c r="CI2" s="331" t="s">
        <v>136</v>
      </c>
      <c r="CJ2" s="331" t="s">
        <v>137</v>
      </c>
      <c r="CK2" s="331" t="s">
        <v>138</v>
      </c>
    </row>
    <row r="3" spans="1:89" ht="15.75" hidden="1" customHeight="1">
      <c r="A3" s="332" t="s">
        <v>3607</v>
      </c>
      <c r="B3" s="332" t="s">
        <v>3608</v>
      </c>
      <c r="C3" s="333" t="s">
        <v>3609</v>
      </c>
      <c r="D3" s="9" t="s">
        <v>19</v>
      </c>
      <c r="E3" s="9" t="s">
        <v>20</v>
      </c>
      <c r="F3" s="123" t="s">
        <v>21</v>
      </c>
      <c r="G3" s="123" t="s">
        <v>3575</v>
      </c>
      <c r="H3" s="334" t="s">
        <v>144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42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188</v>
      </c>
      <c r="T3" s="125" t="s">
        <v>3610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254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hidden="1" customHeight="1">
      <c r="A4" s="332" t="s">
        <v>3607</v>
      </c>
      <c r="B4" s="338" t="s">
        <v>292</v>
      </c>
      <c r="C4" s="341" t="s">
        <v>3611</v>
      </c>
      <c r="D4" s="9" t="s">
        <v>19</v>
      </c>
      <c r="E4" s="9" t="s">
        <v>20</v>
      </c>
      <c r="F4" s="342" t="s">
        <v>200</v>
      </c>
      <c r="G4" s="123" t="s">
        <v>3575</v>
      </c>
      <c r="H4" s="334" t="s">
        <v>162</v>
      </c>
      <c r="I4" s="24" t="s">
        <v>1134</v>
      </c>
      <c r="J4" s="9" t="str">
        <f t="shared" si="0"/>
        <v>Não</v>
      </c>
      <c r="K4" s="298">
        <v>44075</v>
      </c>
      <c r="L4" s="343"/>
      <c r="M4" s="300" t="s">
        <v>201</v>
      </c>
      <c r="N4" s="301">
        <v>1.4999999999999999E-2</v>
      </c>
      <c r="O4" s="6" t="s">
        <v>25</v>
      </c>
      <c r="P4" s="11">
        <v>0</v>
      </c>
      <c r="Q4" s="332"/>
      <c r="R4" s="28" t="s">
        <v>3612</v>
      </c>
      <c r="S4" s="7" t="s">
        <v>146</v>
      </c>
      <c r="T4" s="300" t="s">
        <v>294</v>
      </c>
      <c r="U4" s="344" t="s">
        <v>295</v>
      </c>
      <c r="V4" s="337" t="e">
        <f t="shared" ca="1" si="1"/>
        <v>#NAME?</v>
      </c>
      <c r="W4" s="7"/>
      <c r="X4" s="7"/>
      <c r="Y4" s="7" t="s">
        <v>254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3607</v>
      </c>
      <c r="B5" s="345" t="s">
        <v>3613</v>
      </c>
      <c r="C5" s="346" t="s">
        <v>3614</v>
      </c>
      <c r="D5" s="9" t="s">
        <v>19</v>
      </c>
      <c r="E5" s="9" t="s">
        <v>20</v>
      </c>
      <c r="F5" s="342" t="s">
        <v>211</v>
      </c>
      <c r="G5" s="123" t="s">
        <v>3575</v>
      </c>
      <c r="H5" s="334" t="s">
        <v>153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42</v>
      </c>
      <c r="N5" s="301">
        <v>1.2E-2</v>
      </c>
      <c r="O5" s="6" t="s">
        <v>25</v>
      </c>
      <c r="P5" s="11">
        <v>0</v>
      </c>
      <c r="Q5" s="332"/>
      <c r="R5" s="28"/>
      <c r="S5" s="7" t="s">
        <v>146</v>
      </c>
      <c r="T5" s="342" t="s">
        <v>3615</v>
      </c>
      <c r="U5" s="344" t="s">
        <v>20</v>
      </c>
      <c r="V5" s="337" t="e">
        <f t="shared" ca="1" si="1"/>
        <v>#NAME?</v>
      </c>
      <c r="W5" s="7"/>
      <c r="X5" s="7"/>
      <c r="Y5" s="7" t="s">
        <v>254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hidden="1" customHeight="1">
      <c r="A6" s="332" t="s">
        <v>3607</v>
      </c>
      <c r="B6" s="338" t="s">
        <v>3616</v>
      </c>
      <c r="C6" s="341" t="s">
        <v>3617</v>
      </c>
      <c r="D6" s="9" t="s">
        <v>19</v>
      </c>
      <c r="E6" s="9" t="s">
        <v>20</v>
      </c>
      <c r="F6" s="300" t="s">
        <v>3618</v>
      </c>
      <c r="G6" s="123" t="s">
        <v>3575</v>
      </c>
      <c r="H6" s="334" t="s">
        <v>144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346</v>
      </c>
      <c r="N6" s="301">
        <v>0.02</v>
      </c>
      <c r="O6" s="6" t="s">
        <v>37</v>
      </c>
      <c r="P6" s="11">
        <v>0.2</v>
      </c>
      <c r="Q6" s="33" t="s">
        <v>3619</v>
      </c>
      <c r="R6" s="28"/>
      <c r="S6" s="7" t="s">
        <v>146</v>
      </c>
      <c r="T6" s="300" t="s">
        <v>3620</v>
      </c>
      <c r="U6" s="344" t="s">
        <v>20</v>
      </c>
      <c r="V6" s="337" t="e">
        <f t="shared" ca="1" si="1"/>
        <v>#NAME?</v>
      </c>
      <c r="W6" s="7"/>
      <c r="X6" s="7"/>
      <c r="Y6" s="7" t="s">
        <v>254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2933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hidden="1" customHeight="1">
      <c r="A7" s="332" t="s">
        <v>3607</v>
      </c>
      <c r="B7" s="338" t="s">
        <v>3621</v>
      </c>
      <c r="C7" s="341" t="s">
        <v>3622</v>
      </c>
      <c r="D7" s="9" t="s">
        <v>19</v>
      </c>
      <c r="E7" s="9" t="s">
        <v>20</v>
      </c>
      <c r="F7" s="342" t="s">
        <v>450</v>
      </c>
      <c r="G7" s="123" t="s">
        <v>3575</v>
      </c>
      <c r="H7" s="334" t="s">
        <v>162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87</v>
      </c>
      <c r="N7" s="349">
        <v>0.02</v>
      </c>
      <c r="O7" s="6" t="s">
        <v>184</v>
      </c>
      <c r="P7" s="11">
        <v>0.2</v>
      </c>
      <c r="Q7" s="332"/>
      <c r="R7" s="28"/>
      <c r="S7" s="7" t="s">
        <v>146</v>
      </c>
      <c r="T7" s="300" t="s">
        <v>2993</v>
      </c>
      <c r="U7" s="344" t="s">
        <v>887</v>
      </c>
      <c r="V7" s="337" t="e">
        <f t="shared" ca="1" si="1"/>
        <v>#NAME?</v>
      </c>
      <c r="W7" s="7"/>
      <c r="X7" s="7"/>
      <c r="Y7" s="7" t="s">
        <v>254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2933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hidden="1" customHeight="1">
      <c r="A8" s="332" t="s">
        <v>3607</v>
      </c>
      <c r="B8" s="351" t="s">
        <v>511</v>
      </c>
      <c r="C8" s="341" t="s">
        <v>3623</v>
      </c>
      <c r="D8" s="9" t="s">
        <v>19</v>
      </c>
      <c r="E8" s="9" t="s">
        <v>20</v>
      </c>
      <c r="F8" s="342" t="s">
        <v>200</v>
      </c>
      <c r="G8" s="123" t="s">
        <v>3575</v>
      </c>
      <c r="H8" s="334" t="s">
        <v>162</v>
      </c>
      <c r="I8" s="24" t="s">
        <v>163</v>
      </c>
      <c r="J8" s="9" t="str">
        <f>IF(R8=0,"Não","Sim")</f>
        <v>Sim</v>
      </c>
      <c r="K8" s="298">
        <v>43934</v>
      </c>
      <c r="L8" s="343"/>
      <c r="M8" s="300" t="s">
        <v>346</v>
      </c>
      <c r="N8" s="301">
        <v>0.02</v>
      </c>
      <c r="O8" s="6" t="s">
        <v>37</v>
      </c>
      <c r="P8" s="11">
        <v>0.2</v>
      </c>
      <c r="Q8" s="332"/>
      <c r="R8" s="352" t="s">
        <v>3624</v>
      </c>
      <c r="S8" s="7" t="s">
        <v>146</v>
      </c>
      <c r="T8" s="300" t="s">
        <v>513</v>
      </c>
      <c r="U8" s="344" t="s">
        <v>20</v>
      </c>
      <c r="V8" s="337" t="e">
        <f t="shared" ca="1" si="1"/>
        <v>#NAME?</v>
      </c>
      <c r="W8" s="7"/>
      <c r="X8" s="7"/>
      <c r="Y8" s="7" t="s">
        <v>254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hidden="1" customHeight="1">
      <c r="A9" s="332" t="s">
        <v>3607</v>
      </c>
      <c r="B9" s="338" t="s">
        <v>3025</v>
      </c>
      <c r="C9" s="341" t="s">
        <v>3625</v>
      </c>
      <c r="D9" s="9" t="s">
        <v>19</v>
      </c>
      <c r="E9" s="9" t="s">
        <v>20</v>
      </c>
      <c r="F9" s="342" t="s">
        <v>3073</v>
      </c>
      <c r="G9" s="123" t="s">
        <v>3575</v>
      </c>
      <c r="H9" s="334" t="s">
        <v>162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346</v>
      </c>
      <c r="N9" s="349">
        <v>0.01</v>
      </c>
      <c r="O9" s="6" t="s">
        <v>37</v>
      </c>
      <c r="P9" s="11">
        <v>0.15</v>
      </c>
      <c r="Q9" s="33" t="s">
        <v>3619</v>
      </c>
      <c r="R9" s="69"/>
      <c r="S9" s="7" t="s">
        <v>146</v>
      </c>
      <c r="T9" s="300" t="s">
        <v>3027</v>
      </c>
      <c r="U9" s="344" t="s">
        <v>20</v>
      </c>
      <c r="V9" s="337" t="e">
        <f t="shared" ca="1" si="1"/>
        <v>#NAME?</v>
      </c>
      <c r="W9" s="7"/>
      <c r="X9" s="7"/>
      <c r="Y9" s="7" t="s">
        <v>254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2933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hidden="1" customHeight="1">
      <c r="A10" s="332" t="s">
        <v>3607</v>
      </c>
      <c r="B10" s="338" t="s">
        <v>3626</v>
      </c>
      <c r="C10" s="346" t="s">
        <v>3627</v>
      </c>
      <c r="D10" s="9" t="s">
        <v>19</v>
      </c>
      <c r="E10" s="9" t="s">
        <v>20</v>
      </c>
      <c r="F10" s="342" t="s">
        <v>3073</v>
      </c>
      <c r="G10" s="123" t="s">
        <v>3575</v>
      </c>
      <c r="H10" s="334" t="s">
        <v>162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201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146</v>
      </c>
      <c r="T10" s="300" t="s">
        <v>3628</v>
      </c>
      <c r="U10" s="344" t="s">
        <v>20</v>
      </c>
      <c r="V10" s="337" t="e">
        <f t="shared" ca="1" si="1"/>
        <v>#NAME?</v>
      </c>
      <c r="W10" s="7"/>
      <c r="X10" s="7"/>
      <c r="Y10" s="7" t="s">
        <v>254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hidden="1" customHeight="1">
      <c r="A11" s="332" t="s">
        <v>3607</v>
      </c>
      <c r="B11" s="338" t="s">
        <v>3629</v>
      </c>
      <c r="C11" s="346" t="s">
        <v>3630</v>
      </c>
      <c r="D11" s="9" t="s">
        <v>19</v>
      </c>
      <c r="E11" s="9" t="s">
        <v>20</v>
      </c>
      <c r="F11" s="342" t="s">
        <v>19</v>
      </c>
      <c r="G11" s="123" t="s">
        <v>3575</v>
      </c>
      <c r="H11" s="334" t="s">
        <v>162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201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146</v>
      </c>
      <c r="T11" s="300" t="s">
        <v>3631</v>
      </c>
      <c r="U11" s="344" t="s">
        <v>20</v>
      </c>
      <c r="V11" s="337" t="e">
        <f t="shared" ca="1" si="1"/>
        <v>#NAME?</v>
      </c>
      <c r="W11" s="7"/>
      <c r="X11" s="7"/>
      <c r="Y11" s="7" t="s">
        <v>254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hidden="1" customHeight="1">
      <c r="A12" s="332" t="s">
        <v>3607</v>
      </c>
      <c r="B12" s="338" t="s">
        <v>3632</v>
      </c>
      <c r="C12" s="346" t="s">
        <v>3633</v>
      </c>
      <c r="D12" s="9" t="s">
        <v>64</v>
      </c>
      <c r="E12" s="9" t="s">
        <v>20</v>
      </c>
      <c r="F12" s="342" t="s">
        <v>3634</v>
      </c>
      <c r="G12" s="123" t="s">
        <v>3575</v>
      </c>
      <c r="H12" s="334" t="s">
        <v>144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201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146</v>
      </c>
      <c r="T12" s="300" t="s">
        <v>3635</v>
      </c>
      <c r="U12" s="344" t="s">
        <v>20</v>
      </c>
      <c r="V12" s="337" t="e">
        <f t="shared" ca="1" si="1"/>
        <v>#NAME?</v>
      </c>
      <c r="W12" s="7"/>
      <c r="X12" s="7"/>
      <c r="Y12" s="7" t="s">
        <v>254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hidden="1" customHeight="1">
      <c r="A13" s="332" t="s">
        <v>3607</v>
      </c>
      <c r="B13" s="338" t="s">
        <v>3636</v>
      </c>
      <c r="C13" s="346" t="s">
        <v>3637</v>
      </c>
      <c r="D13" s="9" t="s">
        <v>19</v>
      </c>
      <c r="E13" s="9" t="s">
        <v>20</v>
      </c>
      <c r="F13" s="342" t="s">
        <v>3073</v>
      </c>
      <c r="G13" s="123" t="s">
        <v>3575</v>
      </c>
      <c r="H13" s="334" t="s">
        <v>144</v>
      </c>
      <c r="I13" s="24" t="s">
        <v>25</v>
      </c>
      <c r="J13" s="9" t="str">
        <f t="shared" si="2"/>
        <v>Não</v>
      </c>
      <c r="K13" s="298" t="s">
        <v>3638</v>
      </c>
      <c r="L13" s="343"/>
      <c r="M13" s="300" t="s">
        <v>201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146</v>
      </c>
      <c r="T13" s="300" t="s">
        <v>3639</v>
      </c>
      <c r="U13" s="344" t="s">
        <v>20</v>
      </c>
      <c r="V13" s="337" t="e">
        <f t="shared" ca="1" si="1"/>
        <v>#NAME?</v>
      </c>
      <c r="W13" s="7"/>
      <c r="X13" s="7"/>
      <c r="Y13" s="7" t="s">
        <v>254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2933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hidden="1" customHeight="1">
      <c r="A14" s="332" t="s">
        <v>3607</v>
      </c>
      <c r="B14" s="338" t="s">
        <v>1070</v>
      </c>
      <c r="C14" s="341" t="s">
        <v>3640</v>
      </c>
      <c r="D14" s="9" t="s">
        <v>19</v>
      </c>
      <c r="E14" s="9" t="s">
        <v>20</v>
      </c>
      <c r="F14" s="342" t="s">
        <v>3641</v>
      </c>
      <c r="G14" s="123" t="s">
        <v>3575</v>
      </c>
      <c r="H14" s="334" t="s">
        <v>162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87</v>
      </c>
      <c r="N14" s="349">
        <v>2.3E-2</v>
      </c>
      <c r="O14" s="6" t="s">
        <v>184</v>
      </c>
      <c r="P14" s="11">
        <v>0.2</v>
      </c>
      <c r="Q14" s="332" t="s">
        <v>3642</v>
      </c>
      <c r="R14" s="92" t="s">
        <v>3643</v>
      </c>
      <c r="S14" s="7" t="s">
        <v>146</v>
      </c>
      <c r="T14" s="300" t="s">
        <v>1073</v>
      </c>
      <c r="U14" s="344" t="s">
        <v>46</v>
      </c>
      <c r="V14" s="337" t="e">
        <f t="shared" ca="1" si="1"/>
        <v>#NAME?</v>
      </c>
      <c r="W14" s="7"/>
      <c r="X14" s="7"/>
      <c r="Y14" s="7" t="s">
        <v>254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hidden="1" customHeight="1">
      <c r="A15" s="332" t="s">
        <v>3607</v>
      </c>
      <c r="B15" s="338" t="s">
        <v>3644</v>
      </c>
      <c r="C15" s="341" t="s">
        <v>3645</v>
      </c>
      <c r="D15" s="9" t="s">
        <v>2924</v>
      </c>
      <c r="E15" s="9" t="s">
        <v>20</v>
      </c>
      <c r="F15" s="342" t="s">
        <v>2924</v>
      </c>
      <c r="G15" s="123" t="s">
        <v>3575</v>
      </c>
      <c r="H15" s="334" t="s">
        <v>162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87</v>
      </c>
      <c r="N15" s="349">
        <v>2.5000000000000001E-2</v>
      </c>
      <c r="O15" s="6" t="s">
        <v>184</v>
      </c>
      <c r="P15" s="11">
        <v>0.2</v>
      </c>
      <c r="Q15" s="332"/>
      <c r="R15" s="353"/>
      <c r="S15" s="7" t="s">
        <v>146</v>
      </c>
      <c r="T15" s="300" t="s">
        <v>3646</v>
      </c>
      <c r="U15" s="344" t="s">
        <v>3647</v>
      </c>
      <c r="V15" s="337" t="e">
        <f t="shared" ca="1" si="1"/>
        <v>#NAME?</v>
      </c>
      <c r="W15" s="7"/>
      <c r="X15" s="7"/>
      <c r="Y15" s="7" t="s">
        <v>254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3607</v>
      </c>
      <c r="B16" s="338" t="s">
        <v>3648</v>
      </c>
      <c r="C16" s="341" t="s">
        <v>3649</v>
      </c>
      <c r="D16" s="9" t="s">
        <v>19</v>
      </c>
      <c r="E16" s="9" t="s">
        <v>20</v>
      </c>
      <c r="F16" s="300" t="s">
        <v>200</v>
      </c>
      <c r="G16" s="123" t="s">
        <v>3575</v>
      </c>
      <c r="H16" s="334" t="s">
        <v>153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42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146</v>
      </c>
      <c r="T16" s="300" t="s">
        <v>3650</v>
      </c>
      <c r="U16" s="344" t="s">
        <v>20</v>
      </c>
      <c r="V16" s="337" t="e">
        <f t="shared" ca="1" si="1"/>
        <v>#NAME?</v>
      </c>
      <c r="W16" s="7"/>
      <c r="X16" s="7"/>
      <c r="Y16" s="7" t="s">
        <v>254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hidden="1" customHeight="1">
      <c r="A17" s="332" t="s">
        <v>3607</v>
      </c>
      <c r="B17" s="338" t="s">
        <v>3651</v>
      </c>
      <c r="C17" s="341" t="s">
        <v>3652</v>
      </c>
      <c r="D17" s="9" t="s">
        <v>19</v>
      </c>
      <c r="E17" s="9" t="s">
        <v>20</v>
      </c>
      <c r="F17" s="300" t="s">
        <v>3653</v>
      </c>
      <c r="G17" s="123" t="s">
        <v>3575</v>
      </c>
      <c r="H17" s="334" t="s">
        <v>144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201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146</v>
      </c>
      <c r="T17" s="300" t="s">
        <v>3654</v>
      </c>
      <c r="U17" s="344" t="s">
        <v>20</v>
      </c>
      <c r="V17" s="337" t="e">
        <f t="shared" ca="1" si="1"/>
        <v>#NAME?</v>
      </c>
      <c r="W17" s="7"/>
      <c r="X17" s="7"/>
      <c r="Y17" s="7" t="s">
        <v>254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2933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3607</v>
      </c>
      <c r="B18" s="338" t="s">
        <v>1661</v>
      </c>
      <c r="C18" s="341" t="s">
        <v>3655</v>
      </c>
      <c r="D18" s="9" t="s">
        <v>19</v>
      </c>
      <c r="E18" s="9" t="s">
        <v>20</v>
      </c>
      <c r="F18" s="342" t="s">
        <v>801</v>
      </c>
      <c r="G18" s="123" t="s">
        <v>3575</v>
      </c>
      <c r="H18" s="334" t="s">
        <v>162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42</v>
      </c>
      <c r="N18" s="349">
        <v>1.2E-2</v>
      </c>
      <c r="O18" s="6" t="s">
        <v>25</v>
      </c>
      <c r="P18" s="11">
        <v>0</v>
      </c>
      <c r="Q18" s="332"/>
      <c r="R18" s="332" t="s">
        <v>3656</v>
      </c>
      <c r="S18" s="7" t="s">
        <v>146</v>
      </c>
      <c r="T18" s="300" t="s">
        <v>1663</v>
      </c>
      <c r="U18" s="344" t="s">
        <v>20</v>
      </c>
      <c r="V18" s="337" t="e">
        <f t="shared" ca="1" si="1"/>
        <v>#NAME?</v>
      </c>
      <c r="W18" s="7"/>
      <c r="X18" s="7"/>
      <c r="Y18" s="7" t="s">
        <v>254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hidden="1" customHeight="1">
      <c r="A19" s="332" t="s">
        <v>3607</v>
      </c>
      <c r="B19" s="338" t="s">
        <v>3657</v>
      </c>
      <c r="C19" s="341" t="s">
        <v>3658</v>
      </c>
      <c r="D19" s="9" t="s">
        <v>19</v>
      </c>
      <c r="E19" s="9" t="s">
        <v>20</v>
      </c>
      <c r="F19" s="300" t="s">
        <v>2513</v>
      </c>
      <c r="G19" s="123" t="s">
        <v>3575</v>
      </c>
      <c r="H19" s="334" t="s">
        <v>144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201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146</v>
      </c>
      <c r="T19" s="300" t="s">
        <v>1675</v>
      </c>
      <c r="U19" s="344" t="s">
        <v>20</v>
      </c>
      <c r="V19" s="337" t="e">
        <f t="shared" ca="1" si="1"/>
        <v>#NAME?</v>
      </c>
      <c r="W19" s="7"/>
      <c r="X19" s="7"/>
      <c r="Y19" s="7" t="s">
        <v>254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hidden="1" customHeight="1">
      <c r="A20" s="332" t="s">
        <v>3607</v>
      </c>
      <c r="B20" s="338" t="s">
        <v>3659</v>
      </c>
      <c r="C20" s="341" t="s">
        <v>3660</v>
      </c>
      <c r="D20" s="9" t="s">
        <v>19</v>
      </c>
      <c r="E20" s="9" t="s">
        <v>20</v>
      </c>
      <c r="F20" s="342" t="s">
        <v>3661</v>
      </c>
      <c r="G20" s="123" t="s">
        <v>3575</v>
      </c>
      <c r="H20" s="334" t="s">
        <v>162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58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146</v>
      </c>
      <c r="T20" s="300" t="s">
        <v>3662</v>
      </c>
      <c r="U20" s="344" t="s">
        <v>49</v>
      </c>
      <c r="V20" s="337" t="e">
        <f t="shared" ca="1" si="1"/>
        <v>#NAME?</v>
      </c>
      <c r="W20" s="7"/>
      <c r="X20" s="7"/>
      <c r="Y20" s="7" t="s">
        <v>254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2933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hidden="1" customHeight="1">
      <c r="A21" s="332" t="s">
        <v>3607</v>
      </c>
      <c r="B21" s="338" t="s">
        <v>3663</v>
      </c>
      <c r="C21" s="341" t="s">
        <v>3664</v>
      </c>
      <c r="D21" s="9" t="s">
        <v>19</v>
      </c>
      <c r="E21" s="9" t="s">
        <v>20</v>
      </c>
      <c r="F21" s="300" t="s">
        <v>801</v>
      </c>
      <c r="G21" s="123" t="s">
        <v>3575</v>
      </c>
      <c r="H21" s="334" t="s">
        <v>144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346</v>
      </c>
      <c r="N21" s="301">
        <v>1.4999999999999999E-2</v>
      </c>
      <c r="O21" s="6" t="s">
        <v>37</v>
      </c>
      <c r="P21" s="11">
        <v>0.2</v>
      </c>
      <c r="Q21" s="352"/>
      <c r="R21" s="33"/>
      <c r="S21" s="7" t="s">
        <v>146</v>
      </c>
      <c r="T21" s="300" t="s">
        <v>3665</v>
      </c>
      <c r="U21" s="344" t="s">
        <v>20</v>
      </c>
      <c r="V21" s="337" t="e">
        <f t="shared" ca="1" si="1"/>
        <v>#NAME?</v>
      </c>
      <c r="W21" s="7"/>
      <c r="X21" s="7"/>
      <c r="Y21" s="7" t="s">
        <v>254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2933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3607</v>
      </c>
      <c r="B22" s="338" t="s">
        <v>3666</v>
      </c>
      <c r="C22" s="341" t="s">
        <v>3667</v>
      </c>
      <c r="D22" s="9" t="s">
        <v>19</v>
      </c>
      <c r="E22" s="9" t="s">
        <v>20</v>
      </c>
      <c r="F22" s="342" t="s">
        <v>801</v>
      </c>
      <c r="G22" s="123" t="s">
        <v>3575</v>
      </c>
      <c r="H22" s="334" t="s">
        <v>162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346</v>
      </c>
      <c r="N22" s="301">
        <v>0.02</v>
      </c>
      <c r="O22" s="6" t="s">
        <v>37</v>
      </c>
      <c r="P22" s="11">
        <v>0.2</v>
      </c>
      <c r="Q22" s="332"/>
      <c r="R22" s="28"/>
      <c r="S22" s="7" t="s">
        <v>146</v>
      </c>
      <c r="T22" s="300" t="s">
        <v>3668</v>
      </c>
      <c r="U22" s="344" t="s">
        <v>49</v>
      </c>
      <c r="V22" s="337" t="e">
        <f t="shared" ca="1" si="1"/>
        <v>#NAME?</v>
      </c>
      <c r="W22" s="7"/>
      <c r="X22" s="7"/>
      <c r="Y22" s="7" t="s">
        <v>254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hidden="1" customHeight="1">
      <c r="A23" s="332" t="s">
        <v>3607</v>
      </c>
      <c r="B23" s="338" t="s">
        <v>3669</v>
      </c>
      <c r="C23" s="341" t="s">
        <v>3670</v>
      </c>
      <c r="D23" s="9" t="s">
        <v>19</v>
      </c>
      <c r="E23" s="9" t="s">
        <v>20</v>
      </c>
      <c r="F23" s="342" t="s">
        <v>200</v>
      </c>
      <c r="G23" s="123" t="s">
        <v>3575</v>
      </c>
      <c r="H23" s="334" t="s">
        <v>162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346</v>
      </c>
      <c r="N23" s="301">
        <v>0.02</v>
      </c>
      <c r="O23" s="6" t="s">
        <v>37</v>
      </c>
      <c r="P23" s="11">
        <v>0.2</v>
      </c>
      <c r="Q23" s="332"/>
      <c r="R23" s="28"/>
      <c r="S23" s="7" t="s">
        <v>146</v>
      </c>
      <c r="T23" s="300" t="s">
        <v>3671</v>
      </c>
      <c r="U23" s="344" t="s">
        <v>20</v>
      </c>
      <c r="V23" s="337" t="e">
        <f t="shared" ca="1" si="1"/>
        <v>#NAME?</v>
      </c>
      <c r="W23" s="7"/>
      <c r="X23" s="7"/>
      <c r="Y23" s="7" t="s">
        <v>254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2933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hidden="1" customHeight="1">
      <c r="A24" s="332" t="s">
        <v>3607</v>
      </c>
      <c r="B24" s="338" t="s">
        <v>3672</v>
      </c>
      <c r="C24" s="341" t="s">
        <v>3673</v>
      </c>
      <c r="D24" s="9" t="s">
        <v>19</v>
      </c>
      <c r="E24" s="9" t="s">
        <v>20</v>
      </c>
      <c r="F24" s="342" t="s">
        <v>2956</v>
      </c>
      <c r="G24" s="123" t="s">
        <v>3575</v>
      </c>
      <c r="H24" s="334" t="s">
        <v>162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87</v>
      </c>
      <c r="N24" s="301">
        <v>0</v>
      </c>
      <c r="O24" s="6" t="s">
        <v>25</v>
      </c>
      <c r="P24" s="11">
        <v>0</v>
      </c>
      <c r="Q24" s="332"/>
      <c r="R24" s="332" t="s">
        <v>3674</v>
      </c>
      <c r="S24" s="7" t="s">
        <v>146</v>
      </c>
      <c r="T24" s="300" t="s">
        <v>3675</v>
      </c>
      <c r="U24" s="344" t="s">
        <v>887</v>
      </c>
      <c r="V24" s="337" t="e">
        <f t="shared" ca="1" si="1"/>
        <v>#NAME?</v>
      </c>
      <c r="W24" s="7"/>
      <c r="X24" s="7"/>
      <c r="Y24" s="7" t="s">
        <v>254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hidden="1" customHeight="1">
      <c r="A25" s="332" t="s">
        <v>3607</v>
      </c>
      <c r="B25" s="338" t="s">
        <v>3676</v>
      </c>
      <c r="C25" s="341" t="s">
        <v>3677</v>
      </c>
      <c r="D25" s="9" t="s">
        <v>19</v>
      </c>
      <c r="E25" s="9" t="s">
        <v>20</v>
      </c>
      <c r="F25" s="300" t="s">
        <v>3678</v>
      </c>
      <c r="G25" s="123" t="s">
        <v>3575</v>
      </c>
      <c r="H25" s="334" t="s">
        <v>144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201</v>
      </c>
      <c r="N25" s="301">
        <v>1.4999999999999999E-2</v>
      </c>
      <c r="O25" s="6" t="s">
        <v>25</v>
      </c>
      <c r="P25" s="11">
        <v>0</v>
      </c>
      <c r="Q25" s="352" t="s">
        <v>2948</v>
      </c>
      <c r="R25" s="92" t="s">
        <v>3679</v>
      </c>
      <c r="S25" s="7" t="s">
        <v>146</v>
      </c>
      <c r="T25" s="300" t="s">
        <v>3680</v>
      </c>
      <c r="U25" s="344" t="s">
        <v>49</v>
      </c>
      <c r="V25" s="337" t="e">
        <f t="shared" ca="1" si="1"/>
        <v>#NAME?</v>
      </c>
      <c r="W25" s="7"/>
      <c r="X25" s="7"/>
      <c r="Y25" s="7" t="s">
        <v>254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2933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3607</v>
      </c>
      <c r="B26" s="338" t="s">
        <v>3681</v>
      </c>
      <c r="C26" s="341" t="s">
        <v>3682</v>
      </c>
      <c r="D26" s="9" t="s">
        <v>19</v>
      </c>
      <c r="E26" s="9" t="s">
        <v>20</v>
      </c>
      <c r="F26" s="342" t="s">
        <v>3683</v>
      </c>
      <c r="G26" s="123" t="s">
        <v>3575</v>
      </c>
      <c r="H26" s="334" t="s">
        <v>153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258</v>
      </c>
      <c r="N26" s="301">
        <v>8.0000000000000002E-3</v>
      </c>
      <c r="O26" s="6" t="s">
        <v>259</v>
      </c>
      <c r="P26" s="11">
        <v>0.1</v>
      </c>
      <c r="Q26" s="352" t="s">
        <v>3684</v>
      </c>
      <c r="R26" s="28"/>
      <c r="S26" s="7" t="s">
        <v>146</v>
      </c>
      <c r="T26" s="300" t="s">
        <v>3685</v>
      </c>
      <c r="U26" s="344" t="s">
        <v>887</v>
      </c>
      <c r="V26" s="337" t="e">
        <f t="shared" ca="1" si="1"/>
        <v>#NAME?</v>
      </c>
      <c r="W26" s="7"/>
      <c r="X26" s="7"/>
      <c r="Y26" s="7" t="s">
        <v>254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hidden="1" customHeight="1">
      <c r="A27" s="332" t="s">
        <v>3607</v>
      </c>
      <c r="B27" s="338" t="s">
        <v>3686</v>
      </c>
      <c r="C27" s="341" t="s">
        <v>3687</v>
      </c>
      <c r="D27" s="9" t="s">
        <v>19</v>
      </c>
      <c r="E27" s="9" t="s">
        <v>20</v>
      </c>
      <c r="F27" s="300" t="s">
        <v>3653</v>
      </c>
      <c r="G27" s="123" t="s">
        <v>3575</v>
      </c>
      <c r="H27" s="334" t="s">
        <v>144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346</v>
      </c>
      <c r="N27" s="301">
        <v>0.02</v>
      </c>
      <c r="O27" s="6" t="s">
        <v>37</v>
      </c>
      <c r="P27" s="11">
        <v>0.2</v>
      </c>
      <c r="Q27" s="332"/>
      <c r="R27" s="352" t="s">
        <v>3688</v>
      </c>
      <c r="S27" s="7" t="s">
        <v>146</v>
      </c>
      <c r="T27" s="300" t="s">
        <v>3689</v>
      </c>
      <c r="U27" s="344" t="s">
        <v>20</v>
      </c>
      <c r="V27" s="337" t="e">
        <f t="shared" ca="1" si="1"/>
        <v>#NAME?</v>
      </c>
      <c r="W27" s="7"/>
      <c r="X27" s="7"/>
      <c r="Y27" s="7" t="s">
        <v>254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2933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hidden="1" customHeight="1">
      <c r="A28" s="332" t="s">
        <v>3607</v>
      </c>
      <c r="B28" s="338" t="s">
        <v>3690</v>
      </c>
      <c r="C28" s="341" t="s">
        <v>3691</v>
      </c>
      <c r="D28" s="9" t="s">
        <v>19</v>
      </c>
      <c r="E28" s="9" t="s">
        <v>20</v>
      </c>
      <c r="F28" s="342" t="s">
        <v>200</v>
      </c>
      <c r="G28" s="123" t="s">
        <v>3575</v>
      </c>
      <c r="H28" s="334" t="s">
        <v>162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201</v>
      </c>
      <c r="N28" s="349">
        <v>0.01</v>
      </c>
      <c r="O28" s="6" t="s">
        <v>25</v>
      </c>
      <c r="P28" s="11">
        <v>0</v>
      </c>
      <c r="Q28" s="28" t="s">
        <v>2948</v>
      </c>
      <c r="R28" s="28"/>
      <c r="S28" s="7" t="s">
        <v>146</v>
      </c>
      <c r="T28" s="300" t="s">
        <v>3692</v>
      </c>
      <c r="U28" s="344" t="s">
        <v>20</v>
      </c>
      <c r="V28" s="337" t="e">
        <f t="shared" ca="1" si="1"/>
        <v>#NAME?</v>
      </c>
      <c r="W28" s="7"/>
      <c r="X28" s="7"/>
      <c r="Y28" s="7" t="s">
        <v>254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2933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hidden="1" customHeight="1">
      <c r="A29" s="332" t="s">
        <v>3607</v>
      </c>
      <c r="B29" s="338" t="s">
        <v>3693</v>
      </c>
      <c r="C29" s="341" t="s">
        <v>3694</v>
      </c>
      <c r="D29" s="9" t="s">
        <v>19</v>
      </c>
      <c r="E29" s="9" t="s">
        <v>20</v>
      </c>
      <c r="F29" s="300" t="s">
        <v>2513</v>
      </c>
      <c r="G29" s="123" t="s">
        <v>3575</v>
      </c>
      <c r="H29" s="334" t="s">
        <v>144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201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146</v>
      </c>
      <c r="T29" s="300" t="s">
        <v>2500</v>
      </c>
      <c r="U29" s="344" t="s">
        <v>20</v>
      </c>
      <c r="V29" s="337" t="e">
        <f t="shared" ca="1" si="1"/>
        <v>#NAME?</v>
      </c>
      <c r="W29" s="7"/>
      <c r="X29" s="7"/>
      <c r="Y29" s="7" t="s">
        <v>254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hidden="1" customHeight="1">
      <c r="A30" s="332" t="s">
        <v>3607</v>
      </c>
      <c r="B30" s="338" t="s">
        <v>3695</v>
      </c>
      <c r="C30" s="341" t="s">
        <v>3696</v>
      </c>
      <c r="D30" s="9" t="s">
        <v>19</v>
      </c>
      <c r="E30" s="9" t="s">
        <v>20</v>
      </c>
      <c r="F30" s="300" t="s">
        <v>2513</v>
      </c>
      <c r="G30" s="123" t="s">
        <v>3575</v>
      </c>
      <c r="H30" s="334" t="s">
        <v>144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58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146</v>
      </c>
      <c r="T30" s="300" t="s">
        <v>3697</v>
      </c>
      <c r="U30" s="344" t="s">
        <v>20</v>
      </c>
      <c r="V30" s="337" t="e">
        <f t="shared" ca="1" si="1"/>
        <v>#NAME?</v>
      </c>
      <c r="W30" s="7"/>
      <c r="X30" s="7"/>
      <c r="Y30" s="7" t="s">
        <v>254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2933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hidden="1" customHeight="1">
      <c r="A31" s="332" t="s">
        <v>3607</v>
      </c>
      <c r="B31" s="338" t="s">
        <v>3698</v>
      </c>
      <c r="C31" s="341" t="s">
        <v>3699</v>
      </c>
      <c r="D31" s="9" t="s">
        <v>19</v>
      </c>
      <c r="E31" s="9" t="s">
        <v>20</v>
      </c>
      <c r="F31" s="300" t="s">
        <v>3073</v>
      </c>
      <c r="G31" s="123" t="s">
        <v>3575</v>
      </c>
      <c r="H31" s="334" t="s">
        <v>144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346</v>
      </c>
      <c r="N31" s="301">
        <v>0.02</v>
      </c>
      <c r="O31" s="6" t="s">
        <v>37</v>
      </c>
      <c r="P31" s="11">
        <v>0.2</v>
      </c>
      <c r="Q31" s="332" t="s">
        <v>3700</v>
      </c>
      <c r="R31" s="28"/>
      <c r="S31" s="7" t="s">
        <v>146</v>
      </c>
      <c r="T31" s="300" t="s">
        <v>3701</v>
      </c>
      <c r="U31" s="344" t="s">
        <v>20</v>
      </c>
      <c r="V31" s="337" t="e">
        <f t="shared" ca="1" si="1"/>
        <v>#NAME?</v>
      </c>
      <c r="W31" s="7"/>
      <c r="X31" s="7"/>
      <c r="Y31" s="7" t="s">
        <v>254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2933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2879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2880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2881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2882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autoFilter ref="A1:CK31" xr:uid="{00000000-0009-0000-0000-000004000000}">
    <filterColumn colId="88">
      <filters>
        <filter val="30/09/2024"/>
        <filter val="R$ 0.00"/>
        <filter val="R$ 1,797.04"/>
        <filter val="R$ 12,303.14"/>
        <filter val="R$ 133,269.07"/>
        <filter val="R$ 240,724.11"/>
        <filter val="R$ 416,967.11"/>
      </filters>
    </filterColumn>
  </autoFilter>
  <customSheetViews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A2:CC31" xr:uid="{DD15F106-F57D-4F41-9FB1-BF3F1E3C2AC9}"/>
    </customSheetView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A1:BZ40" xr:uid="{95C3B13D-956B-4B28-838D-E7662647937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92</v>
      </c>
      <c r="C1" s="14"/>
      <c r="D1" s="14"/>
      <c r="E1" s="14"/>
      <c r="F1" s="14"/>
      <c r="G1" s="16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2884</v>
      </c>
      <c r="R1" s="17" t="s">
        <v>2883</v>
      </c>
      <c r="S1" s="655" t="s">
        <v>95</v>
      </c>
      <c r="T1" s="647"/>
      <c r="U1" s="647"/>
      <c r="V1" s="647"/>
      <c r="W1" s="647"/>
      <c r="X1" s="647"/>
      <c r="Y1" s="18"/>
      <c r="Z1" s="656" t="s">
        <v>96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97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98</v>
      </c>
      <c r="H2" s="374" t="s">
        <v>99</v>
      </c>
      <c r="I2" s="374" t="s">
        <v>100</v>
      </c>
      <c r="J2" s="374" t="s">
        <v>101</v>
      </c>
      <c r="K2" s="374" t="s">
        <v>102</v>
      </c>
      <c r="L2" s="374" t="s">
        <v>103</v>
      </c>
      <c r="M2" s="374" t="s">
        <v>8</v>
      </c>
      <c r="N2" s="374" t="s">
        <v>104</v>
      </c>
      <c r="O2" s="374" t="s">
        <v>3702</v>
      </c>
      <c r="P2" s="374" t="s">
        <v>11</v>
      </c>
      <c r="Q2" s="375" t="s">
        <v>3703</v>
      </c>
      <c r="R2" s="375" t="s">
        <v>106</v>
      </c>
      <c r="S2" s="374" t="s">
        <v>107</v>
      </c>
      <c r="T2" s="373" t="s">
        <v>12</v>
      </c>
      <c r="U2" s="374" t="s">
        <v>13</v>
      </c>
      <c r="V2" s="374" t="s">
        <v>108</v>
      </c>
      <c r="W2" s="374" t="s">
        <v>14</v>
      </c>
      <c r="X2" s="374" t="s">
        <v>111</v>
      </c>
      <c r="Y2" s="374" t="s">
        <v>3704</v>
      </c>
      <c r="Z2" s="374" t="s">
        <v>120</v>
      </c>
      <c r="AA2" s="374" t="s">
        <v>121</v>
      </c>
      <c r="AB2" s="374" t="s">
        <v>122</v>
      </c>
      <c r="AC2" s="374" t="s">
        <v>123</v>
      </c>
      <c r="AD2" s="374" t="s">
        <v>124</v>
      </c>
      <c r="AE2" s="374" t="s">
        <v>125</v>
      </c>
      <c r="AF2" s="373" t="s">
        <v>126</v>
      </c>
      <c r="AG2" s="373" t="s">
        <v>127</v>
      </c>
      <c r="AH2" s="373" t="s">
        <v>128</v>
      </c>
      <c r="AI2" s="373" t="s">
        <v>129</v>
      </c>
      <c r="AJ2" s="373" t="s">
        <v>130</v>
      </c>
      <c r="AK2" s="373" t="s">
        <v>131</v>
      </c>
      <c r="AL2" s="373" t="s">
        <v>132</v>
      </c>
      <c r="AM2" s="373" t="s">
        <v>133</v>
      </c>
      <c r="AN2" s="373" t="s">
        <v>134</v>
      </c>
      <c r="AO2" s="373" t="s">
        <v>135</v>
      </c>
      <c r="AP2" s="373" t="s">
        <v>136</v>
      </c>
    </row>
    <row r="3" spans="1:42" ht="15.75" customHeight="1">
      <c r="A3" s="161" t="s">
        <v>3705</v>
      </c>
      <c r="B3" s="161" t="s">
        <v>2259</v>
      </c>
      <c r="C3" s="91" t="s">
        <v>3706</v>
      </c>
      <c r="D3" s="9" t="s">
        <v>64</v>
      </c>
      <c r="E3" s="9" t="s">
        <v>20</v>
      </c>
      <c r="F3" s="125" t="s">
        <v>143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153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346</v>
      </c>
      <c r="N3" s="301">
        <v>0.01</v>
      </c>
      <c r="O3" s="6" t="s">
        <v>25</v>
      </c>
      <c r="P3" s="11">
        <v>0</v>
      </c>
      <c r="Q3" s="167"/>
      <c r="R3" s="28"/>
      <c r="S3" s="7" t="s">
        <v>146</v>
      </c>
      <c r="T3" s="161" t="s">
        <v>2261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3705</v>
      </c>
      <c r="B4" s="161" t="s">
        <v>3707</v>
      </c>
      <c r="C4" s="377">
        <v>6574040</v>
      </c>
      <c r="D4" s="9" t="s">
        <v>19</v>
      </c>
      <c r="E4" s="9" t="s">
        <v>49</v>
      </c>
      <c r="F4" s="125" t="s">
        <v>50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153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201</v>
      </c>
      <c r="N4" s="124">
        <v>1.4999999999999999E-2</v>
      </c>
      <c r="O4" s="6" t="s">
        <v>37</v>
      </c>
      <c r="P4" s="11">
        <v>0.1</v>
      </c>
      <c r="Q4" s="167"/>
      <c r="R4" s="167" t="s">
        <v>3708</v>
      </c>
      <c r="S4" s="7" t="s">
        <v>146</v>
      </c>
      <c r="T4" s="161" t="s">
        <v>2772</v>
      </c>
      <c r="U4" s="6" t="s">
        <v>49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2879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2880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2881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2882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49" t="s">
        <v>92</v>
      </c>
      <c r="B1" s="650"/>
      <c r="C1" s="650"/>
      <c r="D1" s="650"/>
      <c r="E1" s="650"/>
      <c r="F1" s="650"/>
      <c r="G1" s="651"/>
      <c r="H1" s="652" t="s">
        <v>94</v>
      </c>
      <c r="I1" s="651"/>
      <c r="J1" s="649" t="s">
        <v>92</v>
      </c>
      <c r="K1" s="650"/>
      <c r="L1" s="650"/>
      <c r="M1" s="650"/>
      <c r="N1" s="650"/>
      <c r="O1" s="650"/>
      <c r="P1" s="650"/>
      <c r="Q1" s="650"/>
      <c r="R1" s="651"/>
      <c r="S1" s="228" t="s">
        <v>2884</v>
      </c>
      <c r="T1" s="383" t="s">
        <v>2883</v>
      </c>
      <c r="U1" s="657" t="s">
        <v>95</v>
      </c>
      <c r="V1" s="650"/>
      <c r="W1" s="650"/>
      <c r="X1" s="650"/>
      <c r="Y1" s="651"/>
      <c r="Z1" s="1" t="s">
        <v>96</v>
      </c>
      <c r="AA1" s="1" t="s">
        <v>96</v>
      </c>
      <c r="AB1" s="1" t="s">
        <v>96</v>
      </c>
      <c r="AC1" s="1" t="s">
        <v>96</v>
      </c>
      <c r="AD1" s="1" t="s">
        <v>96</v>
      </c>
      <c r="AE1" s="1" t="s">
        <v>96</v>
      </c>
      <c r="AF1" s="1" t="s">
        <v>96</v>
      </c>
      <c r="AG1" s="1" t="s">
        <v>96</v>
      </c>
      <c r="AH1" s="1" t="s">
        <v>96</v>
      </c>
      <c r="AI1" s="1" t="s">
        <v>96</v>
      </c>
      <c r="AJ1" s="1" t="s">
        <v>96</v>
      </c>
      <c r="AK1" s="1" t="s">
        <v>96</v>
      </c>
      <c r="AL1" s="1" t="s">
        <v>96</v>
      </c>
      <c r="AM1" s="1" t="s">
        <v>96</v>
      </c>
      <c r="AN1" s="1" t="s">
        <v>96</v>
      </c>
      <c r="AO1" s="1" t="s">
        <v>96</v>
      </c>
      <c r="AP1" s="1" t="s">
        <v>96</v>
      </c>
      <c r="AQ1" s="1" t="s">
        <v>96</v>
      </c>
      <c r="AR1" s="1" t="s">
        <v>96</v>
      </c>
      <c r="AS1" s="1" t="s">
        <v>96</v>
      </c>
      <c r="AT1" s="1" t="s">
        <v>96</v>
      </c>
      <c r="AU1" s="1" t="s">
        <v>96</v>
      </c>
    </row>
    <row r="2" spans="1:47" ht="12.75">
      <c r="A2" s="1" t="s">
        <v>2</v>
      </c>
      <c r="B2" s="1" t="s">
        <v>12</v>
      </c>
      <c r="C2" s="1" t="s">
        <v>97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99</v>
      </c>
      <c r="I2" s="1" t="s">
        <v>100</v>
      </c>
      <c r="J2" s="1" t="s">
        <v>3709</v>
      </c>
      <c r="K2" s="1" t="s">
        <v>3710</v>
      </c>
      <c r="L2" s="1" t="s">
        <v>3711</v>
      </c>
      <c r="M2" s="1" t="s">
        <v>3712</v>
      </c>
      <c r="N2" s="1" t="s">
        <v>101</v>
      </c>
      <c r="O2" s="384" t="s">
        <v>102</v>
      </c>
      <c r="P2" s="384" t="s">
        <v>103</v>
      </c>
      <c r="Q2" s="384" t="s">
        <v>8</v>
      </c>
      <c r="R2" s="385" t="s">
        <v>104</v>
      </c>
      <c r="S2" s="2" t="s">
        <v>3703</v>
      </c>
      <c r="T2" s="2" t="s">
        <v>106</v>
      </c>
      <c r="U2" s="1" t="s">
        <v>107</v>
      </c>
      <c r="V2" s="384" t="s">
        <v>13</v>
      </c>
      <c r="W2" s="1" t="s">
        <v>108</v>
      </c>
      <c r="X2" s="1" t="s">
        <v>14</v>
      </c>
      <c r="Y2" s="1" t="s">
        <v>111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3713</v>
      </c>
      <c r="B3" s="104" t="s">
        <v>3714</v>
      </c>
      <c r="C3" s="104" t="s">
        <v>3715</v>
      </c>
      <c r="D3" s="292" t="s">
        <v>3716</v>
      </c>
      <c r="E3" s="9" t="s">
        <v>3717</v>
      </c>
      <c r="F3" s="9" t="s">
        <v>60</v>
      </c>
      <c r="G3" s="293" t="s">
        <v>3718</v>
      </c>
      <c r="H3" s="334" t="s">
        <v>153</v>
      </c>
      <c r="I3" s="24" t="s">
        <v>25</v>
      </c>
      <c r="J3" s="9" t="s">
        <v>3719</v>
      </c>
      <c r="K3" s="9" t="s">
        <v>3720</v>
      </c>
      <c r="L3" s="9" t="s">
        <v>3720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188</v>
      </c>
      <c r="V3" s="6" t="s">
        <v>3080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/>
    </row>
    <row r="4" spans="1:47" ht="15.75" customHeight="1">
      <c r="A4" s="390" t="s">
        <v>3713</v>
      </c>
      <c r="B4" s="390" t="s">
        <v>202</v>
      </c>
      <c r="C4" s="390" t="s">
        <v>198</v>
      </c>
      <c r="D4" s="299" t="s">
        <v>3721</v>
      </c>
      <c r="E4" s="9" t="s">
        <v>19</v>
      </c>
      <c r="F4" s="9" t="s">
        <v>20</v>
      </c>
      <c r="G4" s="293" t="s">
        <v>2513</v>
      </c>
      <c r="H4" s="334" t="s">
        <v>153</v>
      </c>
      <c r="I4" s="24" t="s">
        <v>25</v>
      </c>
      <c r="J4" s="9" t="s">
        <v>3719</v>
      </c>
      <c r="K4" s="9" t="s">
        <v>3720</v>
      </c>
      <c r="L4" s="9" t="s">
        <v>3720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146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/>
    </row>
    <row r="5" spans="1:47" ht="15.75" customHeight="1">
      <c r="A5" s="390" t="s">
        <v>3713</v>
      </c>
      <c r="B5" s="390" t="s">
        <v>3722</v>
      </c>
      <c r="C5" s="23" t="s">
        <v>3723</v>
      </c>
      <c r="D5" s="7" t="s">
        <v>3724</v>
      </c>
      <c r="E5" s="9" t="s">
        <v>19</v>
      </c>
      <c r="F5" s="9" t="s">
        <v>49</v>
      </c>
      <c r="G5" s="9" t="s">
        <v>278</v>
      </c>
      <c r="H5" s="334" t="s">
        <v>168</v>
      </c>
      <c r="I5" s="24" t="s">
        <v>25</v>
      </c>
      <c r="J5" s="9" t="s">
        <v>3719</v>
      </c>
      <c r="K5" s="9" t="s">
        <v>3720</v>
      </c>
      <c r="L5" s="9" t="s">
        <v>3720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146</v>
      </c>
      <c r="V5" s="6" t="s">
        <v>49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/>
    </row>
    <row r="6" spans="1:47" ht="15.75" customHeight="1">
      <c r="A6" s="390" t="s">
        <v>3713</v>
      </c>
      <c r="B6" s="390" t="s">
        <v>426</v>
      </c>
      <c r="C6" s="390" t="s">
        <v>3725</v>
      </c>
      <c r="D6" s="299" t="s">
        <v>3726</v>
      </c>
      <c r="E6" s="9" t="s">
        <v>19</v>
      </c>
      <c r="F6" s="9" t="s">
        <v>20</v>
      </c>
      <c r="G6" s="293" t="s">
        <v>21</v>
      </c>
      <c r="H6" s="334" t="s">
        <v>144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188</v>
      </c>
      <c r="V6" s="6" t="s">
        <v>3080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/>
    </row>
    <row r="7" spans="1:47" ht="15.75" customHeight="1">
      <c r="A7" s="390" t="s">
        <v>3713</v>
      </c>
      <c r="B7" s="390" t="s">
        <v>494</v>
      </c>
      <c r="C7" s="390" t="s">
        <v>3727</v>
      </c>
      <c r="D7" s="299" t="s">
        <v>3728</v>
      </c>
      <c r="E7" s="9" t="s">
        <v>19</v>
      </c>
      <c r="F7" s="9" t="s">
        <v>20</v>
      </c>
      <c r="G7" s="293" t="s">
        <v>373</v>
      </c>
      <c r="H7" s="334" t="s">
        <v>144</v>
      </c>
      <c r="I7" s="24" t="s">
        <v>25</v>
      </c>
      <c r="J7" s="9" t="s">
        <v>3719</v>
      </c>
      <c r="K7" s="9" t="s">
        <v>3720</v>
      </c>
      <c r="L7" s="9" t="s">
        <v>3720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188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/>
    </row>
    <row r="8" spans="1:47" ht="15.75" customHeight="1">
      <c r="A8" s="390" t="s">
        <v>3713</v>
      </c>
      <c r="B8" s="394" t="s">
        <v>3729</v>
      </c>
      <c r="C8" s="394" t="s">
        <v>3730</v>
      </c>
      <c r="D8" s="299" t="s">
        <v>3731</v>
      </c>
      <c r="E8" s="9" t="s">
        <v>3717</v>
      </c>
      <c r="F8" s="9" t="s">
        <v>60</v>
      </c>
      <c r="G8" s="293" t="s">
        <v>3718</v>
      </c>
      <c r="H8" s="334" t="s">
        <v>144</v>
      </c>
      <c r="I8" s="24" t="s">
        <v>25</v>
      </c>
      <c r="J8" s="9" t="s">
        <v>25</v>
      </c>
      <c r="K8" s="9" t="s">
        <v>3732</v>
      </c>
      <c r="L8" s="9" t="s">
        <v>3732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188</v>
      </c>
      <c r="V8" s="6" t="s">
        <v>3080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/>
    </row>
    <row r="9" spans="1:47" ht="15.75" customHeight="1">
      <c r="A9" s="390" t="s">
        <v>3713</v>
      </c>
      <c r="B9" s="395">
        <v>218056950018</v>
      </c>
      <c r="C9" s="23" t="s">
        <v>3733</v>
      </c>
      <c r="D9" s="159" t="s">
        <v>3734</v>
      </c>
      <c r="E9" s="9" t="s">
        <v>64</v>
      </c>
      <c r="F9" s="9" t="s">
        <v>20</v>
      </c>
      <c r="G9" s="293" t="s">
        <v>143</v>
      </c>
      <c r="H9" s="334" t="s">
        <v>168</v>
      </c>
      <c r="I9" s="24" t="s">
        <v>25</v>
      </c>
      <c r="J9" s="9" t="s">
        <v>3719</v>
      </c>
      <c r="K9" s="9" t="s">
        <v>3720</v>
      </c>
      <c r="L9" s="9" t="s">
        <v>3720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188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/>
    </row>
    <row r="10" spans="1:47" ht="15.75" customHeight="1">
      <c r="A10" s="390" t="s">
        <v>3713</v>
      </c>
      <c r="B10" s="396" t="s">
        <v>796</v>
      </c>
      <c r="C10" s="397" t="s">
        <v>793</v>
      </c>
      <c r="D10" s="39" t="s">
        <v>3735</v>
      </c>
      <c r="E10" s="9" t="s">
        <v>19</v>
      </c>
      <c r="F10" s="9" t="s">
        <v>20</v>
      </c>
      <c r="G10" s="293" t="s">
        <v>200</v>
      </c>
      <c r="H10" s="334" t="s">
        <v>168</v>
      </c>
      <c r="I10" s="24" t="s">
        <v>25</v>
      </c>
      <c r="J10" s="9" t="s">
        <v>3719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146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3713</v>
      </c>
      <c r="B11" s="390" t="s">
        <v>906</v>
      </c>
      <c r="C11" s="390" t="s">
        <v>904</v>
      </c>
      <c r="D11" s="299" t="s">
        <v>3736</v>
      </c>
      <c r="E11" s="9" t="s">
        <v>19</v>
      </c>
      <c r="F11" s="9" t="s">
        <v>20</v>
      </c>
      <c r="G11" s="293" t="s">
        <v>21</v>
      </c>
      <c r="H11" s="334" t="s">
        <v>144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146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/>
    </row>
    <row r="12" spans="1:47" ht="15.75" customHeight="1">
      <c r="A12" s="390" t="s">
        <v>3713</v>
      </c>
      <c r="B12" s="390" t="s">
        <v>3737</v>
      </c>
      <c r="C12" s="390" t="s">
        <v>3738</v>
      </c>
      <c r="D12" s="299" t="s">
        <v>3739</v>
      </c>
      <c r="E12" s="9" t="s">
        <v>3717</v>
      </c>
      <c r="F12" s="9" t="s">
        <v>60</v>
      </c>
      <c r="G12" s="293" t="s">
        <v>3718</v>
      </c>
      <c r="H12" s="334" t="s">
        <v>144</v>
      </c>
      <c r="I12" s="24" t="s">
        <v>25</v>
      </c>
      <c r="J12" s="9" t="s">
        <v>25</v>
      </c>
      <c r="K12" s="9" t="s">
        <v>3732</v>
      </c>
      <c r="L12" s="9" t="s">
        <v>3732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188</v>
      </c>
      <c r="V12" s="6" t="s">
        <v>3080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/>
    </row>
    <row r="13" spans="1:47" ht="15.75" customHeight="1">
      <c r="A13" s="122" t="s">
        <v>3713</v>
      </c>
      <c r="B13" s="390" t="s">
        <v>3740</v>
      </c>
      <c r="C13" s="390" t="s">
        <v>3741</v>
      </c>
      <c r="D13" s="292" t="s">
        <v>3742</v>
      </c>
      <c r="E13" s="9" t="s">
        <v>3717</v>
      </c>
      <c r="F13" s="9" t="s">
        <v>60</v>
      </c>
      <c r="G13" s="293" t="s">
        <v>3718</v>
      </c>
      <c r="H13" s="334" t="s">
        <v>153</v>
      </c>
      <c r="I13" s="24" t="s">
        <v>25</v>
      </c>
      <c r="J13" s="9" t="s">
        <v>3719</v>
      </c>
      <c r="K13" s="9" t="s">
        <v>3720</v>
      </c>
      <c r="L13" s="9" t="s">
        <v>3720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188</v>
      </c>
      <c r="V13" s="6" t="s">
        <v>3080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/>
    </row>
    <row r="14" spans="1:47" ht="15.75" customHeight="1">
      <c r="A14" s="122" t="s">
        <v>3713</v>
      </c>
      <c r="B14" s="390" t="s">
        <v>3743</v>
      </c>
      <c r="C14" s="390" t="s">
        <v>3744</v>
      </c>
      <c r="D14" s="399" t="s">
        <v>3745</v>
      </c>
      <c r="E14" s="9" t="s">
        <v>3746</v>
      </c>
      <c r="F14" s="9" t="s">
        <v>49</v>
      </c>
      <c r="G14" s="9" t="s">
        <v>81</v>
      </c>
      <c r="H14" s="334" t="s">
        <v>153</v>
      </c>
      <c r="I14" s="24" t="s">
        <v>25</v>
      </c>
      <c r="J14" s="9" t="s">
        <v>3719</v>
      </c>
      <c r="K14" s="9" t="s">
        <v>3720</v>
      </c>
      <c r="L14" s="9" t="s">
        <v>3720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146</v>
      </c>
      <c r="V14" s="6" t="s">
        <v>3080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/>
    </row>
    <row r="15" spans="1:47" ht="15.75" customHeight="1">
      <c r="A15" s="122" t="s">
        <v>3713</v>
      </c>
      <c r="B15" s="304" t="s">
        <v>89</v>
      </c>
      <c r="C15" s="390" t="s">
        <v>84</v>
      </c>
      <c r="D15" s="399" t="s">
        <v>3747</v>
      </c>
      <c r="E15" s="9" t="s">
        <v>19</v>
      </c>
      <c r="F15" s="9" t="s">
        <v>60</v>
      </c>
      <c r="G15" s="9" t="s">
        <v>86</v>
      </c>
      <c r="H15" s="334" t="s">
        <v>168</v>
      </c>
      <c r="I15" s="24" t="s">
        <v>25</v>
      </c>
      <c r="J15" s="9" t="s">
        <v>3719</v>
      </c>
      <c r="K15" s="9" t="s">
        <v>3720</v>
      </c>
      <c r="L15" s="9" t="s">
        <v>3720</v>
      </c>
      <c r="M15" s="9" t="s">
        <v>3720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146</v>
      </c>
      <c r="V15" s="6" t="s">
        <v>90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/>
    </row>
    <row r="16" spans="1:47" ht="15.75" customHeight="1">
      <c r="A16" s="122" t="s">
        <v>3713</v>
      </c>
      <c r="B16" s="354" t="s">
        <v>3317</v>
      </c>
      <c r="C16" s="390" t="s">
        <v>3748</v>
      </c>
      <c r="D16" s="292" t="s">
        <v>3749</v>
      </c>
      <c r="E16" s="9" t="s">
        <v>19</v>
      </c>
      <c r="F16" s="9" t="s">
        <v>20</v>
      </c>
      <c r="G16" s="293" t="s">
        <v>19</v>
      </c>
      <c r="H16" s="334" t="s">
        <v>153</v>
      </c>
      <c r="I16" s="24" t="s">
        <v>25</v>
      </c>
      <c r="J16" s="9" t="s">
        <v>3719</v>
      </c>
      <c r="K16" s="9" t="s">
        <v>3720</v>
      </c>
      <c r="L16" s="9" t="s">
        <v>3720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146</v>
      </c>
      <c r="V16" s="6" t="s">
        <v>3080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/>
    </row>
    <row r="17" spans="1:47" ht="15.75" customHeight="1">
      <c r="A17" s="390" t="s">
        <v>3713</v>
      </c>
      <c r="B17" s="390" t="s">
        <v>1930</v>
      </c>
      <c r="C17" s="390" t="s">
        <v>1927</v>
      </c>
      <c r="D17" s="399" t="s">
        <v>3750</v>
      </c>
      <c r="E17" s="9" t="s">
        <v>19</v>
      </c>
      <c r="F17" s="9" t="s">
        <v>20</v>
      </c>
      <c r="G17" s="293" t="s">
        <v>373</v>
      </c>
      <c r="H17" s="334" t="s">
        <v>168</v>
      </c>
      <c r="I17" s="24" t="s">
        <v>25</v>
      </c>
      <c r="J17" s="9" t="s">
        <v>3719</v>
      </c>
      <c r="K17" s="9" t="s">
        <v>3720</v>
      </c>
      <c r="L17" s="9" t="s">
        <v>3720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146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/>
    </row>
    <row r="18" spans="1:47" ht="15.75" customHeight="1">
      <c r="A18" s="122" t="s">
        <v>3713</v>
      </c>
      <c r="B18" s="23" t="s">
        <v>2261</v>
      </c>
      <c r="C18" s="23" t="s">
        <v>2259</v>
      </c>
      <c r="D18" s="4" t="s">
        <v>3751</v>
      </c>
      <c r="E18" s="9" t="s">
        <v>64</v>
      </c>
      <c r="F18" s="9" t="s">
        <v>20</v>
      </c>
      <c r="G18" s="293" t="s">
        <v>143</v>
      </c>
      <c r="H18" s="334" t="s">
        <v>168</v>
      </c>
      <c r="I18" s="24" t="s">
        <v>25</v>
      </c>
      <c r="J18" s="9" t="s">
        <v>3719</v>
      </c>
      <c r="K18" s="9" t="s">
        <v>3720</v>
      </c>
      <c r="L18" s="9" t="s">
        <v>3720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146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/>
    </row>
    <row r="19" spans="1:47" ht="15.75" customHeight="1">
      <c r="A19" s="122" t="s">
        <v>3713</v>
      </c>
      <c r="B19" s="23" t="s">
        <v>3752</v>
      </c>
      <c r="C19" s="23" t="s">
        <v>3753</v>
      </c>
      <c r="D19" s="35" t="s">
        <v>3754</v>
      </c>
      <c r="E19" s="9" t="s">
        <v>19</v>
      </c>
      <c r="F19" s="9" t="s">
        <v>20</v>
      </c>
      <c r="G19" s="293" t="s">
        <v>373</v>
      </c>
      <c r="H19" s="334" t="s">
        <v>168</v>
      </c>
      <c r="I19" s="24" t="s">
        <v>25</v>
      </c>
      <c r="J19" s="9" t="s">
        <v>3719</v>
      </c>
      <c r="K19" s="9" t="s">
        <v>3720</v>
      </c>
      <c r="L19" s="9" t="s">
        <v>3720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146</v>
      </c>
      <c r="V19" s="6" t="s">
        <v>3080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/>
    </row>
    <row r="20" spans="1:47" ht="15.75" customHeight="1">
      <c r="A20" s="104" t="s">
        <v>3713</v>
      </c>
      <c r="B20" s="390" t="s">
        <v>2347</v>
      </c>
      <c r="C20" s="390" t="s">
        <v>3755</v>
      </c>
      <c r="D20" s="292" t="s">
        <v>3756</v>
      </c>
      <c r="E20" s="9" t="s">
        <v>19</v>
      </c>
      <c r="F20" s="9" t="s">
        <v>20</v>
      </c>
      <c r="G20" s="293" t="s">
        <v>200</v>
      </c>
      <c r="H20" s="334" t="s">
        <v>153</v>
      </c>
      <c r="I20" s="24" t="s">
        <v>25</v>
      </c>
      <c r="J20" s="9" t="s">
        <v>3757</v>
      </c>
      <c r="K20" s="9" t="s">
        <v>3732</v>
      </c>
      <c r="L20" s="9" t="s">
        <v>3732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146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/>
    </row>
    <row r="21" spans="1:47" ht="15.75" customHeight="1">
      <c r="A21" s="122" t="s">
        <v>3713</v>
      </c>
      <c r="B21" s="390" t="s">
        <v>3080</v>
      </c>
      <c r="C21" s="390" t="s">
        <v>3758</v>
      </c>
      <c r="D21" s="292" t="s">
        <v>3759</v>
      </c>
      <c r="E21" s="9" t="s">
        <v>19</v>
      </c>
      <c r="F21" s="9" t="s">
        <v>20</v>
      </c>
      <c r="G21" s="293" t="s">
        <v>21</v>
      </c>
      <c r="H21" s="334" t="s">
        <v>162</v>
      </c>
      <c r="I21" s="24" t="s">
        <v>25</v>
      </c>
      <c r="J21" s="9" t="s">
        <v>3719</v>
      </c>
      <c r="K21" s="9" t="s">
        <v>3720</v>
      </c>
      <c r="L21" s="9" t="s">
        <v>3720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3760</v>
      </c>
      <c r="U21" s="6" t="s">
        <v>188</v>
      </c>
      <c r="V21" s="6" t="s">
        <v>3080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/>
    </row>
    <row r="22" spans="1:47" ht="15.75" customHeight="1">
      <c r="A22" s="122" t="s">
        <v>3713</v>
      </c>
      <c r="B22" s="390" t="s">
        <v>3080</v>
      </c>
      <c r="C22" s="390" t="s">
        <v>3761</v>
      </c>
      <c r="D22" s="292" t="s">
        <v>3762</v>
      </c>
      <c r="E22" s="9" t="s">
        <v>55</v>
      </c>
      <c r="F22" s="9" t="s">
        <v>887</v>
      </c>
      <c r="G22" s="293" t="s">
        <v>3763</v>
      </c>
      <c r="H22" s="334" t="s">
        <v>168</v>
      </c>
      <c r="I22" s="24" t="s">
        <v>25</v>
      </c>
      <c r="J22" s="9" t="s">
        <v>3719</v>
      </c>
      <c r="K22" s="9" t="s">
        <v>3720</v>
      </c>
      <c r="L22" s="9" t="s">
        <v>3720</v>
      </c>
      <c r="M22" s="9" t="s">
        <v>3720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188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/>
    </row>
    <row r="23" spans="1:47" ht="15.75" customHeight="1">
      <c r="A23" s="122" t="s">
        <v>3713</v>
      </c>
      <c r="B23" s="104" t="s">
        <v>3764</v>
      </c>
      <c r="C23" s="104" t="s">
        <v>3765</v>
      </c>
      <c r="D23" s="292" t="s">
        <v>3766</v>
      </c>
      <c r="E23" s="9" t="s">
        <v>19</v>
      </c>
      <c r="F23" s="9" t="s">
        <v>20</v>
      </c>
      <c r="G23" s="293" t="s">
        <v>373</v>
      </c>
      <c r="H23" s="334" t="s">
        <v>144</v>
      </c>
      <c r="I23" s="24" t="s">
        <v>25</v>
      </c>
      <c r="J23" s="9" t="s">
        <v>3719</v>
      </c>
      <c r="K23" s="9" t="s">
        <v>3720</v>
      </c>
      <c r="L23" s="9" t="s">
        <v>3720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146</v>
      </c>
      <c r="V23" s="6" t="s">
        <v>3080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/>
    </row>
    <row r="24" spans="1:47" ht="15.75" customHeight="1">
      <c r="A24" s="390" t="s">
        <v>3713</v>
      </c>
      <c r="B24" s="390" t="s">
        <v>2656</v>
      </c>
      <c r="C24" s="390" t="s">
        <v>2654</v>
      </c>
      <c r="D24" s="299" t="s">
        <v>3767</v>
      </c>
      <c r="E24" s="9" t="s">
        <v>19</v>
      </c>
      <c r="F24" s="9" t="s">
        <v>20</v>
      </c>
      <c r="G24" s="293" t="s">
        <v>21</v>
      </c>
      <c r="H24" s="334" t="s">
        <v>144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146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/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2879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0</v>
      </c>
    </row>
    <row r="27" spans="1:47" ht="15.75" customHeight="1">
      <c r="A27" s="316"/>
      <c r="B27" s="317"/>
      <c r="C27" s="317" t="s">
        <v>2880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2881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2882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C2:AG24" xr:uid="{64E5FD57-76BB-4EE3-979F-D0279A06AE6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49" t="s">
        <v>92</v>
      </c>
      <c r="B1" s="650"/>
      <c r="C1" s="650"/>
      <c r="D1" s="650"/>
      <c r="E1" s="650"/>
      <c r="F1" s="651"/>
      <c r="G1" s="652" t="s">
        <v>94</v>
      </c>
      <c r="H1" s="651"/>
      <c r="I1" s="649" t="s">
        <v>92</v>
      </c>
      <c r="J1" s="650"/>
      <c r="K1" s="650"/>
      <c r="L1" s="650"/>
      <c r="M1" s="650"/>
      <c r="N1" s="651"/>
      <c r="O1" s="228" t="s">
        <v>2884</v>
      </c>
      <c r="P1" s="383" t="s">
        <v>2883</v>
      </c>
      <c r="Q1" s="657" t="s">
        <v>95</v>
      </c>
      <c r="R1" s="650"/>
      <c r="S1" s="650"/>
      <c r="T1" s="650"/>
      <c r="U1" s="650"/>
      <c r="V1" s="651"/>
      <c r="W1" s="230" t="s">
        <v>96</v>
      </c>
      <c r="X1" s="230" t="s">
        <v>96</v>
      </c>
      <c r="Y1" s="230" t="s">
        <v>96</v>
      </c>
      <c r="Z1" s="230" t="s">
        <v>96</v>
      </c>
    </row>
    <row r="2" spans="1:26" ht="25.5">
      <c r="A2" s="1" t="s">
        <v>2</v>
      </c>
      <c r="B2" s="1" t="s">
        <v>97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99</v>
      </c>
      <c r="H2" s="1" t="s">
        <v>100</v>
      </c>
      <c r="I2" s="1" t="s">
        <v>3709</v>
      </c>
      <c r="J2" s="1" t="s">
        <v>101</v>
      </c>
      <c r="K2" s="384" t="s">
        <v>102</v>
      </c>
      <c r="L2" s="384" t="s">
        <v>103</v>
      </c>
      <c r="M2" s="384" t="s">
        <v>8</v>
      </c>
      <c r="N2" s="385" t="s">
        <v>104</v>
      </c>
      <c r="O2" s="2" t="s">
        <v>3703</v>
      </c>
      <c r="P2" s="2" t="s">
        <v>106</v>
      </c>
      <c r="Q2" s="1" t="s">
        <v>107</v>
      </c>
      <c r="R2" s="384" t="s">
        <v>13</v>
      </c>
      <c r="S2" s="1" t="s">
        <v>12</v>
      </c>
      <c r="T2" s="1" t="s">
        <v>108</v>
      </c>
      <c r="U2" s="1" t="s">
        <v>14</v>
      </c>
      <c r="V2" s="1" t="s">
        <v>111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37" t="s">
        <v>18</v>
      </c>
      <c r="B3" s="36" t="s">
        <v>743</v>
      </c>
      <c r="C3" s="6" t="s">
        <v>3768</v>
      </c>
      <c r="D3" s="9" t="s">
        <v>19</v>
      </c>
      <c r="E3" s="9" t="s">
        <v>20</v>
      </c>
      <c r="F3" s="9" t="s">
        <v>200</v>
      </c>
      <c r="G3" s="334" t="s">
        <v>168</v>
      </c>
      <c r="H3" s="24" t="s">
        <v>25</v>
      </c>
      <c r="I3" s="9" t="s">
        <v>3719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146</v>
      </c>
      <c r="R3" s="6" t="s">
        <v>20</v>
      </c>
      <c r="S3" s="36" t="s">
        <v>745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52</v>
      </c>
      <c r="V3" s="6"/>
      <c r="W3" s="402">
        <v>183280.25</v>
      </c>
      <c r="X3" s="402">
        <v>188236.87</v>
      </c>
      <c r="Y3" s="402">
        <v>130068.69</v>
      </c>
      <c r="Z3" s="402"/>
    </row>
    <row r="4" spans="1:26" ht="15.75" customHeight="1">
      <c r="A4" s="37" t="s">
        <v>18</v>
      </c>
      <c r="B4" s="88" t="s">
        <v>1274</v>
      </c>
      <c r="C4" s="7" t="s">
        <v>3769</v>
      </c>
      <c r="D4" s="9" t="s">
        <v>19</v>
      </c>
      <c r="E4" s="9" t="s">
        <v>20</v>
      </c>
      <c r="F4" s="9" t="s">
        <v>200</v>
      </c>
      <c r="G4" s="334" t="s">
        <v>168</v>
      </c>
      <c r="H4" s="24" t="s">
        <v>25</v>
      </c>
      <c r="I4" s="9" t="s">
        <v>3719</v>
      </c>
      <c r="J4" s="9" t="s">
        <v>182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146</v>
      </c>
      <c r="R4" s="6" t="s">
        <v>20</v>
      </c>
      <c r="S4" s="88" t="s">
        <v>1276</v>
      </c>
      <c r="T4" s="24" t="e">
        <f t="shared" ca="1" si="0"/>
        <v>#NAME?</v>
      </c>
      <c r="U4" s="7" t="s">
        <v>52</v>
      </c>
      <c r="V4" s="7"/>
      <c r="W4" s="403">
        <v>514810.92</v>
      </c>
      <c r="X4" s="402">
        <v>529442.29</v>
      </c>
      <c r="Y4" s="402">
        <v>536779.39</v>
      </c>
      <c r="Z4" s="402"/>
    </row>
    <row r="5" spans="1:26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2879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0</v>
      </c>
    </row>
    <row r="9" spans="1:26" ht="15.75" customHeight="1">
      <c r="A9" s="316"/>
      <c r="B9" s="317" t="s">
        <v>2880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2881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2882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B2:W5" xr:uid="{EEAC7E86-423A-4795-A8A3-CAAFFC75AFB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92</v>
      </c>
      <c r="B1" s="647"/>
      <c r="C1" s="647"/>
      <c r="D1" s="647"/>
      <c r="E1" s="647"/>
      <c r="F1" s="647"/>
      <c r="G1" s="648" t="s">
        <v>94</v>
      </c>
      <c r="H1" s="647"/>
      <c r="I1" s="646" t="s">
        <v>92</v>
      </c>
      <c r="J1" s="647"/>
      <c r="K1" s="647"/>
      <c r="L1" s="647"/>
      <c r="M1" s="647"/>
      <c r="N1" s="647"/>
      <c r="O1" s="647"/>
      <c r="P1" s="291" t="s">
        <v>2884</v>
      </c>
      <c r="Q1" s="17" t="s">
        <v>2883</v>
      </c>
      <c r="R1" s="655" t="s">
        <v>95</v>
      </c>
      <c r="S1" s="647"/>
      <c r="T1" s="647"/>
      <c r="U1" s="647"/>
      <c r="V1" s="647"/>
      <c r="W1" s="647"/>
      <c r="X1" s="658" t="s">
        <v>96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99</v>
      </c>
      <c r="H2" s="1" t="s">
        <v>100</v>
      </c>
      <c r="I2" s="1" t="s">
        <v>3710</v>
      </c>
      <c r="J2" s="1" t="s">
        <v>3711</v>
      </c>
      <c r="K2" s="1" t="s">
        <v>101</v>
      </c>
      <c r="L2" s="384" t="s">
        <v>102</v>
      </c>
      <c r="M2" s="384" t="s">
        <v>103</v>
      </c>
      <c r="N2" s="384" t="s">
        <v>8</v>
      </c>
      <c r="O2" s="385" t="s">
        <v>104</v>
      </c>
      <c r="P2" s="2" t="s">
        <v>3703</v>
      </c>
      <c r="Q2" s="2" t="s">
        <v>106</v>
      </c>
      <c r="R2" s="1" t="s">
        <v>107</v>
      </c>
      <c r="S2" s="1" t="s">
        <v>3770</v>
      </c>
      <c r="T2" s="384" t="s">
        <v>13</v>
      </c>
      <c r="U2" s="1" t="s">
        <v>108</v>
      </c>
      <c r="V2" s="1" t="s">
        <v>14</v>
      </c>
      <c r="W2" s="1" t="s">
        <v>111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3771</v>
      </c>
      <c r="B3" s="161" t="s">
        <v>3772</v>
      </c>
      <c r="C3" s="91" t="s">
        <v>3773</v>
      </c>
      <c r="D3" s="9" t="s">
        <v>19</v>
      </c>
      <c r="E3" s="9" t="s">
        <v>20</v>
      </c>
      <c r="F3" s="405" t="s">
        <v>21</v>
      </c>
      <c r="G3" s="334" t="s">
        <v>153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146</v>
      </c>
      <c r="S3" s="80" t="s">
        <v>426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3771</v>
      </c>
      <c r="B4" s="406" t="s">
        <v>1063</v>
      </c>
      <c r="C4" s="399" t="s">
        <v>3774</v>
      </c>
      <c r="D4" s="9" t="s">
        <v>19</v>
      </c>
      <c r="E4" s="9" t="s">
        <v>34</v>
      </c>
      <c r="F4" s="405" t="s">
        <v>35</v>
      </c>
      <c r="G4" s="334" t="s">
        <v>153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146</v>
      </c>
      <c r="S4" s="80" t="s">
        <v>1066</v>
      </c>
      <c r="T4" s="6" t="s">
        <v>39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3771</v>
      </c>
      <c r="B5" s="406" t="s">
        <v>1063</v>
      </c>
      <c r="C5" s="399" t="s">
        <v>3774</v>
      </c>
      <c r="D5" s="9" t="s">
        <v>19</v>
      </c>
      <c r="E5" s="9" t="s">
        <v>34</v>
      </c>
      <c r="F5" s="405" t="s">
        <v>35</v>
      </c>
      <c r="G5" s="334" t="s">
        <v>168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146</v>
      </c>
      <c r="S5" s="80" t="s">
        <v>1066</v>
      </c>
      <c r="T5" s="6" t="s">
        <v>39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3771</v>
      </c>
      <c r="B6" s="80" t="s">
        <v>1781</v>
      </c>
      <c r="C6" s="91" t="s">
        <v>3775</v>
      </c>
      <c r="D6" s="9" t="s">
        <v>19</v>
      </c>
      <c r="E6" s="9" t="s">
        <v>34</v>
      </c>
      <c r="F6" s="405" t="s">
        <v>35</v>
      </c>
      <c r="G6" s="334" t="s">
        <v>153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146</v>
      </c>
      <c r="S6" s="80" t="s">
        <v>1784</v>
      </c>
      <c r="T6" s="6" t="s">
        <v>39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2879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2880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2881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2882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97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3776</v>
      </c>
      <c r="I1" s="408" t="s">
        <v>3777</v>
      </c>
      <c r="J1" s="409" t="s">
        <v>99</v>
      </c>
      <c r="K1" s="408" t="s">
        <v>3778</v>
      </c>
      <c r="L1" s="408" t="s">
        <v>3779</v>
      </c>
      <c r="M1" s="409" t="s">
        <v>102</v>
      </c>
      <c r="N1" s="408" t="s">
        <v>103</v>
      </c>
      <c r="O1" s="409" t="s">
        <v>8</v>
      </c>
      <c r="P1" s="410" t="s">
        <v>104</v>
      </c>
      <c r="Q1" s="411" t="s">
        <v>3780</v>
      </c>
      <c r="R1" s="412" t="s">
        <v>1046</v>
      </c>
      <c r="S1" s="408" t="s">
        <v>3781</v>
      </c>
      <c r="T1" s="408" t="s">
        <v>3782</v>
      </c>
      <c r="U1" s="409" t="s">
        <v>3783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3784</v>
      </c>
      <c r="BT1" s="414"/>
    </row>
    <row r="2" spans="1:72" ht="15.75" customHeight="1">
      <c r="A2" s="122" t="s">
        <v>3785</v>
      </c>
      <c r="B2" s="104" t="s">
        <v>3786</v>
      </c>
      <c r="C2" s="161" t="s">
        <v>3787</v>
      </c>
      <c r="D2" s="299">
        <v>4926548</v>
      </c>
      <c r="E2" s="293" t="s">
        <v>19</v>
      </c>
      <c r="F2" s="293" t="s">
        <v>20</v>
      </c>
      <c r="G2" s="293" t="s">
        <v>3641</v>
      </c>
      <c r="H2" s="293" t="str">
        <f>IFERROR(VLOOKUP(G2,'Cadastro de assessores'!A:B,2,FALSE),"Não Cadastrado")</f>
        <v>14739</v>
      </c>
      <c r="I2" s="293"/>
      <c r="J2" s="24" t="s">
        <v>3788</v>
      </c>
      <c r="K2" s="292" t="s">
        <v>153</v>
      </c>
      <c r="L2" s="415">
        <v>44475</v>
      </c>
      <c r="M2" s="416">
        <v>44482</v>
      </c>
      <c r="N2" s="299"/>
      <c r="O2" s="299" t="s">
        <v>3789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146</v>
      </c>
      <c r="U2" s="292" t="s">
        <v>3790</v>
      </c>
      <c r="V2" s="292" t="s">
        <v>49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3785</v>
      </c>
      <c r="B3" s="104" t="s">
        <v>3791</v>
      </c>
      <c r="C3" s="122" t="s">
        <v>3792</v>
      </c>
      <c r="D3" s="292">
        <v>4653733</v>
      </c>
      <c r="E3" s="292" t="s">
        <v>19</v>
      </c>
      <c r="F3" s="292" t="s">
        <v>20</v>
      </c>
      <c r="G3" s="292" t="s">
        <v>3793</v>
      </c>
      <c r="H3" s="292" t="str">
        <f>IFERROR(VLOOKUP(G3,'Cadastro de assessores'!A:B,2,FALSE),"Não Cadastrado")</f>
        <v>17679</v>
      </c>
      <c r="I3" s="292"/>
      <c r="J3" s="24" t="s">
        <v>144</v>
      </c>
      <c r="K3" s="292" t="s">
        <v>3794</v>
      </c>
      <c r="L3" s="419">
        <v>44186</v>
      </c>
      <c r="M3" s="419">
        <v>44186</v>
      </c>
      <c r="N3" s="387">
        <v>44456</v>
      </c>
      <c r="O3" s="292" t="s">
        <v>3795</v>
      </c>
      <c r="P3" s="388">
        <v>1.4999999999999999E-2</v>
      </c>
      <c r="Q3" s="420" t="s">
        <v>3796</v>
      </c>
      <c r="R3" s="417"/>
      <c r="S3" s="292" t="str">
        <f t="shared" si="0"/>
        <v/>
      </c>
      <c r="T3" s="292" t="s">
        <v>146</v>
      </c>
      <c r="U3" s="292" t="s">
        <v>3797</v>
      </c>
      <c r="V3" s="292" t="s">
        <v>20</v>
      </c>
      <c r="W3" s="418" t="s">
        <v>3798</v>
      </c>
      <c r="X3" s="418" t="s">
        <v>3798</v>
      </c>
      <c r="Y3" s="418" t="s">
        <v>3798</v>
      </c>
      <c r="Z3" s="418" t="s">
        <v>3798</v>
      </c>
      <c r="AA3" s="418" t="s">
        <v>3798</v>
      </c>
      <c r="AB3" s="418" t="s">
        <v>3798</v>
      </c>
      <c r="AC3" s="418" t="s">
        <v>3798</v>
      </c>
      <c r="AD3" s="418" t="s">
        <v>3798</v>
      </c>
      <c r="AE3" s="418" t="s">
        <v>3798</v>
      </c>
      <c r="AF3" s="418" t="s">
        <v>3798</v>
      </c>
      <c r="AG3" s="418" t="s">
        <v>3798</v>
      </c>
      <c r="AH3" s="418" t="s">
        <v>3798</v>
      </c>
      <c r="AI3" s="418" t="s">
        <v>3798</v>
      </c>
      <c r="AJ3" s="418" t="s">
        <v>3798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2933</v>
      </c>
      <c r="BE3" s="339" t="s">
        <v>2933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3785</v>
      </c>
      <c r="B4" s="104" t="s">
        <v>3799</v>
      </c>
      <c r="C4" s="104" t="s">
        <v>3800</v>
      </c>
      <c r="D4" s="293">
        <v>4084071</v>
      </c>
      <c r="E4" s="293" t="s">
        <v>19</v>
      </c>
      <c r="F4" s="293" t="s">
        <v>20</v>
      </c>
      <c r="G4" s="293" t="s">
        <v>3801</v>
      </c>
      <c r="H4" s="293">
        <f>IFERROR(VLOOKUP(G4,'Cadastro de assessores'!A:B,2,FALSE),"Não Cadastrado")</f>
        <v>12336</v>
      </c>
      <c r="I4" s="293"/>
      <c r="J4" s="24" t="s">
        <v>3788</v>
      </c>
      <c r="K4" s="292" t="s">
        <v>153</v>
      </c>
      <c r="L4" s="415">
        <v>44323</v>
      </c>
      <c r="M4" s="415">
        <v>44326</v>
      </c>
      <c r="N4" s="292"/>
      <c r="O4" s="299" t="s">
        <v>3802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146</v>
      </c>
      <c r="U4" s="292" t="s">
        <v>3803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3785</v>
      </c>
      <c r="B5" s="104" t="s">
        <v>177</v>
      </c>
      <c r="C5" s="390" t="s">
        <v>3804</v>
      </c>
      <c r="D5" s="422">
        <v>2602612</v>
      </c>
      <c r="E5" s="293" t="s">
        <v>19</v>
      </c>
      <c r="F5" s="293" t="s">
        <v>49</v>
      </c>
      <c r="G5" s="293" t="s">
        <v>50</v>
      </c>
      <c r="H5" s="293">
        <f>IFERROR(VLOOKUP(G5,'Cadastro de assessores'!A:B,2,FALSE),"Não Cadastrado")</f>
        <v>12331</v>
      </c>
      <c r="I5" s="293"/>
      <c r="J5" s="24" t="s">
        <v>3788</v>
      </c>
      <c r="K5" s="292" t="s">
        <v>153</v>
      </c>
      <c r="L5" s="423">
        <v>44642</v>
      </c>
      <c r="M5" s="423">
        <v>44642</v>
      </c>
      <c r="N5" s="299"/>
      <c r="O5" s="299" t="s">
        <v>3805</v>
      </c>
      <c r="P5" s="388">
        <v>1.2E-2</v>
      </c>
      <c r="Q5" s="421" t="s">
        <v>3806</v>
      </c>
      <c r="R5" s="417"/>
      <c r="S5" s="292" t="str">
        <f t="shared" si="0"/>
        <v>Não Qualificado</v>
      </c>
      <c r="T5" s="292" t="s">
        <v>146</v>
      </c>
      <c r="U5" s="292"/>
      <c r="V5" s="292" t="s">
        <v>49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3785</v>
      </c>
      <c r="B6" s="104" t="s">
        <v>3807</v>
      </c>
      <c r="C6" s="424" t="s">
        <v>3808</v>
      </c>
      <c r="D6" s="425">
        <v>4442405</v>
      </c>
      <c r="E6" s="293" t="s">
        <v>19</v>
      </c>
      <c r="F6" s="293" t="s">
        <v>49</v>
      </c>
      <c r="G6" s="293" t="s">
        <v>329</v>
      </c>
      <c r="H6" s="293" t="str">
        <f>IFERROR(VLOOKUP(G6,'Cadastro de assessores'!A:B,2,FALSE),"Não Cadastrado")</f>
        <v>18009</v>
      </c>
      <c r="I6" s="293"/>
      <c r="J6" s="24" t="s">
        <v>3788</v>
      </c>
      <c r="K6" s="292" t="s">
        <v>153</v>
      </c>
      <c r="L6" s="415">
        <v>44084</v>
      </c>
      <c r="M6" s="415">
        <v>44084</v>
      </c>
      <c r="N6" s="292"/>
      <c r="O6" s="292" t="s">
        <v>3809</v>
      </c>
      <c r="P6" s="388">
        <v>2.5000000000000001E-2</v>
      </c>
      <c r="Q6" s="421" t="s">
        <v>3810</v>
      </c>
      <c r="R6" s="417"/>
      <c r="S6" s="292" t="str">
        <f t="shared" si="0"/>
        <v>Não Qualificado</v>
      </c>
      <c r="T6" s="292" t="s">
        <v>146</v>
      </c>
      <c r="U6" s="292" t="s">
        <v>3811</v>
      </c>
      <c r="V6" s="292" t="s">
        <v>20</v>
      </c>
      <c r="W6" s="418" t="s">
        <v>3798</v>
      </c>
      <c r="X6" s="418" t="s">
        <v>3798</v>
      </c>
      <c r="Y6" s="418" t="s">
        <v>3798</v>
      </c>
      <c r="Z6" s="418" t="s">
        <v>3798</v>
      </c>
      <c r="AA6" s="418" t="s">
        <v>3798</v>
      </c>
      <c r="AB6" s="418" t="s">
        <v>3798</v>
      </c>
      <c r="AC6" s="418" t="s">
        <v>3798</v>
      </c>
      <c r="AD6" s="418" t="s">
        <v>3798</v>
      </c>
      <c r="AE6" s="418" t="s">
        <v>3798</v>
      </c>
      <c r="AF6" s="418" t="s">
        <v>3798</v>
      </c>
      <c r="AG6" s="418" t="s">
        <v>3798</v>
      </c>
      <c r="AH6" s="418" t="s">
        <v>3812</v>
      </c>
      <c r="AI6" s="418" t="s">
        <v>3813</v>
      </c>
      <c r="AJ6" s="418" t="s">
        <v>3814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3785</v>
      </c>
      <c r="B7" s="104" t="s">
        <v>3576</v>
      </c>
      <c r="C7" s="104" t="s">
        <v>3574</v>
      </c>
      <c r="D7" s="293">
        <v>4461647</v>
      </c>
      <c r="E7" s="293" t="s">
        <v>19</v>
      </c>
      <c r="F7" s="293" t="s">
        <v>20</v>
      </c>
      <c r="G7" s="293" t="s">
        <v>200</v>
      </c>
      <c r="H7" s="293">
        <f>IFERROR(VLOOKUP(G7,'Cadastro de assessores'!A:B,2,FALSE),"Não Cadastrado")</f>
        <v>12332</v>
      </c>
      <c r="I7" s="293"/>
      <c r="J7" s="24" t="s">
        <v>3788</v>
      </c>
      <c r="K7" s="292" t="s">
        <v>153</v>
      </c>
      <c r="L7" s="415">
        <v>44090</v>
      </c>
      <c r="M7" s="415">
        <v>44092</v>
      </c>
      <c r="N7" s="292"/>
      <c r="O7" s="292" t="s">
        <v>3805</v>
      </c>
      <c r="P7" s="388">
        <v>1.2E-2</v>
      </c>
      <c r="Q7" s="421" t="s">
        <v>3815</v>
      </c>
      <c r="R7" s="417"/>
      <c r="S7" s="292" t="str">
        <f t="shared" si="0"/>
        <v/>
      </c>
      <c r="T7" s="292" t="s">
        <v>146</v>
      </c>
      <c r="U7" s="292" t="s">
        <v>3816</v>
      </c>
      <c r="V7" s="292" t="s">
        <v>20</v>
      </c>
      <c r="W7" s="418" t="s">
        <v>3798</v>
      </c>
      <c r="X7" s="418" t="s">
        <v>3798</v>
      </c>
      <c r="Y7" s="418" t="s">
        <v>3798</v>
      </c>
      <c r="Z7" s="418" t="s">
        <v>3798</v>
      </c>
      <c r="AA7" s="418" t="s">
        <v>3798</v>
      </c>
      <c r="AB7" s="418" t="s">
        <v>3798</v>
      </c>
      <c r="AC7" s="418" t="s">
        <v>3798</v>
      </c>
      <c r="AD7" s="418" t="s">
        <v>3798</v>
      </c>
      <c r="AE7" s="418" t="s">
        <v>3798</v>
      </c>
      <c r="AF7" s="418" t="s">
        <v>3798</v>
      </c>
      <c r="AG7" s="418" t="s">
        <v>3798</v>
      </c>
      <c r="AH7" s="418" t="s">
        <v>3817</v>
      </c>
      <c r="AI7" s="418" t="s">
        <v>3818</v>
      </c>
      <c r="AJ7" s="418" t="s">
        <v>3819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3785</v>
      </c>
      <c r="B8" s="104" t="s">
        <v>3576</v>
      </c>
      <c r="C8" s="104" t="s">
        <v>3574</v>
      </c>
      <c r="D8" s="293">
        <v>3345620</v>
      </c>
      <c r="E8" s="293" t="s">
        <v>19</v>
      </c>
      <c r="F8" s="293" t="s">
        <v>20</v>
      </c>
      <c r="G8" s="293" t="s">
        <v>200</v>
      </c>
      <c r="H8" s="293">
        <f>IFERROR(VLOOKUP(G8,'Cadastro de assessores'!A:B,2,FALSE),"Não Cadastrado")</f>
        <v>12332</v>
      </c>
      <c r="I8" s="293"/>
      <c r="J8" s="24" t="s">
        <v>153</v>
      </c>
      <c r="K8" s="292"/>
      <c r="L8" s="415"/>
      <c r="M8" s="415">
        <v>44960</v>
      </c>
      <c r="N8" s="292"/>
      <c r="O8" s="292" t="s">
        <v>3802</v>
      </c>
      <c r="P8" s="388">
        <v>0.01</v>
      </c>
      <c r="Q8" s="421"/>
      <c r="R8" s="417"/>
      <c r="S8" s="292"/>
      <c r="T8" s="292"/>
      <c r="U8" s="292"/>
      <c r="V8" s="292" t="s">
        <v>586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3785</v>
      </c>
      <c r="B9" s="104" t="s">
        <v>3820</v>
      </c>
      <c r="C9" s="122" t="s">
        <v>3821</v>
      </c>
      <c r="D9" s="293">
        <v>3679808</v>
      </c>
      <c r="E9" s="293" t="s">
        <v>19</v>
      </c>
      <c r="F9" s="293" t="s">
        <v>49</v>
      </c>
      <c r="G9" s="293" t="s">
        <v>2037</v>
      </c>
      <c r="H9" s="293">
        <f>IFERROR(VLOOKUP(G9,'Cadastro de assessores'!A:B,2,FALSE),"Não Cadastrado")</f>
        <v>12350</v>
      </c>
      <c r="I9" s="293" t="s">
        <v>182</v>
      </c>
      <c r="J9" s="24" t="s">
        <v>3788</v>
      </c>
      <c r="K9" s="292"/>
      <c r="L9" s="415"/>
      <c r="M9" s="415"/>
      <c r="N9" s="292"/>
      <c r="O9" s="292" t="s">
        <v>3795</v>
      </c>
      <c r="P9" s="388">
        <v>1.4999999999999999E-2</v>
      </c>
      <c r="Q9" s="421"/>
      <c r="R9" s="417"/>
      <c r="S9" s="292"/>
      <c r="T9" s="292"/>
      <c r="U9" s="292"/>
      <c r="V9" s="292" t="s">
        <v>49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3785</v>
      </c>
      <c r="B10" s="104" t="s">
        <v>202</v>
      </c>
      <c r="C10" s="122" t="s">
        <v>198</v>
      </c>
      <c r="D10" s="293">
        <v>2204868</v>
      </c>
      <c r="E10" s="293" t="s">
        <v>19</v>
      </c>
      <c r="F10" s="293" t="s">
        <v>20</v>
      </c>
      <c r="G10" s="293" t="s">
        <v>2513</v>
      </c>
      <c r="H10" s="293" t="str">
        <f>IFERROR(VLOOKUP(G10,'Cadastro de assessores'!A:B,2,FALSE),"Não Cadastrado")</f>
        <v>18256</v>
      </c>
      <c r="I10" s="293"/>
      <c r="J10" s="24" t="s">
        <v>3788</v>
      </c>
      <c r="K10" s="292" t="s">
        <v>153</v>
      </c>
      <c r="L10" s="415">
        <v>44252</v>
      </c>
      <c r="M10" s="415">
        <v>44252</v>
      </c>
      <c r="N10" s="292"/>
      <c r="O10" s="292" t="s">
        <v>3795</v>
      </c>
      <c r="P10" s="388">
        <v>1.4999999999999999E-2</v>
      </c>
      <c r="Q10" s="421" t="s">
        <v>3822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146</v>
      </c>
      <c r="U10" s="292" t="s">
        <v>3823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3785</v>
      </c>
      <c r="B11" s="104" t="s">
        <v>3824</v>
      </c>
      <c r="C11" s="390" t="s">
        <v>3825</v>
      </c>
      <c r="D11" s="299">
        <v>2697792</v>
      </c>
      <c r="E11" s="292" t="s">
        <v>19</v>
      </c>
      <c r="F11" s="292" t="s">
        <v>20</v>
      </c>
      <c r="G11" s="292" t="s">
        <v>3683</v>
      </c>
      <c r="H11" s="292" t="str">
        <f>IFERROR(VLOOKUP(G11,'Cadastro de assessores'!A:B,2,FALSE),"Não Cadastrado")</f>
        <v>18266</v>
      </c>
      <c r="I11" s="292"/>
      <c r="J11" s="24" t="s">
        <v>144</v>
      </c>
      <c r="K11" s="292" t="s">
        <v>3794</v>
      </c>
      <c r="L11" s="387">
        <v>44302</v>
      </c>
      <c r="M11" s="387">
        <v>44302</v>
      </c>
      <c r="N11" s="387">
        <v>44473</v>
      </c>
      <c r="O11" s="292" t="s">
        <v>3809</v>
      </c>
      <c r="P11" s="388">
        <v>2.5000000000000001E-2</v>
      </c>
      <c r="Q11" s="420" t="s">
        <v>3826</v>
      </c>
      <c r="R11" s="417"/>
      <c r="S11" s="292" t="str">
        <f t="shared" si="1"/>
        <v/>
      </c>
      <c r="T11" s="292" t="s">
        <v>146</v>
      </c>
      <c r="U11" s="292" t="s">
        <v>3827</v>
      </c>
      <c r="V11" s="292" t="s">
        <v>3828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2933</v>
      </c>
      <c r="BE11" s="339" t="s">
        <v>2933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3785</v>
      </c>
      <c r="B12" s="104" t="s">
        <v>3829</v>
      </c>
      <c r="C12" s="122" t="s">
        <v>3830</v>
      </c>
      <c r="D12" s="292">
        <v>4447856</v>
      </c>
      <c r="E12" s="292" t="s">
        <v>64</v>
      </c>
      <c r="F12" s="292" t="s">
        <v>20</v>
      </c>
      <c r="G12" s="292" t="s">
        <v>3634</v>
      </c>
      <c r="H12" s="292" t="str">
        <f>IFERROR(VLOOKUP(G12,'Cadastro de assessores'!A:B,2,FALSE),"Não Cadastrado")</f>
        <v>14574</v>
      </c>
      <c r="I12" s="292"/>
      <c r="J12" s="24" t="s">
        <v>144</v>
      </c>
      <c r="K12" s="292" t="s">
        <v>3794</v>
      </c>
      <c r="L12" s="387">
        <v>44085</v>
      </c>
      <c r="M12" s="387">
        <v>44085</v>
      </c>
      <c r="N12" s="387">
        <v>44396</v>
      </c>
      <c r="O12" s="292" t="s">
        <v>3805</v>
      </c>
      <c r="P12" s="388">
        <v>1.2E-2</v>
      </c>
      <c r="Q12" s="420" t="s">
        <v>3831</v>
      </c>
      <c r="R12" s="417"/>
      <c r="S12" s="292" t="str">
        <f t="shared" si="1"/>
        <v/>
      </c>
      <c r="T12" s="292" t="s">
        <v>146</v>
      </c>
      <c r="U12" s="292" t="s">
        <v>3832</v>
      </c>
      <c r="V12" s="292" t="s">
        <v>20</v>
      </c>
      <c r="W12" s="418" t="s">
        <v>3798</v>
      </c>
      <c r="X12" s="418" t="s">
        <v>3798</v>
      </c>
      <c r="Y12" s="418" t="s">
        <v>3798</v>
      </c>
      <c r="Z12" s="418" t="s">
        <v>3798</v>
      </c>
      <c r="AA12" s="418" t="s">
        <v>3798</v>
      </c>
      <c r="AB12" s="418" t="s">
        <v>3798</v>
      </c>
      <c r="AC12" s="418" t="s">
        <v>3798</v>
      </c>
      <c r="AD12" s="418" t="s">
        <v>3798</v>
      </c>
      <c r="AE12" s="418" t="s">
        <v>3798</v>
      </c>
      <c r="AF12" s="418" t="s">
        <v>3798</v>
      </c>
      <c r="AG12" s="418" t="s">
        <v>3798</v>
      </c>
      <c r="AH12" s="418" t="s">
        <v>3833</v>
      </c>
      <c r="AI12" s="418" t="s">
        <v>3834</v>
      </c>
      <c r="AJ12" s="418" t="s">
        <v>3835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2933</v>
      </c>
      <c r="BE12" s="339" t="s">
        <v>2933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3785</v>
      </c>
      <c r="B13" s="104" t="s">
        <v>3836</v>
      </c>
      <c r="C13" s="390" t="s">
        <v>3837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3788</v>
      </c>
      <c r="K13" s="292" t="s">
        <v>153</v>
      </c>
      <c r="L13" s="423">
        <v>44652</v>
      </c>
      <c r="M13" s="423">
        <v>44652</v>
      </c>
      <c r="N13" s="299"/>
      <c r="O13" s="299" t="s">
        <v>3802</v>
      </c>
      <c r="P13" s="392">
        <v>7.0000000000000001E-3</v>
      </c>
      <c r="Q13" s="421"/>
      <c r="R13" s="417"/>
      <c r="S13" s="292"/>
      <c r="T13" s="292" t="s">
        <v>146</v>
      </c>
      <c r="U13" s="292" t="s">
        <v>3811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3785</v>
      </c>
      <c r="B14" s="104" t="s">
        <v>3838</v>
      </c>
      <c r="C14" s="390" t="s">
        <v>3839</v>
      </c>
      <c r="D14" s="422">
        <v>2406947</v>
      </c>
      <c r="E14" s="293" t="s">
        <v>19</v>
      </c>
      <c r="F14" s="293" t="s">
        <v>49</v>
      </c>
      <c r="G14" s="293" t="s">
        <v>50</v>
      </c>
      <c r="H14" s="293">
        <f>IFERROR(VLOOKUP(G14,'Cadastro de assessores'!A:B,2,FALSE),"Não Cadastrado")</f>
        <v>12331</v>
      </c>
      <c r="I14" s="293" t="s">
        <v>182</v>
      </c>
      <c r="J14" s="24" t="s">
        <v>3788</v>
      </c>
      <c r="K14" s="292" t="s">
        <v>153</v>
      </c>
      <c r="L14" s="423">
        <v>44453</v>
      </c>
      <c r="M14" s="423">
        <v>44609</v>
      </c>
      <c r="N14" s="426"/>
      <c r="O14" s="426" t="s">
        <v>3805</v>
      </c>
      <c r="P14" s="388">
        <v>1.2E-2</v>
      </c>
      <c r="Q14" s="421" t="s">
        <v>3840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146</v>
      </c>
      <c r="U14" s="292" t="s">
        <v>3841</v>
      </c>
      <c r="V14" s="299" t="s">
        <v>49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3785</v>
      </c>
      <c r="B15" s="104" t="s">
        <v>253</v>
      </c>
      <c r="C15" s="390" t="s">
        <v>250</v>
      </c>
      <c r="D15" s="293">
        <v>3952119</v>
      </c>
      <c r="E15" s="293" t="s">
        <v>19</v>
      </c>
      <c r="F15" s="293" t="s">
        <v>20</v>
      </c>
      <c r="G15" s="293" t="s">
        <v>3160</v>
      </c>
      <c r="H15" s="293" t="str">
        <f>IFERROR(VLOOKUP(G15,'Cadastro de assessores'!A:B,2,FALSE),"Não Cadastrado")</f>
        <v>13444</v>
      </c>
      <c r="I15" s="293"/>
      <c r="J15" s="24" t="s">
        <v>3788</v>
      </c>
      <c r="K15" s="292" t="s">
        <v>153</v>
      </c>
      <c r="L15" s="415">
        <v>44335</v>
      </c>
      <c r="M15" s="415">
        <v>44335</v>
      </c>
      <c r="N15" s="299"/>
      <c r="O15" s="299" t="s">
        <v>3842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146</v>
      </c>
      <c r="U15" s="292" t="s">
        <v>3797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3785</v>
      </c>
      <c r="B16" s="104" t="s">
        <v>3843</v>
      </c>
      <c r="C16" s="86" t="s">
        <v>3844</v>
      </c>
      <c r="D16" s="299">
        <v>7435703</v>
      </c>
      <c r="E16" s="292" t="s">
        <v>19</v>
      </c>
      <c r="F16" s="292" t="s">
        <v>49</v>
      </c>
      <c r="G16" s="292" t="s">
        <v>329</v>
      </c>
      <c r="H16" s="292" t="str">
        <f>IFERROR(VLOOKUP(G16,'Cadastro de assessores'!A:B,2,FALSE),"Não Cadastrado")</f>
        <v>18009</v>
      </c>
      <c r="I16" s="292" t="s">
        <v>182</v>
      </c>
      <c r="J16" s="24" t="s">
        <v>144</v>
      </c>
      <c r="K16" s="292"/>
      <c r="L16" s="419">
        <v>44547</v>
      </c>
      <c r="M16" s="419">
        <v>44547</v>
      </c>
      <c r="N16" s="391">
        <v>44664</v>
      </c>
      <c r="O16" s="299" t="s">
        <v>3809</v>
      </c>
      <c r="P16" s="388">
        <v>2.5000000000000001E-2</v>
      </c>
      <c r="Q16" s="420" t="s">
        <v>3845</v>
      </c>
      <c r="R16" s="417"/>
      <c r="S16" s="292" t="str">
        <f t="shared" si="2"/>
        <v>Não Qualificado</v>
      </c>
      <c r="T16" s="292" t="s">
        <v>146</v>
      </c>
      <c r="U16" s="292" t="s">
        <v>3846</v>
      </c>
      <c r="V16" s="299" t="s">
        <v>46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2933</v>
      </c>
      <c r="BE16" s="339" t="s">
        <v>2933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3785</v>
      </c>
      <c r="B17" s="104" t="s">
        <v>275</v>
      </c>
      <c r="C17" s="122" t="s">
        <v>272</v>
      </c>
      <c r="D17" s="292">
        <v>4831456</v>
      </c>
      <c r="E17" s="293" t="s">
        <v>64</v>
      </c>
      <c r="F17" s="293" t="s">
        <v>20</v>
      </c>
      <c r="G17" s="293" t="s">
        <v>3847</v>
      </c>
      <c r="H17" s="293" t="str">
        <f>IFERROR(VLOOKUP(G17,'Cadastro de assessores'!A:B,2,FALSE),"Não Cadastrado")</f>
        <v>12624</v>
      </c>
      <c r="I17" s="293"/>
      <c r="J17" s="24" t="s">
        <v>3788</v>
      </c>
      <c r="K17" s="292" t="s">
        <v>153</v>
      </c>
      <c r="L17" s="415">
        <v>44231</v>
      </c>
      <c r="M17" s="415">
        <v>44231</v>
      </c>
      <c r="N17" s="292"/>
      <c r="O17" s="292" t="s">
        <v>3809</v>
      </c>
      <c r="P17" s="388">
        <v>2.5000000000000001E-2</v>
      </c>
      <c r="Q17" s="421" t="s">
        <v>3848</v>
      </c>
      <c r="R17" s="417"/>
      <c r="S17" s="292" t="str">
        <f t="shared" si="2"/>
        <v>Não Qualificado</v>
      </c>
      <c r="T17" s="292" t="s">
        <v>146</v>
      </c>
      <c r="U17" s="292" t="s">
        <v>3849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3785</v>
      </c>
      <c r="B18" s="104" t="s">
        <v>3850</v>
      </c>
      <c r="C18" s="104" t="s">
        <v>3851</v>
      </c>
      <c r="D18" s="427">
        <v>8742121</v>
      </c>
      <c r="E18" s="293" t="s">
        <v>19</v>
      </c>
      <c r="F18" s="293" t="s">
        <v>49</v>
      </c>
      <c r="G18" s="293" t="s">
        <v>278</v>
      </c>
      <c r="H18" s="293" t="str">
        <f>IFERROR(VLOOKUP(G18,'Cadastro de assessores'!A:B,2,FALSE),"Não Cadastrado")</f>
        <v>17831</v>
      </c>
      <c r="I18" s="293"/>
      <c r="J18" s="24" t="s">
        <v>3788</v>
      </c>
      <c r="K18" s="292" t="s">
        <v>153</v>
      </c>
      <c r="L18" s="415">
        <v>44722</v>
      </c>
      <c r="M18" s="415">
        <v>44729</v>
      </c>
      <c r="N18" s="292"/>
      <c r="O18" s="292" t="s">
        <v>3805</v>
      </c>
      <c r="P18" s="388">
        <v>1.2E-2</v>
      </c>
      <c r="Q18" s="420"/>
      <c r="R18" s="417"/>
      <c r="S18" s="292" t="s">
        <v>254</v>
      </c>
      <c r="T18" s="292" t="s">
        <v>146</v>
      </c>
      <c r="U18" s="292" t="s">
        <v>3811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2933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3785</v>
      </c>
      <c r="B19" s="104" t="s">
        <v>291</v>
      </c>
      <c r="C19" s="104" t="s">
        <v>3852</v>
      </c>
      <c r="D19" s="293">
        <v>2931994</v>
      </c>
      <c r="E19" s="293" t="s">
        <v>64</v>
      </c>
      <c r="F19" s="293" t="s">
        <v>20</v>
      </c>
      <c r="G19" s="293" t="s">
        <v>3853</v>
      </c>
      <c r="H19" s="293" t="str">
        <f>IFERROR(VLOOKUP(G19,'Cadastro de assessores'!A:B,2,FALSE),"Não Cadastrado")</f>
        <v>1441</v>
      </c>
      <c r="I19" s="293"/>
      <c r="J19" s="24" t="s">
        <v>153</v>
      </c>
      <c r="K19" s="292" t="s">
        <v>153</v>
      </c>
      <c r="L19" s="415">
        <v>44134</v>
      </c>
      <c r="M19" s="415">
        <v>44138</v>
      </c>
      <c r="N19" s="292"/>
      <c r="O19" s="292" t="s">
        <v>3809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146</v>
      </c>
      <c r="U19" s="292" t="s">
        <v>3811</v>
      </c>
      <c r="V19" s="292" t="s">
        <v>20</v>
      </c>
      <c r="W19" s="418" t="s">
        <v>3798</v>
      </c>
      <c r="X19" s="418" t="s">
        <v>3798</v>
      </c>
      <c r="Y19" s="418" t="s">
        <v>3798</v>
      </c>
      <c r="Z19" s="418" t="s">
        <v>3798</v>
      </c>
      <c r="AA19" s="418" t="s">
        <v>3798</v>
      </c>
      <c r="AB19" s="418" t="s">
        <v>3798</v>
      </c>
      <c r="AC19" s="418" t="s">
        <v>3798</v>
      </c>
      <c r="AD19" s="418" t="s">
        <v>3798</v>
      </c>
      <c r="AE19" s="418" t="s">
        <v>3798</v>
      </c>
      <c r="AF19" s="418" t="s">
        <v>3798</v>
      </c>
      <c r="AG19" s="418" t="s">
        <v>3798</v>
      </c>
      <c r="AH19" s="418" t="s">
        <v>3798</v>
      </c>
      <c r="AI19" s="418" t="s">
        <v>3854</v>
      </c>
      <c r="AJ19" s="418" t="s">
        <v>3855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3785</v>
      </c>
      <c r="B20" s="104" t="s">
        <v>3856</v>
      </c>
      <c r="C20" s="104" t="s">
        <v>3857</v>
      </c>
      <c r="D20" s="293">
        <v>4608802</v>
      </c>
      <c r="E20" s="293" t="s">
        <v>2924</v>
      </c>
      <c r="F20" s="293" t="s">
        <v>20</v>
      </c>
      <c r="G20" s="293" t="s">
        <v>2924</v>
      </c>
      <c r="H20" s="293" t="str">
        <f>IFERROR(VLOOKUP(G20,'Cadastro de assessores'!A:B,2,FALSE),"Não Cadastrado")</f>
        <v>18986</v>
      </c>
      <c r="I20" s="293" t="s">
        <v>182</v>
      </c>
      <c r="J20" s="24" t="s">
        <v>153</v>
      </c>
      <c r="K20" s="292" t="s">
        <v>153</v>
      </c>
      <c r="L20" s="416">
        <v>44158</v>
      </c>
      <c r="M20" s="416">
        <v>44180</v>
      </c>
      <c r="N20" s="292"/>
      <c r="O20" s="292" t="s">
        <v>3795</v>
      </c>
      <c r="P20" s="388">
        <v>1.4999999999999999E-2</v>
      </c>
      <c r="Q20" s="421" t="s">
        <v>3858</v>
      </c>
      <c r="R20" s="417"/>
      <c r="S20" s="292" t="str">
        <f t="shared" si="3"/>
        <v/>
      </c>
      <c r="T20" s="293" t="s">
        <v>146</v>
      </c>
      <c r="U20" s="293" t="s">
        <v>3859</v>
      </c>
      <c r="V20" s="293" t="s">
        <v>20</v>
      </c>
      <c r="W20" s="418" t="s">
        <v>3798</v>
      </c>
      <c r="X20" s="418" t="s">
        <v>3798</v>
      </c>
      <c r="Y20" s="418" t="s">
        <v>3798</v>
      </c>
      <c r="Z20" s="418" t="s">
        <v>3798</v>
      </c>
      <c r="AA20" s="418" t="s">
        <v>3798</v>
      </c>
      <c r="AB20" s="418" t="s">
        <v>3798</v>
      </c>
      <c r="AC20" s="418" t="s">
        <v>3798</v>
      </c>
      <c r="AD20" s="418" t="s">
        <v>3798</v>
      </c>
      <c r="AE20" s="418" t="s">
        <v>3798</v>
      </c>
      <c r="AF20" s="418" t="s">
        <v>3798</v>
      </c>
      <c r="AG20" s="418" t="s">
        <v>3798</v>
      </c>
      <c r="AH20" s="418" t="s">
        <v>3798</v>
      </c>
      <c r="AI20" s="418" t="s">
        <v>3798</v>
      </c>
      <c r="AJ20" s="418" t="s">
        <v>3798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3785</v>
      </c>
      <c r="B21" s="104" t="s">
        <v>3860</v>
      </c>
      <c r="C21" s="104" t="s">
        <v>3861</v>
      </c>
      <c r="D21" s="293">
        <v>4441469</v>
      </c>
      <c r="E21" s="293" t="s">
        <v>64</v>
      </c>
      <c r="F21" s="293" t="s">
        <v>20</v>
      </c>
      <c r="G21" s="293" t="s">
        <v>3862</v>
      </c>
      <c r="H21" s="293" t="str">
        <f>IFERROR(VLOOKUP(G21,'Cadastro de assessores'!A:B,2,FALSE),"Não Cadastrado")</f>
        <v>1298</v>
      </c>
      <c r="I21" s="293"/>
      <c r="J21" s="24" t="s">
        <v>3788</v>
      </c>
      <c r="K21" s="292" t="s">
        <v>153</v>
      </c>
      <c r="L21" s="415">
        <v>44078</v>
      </c>
      <c r="M21" s="415">
        <v>44085</v>
      </c>
      <c r="N21" s="292"/>
      <c r="O21" s="292" t="s">
        <v>3795</v>
      </c>
      <c r="P21" s="388">
        <v>1.4999999999999999E-2</v>
      </c>
      <c r="Q21" s="420" t="s">
        <v>3863</v>
      </c>
      <c r="R21" s="417"/>
      <c r="S21" s="292" t="str">
        <f t="shared" si="3"/>
        <v>Não Qualificado</v>
      </c>
      <c r="T21" s="292" t="s">
        <v>146</v>
      </c>
      <c r="U21" s="292" t="s">
        <v>3803</v>
      </c>
      <c r="V21" s="292" t="s">
        <v>20</v>
      </c>
      <c r="W21" s="418" t="s">
        <v>3798</v>
      </c>
      <c r="X21" s="418" t="s">
        <v>3798</v>
      </c>
      <c r="Y21" s="418" t="s">
        <v>3798</v>
      </c>
      <c r="Z21" s="418" t="s">
        <v>3798</v>
      </c>
      <c r="AA21" s="418" t="s">
        <v>3798</v>
      </c>
      <c r="AB21" s="418" t="s">
        <v>3798</v>
      </c>
      <c r="AC21" s="418" t="s">
        <v>3798</v>
      </c>
      <c r="AD21" s="418" t="s">
        <v>3798</v>
      </c>
      <c r="AE21" s="418" t="s">
        <v>3798</v>
      </c>
      <c r="AF21" s="418" t="s">
        <v>3798</v>
      </c>
      <c r="AG21" s="418" t="s">
        <v>3798</v>
      </c>
      <c r="AH21" s="418" t="s">
        <v>3864</v>
      </c>
      <c r="AI21" s="418" t="s">
        <v>3865</v>
      </c>
      <c r="AJ21" s="418" t="s">
        <v>3866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3785</v>
      </c>
      <c r="B22" s="104" t="s">
        <v>3867</v>
      </c>
      <c r="C22" s="86" t="s">
        <v>3868</v>
      </c>
      <c r="D22" s="426">
        <v>6032020</v>
      </c>
      <c r="E22" s="293" t="s">
        <v>19</v>
      </c>
      <c r="F22" s="293" t="s">
        <v>20</v>
      </c>
      <c r="G22" s="426" t="s">
        <v>2513</v>
      </c>
      <c r="H22" s="293" t="str">
        <f>IFERROR(VLOOKUP(G22,'Cadastro de assessores'!A:B,2,FALSE),"Não Cadastrado")</f>
        <v>18256</v>
      </c>
      <c r="I22" s="293"/>
      <c r="J22" s="24" t="s">
        <v>3788</v>
      </c>
      <c r="K22" s="292" t="s">
        <v>153</v>
      </c>
      <c r="L22" s="415">
        <v>44537</v>
      </c>
      <c r="M22" s="415">
        <v>44537</v>
      </c>
      <c r="N22" s="426"/>
      <c r="O22" s="426" t="s">
        <v>3802</v>
      </c>
      <c r="P22" s="392">
        <v>7.0000000000000001E-3</v>
      </c>
      <c r="Q22" s="311" t="s">
        <v>3869</v>
      </c>
      <c r="R22" s="417"/>
      <c r="S22" s="292" t="str">
        <f t="shared" si="3"/>
        <v>Não Qualificado</v>
      </c>
      <c r="T22" s="292" t="s">
        <v>146</v>
      </c>
      <c r="U22" s="292" t="s">
        <v>3797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3785</v>
      </c>
      <c r="B23" s="104" t="s">
        <v>3870</v>
      </c>
      <c r="C23" s="122" t="s">
        <v>3871</v>
      </c>
      <c r="D23" s="292">
        <v>4656935</v>
      </c>
      <c r="E23" s="292" t="s">
        <v>64</v>
      </c>
      <c r="F23" s="292" t="s">
        <v>20</v>
      </c>
      <c r="G23" s="292" t="s">
        <v>3872</v>
      </c>
      <c r="H23" s="292" t="str">
        <f>IFERROR(VLOOKUP(G23,'Cadastro de assessores'!A:B,2,FALSE),"Não Cadastrado")</f>
        <v>13598</v>
      </c>
      <c r="I23" s="292"/>
      <c r="J23" s="24" t="s">
        <v>144</v>
      </c>
      <c r="K23" s="292" t="s">
        <v>3794</v>
      </c>
      <c r="L23" s="419">
        <v>44180</v>
      </c>
      <c r="M23" s="419">
        <v>44180</v>
      </c>
      <c r="N23" s="387">
        <v>44705</v>
      </c>
      <c r="O23" s="292" t="s">
        <v>3805</v>
      </c>
      <c r="P23" s="388">
        <v>1.2E-2</v>
      </c>
      <c r="Q23" s="420" t="s">
        <v>3873</v>
      </c>
      <c r="R23" s="417"/>
      <c r="S23" s="292" t="str">
        <f t="shared" si="3"/>
        <v>Não Qualificado</v>
      </c>
      <c r="T23" s="292" t="s">
        <v>146</v>
      </c>
      <c r="U23" s="292" t="s">
        <v>3816</v>
      </c>
      <c r="V23" s="292" t="s">
        <v>20</v>
      </c>
      <c r="W23" s="418" t="s">
        <v>3798</v>
      </c>
      <c r="X23" s="418" t="s">
        <v>3798</v>
      </c>
      <c r="Y23" s="418" t="s">
        <v>3798</v>
      </c>
      <c r="Z23" s="418" t="s">
        <v>3798</v>
      </c>
      <c r="AA23" s="418" t="s">
        <v>3798</v>
      </c>
      <c r="AB23" s="418" t="s">
        <v>3798</v>
      </c>
      <c r="AC23" s="418" t="s">
        <v>3798</v>
      </c>
      <c r="AD23" s="418" t="s">
        <v>3798</v>
      </c>
      <c r="AE23" s="418" t="s">
        <v>3798</v>
      </c>
      <c r="AF23" s="418" t="s">
        <v>3798</v>
      </c>
      <c r="AG23" s="418" t="s">
        <v>3798</v>
      </c>
      <c r="AH23" s="418" t="s">
        <v>3798</v>
      </c>
      <c r="AI23" s="418" t="s">
        <v>3798</v>
      </c>
      <c r="AJ23" s="418" t="s">
        <v>3798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3785</v>
      </c>
      <c r="B24" s="104" t="s">
        <v>3874</v>
      </c>
      <c r="C24" s="390" t="s">
        <v>3875</v>
      </c>
      <c r="D24" s="422">
        <v>7988957</v>
      </c>
      <c r="E24" s="293" t="s">
        <v>64</v>
      </c>
      <c r="F24" s="293" t="s">
        <v>20</v>
      </c>
      <c r="G24" s="293" t="s">
        <v>3876</v>
      </c>
      <c r="H24" s="293">
        <f>IFERROR(VLOOKUP(G24,'Cadastro de assessores'!A:B,2,FALSE),"Não Cadastrado")</f>
        <v>12356</v>
      </c>
      <c r="I24" s="293"/>
      <c r="J24" s="24" t="s">
        <v>3788</v>
      </c>
      <c r="K24" s="292" t="s">
        <v>153</v>
      </c>
      <c r="L24" s="415">
        <v>44636</v>
      </c>
      <c r="M24" s="415">
        <v>44655</v>
      </c>
      <c r="N24" s="292"/>
      <c r="O24" s="292" t="s">
        <v>3877</v>
      </c>
      <c r="P24" s="388">
        <v>0.01</v>
      </c>
      <c r="Q24" s="420" t="s">
        <v>3878</v>
      </c>
      <c r="R24" s="417"/>
      <c r="S24" s="292" t="str">
        <f t="shared" si="3"/>
        <v>Não Qualificado</v>
      </c>
      <c r="T24" s="292" t="s">
        <v>146</v>
      </c>
      <c r="U24" s="292" t="s">
        <v>3823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3785</v>
      </c>
      <c r="B25" s="104" t="s">
        <v>3879</v>
      </c>
      <c r="C25" s="104" t="s">
        <v>3880</v>
      </c>
      <c r="D25" s="293">
        <v>97869</v>
      </c>
      <c r="E25" s="293" t="s">
        <v>2924</v>
      </c>
      <c r="F25" s="293" t="s">
        <v>20</v>
      </c>
      <c r="G25" s="293" t="s">
        <v>2924</v>
      </c>
      <c r="H25" s="293" t="str">
        <f>IFERROR(VLOOKUP(G25,'Cadastro de assessores'!A:B,2,FALSE),"Não Cadastrado")</f>
        <v>18986</v>
      </c>
      <c r="I25" s="293" t="s">
        <v>182</v>
      </c>
      <c r="J25" s="24" t="s">
        <v>3788</v>
      </c>
      <c r="K25" s="292" t="s">
        <v>153</v>
      </c>
      <c r="L25" s="415">
        <v>44218</v>
      </c>
      <c r="M25" s="415">
        <v>44218</v>
      </c>
      <c r="N25" s="292"/>
      <c r="O25" s="292" t="s">
        <v>3795</v>
      </c>
      <c r="P25" s="388">
        <v>1.4999999999999999E-2</v>
      </c>
      <c r="Q25" s="420"/>
      <c r="R25" s="417"/>
      <c r="S25" s="292" t="str">
        <f t="shared" si="3"/>
        <v/>
      </c>
      <c r="T25" s="292" t="s">
        <v>146</v>
      </c>
      <c r="U25" s="292" t="s">
        <v>3811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3798</v>
      </c>
      <c r="AJ25" s="418" t="s">
        <v>3798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3785</v>
      </c>
      <c r="B26" s="104" t="s">
        <v>3881</v>
      </c>
      <c r="C26" s="390" t="s">
        <v>3882</v>
      </c>
      <c r="D26" s="299">
        <v>5959474</v>
      </c>
      <c r="E26" s="292" t="s">
        <v>19</v>
      </c>
      <c r="F26" s="292" t="s">
        <v>49</v>
      </c>
      <c r="G26" s="292" t="s">
        <v>329</v>
      </c>
      <c r="H26" s="292" t="str">
        <f>IFERROR(VLOOKUP(G26,'Cadastro de assessores'!A:B,2,FALSE),"Não Cadastrado")</f>
        <v>18009</v>
      </c>
      <c r="I26" s="292" t="s">
        <v>182</v>
      </c>
      <c r="J26" s="24" t="s">
        <v>144</v>
      </c>
      <c r="K26" s="292" t="s">
        <v>3794</v>
      </c>
      <c r="L26" s="387">
        <v>44405</v>
      </c>
      <c r="M26" s="387">
        <v>44405</v>
      </c>
      <c r="N26" s="299"/>
      <c r="O26" s="299" t="s">
        <v>3809</v>
      </c>
      <c r="P26" s="388">
        <v>2.5000000000000001E-2</v>
      </c>
      <c r="Q26" s="167"/>
      <c r="R26" s="417"/>
      <c r="S26" s="292" t="str">
        <f t="shared" si="3"/>
        <v/>
      </c>
      <c r="T26" s="292" t="s">
        <v>146</v>
      </c>
      <c r="U26" s="292" t="s">
        <v>3883</v>
      </c>
      <c r="V26" s="292" t="s">
        <v>3884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2933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3785</v>
      </c>
      <c r="B27" s="104" t="s">
        <v>3885</v>
      </c>
      <c r="C27" s="122" t="s">
        <v>3886</v>
      </c>
      <c r="D27" s="292">
        <v>4701151</v>
      </c>
      <c r="E27" s="292" t="s">
        <v>19</v>
      </c>
      <c r="F27" s="292" t="s">
        <v>20</v>
      </c>
      <c r="G27" s="292" t="s">
        <v>3793</v>
      </c>
      <c r="H27" s="292" t="str">
        <f>IFERROR(VLOOKUP(G27,'Cadastro de assessores'!A:B,2,FALSE),"Não Cadastrado")</f>
        <v>17679</v>
      </c>
      <c r="I27" s="292"/>
      <c r="J27" s="24" t="s">
        <v>144</v>
      </c>
      <c r="K27" s="292" t="s">
        <v>3794</v>
      </c>
      <c r="L27" s="387">
        <v>44245</v>
      </c>
      <c r="M27" s="387">
        <v>44245</v>
      </c>
      <c r="N27" s="387">
        <v>44442</v>
      </c>
      <c r="O27" s="292" t="s">
        <v>3795</v>
      </c>
      <c r="P27" s="388">
        <v>1.4999999999999999E-2</v>
      </c>
      <c r="Q27" s="420" t="s">
        <v>3887</v>
      </c>
      <c r="R27" s="417"/>
      <c r="S27" s="292" t="str">
        <f t="shared" si="3"/>
        <v>Não Qualificado</v>
      </c>
      <c r="T27" s="292" t="s">
        <v>146</v>
      </c>
      <c r="U27" s="292" t="s">
        <v>3797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2933</v>
      </c>
      <c r="BE27" s="339" t="s">
        <v>2933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3785</v>
      </c>
      <c r="B28" s="104" t="s">
        <v>3888</v>
      </c>
      <c r="C28" s="122" t="s">
        <v>3889</v>
      </c>
      <c r="D28" s="292">
        <v>4711937</v>
      </c>
      <c r="E28" s="292" t="s">
        <v>64</v>
      </c>
      <c r="F28" s="292" t="s">
        <v>20</v>
      </c>
      <c r="G28" s="292" t="s">
        <v>3890</v>
      </c>
      <c r="H28" s="292" t="str">
        <f>IFERROR(VLOOKUP(G28,'Cadastro de assessores'!A:B,2,FALSE),"Não Cadastrado")</f>
        <v>14284</v>
      </c>
      <c r="I28" s="292"/>
      <c r="J28" s="24" t="s">
        <v>144</v>
      </c>
      <c r="K28" s="292" t="s">
        <v>3794</v>
      </c>
      <c r="L28" s="387">
        <v>44202</v>
      </c>
      <c r="M28" s="387">
        <v>44202</v>
      </c>
      <c r="N28" s="292" t="s">
        <v>3891</v>
      </c>
      <c r="O28" s="292" t="s">
        <v>3789</v>
      </c>
      <c r="P28" s="388">
        <v>0.02</v>
      </c>
      <c r="Q28" s="420" t="s">
        <v>3892</v>
      </c>
      <c r="R28" s="417"/>
      <c r="S28" s="292" t="str">
        <f t="shared" si="3"/>
        <v>Não Qualificado</v>
      </c>
      <c r="T28" s="292" t="s">
        <v>146</v>
      </c>
      <c r="U28" s="292" t="s">
        <v>3816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2933</v>
      </c>
      <c r="BE28" s="339" t="s">
        <v>2933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3785</v>
      </c>
      <c r="B29" s="104" t="s">
        <v>3893</v>
      </c>
      <c r="C29" s="390" t="s">
        <v>3894</v>
      </c>
      <c r="D29" s="299">
        <v>5251498</v>
      </c>
      <c r="E29" s="293" t="s">
        <v>19</v>
      </c>
      <c r="F29" s="293" t="s">
        <v>49</v>
      </c>
      <c r="G29" s="293" t="s">
        <v>329</v>
      </c>
      <c r="H29" s="293" t="str">
        <f>IFERROR(VLOOKUP(G29,'Cadastro de assessores'!A:B,2,FALSE),"Não Cadastrado")</f>
        <v>18009</v>
      </c>
      <c r="I29" s="293"/>
      <c r="J29" s="24" t="s">
        <v>3788</v>
      </c>
      <c r="K29" s="292" t="s">
        <v>153</v>
      </c>
      <c r="L29" s="415">
        <v>44671</v>
      </c>
      <c r="M29" s="415">
        <v>44308</v>
      </c>
      <c r="N29" s="292"/>
      <c r="O29" s="292" t="s">
        <v>3809</v>
      </c>
      <c r="P29" s="388">
        <v>2.5000000000000001E-2</v>
      </c>
      <c r="Q29" s="167"/>
      <c r="R29" s="417"/>
      <c r="S29" s="292" t="str">
        <f t="shared" si="3"/>
        <v/>
      </c>
      <c r="T29" s="292" t="s">
        <v>146</v>
      </c>
      <c r="U29" s="292" t="s">
        <v>3846</v>
      </c>
      <c r="V29" s="299" t="s">
        <v>46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3785</v>
      </c>
      <c r="B30" s="104" t="s">
        <v>391</v>
      </c>
      <c r="C30" s="104" t="s">
        <v>2981</v>
      </c>
      <c r="D30" s="293">
        <v>3403198</v>
      </c>
      <c r="E30" s="293" t="s">
        <v>19</v>
      </c>
      <c r="F30" s="293" t="s">
        <v>20</v>
      </c>
      <c r="G30" s="293" t="s">
        <v>450</v>
      </c>
      <c r="H30" s="293" t="str">
        <f>IFERROR(VLOOKUP(G30,'Cadastro de assessores'!A:B,2,FALSE),"Não Cadastrado")</f>
        <v>18993</v>
      </c>
      <c r="I30" s="293"/>
      <c r="J30" s="24" t="s">
        <v>3788</v>
      </c>
      <c r="K30" s="292" t="s">
        <v>153</v>
      </c>
      <c r="L30" s="415">
        <v>44188</v>
      </c>
      <c r="M30" s="415">
        <v>43675</v>
      </c>
      <c r="N30" s="292"/>
      <c r="O30" s="292" t="s">
        <v>3802</v>
      </c>
      <c r="P30" s="428">
        <v>1E-4</v>
      </c>
      <c r="Q30" s="420"/>
      <c r="R30" s="417"/>
      <c r="S30" s="292" t="str">
        <f t="shared" si="3"/>
        <v/>
      </c>
      <c r="T30" s="292" t="s">
        <v>146</v>
      </c>
      <c r="U30" s="292" t="s">
        <v>3816</v>
      </c>
      <c r="V30" s="292" t="s">
        <v>20</v>
      </c>
      <c r="W30" s="418" t="s">
        <v>3798</v>
      </c>
      <c r="X30" s="418" t="s">
        <v>3798</v>
      </c>
      <c r="Y30" s="418" t="s">
        <v>3798</v>
      </c>
      <c r="Z30" s="418" t="s">
        <v>3798</v>
      </c>
      <c r="AA30" s="418" t="s">
        <v>3798</v>
      </c>
      <c r="AB30" s="418" t="s">
        <v>3798</v>
      </c>
      <c r="AC30" s="418" t="s">
        <v>3798</v>
      </c>
      <c r="AD30" s="418" t="s">
        <v>3798</v>
      </c>
      <c r="AE30" s="418" t="s">
        <v>3798</v>
      </c>
      <c r="AF30" s="418" t="s">
        <v>3798</v>
      </c>
      <c r="AG30" s="418" t="s">
        <v>3798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3785</v>
      </c>
      <c r="B31" s="104" t="s">
        <v>3895</v>
      </c>
      <c r="C31" s="390" t="s">
        <v>3896</v>
      </c>
      <c r="D31" s="299">
        <v>8446035</v>
      </c>
      <c r="E31" s="293" t="s">
        <v>19</v>
      </c>
      <c r="F31" s="293" t="s">
        <v>49</v>
      </c>
      <c r="G31" s="299" t="s">
        <v>278</v>
      </c>
      <c r="H31" s="293" t="str">
        <f>IFERROR(VLOOKUP(G31,'Cadastro de assessores'!A:B,2,FALSE),"Não Cadastrado")</f>
        <v>17831</v>
      </c>
      <c r="I31" s="293" t="s">
        <v>182</v>
      </c>
      <c r="J31" s="24" t="s">
        <v>3788</v>
      </c>
      <c r="K31" s="292" t="s">
        <v>162</v>
      </c>
      <c r="L31" s="293" t="s">
        <v>3897</v>
      </c>
      <c r="M31" s="415">
        <v>44692</v>
      </c>
      <c r="N31" s="299"/>
      <c r="O31" s="299" t="s">
        <v>3795</v>
      </c>
      <c r="P31" s="388">
        <v>1.4999999999999999E-2</v>
      </c>
      <c r="Q31" s="167" t="s">
        <v>3898</v>
      </c>
      <c r="R31" s="417"/>
      <c r="S31" s="292" t="str">
        <f t="shared" si="3"/>
        <v>Não Qualificado</v>
      </c>
      <c r="T31" s="292" t="s">
        <v>146</v>
      </c>
      <c r="U31" s="292" t="s">
        <v>3841</v>
      </c>
      <c r="V31" s="299" t="s">
        <v>49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2933</v>
      </c>
      <c r="BE31" s="339" t="s">
        <v>2933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3785</v>
      </c>
      <c r="B32" s="104" t="s">
        <v>397</v>
      </c>
      <c r="C32" s="104" t="s">
        <v>3899</v>
      </c>
      <c r="D32" s="293">
        <v>4425564</v>
      </c>
      <c r="E32" s="293" t="s">
        <v>19</v>
      </c>
      <c r="F32" s="293" t="s">
        <v>20</v>
      </c>
      <c r="G32" s="293" t="s">
        <v>373</v>
      </c>
      <c r="H32" s="293">
        <f>IFERROR(VLOOKUP(G32,'Cadastro de assessores'!A:B,2,FALSE),"Não Cadastrado")</f>
        <v>12359</v>
      </c>
      <c r="I32" s="293"/>
      <c r="J32" s="24" t="s">
        <v>3788</v>
      </c>
      <c r="K32" s="292" t="s">
        <v>153</v>
      </c>
      <c r="L32" s="415">
        <v>44076</v>
      </c>
      <c r="M32" s="415">
        <v>44076</v>
      </c>
      <c r="N32" s="292"/>
      <c r="O32" s="292" t="s">
        <v>3805</v>
      </c>
      <c r="P32" s="388">
        <v>1.2E-2</v>
      </c>
      <c r="Q32" s="420" t="s">
        <v>3900</v>
      </c>
      <c r="R32" s="417"/>
      <c r="S32" s="292" t="str">
        <f t="shared" si="3"/>
        <v>Não Qualificado</v>
      </c>
      <c r="T32" s="292" t="s">
        <v>146</v>
      </c>
      <c r="U32" s="292" t="s">
        <v>3823</v>
      </c>
      <c r="V32" s="292" t="s">
        <v>20</v>
      </c>
      <c r="W32" s="418" t="s">
        <v>3798</v>
      </c>
      <c r="X32" s="418" t="s">
        <v>3798</v>
      </c>
      <c r="Y32" s="418" t="s">
        <v>3798</v>
      </c>
      <c r="Z32" s="418" t="s">
        <v>3798</v>
      </c>
      <c r="AA32" s="418" t="s">
        <v>3798</v>
      </c>
      <c r="AB32" s="418" t="s">
        <v>3798</v>
      </c>
      <c r="AC32" s="418" t="s">
        <v>3798</v>
      </c>
      <c r="AD32" s="418" t="s">
        <v>3798</v>
      </c>
      <c r="AE32" s="418" t="s">
        <v>3798</v>
      </c>
      <c r="AF32" s="418" t="s">
        <v>3798</v>
      </c>
      <c r="AG32" s="418" t="s">
        <v>3798</v>
      </c>
      <c r="AH32" s="418" t="s">
        <v>3901</v>
      </c>
      <c r="AI32" s="418" t="s">
        <v>3902</v>
      </c>
      <c r="AJ32" s="418" t="s">
        <v>3903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3785</v>
      </c>
      <c r="B33" s="104" t="s">
        <v>400</v>
      </c>
      <c r="C33" s="390" t="s">
        <v>3904</v>
      </c>
      <c r="D33" s="299">
        <v>5613795</v>
      </c>
      <c r="E33" s="293" t="s">
        <v>19</v>
      </c>
      <c r="F33" s="293" t="s">
        <v>49</v>
      </c>
      <c r="G33" s="299" t="s">
        <v>278</v>
      </c>
      <c r="H33" s="299" t="str">
        <f>IFERROR(VLOOKUP(G33,'Cadastro de assessores'!A:B,2,FALSE),"Não Cadastrado")</f>
        <v>17831</v>
      </c>
      <c r="I33" s="299" t="s">
        <v>182</v>
      </c>
      <c r="J33" s="24" t="s">
        <v>3788</v>
      </c>
      <c r="K33" s="292" t="s">
        <v>153</v>
      </c>
      <c r="L33" s="415">
        <v>44351</v>
      </c>
      <c r="M33" s="415">
        <v>44351</v>
      </c>
      <c r="N33" s="292"/>
      <c r="O33" s="292" t="s">
        <v>3795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146</v>
      </c>
      <c r="U33" s="292" t="s">
        <v>3905</v>
      </c>
      <c r="V33" s="299" t="s">
        <v>49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3785</v>
      </c>
      <c r="B34" s="104" t="s">
        <v>3906</v>
      </c>
      <c r="C34" s="390" t="s">
        <v>47</v>
      </c>
      <c r="D34" s="299">
        <v>429563</v>
      </c>
      <c r="E34" s="293" t="s">
        <v>19</v>
      </c>
      <c r="F34" s="293" t="s">
        <v>49</v>
      </c>
      <c r="G34" s="293" t="s">
        <v>50</v>
      </c>
      <c r="H34" s="299">
        <f>IFERROR(VLOOKUP(G34,'Cadastro de assessores'!A:B,2,FALSE),"Não Cadastrado")</f>
        <v>12331</v>
      </c>
      <c r="I34" s="293" t="s">
        <v>182</v>
      </c>
      <c r="J34" s="24" t="s">
        <v>3788</v>
      </c>
      <c r="K34" s="292" t="s">
        <v>153</v>
      </c>
      <c r="L34" s="423">
        <v>44820</v>
      </c>
      <c r="M34" s="423">
        <v>44820</v>
      </c>
      <c r="N34" s="292"/>
      <c r="O34" s="292" t="s">
        <v>3795</v>
      </c>
      <c r="P34" s="388">
        <v>1.4999999999999999E-2</v>
      </c>
      <c r="Q34" s="420"/>
      <c r="R34" s="417"/>
      <c r="S34" s="292"/>
      <c r="T34" s="292"/>
      <c r="U34" s="292"/>
      <c r="V34" s="292" t="s">
        <v>49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3785</v>
      </c>
      <c r="B35" s="104" t="s">
        <v>415</v>
      </c>
      <c r="C35" s="390" t="s">
        <v>413</v>
      </c>
      <c r="D35" s="299">
        <v>4085020</v>
      </c>
      <c r="E35" s="293" t="s">
        <v>19</v>
      </c>
      <c r="F35" s="293" t="s">
        <v>49</v>
      </c>
      <c r="G35" s="293" t="s">
        <v>167</v>
      </c>
      <c r="H35" s="293" t="s">
        <v>3907</v>
      </c>
      <c r="I35" s="293" t="s">
        <v>182</v>
      </c>
      <c r="J35" s="24" t="s">
        <v>153</v>
      </c>
      <c r="K35" s="292" t="s">
        <v>153</v>
      </c>
      <c r="L35" s="423">
        <v>44767</v>
      </c>
      <c r="M35" s="423">
        <v>44767</v>
      </c>
      <c r="N35" s="292"/>
      <c r="O35" s="292" t="s">
        <v>3802</v>
      </c>
      <c r="P35" s="388">
        <v>7.0000000000000001E-3</v>
      </c>
      <c r="Q35" s="420" t="s">
        <v>3908</v>
      </c>
      <c r="R35" s="417"/>
      <c r="S35" s="292" t="s">
        <v>254</v>
      </c>
      <c r="T35" s="292" t="s">
        <v>146</v>
      </c>
      <c r="U35" s="292" t="s">
        <v>3841</v>
      </c>
      <c r="V35" s="292" t="s">
        <v>49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2933</v>
      </c>
      <c r="BE35" s="339" t="s">
        <v>2933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3785</v>
      </c>
      <c r="B36" s="104" t="s">
        <v>3909</v>
      </c>
      <c r="C36" s="390" t="s">
        <v>3910</v>
      </c>
      <c r="D36" s="299">
        <v>6582452</v>
      </c>
      <c r="E36" s="293" t="s">
        <v>19</v>
      </c>
      <c r="F36" s="293" t="s">
        <v>49</v>
      </c>
      <c r="G36" s="293" t="s">
        <v>329</v>
      </c>
      <c r="H36" s="299" t="str">
        <f>IFERROR(VLOOKUP(G36,'Cadastro de assessores'!A:B,2,FALSE),"Não Cadastrado")</f>
        <v>18009</v>
      </c>
      <c r="I36" s="293" t="s">
        <v>182</v>
      </c>
      <c r="J36" s="24" t="s">
        <v>144</v>
      </c>
      <c r="K36" s="292" t="s">
        <v>153</v>
      </c>
      <c r="L36" s="391">
        <v>44454</v>
      </c>
      <c r="M36" s="391">
        <v>44460</v>
      </c>
      <c r="N36" s="429">
        <v>44838</v>
      </c>
      <c r="O36" s="426" t="s">
        <v>3911</v>
      </c>
      <c r="P36" s="388">
        <v>8.0000000000000002E-3</v>
      </c>
      <c r="Q36" s="167" t="s">
        <v>3912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146</v>
      </c>
      <c r="U36" s="292" t="s">
        <v>3846</v>
      </c>
      <c r="V36" s="299" t="s">
        <v>46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3913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3785</v>
      </c>
      <c r="B37" s="104" t="s">
        <v>3914</v>
      </c>
      <c r="C37" s="390" t="s">
        <v>3915</v>
      </c>
      <c r="D37" s="292">
        <v>4432780</v>
      </c>
      <c r="E37" s="293" t="s">
        <v>19</v>
      </c>
      <c r="F37" s="293" t="s">
        <v>49</v>
      </c>
      <c r="G37" s="293" t="s">
        <v>329</v>
      </c>
      <c r="H37" s="293" t="str">
        <f>IFERROR(VLOOKUP(G37,'Cadastro de assessores'!A:B,2,FALSE),"Não Cadastrado")</f>
        <v>18009</v>
      </c>
      <c r="I37" s="293" t="s">
        <v>182</v>
      </c>
      <c r="J37" s="24" t="s">
        <v>3788</v>
      </c>
      <c r="K37" s="292" t="s">
        <v>153</v>
      </c>
      <c r="L37" s="415">
        <v>44078</v>
      </c>
      <c r="M37" s="415">
        <v>44078</v>
      </c>
      <c r="N37" s="292"/>
      <c r="O37" s="292" t="s">
        <v>3809</v>
      </c>
      <c r="P37" s="388">
        <v>2.5000000000000001E-2</v>
      </c>
      <c r="Q37" s="421" t="s">
        <v>3916</v>
      </c>
      <c r="R37" s="417"/>
      <c r="S37" s="292" t="str">
        <f t="shared" si="4"/>
        <v>Não Qualificado</v>
      </c>
      <c r="T37" s="293" t="s">
        <v>188</v>
      </c>
      <c r="U37" s="293" t="s">
        <v>3797</v>
      </c>
      <c r="V37" s="293" t="s">
        <v>20</v>
      </c>
      <c r="W37" s="418" t="s">
        <v>3798</v>
      </c>
      <c r="X37" s="418" t="s">
        <v>3798</v>
      </c>
      <c r="Y37" s="418" t="s">
        <v>3798</v>
      </c>
      <c r="Z37" s="418" t="s">
        <v>3798</v>
      </c>
      <c r="AA37" s="418" t="s">
        <v>3798</v>
      </c>
      <c r="AB37" s="418" t="s">
        <v>3798</v>
      </c>
      <c r="AC37" s="418" t="s">
        <v>3798</v>
      </c>
      <c r="AD37" s="418" t="s">
        <v>3798</v>
      </c>
      <c r="AE37" s="418" t="s">
        <v>3798</v>
      </c>
      <c r="AF37" s="418" t="s">
        <v>3798</v>
      </c>
      <c r="AG37" s="418" t="s">
        <v>3798</v>
      </c>
      <c r="AH37" s="418" t="s">
        <v>3917</v>
      </c>
      <c r="AI37" s="418" t="s">
        <v>3918</v>
      </c>
      <c r="AJ37" s="418" t="s">
        <v>3919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3785</v>
      </c>
      <c r="B38" s="104" t="s">
        <v>3920</v>
      </c>
      <c r="C38" s="122" t="s">
        <v>3921</v>
      </c>
      <c r="D38" s="430">
        <v>8104478</v>
      </c>
      <c r="E38" s="293" t="s">
        <v>19</v>
      </c>
      <c r="F38" s="293" t="s">
        <v>49</v>
      </c>
      <c r="G38" s="293" t="s">
        <v>2037</v>
      </c>
      <c r="H38" s="293">
        <f>IFERROR(VLOOKUP(G38,'Cadastro de assessores'!A:B,2,FALSE),"Não Cadastrado")</f>
        <v>12350</v>
      </c>
      <c r="I38" s="293"/>
      <c r="J38" s="24" t="s">
        <v>3788</v>
      </c>
      <c r="K38" s="292" t="s">
        <v>153</v>
      </c>
      <c r="L38" s="423">
        <v>44798</v>
      </c>
      <c r="M38" s="423">
        <v>44812</v>
      </c>
      <c r="N38" s="299"/>
      <c r="O38" s="299" t="s">
        <v>3802</v>
      </c>
      <c r="P38" s="388">
        <v>0.01</v>
      </c>
      <c r="Q38" s="420" t="s">
        <v>3922</v>
      </c>
      <c r="R38" s="417"/>
      <c r="S38" s="292"/>
      <c r="T38" s="293"/>
      <c r="U38" s="293"/>
      <c r="V38" s="293" t="s">
        <v>49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3785</v>
      </c>
      <c r="B39" s="104" t="s">
        <v>426</v>
      </c>
      <c r="C39" s="122" t="s">
        <v>424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3788</v>
      </c>
      <c r="K39" s="292" t="s">
        <v>153</v>
      </c>
      <c r="L39" s="423">
        <v>44631</v>
      </c>
      <c r="M39" s="423">
        <v>44636</v>
      </c>
      <c r="N39" s="299"/>
      <c r="O39" s="299" t="s">
        <v>3802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146</v>
      </c>
      <c r="U39" s="293" t="s">
        <v>3923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3785</v>
      </c>
      <c r="B40" s="104" t="s">
        <v>3924</v>
      </c>
      <c r="C40" s="122" t="s">
        <v>3925</v>
      </c>
      <c r="D40" s="292">
        <v>4785856</v>
      </c>
      <c r="E40" s="293" t="s">
        <v>19</v>
      </c>
      <c r="F40" s="293" t="s">
        <v>20</v>
      </c>
      <c r="G40" s="293" t="s">
        <v>373</v>
      </c>
      <c r="H40" s="293">
        <f>IFERROR(VLOOKUP(G40,'Cadastro de assessores'!A:B,2,FALSE),"Não Cadastrado")</f>
        <v>12359</v>
      </c>
      <c r="I40" s="293"/>
      <c r="J40" s="24" t="s">
        <v>3788</v>
      </c>
      <c r="K40" s="292" t="s">
        <v>153</v>
      </c>
      <c r="L40" s="415">
        <v>44582</v>
      </c>
      <c r="M40" s="415">
        <v>44217</v>
      </c>
      <c r="N40" s="292"/>
      <c r="O40" s="292" t="s">
        <v>3795</v>
      </c>
      <c r="P40" s="388">
        <v>1.4999999999999999E-2</v>
      </c>
      <c r="Q40" s="420" t="s">
        <v>3900</v>
      </c>
      <c r="R40" s="417"/>
      <c r="S40" s="292" t="str">
        <f t="shared" si="5"/>
        <v>Não Qualificado</v>
      </c>
      <c r="T40" s="293" t="s">
        <v>146</v>
      </c>
      <c r="U40" s="293" t="s">
        <v>3797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3798</v>
      </c>
      <c r="AJ40" s="418"/>
      <c r="AK40" s="339" t="s">
        <v>3148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3785</v>
      </c>
      <c r="B41" s="104" t="s">
        <v>3926</v>
      </c>
      <c r="C41" s="390" t="s">
        <v>3927</v>
      </c>
      <c r="D41" s="299">
        <v>6456469</v>
      </c>
      <c r="E41" s="293" t="s">
        <v>19</v>
      </c>
      <c r="F41" s="293" t="s">
        <v>20</v>
      </c>
      <c r="G41" s="293" t="s">
        <v>801</v>
      </c>
      <c r="H41" s="293" t="str">
        <f>IFERROR(VLOOKUP(G41,'Cadastro de assessores'!A:B,2,FALSE),"Não Cadastrado")</f>
        <v>18467</v>
      </c>
      <c r="I41" s="293"/>
      <c r="J41" s="24" t="s">
        <v>144</v>
      </c>
      <c r="K41" s="292" t="s">
        <v>153</v>
      </c>
      <c r="L41" s="415">
        <v>44463</v>
      </c>
      <c r="M41" s="415">
        <v>44466</v>
      </c>
      <c r="N41" s="391">
        <v>45154</v>
      </c>
      <c r="O41" s="299" t="s">
        <v>3789</v>
      </c>
      <c r="P41" s="388">
        <v>0.02</v>
      </c>
      <c r="Q41" s="167" t="s">
        <v>3928</v>
      </c>
      <c r="R41" s="417"/>
      <c r="S41" s="292" t="str">
        <f t="shared" si="5"/>
        <v>Não Qualificado</v>
      </c>
      <c r="T41" s="292" t="s">
        <v>146</v>
      </c>
      <c r="U41" s="292" t="s">
        <v>3929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3785</v>
      </c>
      <c r="B42" s="104" t="s">
        <v>3930</v>
      </c>
      <c r="C42" s="390" t="s">
        <v>3931</v>
      </c>
      <c r="D42" s="299">
        <v>5650271</v>
      </c>
      <c r="E42" s="292" t="s">
        <v>64</v>
      </c>
      <c r="F42" s="292" t="s">
        <v>20</v>
      </c>
      <c r="G42" s="292" t="s">
        <v>3634</v>
      </c>
      <c r="H42" s="292" t="str">
        <f>IFERROR(VLOOKUP(G42,'Cadastro de assessores'!A:B,2,FALSE),"Não Cadastrado")</f>
        <v>14574</v>
      </c>
      <c r="I42" s="292"/>
      <c r="J42" s="24" t="s">
        <v>144</v>
      </c>
      <c r="K42" s="292" t="s">
        <v>3794</v>
      </c>
      <c r="L42" s="387">
        <v>44362</v>
      </c>
      <c r="M42" s="387">
        <v>44362</v>
      </c>
      <c r="N42" s="387">
        <v>44680</v>
      </c>
      <c r="O42" s="292" t="s">
        <v>3805</v>
      </c>
      <c r="P42" s="388">
        <v>1.2E-2</v>
      </c>
      <c r="Q42" s="167" t="s">
        <v>3932</v>
      </c>
      <c r="R42" s="417"/>
      <c r="S42" s="292" t="str">
        <f t="shared" si="5"/>
        <v/>
      </c>
      <c r="T42" s="292" t="s">
        <v>146</v>
      </c>
      <c r="U42" s="292" t="s">
        <v>3933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2933</v>
      </c>
      <c r="BE42" s="339" t="s">
        <v>2933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3785</v>
      </c>
      <c r="B43" s="104" t="s">
        <v>3934</v>
      </c>
      <c r="C43" s="390" t="s">
        <v>3935</v>
      </c>
      <c r="D43" s="299">
        <v>5167097</v>
      </c>
      <c r="E43" s="293" t="s">
        <v>19</v>
      </c>
      <c r="F43" s="293" t="s">
        <v>49</v>
      </c>
      <c r="G43" s="293" t="s">
        <v>329</v>
      </c>
      <c r="H43" s="293" t="str">
        <f>IFERROR(VLOOKUP(G43,'Cadastro de assessores'!A:B,2,FALSE),"Não Cadastrado")</f>
        <v>18009</v>
      </c>
      <c r="I43" s="293"/>
      <c r="J43" s="24" t="s">
        <v>3788</v>
      </c>
      <c r="K43" s="292" t="s">
        <v>153</v>
      </c>
      <c r="L43" s="415">
        <v>44295</v>
      </c>
      <c r="M43" s="415">
        <v>44298</v>
      </c>
      <c r="N43" s="292"/>
      <c r="O43" s="292" t="s">
        <v>3805</v>
      </c>
      <c r="P43" s="388">
        <v>1.2E-2</v>
      </c>
      <c r="Q43" s="167" t="s">
        <v>3936</v>
      </c>
      <c r="R43" s="417"/>
      <c r="S43" s="292" t="str">
        <f t="shared" si="5"/>
        <v/>
      </c>
      <c r="T43" s="292" t="s">
        <v>146</v>
      </c>
      <c r="U43" s="292" t="s">
        <v>3883</v>
      </c>
      <c r="V43" s="292" t="s">
        <v>3884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2933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3785</v>
      </c>
      <c r="B44" s="104" t="s">
        <v>3937</v>
      </c>
      <c r="C44" s="122" t="s">
        <v>3938</v>
      </c>
      <c r="D44" s="292">
        <v>3214407</v>
      </c>
      <c r="E44" s="293" t="s">
        <v>19</v>
      </c>
      <c r="F44" s="293" t="s">
        <v>49</v>
      </c>
      <c r="G44" s="293" t="s">
        <v>167</v>
      </c>
      <c r="H44" s="292" t="str">
        <f>IFERROR(VLOOKUP(G44,'Cadastro de assessores'!A:B,2,FALSE),"Não Cadastrado")</f>
        <v>18890</v>
      </c>
      <c r="I44" s="292"/>
      <c r="J44" s="24" t="s">
        <v>3788</v>
      </c>
      <c r="K44" s="292" t="s">
        <v>162</v>
      </c>
      <c r="L44" s="293" t="s">
        <v>3148</v>
      </c>
      <c r="M44" s="415"/>
      <c r="N44" s="292"/>
      <c r="O44" s="292" t="s">
        <v>3809</v>
      </c>
      <c r="P44" s="388">
        <v>2.5000000000000001E-2</v>
      </c>
      <c r="Q44" s="420"/>
      <c r="R44" s="417"/>
      <c r="S44" s="292"/>
      <c r="T44" s="292"/>
      <c r="U44" s="292"/>
      <c r="V44" s="292" t="s">
        <v>49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3785</v>
      </c>
      <c r="B45" s="104" t="s">
        <v>3939</v>
      </c>
      <c r="C45" s="122" t="s">
        <v>3940</v>
      </c>
      <c r="D45" s="292">
        <v>2352697</v>
      </c>
      <c r="E45" s="292" t="s">
        <v>2924</v>
      </c>
      <c r="F45" s="292" t="s">
        <v>20</v>
      </c>
      <c r="G45" s="292" t="s">
        <v>2924</v>
      </c>
      <c r="H45" s="292" t="str">
        <f>IFERROR(VLOOKUP(G45,'Cadastro de assessores'!A:B,2,FALSE),"Não Cadastrado")</f>
        <v>18986</v>
      </c>
      <c r="I45" s="292"/>
      <c r="J45" s="24" t="s">
        <v>144</v>
      </c>
      <c r="K45" s="292" t="s">
        <v>3794</v>
      </c>
      <c r="L45" s="387">
        <v>43838</v>
      </c>
      <c r="M45" s="387">
        <v>43838</v>
      </c>
      <c r="N45" s="387">
        <v>44042</v>
      </c>
      <c r="O45" s="292" t="s">
        <v>3941</v>
      </c>
      <c r="P45" s="388">
        <v>2.5000000000000001E-2</v>
      </c>
      <c r="Q45" s="420" t="s">
        <v>3942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146</v>
      </c>
      <c r="U45" s="292" t="s">
        <v>3929</v>
      </c>
      <c r="V45" s="292" t="s">
        <v>20</v>
      </c>
      <c r="W45" s="418" t="s">
        <v>3798</v>
      </c>
      <c r="X45" s="418" t="s">
        <v>3798</v>
      </c>
      <c r="Y45" s="418" t="s">
        <v>3798</v>
      </c>
      <c r="Z45" s="418" t="s">
        <v>3943</v>
      </c>
      <c r="AA45" s="418" t="s">
        <v>3944</v>
      </c>
      <c r="AB45" s="418" t="s">
        <v>3945</v>
      </c>
      <c r="AC45" s="418" t="s">
        <v>3946</v>
      </c>
      <c r="AD45" s="418" t="s">
        <v>3947</v>
      </c>
      <c r="AE45" s="418" t="s">
        <v>3798</v>
      </c>
      <c r="AF45" s="418" t="s">
        <v>3798</v>
      </c>
      <c r="AG45" s="418" t="s">
        <v>3798</v>
      </c>
      <c r="AH45" s="418"/>
      <c r="AI45" s="418"/>
      <c r="AJ45" s="418"/>
      <c r="AK45" s="339"/>
      <c r="AL45" s="339"/>
      <c r="AM45" s="339" t="s">
        <v>3148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2933</v>
      </c>
      <c r="BE45" s="339" t="s">
        <v>2933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3785</v>
      </c>
      <c r="B46" s="104" t="s">
        <v>3948</v>
      </c>
      <c r="C46" s="122" t="s">
        <v>3949</v>
      </c>
      <c r="D46" s="292">
        <v>3653911</v>
      </c>
      <c r="E46" s="293" t="s">
        <v>19</v>
      </c>
      <c r="F46" s="293" t="s">
        <v>49</v>
      </c>
      <c r="G46" s="293" t="s">
        <v>50</v>
      </c>
      <c r="H46" s="293"/>
      <c r="I46" s="293"/>
      <c r="J46" s="24" t="s">
        <v>3788</v>
      </c>
      <c r="K46" s="293"/>
      <c r="L46" s="415"/>
      <c r="M46" s="415">
        <v>44936</v>
      </c>
      <c r="N46" s="292"/>
      <c r="O46" s="292" t="s">
        <v>3802</v>
      </c>
      <c r="P46" s="388">
        <v>1.2E-2</v>
      </c>
      <c r="Q46" s="420"/>
      <c r="R46" s="417"/>
      <c r="S46" s="292"/>
      <c r="T46" s="292"/>
      <c r="U46" s="292"/>
      <c r="V46" s="292" t="s">
        <v>49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3785</v>
      </c>
      <c r="B47" s="104" t="s">
        <v>3950</v>
      </c>
      <c r="C47" s="122" t="s">
        <v>3951</v>
      </c>
      <c r="D47" s="292">
        <v>3022313</v>
      </c>
      <c r="E47" s="293" t="s">
        <v>19</v>
      </c>
      <c r="F47" s="293" t="s">
        <v>20</v>
      </c>
      <c r="G47" s="293" t="s">
        <v>3952</v>
      </c>
      <c r="H47" s="293" t="str">
        <f>IFERROR(VLOOKUP(G47,'Cadastro de assessores'!A:B,2,FALSE),"Não Cadastrado")</f>
        <v>16855</v>
      </c>
      <c r="I47" s="293"/>
      <c r="J47" s="24" t="s">
        <v>153</v>
      </c>
      <c r="K47" s="293" t="s">
        <v>153</v>
      </c>
      <c r="L47" s="415">
        <v>43964</v>
      </c>
      <c r="M47" s="415">
        <v>44061</v>
      </c>
      <c r="N47" s="292"/>
      <c r="O47" s="292" t="s">
        <v>3795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146</v>
      </c>
      <c r="U47" s="292" t="s">
        <v>3923</v>
      </c>
      <c r="V47" s="292" t="s">
        <v>20</v>
      </c>
      <c r="W47" s="418" t="s">
        <v>3798</v>
      </c>
      <c r="X47" s="418" t="s">
        <v>3798</v>
      </c>
      <c r="Y47" s="418" t="s">
        <v>3798</v>
      </c>
      <c r="Z47" s="418" t="s">
        <v>3798</v>
      </c>
      <c r="AA47" s="418" t="s">
        <v>3798</v>
      </c>
      <c r="AB47" s="418" t="s">
        <v>3798</v>
      </c>
      <c r="AC47" s="418" t="s">
        <v>3798</v>
      </c>
      <c r="AD47" s="418" t="s">
        <v>3798</v>
      </c>
      <c r="AE47" s="418" t="s">
        <v>3798</v>
      </c>
      <c r="AF47" s="418" t="s">
        <v>3798</v>
      </c>
      <c r="AG47" s="418" t="s">
        <v>3953</v>
      </c>
      <c r="AH47" s="418" t="s">
        <v>3954</v>
      </c>
      <c r="AI47" s="418" t="s">
        <v>3955</v>
      </c>
      <c r="AJ47" s="418" t="s">
        <v>3956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3785</v>
      </c>
      <c r="B48" s="104" t="s">
        <v>3957</v>
      </c>
      <c r="C48" s="122" t="s">
        <v>3958</v>
      </c>
      <c r="D48" s="292">
        <v>4744962</v>
      </c>
      <c r="E48" s="293" t="s">
        <v>2924</v>
      </c>
      <c r="F48" s="293" t="s">
        <v>20</v>
      </c>
      <c r="G48" s="293" t="s">
        <v>2925</v>
      </c>
      <c r="H48" s="293" t="str">
        <f>IFERROR(VLOOKUP(G48,'Cadastro de assessores'!A:B,2,FALSE),"Não Cadastrado")</f>
        <v>17573</v>
      </c>
      <c r="I48" s="293"/>
      <c r="J48" s="24" t="s">
        <v>3788</v>
      </c>
      <c r="K48" s="292" t="s">
        <v>162</v>
      </c>
      <c r="L48" s="293" t="s">
        <v>3148</v>
      </c>
      <c r="M48" s="424"/>
      <c r="N48" s="292"/>
      <c r="O48" s="292" t="s">
        <v>3805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146</v>
      </c>
      <c r="U48" s="292" t="s">
        <v>3846</v>
      </c>
      <c r="V48" s="292" t="s">
        <v>46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2933</v>
      </c>
      <c r="BE48" s="339" t="s">
        <v>2933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3785</v>
      </c>
      <c r="B49" s="104" t="s">
        <v>3959</v>
      </c>
      <c r="C49" s="390" t="s">
        <v>3960</v>
      </c>
      <c r="D49" s="292">
        <v>4448534</v>
      </c>
      <c r="E49" s="293" t="s">
        <v>19</v>
      </c>
      <c r="F49" s="293" t="s">
        <v>49</v>
      </c>
      <c r="G49" s="293" t="s">
        <v>329</v>
      </c>
      <c r="H49" s="293" t="str">
        <f>IFERROR(VLOOKUP(G49,'Cadastro de assessores'!A:B,2,FALSE),"Não Cadastrado")</f>
        <v>18009</v>
      </c>
      <c r="I49" s="293"/>
      <c r="J49" s="24" t="s">
        <v>144</v>
      </c>
      <c r="K49" s="293" t="s">
        <v>153</v>
      </c>
      <c r="L49" s="415">
        <v>44090</v>
      </c>
      <c r="M49" s="415">
        <v>44090</v>
      </c>
      <c r="N49" s="387">
        <v>44942</v>
      </c>
      <c r="O49" s="292" t="s">
        <v>3809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146</v>
      </c>
      <c r="U49" s="292" t="s">
        <v>3823</v>
      </c>
      <c r="V49" s="292" t="s">
        <v>20</v>
      </c>
      <c r="W49" s="418" t="s">
        <v>3798</v>
      </c>
      <c r="X49" s="418" t="s">
        <v>3798</v>
      </c>
      <c r="Y49" s="418" t="s">
        <v>3798</v>
      </c>
      <c r="Z49" s="418" t="s">
        <v>3798</v>
      </c>
      <c r="AA49" s="418" t="s">
        <v>3798</v>
      </c>
      <c r="AB49" s="418" t="s">
        <v>3798</v>
      </c>
      <c r="AC49" s="418" t="s">
        <v>3798</v>
      </c>
      <c r="AD49" s="418" t="s">
        <v>3798</v>
      </c>
      <c r="AE49" s="418" t="s">
        <v>3798</v>
      </c>
      <c r="AF49" s="418" t="s">
        <v>3798</v>
      </c>
      <c r="AG49" s="418" t="s">
        <v>3798</v>
      </c>
      <c r="AH49" s="418" t="s">
        <v>3961</v>
      </c>
      <c r="AI49" s="418" t="s">
        <v>3962</v>
      </c>
      <c r="AJ49" s="418" t="s">
        <v>3963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3785</v>
      </c>
      <c r="B50" s="104" t="s">
        <v>3964</v>
      </c>
      <c r="C50" s="390" t="s">
        <v>3965</v>
      </c>
      <c r="D50" s="299">
        <v>3533638</v>
      </c>
      <c r="E50" s="292" t="s">
        <v>19</v>
      </c>
      <c r="F50" s="292" t="s">
        <v>20</v>
      </c>
      <c r="G50" s="292" t="s">
        <v>3683</v>
      </c>
      <c r="H50" s="292" t="str">
        <f>IFERROR(VLOOKUP(G50,'Cadastro de assessores'!A:B,2,FALSE),"Não Cadastrado")</f>
        <v>18266</v>
      </c>
      <c r="I50" s="292"/>
      <c r="J50" s="24" t="s">
        <v>144</v>
      </c>
      <c r="K50" s="292" t="s">
        <v>3794</v>
      </c>
      <c r="L50" s="387">
        <v>44354</v>
      </c>
      <c r="M50" s="387">
        <v>44354</v>
      </c>
      <c r="N50" s="419">
        <v>44559</v>
      </c>
      <c r="O50" s="292" t="s">
        <v>3809</v>
      </c>
      <c r="P50" s="388">
        <v>2.5000000000000001E-2</v>
      </c>
      <c r="Q50" s="420" t="s">
        <v>3966</v>
      </c>
      <c r="R50" s="417"/>
      <c r="S50" s="292" t="str">
        <f t="shared" si="6"/>
        <v>Não Qualificado</v>
      </c>
      <c r="T50" s="292" t="s">
        <v>146</v>
      </c>
      <c r="U50" s="292" t="s">
        <v>3967</v>
      </c>
      <c r="V50" s="299" t="s">
        <v>49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2933</v>
      </c>
      <c r="BE50" s="339" t="s">
        <v>2933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3785</v>
      </c>
      <c r="B51" s="104" t="s">
        <v>3968</v>
      </c>
      <c r="C51" s="122" t="s">
        <v>3969</v>
      </c>
      <c r="D51" s="292">
        <v>4859203</v>
      </c>
      <c r="E51" s="292" t="s">
        <v>19</v>
      </c>
      <c r="F51" s="292" t="s">
        <v>49</v>
      </c>
      <c r="G51" s="292" t="s">
        <v>329</v>
      </c>
      <c r="H51" s="292" t="str">
        <f>IFERROR(VLOOKUP(G51,'Cadastro de assessores'!A:B,2,FALSE),"Não Cadastrado")</f>
        <v>18009</v>
      </c>
      <c r="I51" s="292"/>
      <c r="J51" s="24" t="s">
        <v>144</v>
      </c>
      <c r="K51" s="292" t="s">
        <v>3794</v>
      </c>
      <c r="L51" s="387">
        <v>44239</v>
      </c>
      <c r="M51" s="387">
        <v>44239</v>
      </c>
      <c r="N51" s="387">
        <v>44700</v>
      </c>
      <c r="O51" s="292" t="s">
        <v>3789</v>
      </c>
      <c r="P51" s="388">
        <v>0.02</v>
      </c>
      <c r="Q51" s="420" t="s">
        <v>3970</v>
      </c>
      <c r="R51" s="417"/>
      <c r="S51" s="292" t="str">
        <f t="shared" si="6"/>
        <v>Não Qualificado</v>
      </c>
      <c r="T51" s="292" t="s">
        <v>146</v>
      </c>
      <c r="U51" s="292" t="s">
        <v>3846</v>
      </c>
      <c r="V51" s="292" t="s">
        <v>46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2933</v>
      </c>
      <c r="BE51" s="339" t="s">
        <v>2933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3785</v>
      </c>
      <c r="B52" s="104" t="s">
        <v>3971</v>
      </c>
      <c r="C52" s="122" t="s">
        <v>3972</v>
      </c>
      <c r="D52" s="292">
        <v>4409995</v>
      </c>
      <c r="E52" s="292" t="s">
        <v>64</v>
      </c>
      <c r="F52" s="292" t="s">
        <v>20</v>
      </c>
      <c r="G52" s="292" t="s">
        <v>3973</v>
      </c>
      <c r="H52" s="292" t="str">
        <f>IFERROR(VLOOKUP(G52,'Cadastro de assessores'!A:B,2,FALSE),"Não Cadastrado")</f>
        <v>16459</v>
      </c>
      <c r="I52" s="292"/>
      <c r="J52" s="24" t="s">
        <v>144</v>
      </c>
      <c r="K52" s="292" t="s">
        <v>3794</v>
      </c>
      <c r="L52" s="419">
        <v>44120</v>
      </c>
      <c r="M52" s="419">
        <v>44120</v>
      </c>
      <c r="N52" s="387">
        <v>44413</v>
      </c>
      <c r="O52" s="292" t="s">
        <v>3795</v>
      </c>
      <c r="P52" s="388">
        <v>1.4999999999999999E-2</v>
      </c>
      <c r="Q52" s="420" t="s">
        <v>3974</v>
      </c>
      <c r="R52" s="417"/>
      <c r="S52" s="292" t="str">
        <f t="shared" si="6"/>
        <v/>
      </c>
      <c r="T52" s="292" t="s">
        <v>146</v>
      </c>
      <c r="U52" s="292" t="s">
        <v>3816</v>
      </c>
      <c r="V52" s="292" t="s">
        <v>20</v>
      </c>
      <c r="W52" s="418" t="s">
        <v>3798</v>
      </c>
      <c r="X52" s="418" t="s">
        <v>3798</v>
      </c>
      <c r="Y52" s="418" t="s">
        <v>3798</v>
      </c>
      <c r="Z52" s="418" t="s">
        <v>3798</v>
      </c>
      <c r="AA52" s="418" t="s">
        <v>3798</v>
      </c>
      <c r="AB52" s="418" t="s">
        <v>3798</v>
      </c>
      <c r="AC52" s="418" t="s">
        <v>3798</v>
      </c>
      <c r="AD52" s="418" t="s">
        <v>3798</v>
      </c>
      <c r="AE52" s="418" t="s">
        <v>3798</v>
      </c>
      <c r="AF52" s="418" t="s">
        <v>3798</v>
      </c>
      <c r="AG52" s="418" t="s">
        <v>3798</v>
      </c>
      <c r="AH52" s="418" t="s">
        <v>3798</v>
      </c>
      <c r="AI52" s="418" t="s">
        <v>3975</v>
      </c>
      <c r="AJ52" s="418" t="s">
        <v>3976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2933</v>
      </c>
      <c r="BE52" s="339" t="s">
        <v>2933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3785</v>
      </c>
      <c r="B53" s="104" t="s">
        <v>3977</v>
      </c>
      <c r="C53" s="122" t="s">
        <v>514</v>
      </c>
      <c r="D53" s="292">
        <v>3281393</v>
      </c>
      <c r="E53" s="293" t="s">
        <v>19</v>
      </c>
      <c r="F53" s="293" t="s">
        <v>49</v>
      </c>
      <c r="G53" s="293" t="s">
        <v>50</v>
      </c>
      <c r="H53" s="292">
        <f>IFERROR(VLOOKUP(G53,'Cadastro de assessores'!A:B,2,FALSE),"Não Cadastrado")</f>
        <v>12331</v>
      </c>
      <c r="I53" s="292"/>
      <c r="J53" s="24" t="s">
        <v>3788</v>
      </c>
      <c r="K53" s="293" t="s">
        <v>153</v>
      </c>
      <c r="L53" s="415">
        <v>44795</v>
      </c>
      <c r="M53" s="415">
        <v>44795</v>
      </c>
      <c r="N53" s="292"/>
      <c r="O53" s="292" t="s">
        <v>3805</v>
      </c>
      <c r="P53" s="428">
        <v>1.2E-2</v>
      </c>
      <c r="Q53" s="420"/>
      <c r="R53" s="417"/>
      <c r="S53" s="292"/>
      <c r="T53" s="292" t="s">
        <v>188</v>
      </c>
      <c r="U53" s="292"/>
      <c r="V53" s="292" t="s">
        <v>49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3785</v>
      </c>
      <c r="B54" s="104" t="s">
        <v>522</v>
      </c>
      <c r="C54" s="122" t="s">
        <v>520</v>
      </c>
      <c r="D54" s="292">
        <v>1000249</v>
      </c>
      <c r="E54" s="293" t="s">
        <v>64</v>
      </c>
      <c r="F54" s="293" t="s">
        <v>20</v>
      </c>
      <c r="G54" s="293" t="s">
        <v>338</v>
      </c>
      <c r="H54" s="293" t="str">
        <f>IFERROR(VLOOKUP(G54,'Cadastro de assessores'!A:B,2,FALSE),"Não Cadastrado")</f>
        <v>17896</v>
      </c>
      <c r="I54" s="293"/>
      <c r="J54" s="24" t="s">
        <v>3788</v>
      </c>
      <c r="K54" s="293" t="s">
        <v>153</v>
      </c>
      <c r="L54" s="415">
        <v>44110</v>
      </c>
      <c r="M54" s="415">
        <v>44112</v>
      </c>
      <c r="N54" s="292"/>
      <c r="O54" s="292" t="s">
        <v>3978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188</v>
      </c>
      <c r="U54" s="292" t="s">
        <v>3979</v>
      </c>
      <c r="V54" s="292" t="s">
        <v>20</v>
      </c>
      <c r="W54" s="418" t="s">
        <v>3798</v>
      </c>
      <c r="X54" s="418" t="s">
        <v>3798</v>
      </c>
      <c r="Y54" s="418" t="s">
        <v>3798</v>
      </c>
      <c r="Z54" s="418" t="s">
        <v>3798</v>
      </c>
      <c r="AA54" s="418" t="s">
        <v>3798</v>
      </c>
      <c r="AB54" s="418" t="s">
        <v>3798</v>
      </c>
      <c r="AC54" s="418" t="s">
        <v>3798</v>
      </c>
      <c r="AD54" s="418" t="s">
        <v>3798</v>
      </c>
      <c r="AE54" s="418" t="s">
        <v>3798</v>
      </c>
      <c r="AF54" s="418" t="s">
        <v>3798</v>
      </c>
      <c r="AG54" s="418" t="s">
        <v>3798</v>
      </c>
      <c r="AH54" s="418" t="s">
        <v>3798</v>
      </c>
      <c r="AI54" s="418" t="s">
        <v>3980</v>
      </c>
      <c r="AJ54" s="418" t="s">
        <v>3981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3785</v>
      </c>
      <c r="B55" s="104" t="s">
        <v>531</v>
      </c>
      <c r="C55" s="122" t="s">
        <v>3982</v>
      </c>
      <c r="D55" s="292">
        <v>552896</v>
      </c>
      <c r="E55" s="293" t="s">
        <v>19</v>
      </c>
      <c r="F55" s="293" t="s">
        <v>49</v>
      </c>
      <c r="G55" s="293" t="s">
        <v>3983</v>
      </c>
      <c r="H55" s="293">
        <f>IFERROR(VLOOKUP(G55,'Cadastro de assessores'!A:B,2,FALSE),"Não Cadastrado")</f>
        <v>12351</v>
      </c>
      <c r="I55" s="293"/>
      <c r="J55" s="24" t="s">
        <v>153</v>
      </c>
      <c r="K55" s="293" t="s">
        <v>153</v>
      </c>
      <c r="L55" s="415">
        <v>44694</v>
      </c>
      <c r="M55" s="415">
        <v>44694</v>
      </c>
      <c r="N55" s="292"/>
      <c r="O55" s="292" t="s">
        <v>3795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146</v>
      </c>
      <c r="U55" s="292" t="s">
        <v>3841</v>
      </c>
      <c r="V55" s="292" t="s">
        <v>49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3785</v>
      </c>
      <c r="B56" s="104" t="s">
        <v>3984</v>
      </c>
      <c r="C56" s="122" t="s">
        <v>3985</v>
      </c>
      <c r="D56" s="292">
        <v>4743547</v>
      </c>
      <c r="E56" s="292" t="s">
        <v>19</v>
      </c>
      <c r="F56" s="292" t="s">
        <v>49</v>
      </c>
      <c r="G56" s="292" t="s">
        <v>329</v>
      </c>
      <c r="H56" s="292" t="str">
        <f>IFERROR(VLOOKUP(G56,'Cadastro de assessores'!A:B,2,FALSE),"Não Cadastrado")</f>
        <v>18009</v>
      </c>
      <c r="I56" s="292"/>
      <c r="J56" s="24" t="s">
        <v>144</v>
      </c>
      <c r="K56" s="292" t="s">
        <v>3794</v>
      </c>
      <c r="L56" s="387">
        <v>44252</v>
      </c>
      <c r="M56" s="387">
        <v>44252</v>
      </c>
      <c r="N56" s="387">
        <v>44657</v>
      </c>
      <c r="O56" s="292" t="s">
        <v>3789</v>
      </c>
      <c r="P56" s="388">
        <v>0.02</v>
      </c>
      <c r="Q56" s="420" t="s">
        <v>3986</v>
      </c>
      <c r="R56" s="417"/>
      <c r="S56" s="292" t="str">
        <f t="shared" si="7"/>
        <v>Não Qualificado</v>
      </c>
      <c r="T56" s="292" t="s">
        <v>146</v>
      </c>
      <c r="U56" s="292" t="s">
        <v>3846</v>
      </c>
      <c r="V56" s="292" t="s">
        <v>46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2933</v>
      </c>
      <c r="BE56" s="339" t="s">
        <v>2933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3785</v>
      </c>
      <c r="B57" s="104" t="s">
        <v>3027</v>
      </c>
      <c r="C57" s="122" t="s">
        <v>3025</v>
      </c>
      <c r="D57" s="292">
        <v>4648767</v>
      </c>
      <c r="E57" s="293" t="s">
        <v>19</v>
      </c>
      <c r="F57" s="293" t="s">
        <v>20</v>
      </c>
      <c r="G57" s="293" t="s">
        <v>450</v>
      </c>
      <c r="H57" s="293" t="str">
        <f>IFERROR(VLOOKUP(G57,'Cadastro de assessores'!A:B,2,FALSE),"Não Cadastrado")</f>
        <v>18993</v>
      </c>
      <c r="I57" s="293"/>
      <c r="J57" s="24" t="s">
        <v>3788</v>
      </c>
      <c r="K57" s="293" t="s">
        <v>153</v>
      </c>
      <c r="L57" s="415">
        <v>44312</v>
      </c>
      <c r="M57" s="415">
        <v>44312</v>
      </c>
      <c r="N57" s="292"/>
      <c r="O57" s="292" t="s">
        <v>3789</v>
      </c>
      <c r="P57" s="388">
        <v>0.01</v>
      </c>
      <c r="Q57" s="420"/>
      <c r="R57" s="417"/>
      <c r="S57" s="292" t="str">
        <f t="shared" si="7"/>
        <v>Não Qualificado</v>
      </c>
      <c r="T57" s="292" t="s">
        <v>146</v>
      </c>
      <c r="U57" s="292" t="s">
        <v>3923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3148</v>
      </c>
      <c r="AN57" s="339" t="s">
        <v>3148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3785</v>
      </c>
      <c r="B58" s="104" t="s">
        <v>3987</v>
      </c>
      <c r="C58" s="390" t="s">
        <v>3988</v>
      </c>
      <c r="D58" s="293">
        <v>6889397</v>
      </c>
      <c r="E58" s="293" t="s">
        <v>19</v>
      </c>
      <c r="F58" s="293" t="s">
        <v>49</v>
      </c>
      <c r="G58" s="293" t="s">
        <v>329</v>
      </c>
      <c r="H58" s="293" t="str">
        <f>IFERROR(VLOOKUP(G58,'Cadastro de assessores'!A:B,2,FALSE),"Não Cadastrado")</f>
        <v>18009</v>
      </c>
      <c r="I58" s="293"/>
      <c r="J58" s="24" t="s">
        <v>3788</v>
      </c>
      <c r="K58" s="293" t="s">
        <v>153</v>
      </c>
      <c r="L58" s="416">
        <v>44519</v>
      </c>
      <c r="M58" s="416">
        <v>44522</v>
      </c>
      <c r="N58" s="299"/>
      <c r="O58" s="299" t="s">
        <v>3805</v>
      </c>
      <c r="P58" s="388">
        <v>1.2E-2</v>
      </c>
      <c r="Q58" s="311" t="s">
        <v>929</v>
      </c>
      <c r="R58" s="417"/>
      <c r="S58" s="292" t="str">
        <f t="shared" si="7"/>
        <v>Não Qualificado</v>
      </c>
      <c r="T58" s="292" t="s">
        <v>146</v>
      </c>
      <c r="U58" s="292" t="s">
        <v>3933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3785</v>
      </c>
      <c r="B59" s="104" t="s">
        <v>3989</v>
      </c>
      <c r="C59" s="122" t="s">
        <v>3990</v>
      </c>
      <c r="D59" s="292">
        <v>3774100</v>
      </c>
      <c r="E59" s="293" t="s">
        <v>2924</v>
      </c>
      <c r="F59" s="293" t="s">
        <v>20</v>
      </c>
      <c r="G59" s="293" t="s">
        <v>2924</v>
      </c>
      <c r="H59" s="293" t="str">
        <f>IFERROR(VLOOKUP(G59,'Cadastro de assessores'!A:B,2,FALSE),"Não Cadastrado")</f>
        <v>18986</v>
      </c>
      <c r="I59" s="293"/>
      <c r="J59" s="24" t="s">
        <v>3788</v>
      </c>
      <c r="K59" s="292" t="s">
        <v>162</v>
      </c>
      <c r="L59" s="415">
        <v>43818</v>
      </c>
      <c r="M59" s="415">
        <v>43847</v>
      </c>
      <c r="N59" s="292"/>
      <c r="O59" s="292" t="s">
        <v>3795</v>
      </c>
      <c r="P59" s="388">
        <v>1.4999999999999999E-2</v>
      </c>
      <c r="Q59" s="420"/>
      <c r="R59" s="417"/>
      <c r="S59" s="292" t="str">
        <f t="shared" si="7"/>
        <v/>
      </c>
      <c r="T59" s="292" t="s">
        <v>146</v>
      </c>
      <c r="U59" s="292" t="s">
        <v>3991</v>
      </c>
      <c r="V59" s="292" t="s">
        <v>20</v>
      </c>
      <c r="W59" s="418" t="s">
        <v>3798</v>
      </c>
      <c r="X59" s="418" t="s">
        <v>3798</v>
      </c>
      <c r="Y59" s="418" t="s">
        <v>3798</v>
      </c>
      <c r="Z59" s="418" t="s">
        <v>3992</v>
      </c>
      <c r="AA59" s="418" t="s">
        <v>3993</v>
      </c>
      <c r="AB59" s="418" t="s">
        <v>3994</v>
      </c>
      <c r="AC59" s="418" t="s">
        <v>3995</v>
      </c>
      <c r="AD59" s="418" t="s">
        <v>3996</v>
      </c>
      <c r="AE59" s="418" t="s">
        <v>3997</v>
      </c>
      <c r="AF59" s="418" t="s">
        <v>3998</v>
      </c>
      <c r="AG59" s="418" t="s">
        <v>3999</v>
      </c>
      <c r="AH59" s="418" t="s">
        <v>4000</v>
      </c>
      <c r="AI59" s="418" t="s">
        <v>4001</v>
      </c>
      <c r="AJ59" s="418" t="s">
        <v>4002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2933</v>
      </c>
      <c r="BE59" s="339" t="s">
        <v>2933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3785</v>
      </c>
      <c r="B60" s="104" t="s">
        <v>4003</v>
      </c>
      <c r="C60" s="390" t="s">
        <v>4004</v>
      </c>
      <c r="D60" s="299">
        <v>2588890</v>
      </c>
      <c r="E60" s="292" t="s">
        <v>2924</v>
      </c>
      <c r="F60" s="292" t="s">
        <v>20</v>
      </c>
      <c r="G60" s="292" t="s">
        <v>2924</v>
      </c>
      <c r="H60" s="292" t="str">
        <f>IFERROR(VLOOKUP(G60,'Cadastro de assessores'!A:B,2,FALSE),"Não Cadastrado")</f>
        <v>18986</v>
      </c>
      <c r="I60" s="292"/>
      <c r="J60" s="24" t="s">
        <v>144</v>
      </c>
      <c r="K60" s="292" t="s">
        <v>3794</v>
      </c>
      <c r="L60" s="387">
        <v>44390</v>
      </c>
      <c r="M60" s="387">
        <v>44390</v>
      </c>
      <c r="N60" s="419">
        <v>44524</v>
      </c>
      <c r="O60" s="292" t="s">
        <v>3795</v>
      </c>
      <c r="P60" s="388">
        <v>1.4999999999999999E-2</v>
      </c>
      <c r="Q60" s="420" t="s">
        <v>4005</v>
      </c>
      <c r="R60" s="417"/>
      <c r="S60" s="292" t="str">
        <f t="shared" si="7"/>
        <v>Não Qualificado</v>
      </c>
      <c r="T60" s="292" t="s">
        <v>146</v>
      </c>
      <c r="U60" s="299" t="s">
        <v>4006</v>
      </c>
      <c r="V60" s="299" t="s">
        <v>4007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2933</v>
      </c>
      <c r="BE60" s="339" t="s">
        <v>2933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3785</v>
      </c>
      <c r="B61" s="104" t="s">
        <v>4008</v>
      </c>
      <c r="C61" s="390" t="s">
        <v>4009</v>
      </c>
      <c r="D61" s="299">
        <v>4742962</v>
      </c>
      <c r="E61" s="292" t="s">
        <v>19</v>
      </c>
      <c r="F61" s="292" t="s">
        <v>49</v>
      </c>
      <c r="G61" s="292" t="s">
        <v>329</v>
      </c>
      <c r="H61" s="292" t="str">
        <f>IFERROR(VLOOKUP(G61,'Cadastro de assessores'!A:B,2,FALSE),"Não Cadastrado")</f>
        <v>18009</v>
      </c>
      <c r="I61" s="292"/>
      <c r="J61" s="24" t="s">
        <v>144</v>
      </c>
      <c r="K61" s="292" t="s">
        <v>3794</v>
      </c>
      <c r="L61" s="387">
        <v>44204</v>
      </c>
      <c r="M61" s="387">
        <v>44204</v>
      </c>
      <c r="N61" s="387">
        <v>44657</v>
      </c>
      <c r="O61" s="292" t="s">
        <v>4010</v>
      </c>
      <c r="P61" s="388">
        <v>0.02</v>
      </c>
      <c r="Q61" s="420" t="s">
        <v>3986</v>
      </c>
      <c r="R61" s="417"/>
      <c r="S61" s="292" t="str">
        <f t="shared" si="7"/>
        <v>Não Qualificado</v>
      </c>
      <c r="T61" s="292" t="s">
        <v>146</v>
      </c>
      <c r="U61" s="292" t="s">
        <v>3846</v>
      </c>
      <c r="V61" s="292" t="s">
        <v>46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2933</v>
      </c>
      <c r="BE61" s="339" t="s">
        <v>2933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3785</v>
      </c>
      <c r="B62" s="104" t="s">
        <v>4008</v>
      </c>
      <c r="C62" s="390" t="s">
        <v>4009</v>
      </c>
      <c r="D62" s="299">
        <v>3556718</v>
      </c>
      <c r="E62" s="292" t="s">
        <v>19</v>
      </c>
      <c r="F62" s="292" t="s">
        <v>49</v>
      </c>
      <c r="G62" s="292" t="s">
        <v>329</v>
      </c>
      <c r="H62" s="292" t="str">
        <f>IFERROR(VLOOKUP(G62,'Cadastro de assessores'!A:B,2,FALSE),"Não Cadastrado")</f>
        <v>18009</v>
      </c>
      <c r="I62" s="292"/>
      <c r="J62" s="24" t="s">
        <v>144</v>
      </c>
      <c r="K62" s="292" t="s">
        <v>3794</v>
      </c>
      <c r="L62" s="387">
        <v>44426</v>
      </c>
      <c r="M62" s="387">
        <v>44426</v>
      </c>
      <c r="N62" s="387">
        <v>44657</v>
      </c>
      <c r="O62" s="292" t="s">
        <v>4011</v>
      </c>
      <c r="P62" s="388">
        <v>8.0000000000000002E-3</v>
      </c>
      <c r="Q62" s="420" t="s">
        <v>3986</v>
      </c>
      <c r="R62" s="417"/>
      <c r="S62" s="292" t="str">
        <f t="shared" si="7"/>
        <v>Não Qualificado</v>
      </c>
      <c r="T62" s="292" t="s">
        <v>146</v>
      </c>
      <c r="U62" s="292" t="s">
        <v>3846</v>
      </c>
      <c r="V62" s="292" t="s">
        <v>46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2933</v>
      </c>
      <c r="BE62" s="339" t="s">
        <v>2933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3785</v>
      </c>
      <c r="B63" s="104" t="s">
        <v>564</v>
      </c>
      <c r="C63" s="86" t="s">
        <v>561</v>
      </c>
      <c r="D63" s="299">
        <v>43315</v>
      </c>
      <c r="E63" s="293" t="s">
        <v>19</v>
      </c>
      <c r="F63" s="293" t="s">
        <v>34</v>
      </c>
      <c r="G63" s="293" t="s">
        <v>263</v>
      </c>
      <c r="H63" s="426" t="str">
        <f>IFERROR(VLOOKUP(G63,'Cadastro de assessores'!A:B,2,FALSE),"Não Cadastrado")</f>
        <v>28411</v>
      </c>
      <c r="I63" s="426"/>
      <c r="J63" s="24" t="s">
        <v>3788</v>
      </c>
      <c r="K63" s="293" t="s">
        <v>153</v>
      </c>
      <c r="L63" s="415">
        <v>44564</v>
      </c>
      <c r="M63" s="415">
        <v>44586</v>
      </c>
      <c r="N63" s="299"/>
      <c r="O63" s="299" t="s">
        <v>3802</v>
      </c>
      <c r="P63" s="388">
        <v>1.2E-2</v>
      </c>
      <c r="Q63" s="420" t="s">
        <v>4012</v>
      </c>
      <c r="R63" s="417"/>
      <c r="S63" s="292" t="str">
        <f t="shared" si="7"/>
        <v/>
      </c>
      <c r="T63" s="292" t="s">
        <v>146</v>
      </c>
      <c r="U63" s="292" t="s">
        <v>4013</v>
      </c>
      <c r="V63" s="292" t="s">
        <v>39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3785</v>
      </c>
      <c r="B64" s="104" t="s">
        <v>4014</v>
      </c>
      <c r="C64" s="390" t="s">
        <v>4015</v>
      </c>
      <c r="D64" s="299">
        <v>3500160</v>
      </c>
      <c r="E64" s="293" t="s">
        <v>64</v>
      </c>
      <c r="F64" s="293" t="s">
        <v>20</v>
      </c>
      <c r="G64" s="299" t="s">
        <v>3847</v>
      </c>
      <c r="H64" s="426" t="str">
        <f>IFERROR(VLOOKUP(G64,'Cadastro de assessores'!A:B,2,FALSE),"Não Cadastrado")</f>
        <v>12624</v>
      </c>
      <c r="I64" s="426"/>
      <c r="J64" s="24" t="s">
        <v>144</v>
      </c>
      <c r="K64" s="293" t="s">
        <v>153</v>
      </c>
      <c r="L64" s="423">
        <v>44679</v>
      </c>
      <c r="M64" s="423">
        <v>44680</v>
      </c>
      <c r="N64" s="299"/>
      <c r="O64" s="299" t="s">
        <v>4016</v>
      </c>
      <c r="P64" s="388">
        <v>0.01</v>
      </c>
      <c r="Q64" s="420"/>
      <c r="R64" s="417"/>
      <c r="S64" s="292" t="str">
        <f t="shared" si="7"/>
        <v>Não Qualificado</v>
      </c>
      <c r="T64" s="292" t="s">
        <v>146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3785</v>
      </c>
      <c r="B65" s="104" t="s">
        <v>4017</v>
      </c>
      <c r="C65" s="390" t="s">
        <v>4018</v>
      </c>
      <c r="D65" s="299">
        <v>4452023</v>
      </c>
      <c r="E65" s="293" t="s">
        <v>19</v>
      </c>
      <c r="F65" s="293" t="s">
        <v>20</v>
      </c>
      <c r="G65" s="293" t="s">
        <v>3160</v>
      </c>
      <c r="H65" s="293" t="str">
        <f>IFERROR(VLOOKUP(G65,'Cadastro de assessores'!A:B,2,FALSE),"Não Cadastrado")</f>
        <v>13444</v>
      </c>
      <c r="I65" s="293"/>
      <c r="J65" s="24" t="s">
        <v>153</v>
      </c>
      <c r="K65" s="293" t="s">
        <v>153</v>
      </c>
      <c r="L65" s="415">
        <v>44372</v>
      </c>
      <c r="M65" s="415">
        <v>44372</v>
      </c>
      <c r="N65" s="299"/>
      <c r="O65" s="299" t="s">
        <v>4019</v>
      </c>
      <c r="P65" s="388">
        <v>0.02</v>
      </c>
      <c r="Q65" s="420"/>
      <c r="R65" s="417"/>
      <c r="S65" s="292" t="str">
        <f t="shared" si="7"/>
        <v/>
      </c>
      <c r="T65" s="299" t="s">
        <v>146</v>
      </c>
      <c r="U65" s="292" t="s">
        <v>4020</v>
      </c>
      <c r="V65" s="292" t="s">
        <v>60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3785</v>
      </c>
      <c r="B66" s="104" t="s">
        <v>4021</v>
      </c>
      <c r="C66" s="122" t="s">
        <v>4022</v>
      </c>
      <c r="D66" s="292">
        <v>4765516</v>
      </c>
      <c r="E66" s="292" t="s">
        <v>64</v>
      </c>
      <c r="F66" s="292" t="s">
        <v>20</v>
      </c>
      <c r="G66" s="292" t="s">
        <v>3634</v>
      </c>
      <c r="H66" s="292" t="str">
        <f>IFERROR(VLOOKUP(G66,'Cadastro de assessores'!A:B,2,FALSE),"Não Cadastrado")</f>
        <v>14574</v>
      </c>
      <c r="I66" s="292"/>
      <c r="J66" s="24" t="s">
        <v>144</v>
      </c>
      <c r="K66" s="292" t="s">
        <v>3794</v>
      </c>
      <c r="L66" s="387">
        <v>44228</v>
      </c>
      <c r="M66" s="387">
        <v>44228</v>
      </c>
      <c r="N66" s="387">
        <v>44418</v>
      </c>
      <c r="O66" s="292" t="s">
        <v>3789</v>
      </c>
      <c r="P66" s="388">
        <v>0.02</v>
      </c>
      <c r="Q66" s="420" t="s">
        <v>4023</v>
      </c>
      <c r="R66" s="417"/>
      <c r="S66" s="292" t="str">
        <f t="shared" si="7"/>
        <v>Não Qualificado</v>
      </c>
      <c r="T66" s="292" t="s">
        <v>146</v>
      </c>
      <c r="U66" s="292" t="s">
        <v>3811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2933</v>
      </c>
      <c r="BE66" s="339" t="s">
        <v>2933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3785</v>
      </c>
      <c r="B67" s="104" t="s">
        <v>4024</v>
      </c>
      <c r="C67" s="390" t="s">
        <v>4025</v>
      </c>
      <c r="D67" s="432">
        <v>7119368</v>
      </c>
      <c r="E67" s="292" t="s">
        <v>19</v>
      </c>
      <c r="F67" s="292" t="s">
        <v>49</v>
      </c>
      <c r="G67" s="299" t="s">
        <v>167</v>
      </c>
      <c r="H67" s="292" t="str">
        <f>IFERROR(VLOOKUP(G67,'Cadastro de assessores'!A:B,2,FALSE),"Não Cadastrado")</f>
        <v>18890</v>
      </c>
      <c r="I67" s="292"/>
      <c r="J67" s="24" t="s">
        <v>144</v>
      </c>
      <c r="K67" s="292" t="s">
        <v>3794</v>
      </c>
      <c r="L67" s="419">
        <v>44523</v>
      </c>
      <c r="M67" s="419">
        <v>44523</v>
      </c>
      <c r="N67" s="391">
        <v>44700</v>
      </c>
      <c r="O67" s="299" t="s">
        <v>3802</v>
      </c>
      <c r="P67" s="388">
        <v>7.0000000000000001E-3</v>
      </c>
      <c r="Q67" s="167" t="s">
        <v>3970</v>
      </c>
      <c r="R67" s="417"/>
      <c r="S67" s="292" t="str">
        <f t="shared" si="7"/>
        <v>Não Qualificado</v>
      </c>
      <c r="T67" s="292" t="s">
        <v>146</v>
      </c>
      <c r="U67" s="292" t="s">
        <v>3967</v>
      </c>
      <c r="V67" s="292" t="s">
        <v>49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2933</v>
      </c>
      <c r="BE67" s="339" t="s">
        <v>2933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3785</v>
      </c>
      <c r="B68" s="104" t="s">
        <v>4024</v>
      </c>
      <c r="C68" s="390" t="s">
        <v>4025</v>
      </c>
      <c r="D68" s="299">
        <v>7207902</v>
      </c>
      <c r="E68" s="292" t="s">
        <v>19</v>
      </c>
      <c r="F68" s="292" t="s">
        <v>49</v>
      </c>
      <c r="G68" s="299" t="s">
        <v>167</v>
      </c>
      <c r="H68" s="292" t="str">
        <f>IFERROR(VLOOKUP(G68,'Cadastro de assessores'!A:B,2,FALSE),"Não Cadastrado")</f>
        <v>18890</v>
      </c>
      <c r="I68" s="292"/>
      <c r="J68" s="24" t="s">
        <v>144</v>
      </c>
      <c r="K68" s="292" t="s">
        <v>3794</v>
      </c>
      <c r="L68" s="419">
        <v>44523</v>
      </c>
      <c r="M68" s="419">
        <v>44523</v>
      </c>
      <c r="N68" s="391">
        <v>44700</v>
      </c>
      <c r="O68" s="299" t="s">
        <v>3802</v>
      </c>
      <c r="P68" s="388">
        <v>7.0000000000000001E-3</v>
      </c>
      <c r="Q68" s="167" t="s">
        <v>3970</v>
      </c>
      <c r="R68" s="417"/>
      <c r="S68" s="292" t="str">
        <f t="shared" si="7"/>
        <v>Não Qualificado</v>
      </c>
      <c r="T68" s="292" t="s">
        <v>146</v>
      </c>
      <c r="U68" s="292" t="s">
        <v>3967</v>
      </c>
      <c r="V68" s="292" t="s">
        <v>49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2933</v>
      </c>
      <c r="BE68" s="339" t="s">
        <v>2933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3785</v>
      </c>
      <c r="B69" s="104" t="s">
        <v>579</v>
      </c>
      <c r="C69" s="433" t="s">
        <v>4026</v>
      </c>
      <c r="D69" s="434">
        <v>3286506</v>
      </c>
      <c r="E69" s="292" t="s">
        <v>19</v>
      </c>
      <c r="F69" s="292" t="s">
        <v>20</v>
      </c>
      <c r="G69" s="292" t="s">
        <v>373</v>
      </c>
      <c r="H69" s="292"/>
      <c r="I69" s="292"/>
      <c r="J69" s="24" t="s">
        <v>3788</v>
      </c>
      <c r="K69" s="292"/>
      <c r="L69" s="419"/>
      <c r="M69" s="419">
        <v>44932</v>
      </c>
      <c r="N69" s="387"/>
      <c r="O69" s="292" t="s">
        <v>3795</v>
      </c>
      <c r="P69" s="388">
        <v>0.01</v>
      </c>
      <c r="Q69" s="435" t="s">
        <v>4027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3785</v>
      </c>
      <c r="B70" s="104" t="s">
        <v>582</v>
      </c>
      <c r="C70" s="122" t="s">
        <v>4028</v>
      </c>
      <c r="D70" s="104">
        <v>3360893</v>
      </c>
      <c r="E70" s="293" t="s">
        <v>19</v>
      </c>
      <c r="F70" s="293" t="s">
        <v>49</v>
      </c>
      <c r="G70" s="293" t="s">
        <v>50</v>
      </c>
      <c r="H70" s="293">
        <f>IFERROR(VLOOKUP(G70,'Cadastro de assessores'!A:B,2,FALSE),"Não Cadastrado")</f>
        <v>12331</v>
      </c>
      <c r="I70" s="293"/>
      <c r="J70" s="24" t="s">
        <v>3788</v>
      </c>
      <c r="K70" s="293" t="s">
        <v>153</v>
      </c>
      <c r="L70" s="415">
        <v>44733</v>
      </c>
      <c r="M70" s="415">
        <v>44759</v>
      </c>
      <c r="N70" s="292"/>
      <c r="O70" s="292" t="s">
        <v>3802</v>
      </c>
      <c r="P70" s="388">
        <v>7.0000000000000001E-3</v>
      </c>
      <c r="Q70" s="420"/>
      <c r="R70" s="417"/>
      <c r="S70" s="292"/>
      <c r="T70" s="292" t="s">
        <v>146</v>
      </c>
      <c r="U70" s="292" t="s">
        <v>3841</v>
      </c>
      <c r="V70" s="292" t="s">
        <v>49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3785</v>
      </c>
      <c r="B71" s="104" t="s">
        <v>4029</v>
      </c>
      <c r="C71" s="122" t="s">
        <v>4030</v>
      </c>
      <c r="D71" s="306">
        <v>4618682</v>
      </c>
      <c r="E71" s="292" t="s">
        <v>64</v>
      </c>
      <c r="F71" s="292" t="s">
        <v>20</v>
      </c>
      <c r="G71" s="292" t="s">
        <v>3634</v>
      </c>
      <c r="H71" s="292" t="str">
        <f>IFERROR(VLOOKUP(G71,'Cadastro de assessores'!A:B,2,FALSE),"Não Cadastrado")</f>
        <v>14574</v>
      </c>
      <c r="I71" s="292"/>
      <c r="J71" s="24" t="s">
        <v>144</v>
      </c>
      <c r="K71" s="292" t="s">
        <v>3794</v>
      </c>
      <c r="L71" s="419">
        <v>44160</v>
      </c>
      <c r="M71" s="419">
        <v>44160</v>
      </c>
      <c r="N71" s="387">
        <v>44806</v>
      </c>
      <c r="O71" s="292" t="s">
        <v>3795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146</v>
      </c>
      <c r="U71" s="292" t="s">
        <v>3823</v>
      </c>
      <c r="V71" s="292" t="s">
        <v>20</v>
      </c>
      <c r="W71" s="418" t="s">
        <v>3798</v>
      </c>
      <c r="X71" s="418" t="s">
        <v>3798</v>
      </c>
      <c r="Y71" s="418" t="s">
        <v>3798</v>
      </c>
      <c r="Z71" s="418" t="s">
        <v>3798</v>
      </c>
      <c r="AA71" s="418" t="s">
        <v>3798</v>
      </c>
      <c r="AB71" s="418" t="s">
        <v>3798</v>
      </c>
      <c r="AC71" s="418" t="s">
        <v>3798</v>
      </c>
      <c r="AD71" s="418" t="s">
        <v>3798</v>
      </c>
      <c r="AE71" s="418" t="s">
        <v>3798</v>
      </c>
      <c r="AF71" s="418" t="s">
        <v>3798</v>
      </c>
      <c r="AG71" s="418" t="s">
        <v>3798</v>
      </c>
      <c r="AH71" s="418" t="s">
        <v>3798</v>
      </c>
      <c r="AI71" s="418" t="s">
        <v>3798</v>
      </c>
      <c r="AJ71" s="418" t="s">
        <v>4031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3785</v>
      </c>
      <c r="B72" s="104" t="s">
        <v>4032</v>
      </c>
      <c r="C72" s="122" t="s">
        <v>4033</v>
      </c>
      <c r="D72" s="293">
        <v>4805165</v>
      </c>
      <c r="E72" s="293" t="s">
        <v>2924</v>
      </c>
      <c r="F72" s="293" t="s">
        <v>20</v>
      </c>
      <c r="G72" s="293" t="s">
        <v>2924</v>
      </c>
      <c r="H72" s="293" t="str">
        <f>IFERROR(VLOOKUP(G72,'Cadastro de assessores'!A:B,2,FALSE),"Não Cadastrado")</f>
        <v>18986</v>
      </c>
      <c r="I72" s="293"/>
      <c r="J72" s="24" t="s">
        <v>153</v>
      </c>
      <c r="K72" s="293" t="s">
        <v>153</v>
      </c>
      <c r="L72" s="415">
        <v>44235</v>
      </c>
      <c r="M72" s="415">
        <v>44235</v>
      </c>
      <c r="N72" s="292"/>
      <c r="O72" s="292" t="s">
        <v>3795</v>
      </c>
      <c r="P72" s="388">
        <v>1.4999999999999999E-2</v>
      </c>
      <c r="Q72" s="420" t="s">
        <v>929</v>
      </c>
      <c r="R72" s="417" t="s">
        <v>4034</v>
      </c>
      <c r="S72" s="292" t="str">
        <f t="shared" si="8"/>
        <v/>
      </c>
      <c r="T72" s="292" t="s">
        <v>146</v>
      </c>
      <c r="U72" s="292" t="s">
        <v>3797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3785</v>
      </c>
      <c r="B73" s="104" t="s">
        <v>592</v>
      </c>
      <c r="C73" s="390" t="s">
        <v>4035</v>
      </c>
      <c r="D73" s="293">
        <v>6480340</v>
      </c>
      <c r="E73" s="293" t="s">
        <v>19</v>
      </c>
      <c r="F73" s="293" t="s">
        <v>49</v>
      </c>
      <c r="G73" s="426" t="s">
        <v>329</v>
      </c>
      <c r="H73" s="426" t="str">
        <f>IFERROR(VLOOKUP(G73,'Cadastro de assessores'!A:B,2,FALSE),"Não Cadastrado")</f>
        <v>18009</v>
      </c>
      <c r="I73" s="426"/>
      <c r="J73" s="24" t="s">
        <v>3788</v>
      </c>
      <c r="K73" s="293" t="s">
        <v>153</v>
      </c>
      <c r="L73" s="415">
        <v>44439</v>
      </c>
      <c r="M73" s="415">
        <v>44447</v>
      </c>
      <c r="N73" s="426"/>
      <c r="O73" s="426" t="s">
        <v>3805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146</v>
      </c>
      <c r="U73" s="292" t="s">
        <v>3967</v>
      </c>
      <c r="V73" s="299" t="s">
        <v>49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3785</v>
      </c>
      <c r="B74" s="104" t="s">
        <v>3043</v>
      </c>
      <c r="C74" s="122" t="s">
        <v>3041</v>
      </c>
      <c r="D74" s="292">
        <v>260123</v>
      </c>
      <c r="E74" s="293" t="s">
        <v>2990</v>
      </c>
      <c r="F74" s="293" t="s">
        <v>20</v>
      </c>
      <c r="G74" s="293" t="s">
        <v>2990</v>
      </c>
      <c r="H74" s="293" t="str">
        <f>IFERROR(VLOOKUP(G74,'Cadastro de assessores'!A:B,2,FALSE),"Não Cadastrado")</f>
        <v>22400</v>
      </c>
      <c r="I74" s="293"/>
      <c r="J74" s="24" t="s">
        <v>3788</v>
      </c>
      <c r="K74" s="292" t="s">
        <v>162</v>
      </c>
      <c r="L74" s="292" t="s">
        <v>3148</v>
      </c>
      <c r="M74" s="436" t="s">
        <v>3638</v>
      </c>
      <c r="N74" s="292"/>
      <c r="O74" s="292" t="s">
        <v>4019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146</v>
      </c>
      <c r="U74" s="292" t="s">
        <v>3797</v>
      </c>
      <c r="V74" s="292" t="s">
        <v>20</v>
      </c>
      <c r="W74" s="418" t="s">
        <v>3798</v>
      </c>
      <c r="X74" s="418" t="s">
        <v>3798</v>
      </c>
      <c r="Y74" s="418" t="s">
        <v>3798</v>
      </c>
      <c r="Z74" s="418" t="s">
        <v>3798</v>
      </c>
      <c r="AA74" s="418" t="s">
        <v>3798</v>
      </c>
      <c r="AB74" s="418" t="s">
        <v>3798</v>
      </c>
      <c r="AC74" s="418" t="s">
        <v>3798</v>
      </c>
      <c r="AD74" s="418" t="s">
        <v>3798</v>
      </c>
      <c r="AE74" s="418" t="s">
        <v>3798</v>
      </c>
      <c r="AF74" s="418" t="s">
        <v>3798</v>
      </c>
      <c r="AG74" s="418" t="s">
        <v>3798</v>
      </c>
      <c r="AH74" s="418"/>
      <c r="AI74" s="418" t="s">
        <v>3798</v>
      </c>
      <c r="AJ74" s="418" t="s">
        <v>3798</v>
      </c>
      <c r="AK74" s="339" t="s">
        <v>3148</v>
      </c>
      <c r="AL74" s="339"/>
      <c r="AM74" s="339" t="s">
        <v>3148</v>
      </c>
      <c r="AN74" s="339" t="s">
        <v>3148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2933</v>
      </c>
      <c r="BE74" s="339" t="s">
        <v>2933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3785</v>
      </c>
      <c r="B75" s="104" t="s">
        <v>4036</v>
      </c>
      <c r="C75" s="122" t="s">
        <v>4037</v>
      </c>
      <c r="D75" s="292">
        <v>4522420</v>
      </c>
      <c r="E75" s="292" t="s">
        <v>19</v>
      </c>
      <c r="F75" s="292" t="s">
        <v>20</v>
      </c>
      <c r="G75" s="292" t="s">
        <v>3793</v>
      </c>
      <c r="H75" s="292" t="str">
        <f>IFERROR(VLOOKUP(G75,'Cadastro de assessores'!A:B,2,FALSE),"Não Cadastrado")</f>
        <v>17679</v>
      </c>
      <c r="I75" s="292"/>
      <c r="J75" s="24" t="s">
        <v>144</v>
      </c>
      <c r="K75" s="292" t="s">
        <v>3794</v>
      </c>
      <c r="L75" s="387">
        <v>44141</v>
      </c>
      <c r="M75" s="387">
        <v>44141</v>
      </c>
      <c r="N75" s="387">
        <v>44412</v>
      </c>
      <c r="O75" s="292" t="s">
        <v>3795</v>
      </c>
      <c r="P75" s="388">
        <v>1.4999999999999999E-2</v>
      </c>
      <c r="Q75" s="420" t="s">
        <v>4038</v>
      </c>
      <c r="R75" s="417"/>
      <c r="S75" s="292" t="str">
        <f t="shared" si="8"/>
        <v>Não Qualificado</v>
      </c>
      <c r="T75" s="292" t="s">
        <v>146</v>
      </c>
      <c r="U75" s="292" t="s">
        <v>4039</v>
      </c>
      <c r="V75" s="292" t="s">
        <v>586</v>
      </c>
      <c r="W75" s="418" t="s">
        <v>3798</v>
      </c>
      <c r="X75" s="418" t="s">
        <v>3798</v>
      </c>
      <c r="Y75" s="418" t="s">
        <v>3798</v>
      </c>
      <c r="Z75" s="418" t="s">
        <v>3798</v>
      </c>
      <c r="AA75" s="418" t="s">
        <v>3798</v>
      </c>
      <c r="AB75" s="418" t="s">
        <v>3798</v>
      </c>
      <c r="AC75" s="418" t="s">
        <v>3798</v>
      </c>
      <c r="AD75" s="418" t="s">
        <v>3798</v>
      </c>
      <c r="AE75" s="418" t="s">
        <v>3798</v>
      </c>
      <c r="AF75" s="418" t="s">
        <v>3798</v>
      </c>
      <c r="AG75" s="418" t="s">
        <v>3798</v>
      </c>
      <c r="AH75" s="418" t="s">
        <v>3798</v>
      </c>
      <c r="AI75" s="418" t="s">
        <v>3798</v>
      </c>
      <c r="AJ75" s="418" t="s">
        <v>4040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2933</v>
      </c>
      <c r="BE75" s="339" t="s">
        <v>2933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3785</v>
      </c>
      <c r="B76" s="104" t="s">
        <v>4041</v>
      </c>
      <c r="C76" s="390" t="s">
        <v>4042</v>
      </c>
      <c r="D76" s="299">
        <v>6592638</v>
      </c>
      <c r="E76" s="293" t="s">
        <v>19</v>
      </c>
      <c r="F76" s="293" t="s">
        <v>49</v>
      </c>
      <c r="G76" s="293" t="s">
        <v>329</v>
      </c>
      <c r="H76" s="293" t="str">
        <f>IFERROR(VLOOKUP(G76,'Cadastro de assessores'!A:B,2,FALSE),"Não Cadastrado")</f>
        <v>18009</v>
      </c>
      <c r="I76" s="293"/>
      <c r="J76" s="24" t="s">
        <v>153</v>
      </c>
      <c r="K76" s="293" t="s">
        <v>153</v>
      </c>
      <c r="L76" s="415">
        <v>44456</v>
      </c>
      <c r="M76" s="415">
        <v>44461</v>
      </c>
      <c r="N76" s="299"/>
      <c r="O76" s="299" t="s">
        <v>3795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146</v>
      </c>
      <c r="U76" s="292" t="s">
        <v>3846</v>
      </c>
      <c r="V76" s="292" t="s">
        <v>46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3785</v>
      </c>
      <c r="B77" s="104" t="s">
        <v>4043</v>
      </c>
      <c r="C77" s="122" t="s">
        <v>4044</v>
      </c>
      <c r="D77" s="292">
        <v>4572882</v>
      </c>
      <c r="E77" s="292" t="s">
        <v>64</v>
      </c>
      <c r="F77" s="292" t="s">
        <v>20</v>
      </c>
      <c r="G77" s="292" t="s">
        <v>3634</v>
      </c>
      <c r="H77" s="292" t="str">
        <f>IFERROR(VLOOKUP(G77,'Cadastro de assessores'!A:B,2,FALSE),"Não Cadastrado")</f>
        <v>14574</v>
      </c>
      <c r="I77" s="292"/>
      <c r="J77" s="24" t="s">
        <v>144</v>
      </c>
      <c r="K77" s="292" t="s">
        <v>3794</v>
      </c>
      <c r="L77" s="419">
        <v>44165</v>
      </c>
      <c r="M77" s="419">
        <v>44165</v>
      </c>
      <c r="N77" s="387">
        <v>44295</v>
      </c>
      <c r="O77" s="292" t="s">
        <v>3795</v>
      </c>
      <c r="P77" s="388">
        <v>1.4999999999999999E-2</v>
      </c>
      <c r="Q77" s="420" t="s">
        <v>4045</v>
      </c>
      <c r="R77" s="417"/>
      <c r="S77" s="292" t="str">
        <f t="shared" si="8"/>
        <v/>
      </c>
      <c r="T77" s="292" t="s">
        <v>146</v>
      </c>
      <c r="U77" s="292" t="s">
        <v>3929</v>
      </c>
      <c r="V77" s="292" t="s">
        <v>20</v>
      </c>
      <c r="W77" s="418" t="s">
        <v>3798</v>
      </c>
      <c r="X77" s="418" t="s">
        <v>3798</v>
      </c>
      <c r="Y77" s="418" t="s">
        <v>3798</v>
      </c>
      <c r="Z77" s="418" t="s">
        <v>3798</v>
      </c>
      <c r="AA77" s="418" t="s">
        <v>3798</v>
      </c>
      <c r="AB77" s="418" t="s">
        <v>3798</v>
      </c>
      <c r="AC77" s="418" t="s">
        <v>3798</v>
      </c>
      <c r="AD77" s="418" t="s">
        <v>3798</v>
      </c>
      <c r="AE77" s="418" t="s">
        <v>3798</v>
      </c>
      <c r="AF77" s="418" t="s">
        <v>3798</v>
      </c>
      <c r="AG77" s="418" t="s">
        <v>3798</v>
      </c>
      <c r="AH77" s="418" t="s">
        <v>3798</v>
      </c>
      <c r="AI77" s="418" t="s">
        <v>3798</v>
      </c>
      <c r="AJ77" s="418" t="s">
        <v>4046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2933</v>
      </c>
      <c r="BE77" s="339" t="s">
        <v>2933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3785</v>
      </c>
      <c r="B78" s="104" t="s">
        <v>4047</v>
      </c>
      <c r="C78" s="437" t="s">
        <v>4048</v>
      </c>
      <c r="D78" s="438">
        <v>5956921</v>
      </c>
      <c r="E78" s="293" t="s">
        <v>19</v>
      </c>
      <c r="F78" s="293" t="s">
        <v>20</v>
      </c>
      <c r="G78" s="293" t="s">
        <v>2956</v>
      </c>
      <c r="H78" s="426" t="str">
        <f>IFERROR(VLOOKUP(G78,'Cadastro de assessores'!A:B,2,FALSE),"Não Cadastrado")</f>
        <v>18836</v>
      </c>
      <c r="I78" s="426"/>
      <c r="J78" s="24" t="s">
        <v>3788</v>
      </c>
      <c r="K78" s="293" t="s">
        <v>153</v>
      </c>
      <c r="L78" s="416">
        <v>44469</v>
      </c>
      <c r="M78" s="416">
        <v>44482</v>
      </c>
      <c r="N78" s="299"/>
      <c r="O78" s="299" t="s">
        <v>3795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146</v>
      </c>
      <c r="U78" s="292" t="s">
        <v>4049</v>
      </c>
      <c r="V78" s="292" t="s">
        <v>887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3785</v>
      </c>
      <c r="B79" s="104" t="s">
        <v>641</v>
      </c>
      <c r="C79" s="390" t="s">
        <v>4050</v>
      </c>
      <c r="D79" s="422">
        <v>6866947</v>
      </c>
      <c r="E79" s="293" t="s">
        <v>19</v>
      </c>
      <c r="F79" s="293" t="s">
        <v>49</v>
      </c>
      <c r="G79" s="293" t="s">
        <v>329</v>
      </c>
      <c r="H79" s="426" t="str">
        <f>IFERROR(VLOOKUP(G79,'Cadastro de assessores'!A:B,2,FALSE),"Não Cadastrado")</f>
        <v>18009</v>
      </c>
      <c r="I79" s="426"/>
      <c r="J79" s="24" t="s">
        <v>3788</v>
      </c>
      <c r="K79" s="293" t="s">
        <v>153</v>
      </c>
      <c r="L79" s="416">
        <v>44495</v>
      </c>
      <c r="M79" s="416">
        <v>44497</v>
      </c>
      <c r="N79" s="299"/>
      <c r="O79" s="299" t="s">
        <v>3805</v>
      </c>
      <c r="P79" s="388">
        <v>1.2E-2</v>
      </c>
      <c r="Q79" s="311" t="s">
        <v>4051</v>
      </c>
      <c r="R79" s="417"/>
      <c r="S79" s="292" t="str">
        <f t="shared" si="8"/>
        <v/>
      </c>
      <c r="T79" s="292" t="s">
        <v>146</v>
      </c>
      <c r="U79" s="292" t="s">
        <v>3933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3785</v>
      </c>
      <c r="B80" s="104" t="s">
        <v>645</v>
      </c>
      <c r="C80" s="390" t="s">
        <v>642</v>
      </c>
      <c r="D80" s="438">
        <v>3241823</v>
      </c>
      <c r="E80" s="293" t="s">
        <v>19</v>
      </c>
      <c r="F80" s="293" t="s">
        <v>20</v>
      </c>
      <c r="G80" s="293" t="s">
        <v>200</v>
      </c>
      <c r="H80" s="426">
        <f>IFERROR(VLOOKUP(G80,'Cadastro de assessores'!A:B,2,FALSE),"Não Cadastrado")</f>
        <v>12332</v>
      </c>
      <c r="I80" s="426"/>
      <c r="J80" s="24" t="s">
        <v>3788</v>
      </c>
      <c r="K80" s="439"/>
      <c r="L80" s="293" t="s">
        <v>162</v>
      </c>
      <c r="M80" s="416">
        <v>44819</v>
      </c>
      <c r="N80" s="299"/>
      <c r="O80" s="299" t="s">
        <v>3805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3785</v>
      </c>
      <c r="B81" s="104" t="s">
        <v>663</v>
      </c>
      <c r="C81" s="122" t="s">
        <v>4052</v>
      </c>
      <c r="D81" s="292">
        <v>3960153</v>
      </c>
      <c r="E81" s="292" t="s">
        <v>19</v>
      </c>
      <c r="F81" s="292" t="s">
        <v>20</v>
      </c>
      <c r="G81" s="292" t="s">
        <v>662</v>
      </c>
      <c r="H81" s="292"/>
      <c r="I81" s="292"/>
      <c r="J81" s="24" t="s">
        <v>3788</v>
      </c>
      <c r="K81" s="292"/>
      <c r="L81" s="419"/>
      <c r="M81" s="419"/>
      <c r="N81" s="387"/>
      <c r="O81" s="292" t="s">
        <v>3795</v>
      </c>
      <c r="P81" s="388">
        <v>1.2E-2</v>
      </c>
      <c r="Q81" s="440" t="s">
        <v>3878</v>
      </c>
      <c r="R81" s="417"/>
      <c r="S81" s="292"/>
      <c r="T81" s="292"/>
      <c r="U81" s="292"/>
      <c r="V81" s="292" t="s">
        <v>90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3785</v>
      </c>
      <c r="B82" s="104" t="s">
        <v>4053</v>
      </c>
      <c r="C82" s="122" t="s">
        <v>4054</v>
      </c>
      <c r="D82" s="292">
        <v>3432427</v>
      </c>
      <c r="E82" s="292" t="s">
        <v>19</v>
      </c>
      <c r="F82" s="292" t="s">
        <v>49</v>
      </c>
      <c r="G82" s="292" t="s">
        <v>329</v>
      </c>
      <c r="H82" s="292" t="str">
        <f>IFERROR(VLOOKUP(G82,'Cadastro de assessores'!A:B,2,FALSE),"Não Cadastrado")</f>
        <v>18009</v>
      </c>
      <c r="I82" s="292"/>
      <c r="J82" s="24" t="s">
        <v>144</v>
      </c>
      <c r="K82" s="292" t="s">
        <v>3794</v>
      </c>
      <c r="L82" s="419">
        <v>44445</v>
      </c>
      <c r="M82" s="419">
        <v>44445</v>
      </c>
      <c r="N82" s="387">
        <v>44658</v>
      </c>
      <c r="O82" s="292" t="s">
        <v>4011</v>
      </c>
      <c r="P82" s="388">
        <v>8.0000000000000002E-3</v>
      </c>
      <c r="Q82" s="420" t="s">
        <v>4055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146</v>
      </c>
      <c r="U82" s="292" t="s">
        <v>3846</v>
      </c>
      <c r="V82" s="292" t="s">
        <v>46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2933</v>
      </c>
      <c r="BE82" s="339" t="s">
        <v>2933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3785</v>
      </c>
      <c r="B83" s="104" t="s">
        <v>4056</v>
      </c>
      <c r="C83" s="122" t="s">
        <v>4057</v>
      </c>
      <c r="D83" s="292">
        <v>4478774</v>
      </c>
      <c r="E83" s="293" t="s">
        <v>64</v>
      </c>
      <c r="F83" s="293" t="s">
        <v>20</v>
      </c>
      <c r="G83" s="293" t="s">
        <v>4058</v>
      </c>
      <c r="H83" s="293" t="str">
        <f>IFERROR(VLOOKUP(G83,'Cadastro de assessores'!A:B,2,FALSE),"Não Cadastrado")</f>
        <v>19634</v>
      </c>
      <c r="I83" s="293"/>
      <c r="J83" s="24" t="s">
        <v>3788</v>
      </c>
      <c r="K83" s="293" t="s">
        <v>153</v>
      </c>
      <c r="L83" s="415">
        <v>44103</v>
      </c>
      <c r="M83" s="415">
        <v>44103</v>
      </c>
      <c r="N83" s="292"/>
      <c r="O83" s="292" t="s">
        <v>3805</v>
      </c>
      <c r="P83" s="388">
        <v>1.2E-2</v>
      </c>
      <c r="Q83" s="420" t="s">
        <v>929</v>
      </c>
      <c r="R83" s="417" t="s">
        <v>4034</v>
      </c>
      <c r="S83" s="292" t="str">
        <f t="shared" si="9"/>
        <v>Não Qualificado</v>
      </c>
      <c r="T83" s="292" t="s">
        <v>146</v>
      </c>
      <c r="U83" s="292" t="s">
        <v>3816</v>
      </c>
      <c r="V83" s="292" t="s">
        <v>20</v>
      </c>
      <c r="W83" s="418" t="s">
        <v>3798</v>
      </c>
      <c r="X83" s="418" t="s">
        <v>3798</v>
      </c>
      <c r="Y83" s="418" t="s">
        <v>3798</v>
      </c>
      <c r="Z83" s="418" t="s">
        <v>3798</v>
      </c>
      <c r="AA83" s="418" t="s">
        <v>3798</v>
      </c>
      <c r="AB83" s="418" t="s">
        <v>3798</v>
      </c>
      <c r="AC83" s="418" t="s">
        <v>3798</v>
      </c>
      <c r="AD83" s="418" t="s">
        <v>3798</v>
      </c>
      <c r="AE83" s="418" t="s">
        <v>3798</v>
      </c>
      <c r="AF83" s="418" t="s">
        <v>3798</v>
      </c>
      <c r="AG83" s="418" t="s">
        <v>3798</v>
      </c>
      <c r="AH83" s="418" t="s">
        <v>4059</v>
      </c>
      <c r="AI83" s="418" t="s">
        <v>4060</v>
      </c>
      <c r="AJ83" s="418" t="s">
        <v>4061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3785</v>
      </c>
      <c r="B84" s="104" t="s">
        <v>4062</v>
      </c>
      <c r="C84" s="390" t="s">
        <v>4063</v>
      </c>
      <c r="D84" s="299">
        <v>5692353</v>
      </c>
      <c r="E84" s="292" t="s">
        <v>19</v>
      </c>
      <c r="F84" s="292" t="s">
        <v>49</v>
      </c>
      <c r="G84" s="292" t="s">
        <v>329</v>
      </c>
      <c r="H84" s="292" t="str">
        <f>IFERROR(VLOOKUP(G84,'Cadastro de assessores'!A:B,2,FALSE),"Não Cadastrado")</f>
        <v>18009</v>
      </c>
      <c r="I84" s="292"/>
      <c r="J84" s="24" t="s">
        <v>144</v>
      </c>
      <c r="K84" s="292" t="s">
        <v>3794</v>
      </c>
      <c r="L84" s="387">
        <v>44466</v>
      </c>
      <c r="M84" s="387">
        <v>44466</v>
      </c>
      <c r="N84" s="391">
        <v>44740</v>
      </c>
      <c r="O84" s="299" t="s">
        <v>3809</v>
      </c>
      <c r="P84" s="388">
        <v>2.5000000000000001E-2</v>
      </c>
      <c r="Q84" s="167" t="s">
        <v>4064</v>
      </c>
      <c r="R84" s="417"/>
      <c r="S84" s="292" t="str">
        <f t="shared" si="9"/>
        <v>Não Qualificado</v>
      </c>
      <c r="T84" s="299" t="s">
        <v>146</v>
      </c>
      <c r="U84" s="299" t="s">
        <v>3846</v>
      </c>
      <c r="V84" s="299" t="s">
        <v>46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3785</v>
      </c>
      <c r="B85" s="104" t="s">
        <v>4065</v>
      </c>
      <c r="C85" s="104" t="s">
        <v>4066</v>
      </c>
      <c r="D85" s="293">
        <v>4848604</v>
      </c>
      <c r="E85" s="293" t="s">
        <v>64</v>
      </c>
      <c r="F85" s="293" t="s">
        <v>20</v>
      </c>
      <c r="G85" s="293" t="s">
        <v>4067</v>
      </c>
      <c r="H85" s="293" t="str">
        <f>IFERROR(VLOOKUP(G85,'Cadastro de assessores'!A:B,2,FALSE),"Não Cadastrado")</f>
        <v>15049</v>
      </c>
      <c r="I85" s="293"/>
      <c r="J85" s="24" t="s">
        <v>3788</v>
      </c>
      <c r="K85" s="293" t="s">
        <v>153</v>
      </c>
      <c r="L85" s="415">
        <v>44236</v>
      </c>
      <c r="M85" s="415">
        <v>44236</v>
      </c>
      <c r="N85" s="292"/>
      <c r="O85" s="292" t="s">
        <v>3805</v>
      </c>
      <c r="P85" s="388">
        <v>1.2E-2</v>
      </c>
      <c r="Q85" s="420"/>
      <c r="R85" s="417"/>
      <c r="S85" s="292" t="str">
        <f t="shared" si="9"/>
        <v/>
      </c>
      <c r="T85" s="292" t="s">
        <v>146</v>
      </c>
      <c r="U85" s="292" t="s">
        <v>3811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3785</v>
      </c>
      <c r="B86" s="104" t="s">
        <v>4068</v>
      </c>
      <c r="C86" s="122" t="s">
        <v>4069</v>
      </c>
      <c r="D86" s="292">
        <v>4537911</v>
      </c>
      <c r="E86" s="293" t="s">
        <v>64</v>
      </c>
      <c r="F86" s="293" t="s">
        <v>20</v>
      </c>
      <c r="G86" s="293" t="s">
        <v>73</v>
      </c>
      <c r="H86" s="293" t="str">
        <f>IFERROR(VLOOKUP(G86,'Cadastro de assessores'!A:B,2,FALSE),"Não Cadastrado")</f>
        <v>17243</v>
      </c>
      <c r="I86" s="293"/>
      <c r="J86" s="24" t="s">
        <v>144</v>
      </c>
      <c r="K86" s="293" t="s">
        <v>153</v>
      </c>
      <c r="L86" s="416">
        <v>44126</v>
      </c>
      <c r="M86" s="416">
        <v>44130</v>
      </c>
      <c r="N86" s="387">
        <v>44988</v>
      </c>
      <c r="O86" s="292" t="s">
        <v>3795</v>
      </c>
      <c r="P86" s="388">
        <v>1.4999999999999999E-2</v>
      </c>
      <c r="Q86" s="420" t="s">
        <v>4070</v>
      </c>
      <c r="R86" s="417"/>
      <c r="S86" s="292" t="str">
        <f t="shared" si="9"/>
        <v>Não Qualificado</v>
      </c>
      <c r="T86" s="292" t="s">
        <v>188</v>
      </c>
      <c r="U86" s="292" t="s">
        <v>4071</v>
      </c>
      <c r="V86" s="292" t="s">
        <v>20</v>
      </c>
      <c r="W86" s="418" t="s">
        <v>3798</v>
      </c>
      <c r="X86" s="418" t="s">
        <v>3798</v>
      </c>
      <c r="Y86" s="418" t="s">
        <v>3798</v>
      </c>
      <c r="Z86" s="418" t="s">
        <v>3798</v>
      </c>
      <c r="AA86" s="418" t="s">
        <v>3798</v>
      </c>
      <c r="AB86" s="418" t="s">
        <v>3798</v>
      </c>
      <c r="AC86" s="418" t="s">
        <v>3798</v>
      </c>
      <c r="AD86" s="418" t="s">
        <v>3798</v>
      </c>
      <c r="AE86" s="418" t="s">
        <v>3798</v>
      </c>
      <c r="AF86" s="418" t="s">
        <v>3798</v>
      </c>
      <c r="AG86" s="418" t="s">
        <v>3798</v>
      </c>
      <c r="AH86" s="418" t="s">
        <v>3798</v>
      </c>
      <c r="AI86" s="418" t="s">
        <v>4072</v>
      </c>
      <c r="AJ86" s="418" t="s">
        <v>4073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3785</v>
      </c>
      <c r="B87" s="104" t="s">
        <v>4074</v>
      </c>
      <c r="C87" s="441" t="s">
        <v>4075</v>
      </c>
      <c r="D87" s="422">
        <v>4068685</v>
      </c>
      <c r="E87" s="293" t="s">
        <v>19</v>
      </c>
      <c r="F87" s="293" t="s">
        <v>49</v>
      </c>
      <c r="G87" s="293" t="s">
        <v>329</v>
      </c>
      <c r="H87" s="293" t="str">
        <f>IFERROR(VLOOKUP(G87,'Cadastro de assessores'!A:B,2,FALSE),"Não Cadastrado")</f>
        <v>18009</v>
      </c>
      <c r="I87" s="293"/>
      <c r="J87" s="24" t="s">
        <v>3788</v>
      </c>
      <c r="K87" s="293" t="s">
        <v>153</v>
      </c>
      <c r="L87" s="415">
        <v>44427</v>
      </c>
      <c r="M87" s="415">
        <v>44454</v>
      </c>
      <c r="N87" s="299"/>
      <c r="O87" s="299" t="s">
        <v>3795</v>
      </c>
      <c r="P87" s="388">
        <v>1.4999999999999999E-2</v>
      </c>
      <c r="Q87" s="167" t="s">
        <v>4076</v>
      </c>
      <c r="R87" s="417"/>
      <c r="S87" s="292" t="str">
        <f t="shared" si="9"/>
        <v/>
      </c>
      <c r="T87" s="292" t="s">
        <v>146</v>
      </c>
      <c r="U87" s="292" t="s">
        <v>4077</v>
      </c>
      <c r="V87" s="299" t="s">
        <v>49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3785</v>
      </c>
      <c r="B88" s="104" t="s">
        <v>4078</v>
      </c>
      <c r="C88" s="441" t="s">
        <v>680</v>
      </c>
      <c r="D88" s="422">
        <v>6200964</v>
      </c>
      <c r="E88" s="293" t="s">
        <v>19</v>
      </c>
      <c r="F88" s="293" t="s">
        <v>49</v>
      </c>
      <c r="G88" s="293" t="s">
        <v>50</v>
      </c>
      <c r="H88" s="293">
        <f>IFERROR(VLOOKUP(G88,'Cadastro de assessores'!A:B,2,FALSE),"Não Cadastrado")</f>
        <v>12331</v>
      </c>
      <c r="I88" s="293"/>
      <c r="J88" s="24" t="s">
        <v>3788</v>
      </c>
      <c r="K88" s="293"/>
      <c r="L88" s="415"/>
      <c r="M88" s="415">
        <v>44851</v>
      </c>
      <c r="N88" s="299"/>
      <c r="O88" s="299" t="s">
        <v>3795</v>
      </c>
      <c r="P88" s="388">
        <v>1.4999999999999999E-2</v>
      </c>
      <c r="Q88" s="167" t="s">
        <v>4079</v>
      </c>
      <c r="R88" s="417"/>
      <c r="S88" s="292"/>
      <c r="T88" s="292"/>
      <c r="U88" s="292"/>
      <c r="V88" s="299" t="s">
        <v>49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3785</v>
      </c>
      <c r="B89" s="104" t="s">
        <v>4080</v>
      </c>
      <c r="C89" s="390" t="s">
        <v>4081</v>
      </c>
      <c r="D89" s="432">
        <v>7911381</v>
      </c>
      <c r="E89" s="292" t="s">
        <v>19</v>
      </c>
      <c r="F89" s="292" t="s">
        <v>20</v>
      </c>
      <c r="G89" s="292" t="s">
        <v>200</v>
      </c>
      <c r="H89" s="299">
        <f>IFERROR(VLOOKUP(G89,'Cadastro de assessores'!A:B,2,FALSE),"Não Cadastrado")</f>
        <v>12332</v>
      </c>
      <c r="I89" s="299"/>
      <c r="J89" s="24" t="s">
        <v>144</v>
      </c>
      <c r="K89" s="292" t="s">
        <v>3794</v>
      </c>
      <c r="L89" s="387">
        <v>44655</v>
      </c>
      <c r="M89" s="387">
        <v>44655</v>
      </c>
      <c r="N89" s="391">
        <v>44723</v>
      </c>
      <c r="O89" s="299" t="s">
        <v>3802</v>
      </c>
      <c r="P89" s="388">
        <v>7.0000000000000001E-3</v>
      </c>
      <c r="Q89" s="167" t="s">
        <v>4082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146</v>
      </c>
      <c r="U89" s="292" t="s">
        <v>3933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3785</v>
      </c>
      <c r="B90" s="104" t="s">
        <v>697</v>
      </c>
      <c r="C90" s="441" t="s">
        <v>4083</v>
      </c>
      <c r="D90" s="422">
        <v>9009694</v>
      </c>
      <c r="E90" s="293" t="s">
        <v>19</v>
      </c>
      <c r="F90" s="293" t="s">
        <v>49</v>
      </c>
      <c r="G90" s="293" t="s">
        <v>50</v>
      </c>
      <c r="H90" s="293">
        <f>IFERROR(VLOOKUP(G90,'Cadastro de assessores'!A:B,2,FALSE),"Não Cadastrado")</f>
        <v>12331</v>
      </c>
      <c r="I90" s="293"/>
      <c r="J90" s="24" t="s">
        <v>3788</v>
      </c>
      <c r="K90" s="293" t="s">
        <v>153</v>
      </c>
      <c r="L90" s="415">
        <v>44760</v>
      </c>
      <c r="M90" s="415">
        <v>44762</v>
      </c>
      <c r="N90" s="299"/>
      <c r="O90" s="299" t="s">
        <v>3805</v>
      </c>
      <c r="P90" s="388">
        <v>1.2E-2</v>
      </c>
      <c r="Q90" s="420" t="s">
        <v>4084</v>
      </c>
      <c r="R90" s="417"/>
      <c r="S90" s="292"/>
      <c r="T90" s="292" t="s">
        <v>146</v>
      </c>
      <c r="U90" s="292"/>
      <c r="V90" s="299" t="s">
        <v>49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3785</v>
      </c>
      <c r="B91" s="104" t="s">
        <v>700</v>
      </c>
      <c r="C91" s="390" t="s">
        <v>698</v>
      </c>
      <c r="D91" s="299">
        <v>2218849</v>
      </c>
      <c r="E91" s="293" t="s">
        <v>19</v>
      </c>
      <c r="F91" s="293" t="s">
        <v>49</v>
      </c>
      <c r="G91" s="293" t="s">
        <v>329</v>
      </c>
      <c r="H91" s="299" t="str">
        <f>IFERROR(VLOOKUP(G91,'Cadastro de assessores'!A:B,2,FALSE),"Não Cadastrado")</f>
        <v>18009</v>
      </c>
      <c r="I91" s="299"/>
      <c r="J91" s="24" t="s">
        <v>3788</v>
      </c>
      <c r="K91" s="293" t="s">
        <v>153</v>
      </c>
      <c r="L91" s="415">
        <v>44407</v>
      </c>
      <c r="M91" s="415">
        <v>44407</v>
      </c>
      <c r="N91" s="299"/>
      <c r="O91" s="299" t="s">
        <v>4010</v>
      </c>
      <c r="P91" s="388">
        <v>0.02</v>
      </c>
      <c r="Q91" s="167" t="s">
        <v>4085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146</v>
      </c>
      <c r="U91" s="292" t="s">
        <v>3846</v>
      </c>
      <c r="V91" s="292" t="s">
        <v>46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3785</v>
      </c>
      <c r="B92" s="104" t="s">
        <v>4086</v>
      </c>
      <c r="C92" s="390" t="s">
        <v>4087</v>
      </c>
      <c r="D92" s="299">
        <v>5900668</v>
      </c>
      <c r="E92" s="293" t="s">
        <v>19</v>
      </c>
      <c r="F92" s="293" t="s">
        <v>49</v>
      </c>
      <c r="G92" s="293" t="s">
        <v>329</v>
      </c>
      <c r="H92" s="299" t="str">
        <f>IFERROR(VLOOKUP(G92,'Cadastro de assessores'!A:B,2,FALSE),"Não Cadastrado")</f>
        <v>18009</v>
      </c>
      <c r="I92" s="299"/>
      <c r="J92" s="24" t="s">
        <v>3788</v>
      </c>
      <c r="K92" s="292" t="s">
        <v>162</v>
      </c>
      <c r="L92" s="292" t="s">
        <v>3148</v>
      </c>
      <c r="M92" s="436" t="s">
        <v>3638</v>
      </c>
      <c r="N92" s="299"/>
      <c r="O92" s="299" t="s">
        <v>3789</v>
      </c>
      <c r="P92" s="388">
        <v>0.02</v>
      </c>
      <c r="Q92" s="167"/>
      <c r="R92" s="417"/>
      <c r="S92" s="292" t="str">
        <f t="shared" si="10"/>
        <v/>
      </c>
      <c r="T92" s="292" t="s">
        <v>146</v>
      </c>
      <c r="U92" s="292" t="s">
        <v>3846</v>
      </c>
      <c r="V92" s="292" t="s">
        <v>46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2933</v>
      </c>
      <c r="BE92" s="339" t="s">
        <v>2933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3785</v>
      </c>
      <c r="B93" s="104" t="s">
        <v>4088</v>
      </c>
      <c r="C93" s="122" t="s">
        <v>4089</v>
      </c>
      <c r="D93" s="292">
        <v>4748841</v>
      </c>
      <c r="E93" s="292" t="s">
        <v>2924</v>
      </c>
      <c r="F93" s="292" t="s">
        <v>20</v>
      </c>
      <c r="G93" s="292" t="s">
        <v>2924</v>
      </c>
      <c r="H93" s="292" t="str">
        <f>IFERROR(VLOOKUP(G93,'Cadastro de assessores'!A:B,2,FALSE),"Não Cadastrado")</f>
        <v>18986</v>
      </c>
      <c r="I93" s="292"/>
      <c r="J93" s="24" t="s">
        <v>144</v>
      </c>
      <c r="K93" s="292" t="s">
        <v>3794</v>
      </c>
      <c r="L93" s="387">
        <v>44215</v>
      </c>
      <c r="M93" s="387">
        <v>44215</v>
      </c>
      <c r="N93" s="387">
        <v>44719</v>
      </c>
      <c r="O93" s="292" t="s">
        <v>3809</v>
      </c>
      <c r="P93" s="388">
        <v>2.5000000000000001E-2</v>
      </c>
      <c r="Q93" s="420" t="s">
        <v>4090</v>
      </c>
      <c r="R93" s="417"/>
      <c r="S93" s="292" t="str">
        <f t="shared" si="10"/>
        <v/>
      </c>
      <c r="T93" s="292" t="s">
        <v>146</v>
      </c>
      <c r="U93" s="292" t="s">
        <v>3929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2933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3785</v>
      </c>
      <c r="B94" s="104" t="s">
        <v>4091</v>
      </c>
      <c r="C94" s="390" t="s">
        <v>4092</v>
      </c>
      <c r="D94" s="299">
        <v>5891248</v>
      </c>
      <c r="E94" s="292" t="s">
        <v>19</v>
      </c>
      <c r="F94" s="292" t="s">
        <v>49</v>
      </c>
      <c r="G94" s="292" t="s">
        <v>329</v>
      </c>
      <c r="H94" s="292" t="str">
        <f>IFERROR(VLOOKUP(G94,'Cadastro de assessores'!A:B,2,FALSE),"Não Cadastrado")</f>
        <v>18009</v>
      </c>
      <c r="I94" s="292"/>
      <c r="J94" s="24" t="s">
        <v>144</v>
      </c>
      <c r="K94" s="292" t="s">
        <v>3794</v>
      </c>
      <c r="L94" s="391">
        <v>44385</v>
      </c>
      <c r="M94" s="391">
        <v>44385</v>
      </c>
      <c r="N94" s="391">
        <v>44650</v>
      </c>
      <c r="O94" s="299" t="s">
        <v>3789</v>
      </c>
      <c r="P94" s="388">
        <v>0.02</v>
      </c>
      <c r="Q94" s="420" t="s">
        <v>4093</v>
      </c>
      <c r="R94" s="417"/>
      <c r="S94" s="292" t="str">
        <f t="shared" si="10"/>
        <v>Qualificado</v>
      </c>
      <c r="T94" s="292" t="s">
        <v>146</v>
      </c>
      <c r="U94" s="292" t="s">
        <v>4094</v>
      </c>
      <c r="V94" s="292" t="s">
        <v>46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2933</v>
      </c>
      <c r="BE94" s="339" t="s">
        <v>2933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3785</v>
      </c>
      <c r="B95" s="104" t="s">
        <v>4095</v>
      </c>
      <c r="C95" s="122" t="s">
        <v>4096</v>
      </c>
      <c r="D95" s="292">
        <v>4947220</v>
      </c>
      <c r="E95" s="292" t="s">
        <v>19</v>
      </c>
      <c r="F95" s="292" t="s">
        <v>20</v>
      </c>
      <c r="G95" s="292" t="s">
        <v>4097</v>
      </c>
      <c r="H95" s="292">
        <f>IFERROR(VLOOKUP(G95,'Cadastro de assessores'!A:B,2,FALSE),"Não Cadastrado")</f>
        <v>12339</v>
      </c>
      <c r="I95" s="292"/>
      <c r="J95" s="24" t="s">
        <v>144</v>
      </c>
      <c r="K95" s="292" t="s">
        <v>3794</v>
      </c>
      <c r="L95" s="387">
        <v>44277</v>
      </c>
      <c r="M95" s="387">
        <v>44277</v>
      </c>
      <c r="N95" s="387">
        <v>44781</v>
      </c>
      <c r="O95" s="292" t="s">
        <v>3805</v>
      </c>
      <c r="P95" s="388">
        <v>1.2E-2</v>
      </c>
      <c r="Q95" s="420" t="s">
        <v>4098</v>
      </c>
      <c r="R95" s="417"/>
      <c r="S95" s="292" t="str">
        <f t="shared" si="10"/>
        <v>Não Qualificado</v>
      </c>
      <c r="T95" s="292" t="s">
        <v>146</v>
      </c>
      <c r="U95" s="292" t="s">
        <v>3846</v>
      </c>
      <c r="V95" s="292" t="s">
        <v>46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3785</v>
      </c>
      <c r="B96" s="104" t="s">
        <v>4099</v>
      </c>
      <c r="C96" s="441" t="s">
        <v>4100</v>
      </c>
      <c r="D96" s="293">
        <v>6478648</v>
      </c>
      <c r="E96" s="293" t="s">
        <v>19</v>
      </c>
      <c r="F96" s="293" t="s">
        <v>49</v>
      </c>
      <c r="G96" s="426" t="s">
        <v>329</v>
      </c>
      <c r="H96" s="426" t="str">
        <f>IFERROR(VLOOKUP(G96,'Cadastro de assessores'!A:B,2,FALSE),"Não Cadastrado")</f>
        <v>18009</v>
      </c>
      <c r="I96" s="426"/>
      <c r="J96" s="24" t="s">
        <v>144</v>
      </c>
      <c r="K96" s="293" t="s">
        <v>153</v>
      </c>
      <c r="L96" s="415">
        <v>44442</v>
      </c>
      <c r="M96" s="415">
        <v>44445</v>
      </c>
      <c r="N96" s="419">
        <v>44914</v>
      </c>
      <c r="O96" s="292" t="s">
        <v>3802</v>
      </c>
      <c r="P96" s="388">
        <v>7.0000000000000001E-3</v>
      </c>
      <c r="Q96" s="167" t="s">
        <v>4101</v>
      </c>
      <c r="R96" s="417"/>
      <c r="S96" s="292" t="str">
        <f t="shared" si="10"/>
        <v>Não Qualificado</v>
      </c>
      <c r="T96" s="292" t="s">
        <v>146</v>
      </c>
      <c r="U96" s="292" t="s">
        <v>3967</v>
      </c>
      <c r="V96" s="299" t="s">
        <v>49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3785</v>
      </c>
      <c r="B97" s="104" t="s">
        <v>4102</v>
      </c>
      <c r="C97" s="122" t="s">
        <v>4103</v>
      </c>
      <c r="D97" s="292">
        <v>4553905</v>
      </c>
      <c r="E97" s="293" t="s">
        <v>64</v>
      </c>
      <c r="F97" s="293" t="s">
        <v>20</v>
      </c>
      <c r="G97" s="293" t="s">
        <v>4104</v>
      </c>
      <c r="H97" s="293" t="str">
        <f>IFERROR(VLOOKUP(G97,'Cadastro de assessores'!A:B,2,FALSE),"Não Cadastrado")</f>
        <v>19157</v>
      </c>
      <c r="I97" s="293"/>
      <c r="J97" s="24" t="s">
        <v>3788</v>
      </c>
      <c r="K97" s="292" t="s">
        <v>162</v>
      </c>
      <c r="L97" s="416">
        <v>44130</v>
      </c>
      <c r="M97" s="416">
        <v>44132</v>
      </c>
      <c r="N97" s="299"/>
      <c r="O97" s="299" t="s">
        <v>3789</v>
      </c>
      <c r="P97" s="388">
        <v>0.02</v>
      </c>
      <c r="Q97" s="420"/>
      <c r="R97" s="417"/>
      <c r="S97" s="292" t="str">
        <f t="shared" si="10"/>
        <v/>
      </c>
      <c r="T97" s="292" t="s">
        <v>146</v>
      </c>
      <c r="U97" s="292" t="s">
        <v>3816</v>
      </c>
      <c r="V97" s="292" t="s">
        <v>20</v>
      </c>
      <c r="W97" s="418" t="s">
        <v>3798</v>
      </c>
      <c r="X97" s="418" t="s">
        <v>3798</v>
      </c>
      <c r="Y97" s="418" t="s">
        <v>3798</v>
      </c>
      <c r="Z97" s="418" t="s">
        <v>3798</v>
      </c>
      <c r="AA97" s="418" t="s">
        <v>3798</v>
      </c>
      <c r="AB97" s="418" t="s">
        <v>3798</v>
      </c>
      <c r="AC97" s="418" t="s">
        <v>3798</v>
      </c>
      <c r="AD97" s="418" t="s">
        <v>3798</v>
      </c>
      <c r="AE97" s="418" t="s">
        <v>3798</v>
      </c>
      <c r="AF97" s="418" t="s">
        <v>3798</v>
      </c>
      <c r="AG97" s="418" t="s">
        <v>3798</v>
      </c>
      <c r="AH97" s="418" t="s">
        <v>3798</v>
      </c>
      <c r="AI97" s="418" t="s">
        <v>4105</v>
      </c>
      <c r="AJ97" s="418" t="s">
        <v>4106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2933</v>
      </c>
      <c r="BE97" s="339" t="s">
        <v>2933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3785</v>
      </c>
      <c r="B98" s="104" t="s">
        <v>3635</v>
      </c>
      <c r="C98" s="122" t="s">
        <v>3632</v>
      </c>
      <c r="D98" s="292">
        <v>4425922</v>
      </c>
      <c r="E98" s="292" t="s">
        <v>64</v>
      </c>
      <c r="F98" s="292" t="s">
        <v>20</v>
      </c>
      <c r="G98" s="292" t="s">
        <v>3634</v>
      </c>
      <c r="H98" s="292" t="str">
        <f>IFERROR(VLOOKUP(G98,'Cadastro de assessores'!A:B,2,FALSE),"Não Cadastrado")</f>
        <v>14574</v>
      </c>
      <c r="I98" s="292"/>
      <c r="J98" s="24" t="s">
        <v>144</v>
      </c>
      <c r="K98" s="292" t="s">
        <v>3794</v>
      </c>
      <c r="L98" s="387">
        <v>44076</v>
      </c>
      <c r="M98" s="387">
        <v>44076</v>
      </c>
      <c r="N98" s="292"/>
      <c r="O98" s="292" t="s">
        <v>3795</v>
      </c>
      <c r="P98" s="388">
        <v>1.4999999999999999E-2</v>
      </c>
      <c r="Q98" s="420" t="s">
        <v>4107</v>
      </c>
      <c r="R98" s="417"/>
      <c r="S98" s="292" t="str">
        <f t="shared" si="10"/>
        <v/>
      </c>
      <c r="T98" s="292" t="s">
        <v>146</v>
      </c>
      <c r="U98" s="292" t="s">
        <v>3823</v>
      </c>
      <c r="V98" s="292" t="s">
        <v>20</v>
      </c>
      <c r="W98" s="418" t="s">
        <v>3798</v>
      </c>
      <c r="X98" s="418" t="s">
        <v>3798</v>
      </c>
      <c r="Y98" s="418" t="s">
        <v>3798</v>
      </c>
      <c r="Z98" s="418" t="s">
        <v>3798</v>
      </c>
      <c r="AA98" s="418" t="s">
        <v>3798</v>
      </c>
      <c r="AB98" s="418" t="s">
        <v>3798</v>
      </c>
      <c r="AC98" s="418" t="s">
        <v>3798</v>
      </c>
      <c r="AD98" s="418" t="s">
        <v>3798</v>
      </c>
      <c r="AE98" s="418" t="s">
        <v>3798</v>
      </c>
      <c r="AF98" s="418" t="s">
        <v>3798</v>
      </c>
      <c r="AG98" s="418" t="s">
        <v>3798</v>
      </c>
      <c r="AH98" s="418" t="s">
        <v>4108</v>
      </c>
      <c r="AI98" s="418" t="s">
        <v>4109</v>
      </c>
      <c r="AJ98" s="418" t="s">
        <v>4110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3785</v>
      </c>
      <c r="B99" s="104" t="s">
        <v>4111</v>
      </c>
      <c r="C99" s="390" t="s">
        <v>4112</v>
      </c>
      <c r="D99" s="432">
        <v>3863949</v>
      </c>
      <c r="E99" s="292" t="s">
        <v>19</v>
      </c>
      <c r="F99" s="292" t="s">
        <v>49</v>
      </c>
      <c r="G99" s="292" t="s">
        <v>50</v>
      </c>
      <c r="H99" s="292">
        <f>IFERROR(VLOOKUP(G99,'Cadastro de assessores'!A:B,2,FALSE),"Não Cadastrado")</f>
        <v>12331</v>
      </c>
      <c r="I99" s="292"/>
      <c r="J99" s="24" t="s">
        <v>144</v>
      </c>
      <c r="K99" s="292" t="s">
        <v>3794</v>
      </c>
      <c r="L99" s="387">
        <v>44648</v>
      </c>
      <c r="M99" s="387">
        <v>44648</v>
      </c>
      <c r="N99" s="387">
        <v>44796</v>
      </c>
      <c r="O99" s="292" t="s">
        <v>3795</v>
      </c>
      <c r="P99" s="388">
        <v>0</v>
      </c>
      <c r="Q99" s="442" t="s">
        <v>4113</v>
      </c>
      <c r="R99" s="417"/>
      <c r="S99" s="292" t="str">
        <f t="shared" si="10"/>
        <v>Não Qualificado</v>
      </c>
      <c r="T99" s="292" t="s">
        <v>146</v>
      </c>
      <c r="U99" s="292" t="s">
        <v>3841</v>
      </c>
      <c r="V99" s="292" t="s">
        <v>49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2933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3785</v>
      </c>
      <c r="B100" s="104" t="s">
        <v>4111</v>
      </c>
      <c r="C100" s="390" t="s">
        <v>4112</v>
      </c>
      <c r="D100" s="443">
        <v>8165220</v>
      </c>
      <c r="E100" s="292" t="s">
        <v>19</v>
      </c>
      <c r="F100" s="292" t="s">
        <v>49</v>
      </c>
      <c r="G100" s="292" t="s">
        <v>50</v>
      </c>
      <c r="H100" s="292">
        <f>IFERROR(VLOOKUP(G100,'Cadastro de assessores'!A:B,2,FALSE),"Não Cadastrado")</f>
        <v>12331</v>
      </c>
      <c r="I100" s="292"/>
      <c r="J100" s="24" t="s">
        <v>144</v>
      </c>
      <c r="K100" s="292" t="s">
        <v>3794</v>
      </c>
      <c r="L100" s="387">
        <v>44648</v>
      </c>
      <c r="M100" s="387">
        <v>44648</v>
      </c>
      <c r="N100" s="387">
        <v>44796</v>
      </c>
      <c r="O100" s="292" t="s">
        <v>3795</v>
      </c>
      <c r="P100" s="388">
        <v>1.4999999999999999E-2</v>
      </c>
      <c r="Q100" s="167" t="s">
        <v>4114</v>
      </c>
      <c r="R100" s="417"/>
      <c r="S100" s="292" t="str">
        <f t="shared" si="10"/>
        <v/>
      </c>
      <c r="T100" s="292" t="s">
        <v>146</v>
      </c>
      <c r="U100" s="292" t="s">
        <v>3841</v>
      </c>
      <c r="V100" s="292" t="s">
        <v>49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3785</v>
      </c>
      <c r="B101" s="104" t="s">
        <v>4115</v>
      </c>
      <c r="C101" s="122" t="s">
        <v>4116</v>
      </c>
      <c r="D101" s="292">
        <v>4638237</v>
      </c>
      <c r="E101" s="292" t="s">
        <v>64</v>
      </c>
      <c r="F101" s="292" t="s">
        <v>20</v>
      </c>
      <c r="G101" s="292" t="s">
        <v>4067</v>
      </c>
      <c r="H101" s="292" t="str">
        <f>IFERROR(VLOOKUP(G101,'Cadastro de assessores'!A:B,2,FALSE),"Não Cadastrado")</f>
        <v>15049</v>
      </c>
      <c r="I101" s="292"/>
      <c r="J101" s="24" t="s">
        <v>144</v>
      </c>
      <c r="K101" s="292" t="s">
        <v>3794</v>
      </c>
      <c r="L101" s="419"/>
      <c r="M101" s="419">
        <v>44186</v>
      </c>
      <c r="N101" s="387">
        <v>44803</v>
      </c>
      <c r="O101" s="292" t="s">
        <v>3805</v>
      </c>
      <c r="P101" s="388">
        <v>1.2E-2</v>
      </c>
      <c r="Q101" s="420" t="s">
        <v>4117</v>
      </c>
      <c r="R101" s="417"/>
      <c r="S101" s="292" t="str">
        <f t="shared" si="10"/>
        <v>Não Qualificado</v>
      </c>
      <c r="T101" s="292" t="s">
        <v>146</v>
      </c>
      <c r="U101" s="292" t="s">
        <v>4118</v>
      </c>
      <c r="V101" s="292" t="s">
        <v>1679</v>
      </c>
      <c r="W101" s="418" t="s">
        <v>3798</v>
      </c>
      <c r="X101" s="418" t="s">
        <v>3798</v>
      </c>
      <c r="Y101" s="418" t="s">
        <v>3798</v>
      </c>
      <c r="Z101" s="418" t="s">
        <v>3798</v>
      </c>
      <c r="AA101" s="418" t="s">
        <v>3798</v>
      </c>
      <c r="AB101" s="418" t="s">
        <v>3798</v>
      </c>
      <c r="AC101" s="418" t="s">
        <v>3798</v>
      </c>
      <c r="AD101" s="418" t="s">
        <v>3798</v>
      </c>
      <c r="AE101" s="418" t="s">
        <v>3798</v>
      </c>
      <c r="AF101" s="418" t="s">
        <v>3798</v>
      </c>
      <c r="AG101" s="418" t="s">
        <v>3798</v>
      </c>
      <c r="AH101" s="418" t="s">
        <v>3798</v>
      </c>
      <c r="AI101" s="418" t="s">
        <v>3798</v>
      </c>
      <c r="AJ101" s="418" t="s">
        <v>3798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3785</v>
      </c>
      <c r="B102" s="104" t="s">
        <v>4119</v>
      </c>
      <c r="C102" s="122" t="s">
        <v>4120</v>
      </c>
      <c r="D102" s="292">
        <v>9920</v>
      </c>
      <c r="E102" s="292" t="s">
        <v>64</v>
      </c>
      <c r="F102" s="292" t="s">
        <v>20</v>
      </c>
      <c r="G102" s="292" t="s">
        <v>64</v>
      </c>
      <c r="H102" s="292" t="str">
        <f>IFERROR(VLOOKUP(G102,'Cadastro de assessores'!A:B,2,FALSE),"Não Cadastrado")</f>
        <v>13489</v>
      </c>
      <c r="I102" s="292"/>
      <c r="J102" s="24" t="s">
        <v>144</v>
      </c>
      <c r="K102" s="292"/>
      <c r="L102" s="387"/>
      <c r="M102" s="387">
        <v>44105</v>
      </c>
      <c r="N102" s="387">
        <v>44777</v>
      </c>
      <c r="O102" s="292" t="s">
        <v>4121</v>
      </c>
      <c r="P102" s="388">
        <v>1.4999999999999999E-2</v>
      </c>
      <c r="Q102" s="311" t="s">
        <v>4122</v>
      </c>
      <c r="R102" s="417"/>
      <c r="S102" s="292" t="str">
        <f t="shared" si="10"/>
        <v>Não Qualificado</v>
      </c>
      <c r="T102" s="292" t="s">
        <v>4123</v>
      </c>
      <c r="U102" s="292" t="s">
        <v>4049</v>
      </c>
      <c r="V102" s="292" t="s">
        <v>887</v>
      </c>
      <c r="W102" s="418" t="s">
        <v>3798</v>
      </c>
      <c r="X102" s="418" t="s">
        <v>3798</v>
      </c>
      <c r="Y102" s="418" t="s">
        <v>3798</v>
      </c>
      <c r="Z102" s="418" t="s">
        <v>3798</v>
      </c>
      <c r="AA102" s="418" t="s">
        <v>3798</v>
      </c>
      <c r="AB102" s="418" t="s">
        <v>3798</v>
      </c>
      <c r="AC102" s="418" t="s">
        <v>3798</v>
      </c>
      <c r="AD102" s="418" t="s">
        <v>3798</v>
      </c>
      <c r="AE102" s="418" t="s">
        <v>3798</v>
      </c>
      <c r="AF102" s="418" t="s">
        <v>3798</v>
      </c>
      <c r="AG102" s="418" t="s">
        <v>3798</v>
      </c>
      <c r="AH102" s="418" t="s">
        <v>3798</v>
      </c>
      <c r="AI102" s="418" t="s">
        <v>3798</v>
      </c>
      <c r="AJ102" s="418" t="s">
        <v>4124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4125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3785</v>
      </c>
      <c r="B103" s="104" t="s">
        <v>4126</v>
      </c>
      <c r="C103" s="390" t="s">
        <v>4127</v>
      </c>
      <c r="D103" s="292">
        <v>4422283</v>
      </c>
      <c r="E103" s="292" t="s">
        <v>64</v>
      </c>
      <c r="F103" s="292" t="s">
        <v>20</v>
      </c>
      <c r="G103" s="292" t="s">
        <v>4128</v>
      </c>
      <c r="H103" s="292" t="str">
        <f>IFERROR(VLOOKUP(G103,'Cadastro de assessores'!A:B,2,FALSE),"Não Cadastrado")</f>
        <v>17489</v>
      </c>
      <c r="I103" s="292"/>
      <c r="J103" s="24" t="s">
        <v>144</v>
      </c>
      <c r="K103" s="292" t="s">
        <v>3794</v>
      </c>
      <c r="L103" s="387">
        <v>44091</v>
      </c>
      <c r="M103" s="387">
        <v>44091</v>
      </c>
      <c r="N103" s="387">
        <v>44692</v>
      </c>
      <c r="O103" s="292" t="s">
        <v>3809</v>
      </c>
      <c r="P103" s="388">
        <v>2.5000000000000001E-2</v>
      </c>
      <c r="Q103" s="420" t="s">
        <v>3892</v>
      </c>
      <c r="R103" s="417"/>
      <c r="S103" s="292" t="str">
        <f t="shared" si="10"/>
        <v>Não Qualificado</v>
      </c>
      <c r="T103" s="292" t="s">
        <v>146</v>
      </c>
      <c r="U103" s="292" t="s">
        <v>3823</v>
      </c>
      <c r="V103" s="292" t="s">
        <v>20</v>
      </c>
      <c r="W103" s="418" t="s">
        <v>3798</v>
      </c>
      <c r="X103" s="418" t="s">
        <v>3798</v>
      </c>
      <c r="Y103" s="418" t="s">
        <v>3798</v>
      </c>
      <c r="Z103" s="418" t="s">
        <v>3798</v>
      </c>
      <c r="AA103" s="418" t="s">
        <v>3798</v>
      </c>
      <c r="AB103" s="418" t="s">
        <v>3798</v>
      </c>
      <c r="AC103" s="418" t="s">
        <v>3798</v>
      </c>
      <c r="AD103" s="418" t="s">
        <v>3798</v>
      </c>
      <c r="AE103" s="418" t="s">
        <v>3798</v>
      </c>
      <c r="AF103" s="418" t="s">
        <v>3798</v>
      </c>
      <c r="AG103" s="418" t="s">
        <v>3798</v>
      </c>
      <c r="AH103" s="418" t="s">
        <v>4129</v>
      </c>
      <c r="AI103" s="418" t="s">
        <v>4130</v>
      </c>
      <c r="AJ103" s="418" t="s">
        <v>4131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2933</v>
      </c>
      <c r="BE103" s="339" t="s">
        <v>2933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3785</v>
      </c>
      <c r="B104" s="104" t="s">
        <v>4132</v>
      </c>
      <c r="C104" s="390" t="s">
        <v>4133</v>
      </c>
      <c r="D104" s="292">
        <v>5928177</v>
      </c>
      <c r="E104" s="292" t="s">
        <v>19</v>
      </c>
      <c r="F104" s="292" t="s">
        <v>49</v>
      </c>
      <c r="G104" s="292" t="s">
        <v>4134</v>
      </c>
      <c r="H104" s="292" t="str">
        <f>IFERROR(VLOOKUP(G104,'Cadastro de assessores'!A:B,2,FALSE),"Não Cadastrado")</f>
        <v>14294</v>
      </c>
      <c r="I104" s="292"/>
      <c r="J104" s="24" t="s">
        <v>144</v>
      </c>
      <c r="K104" s="292" t="s">
        <v>3794</v>
      </c>
      <c r="L104" s="387">
        <v>44398</v>
      </c>
      <c r="M104" s="387">
        <v>44398</v>
      </c>
      <c r="N104" s="387">
        <v>44680</v>
      </c>
      <c r="O104" s="292" t="s">
        <v>3802</v>
      </c>
      <c r="P104" s="388">
        <v>7.0000000000000001E-3</v>
      </c>
      <c r="Q104" s="167" t="s">
        <v>4135</v>
      </c>
      <c r="R104" s="417"/>
      <c r="S104" s="292" t="str">
        <f t="shared" si="10"/>
        <v>Não Qualificado</v>
      </c>
      <c r="T104" s="299" t="s">
        <v>188</v>
      </c>
      <c r="U104" s="299" t="s">
        <v>4136</v>
      </c>
      <c r="V104" s="299" t="s">
        <v>60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2933</v>
      </c>
      <c r="BE104" s="339" t="s">
        <v>2933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3785</v>
      </c>
      <c r="B105" s="104" t="s">
        <v>4137</v>
      </c>
      <c r="C105" s="122" t="s">
        <v>4138</v>
      </c>
      <c r="D105" s="292">
        <v>4627802</v>
      </c>
      <c r="E105" s="292" t="s">
        <v>64</v>
      </c>
      <c r="F105" s="292" t="s">
        <v>20</v>
      </c>
      <c r="G105" s="292" t="s">
        <v>248</v>
      </c>
      <c r="H105" s="292" t="str">
        <f>IFERROR(VLOOKUP(G105,'Cadastro de assessores'!A:B,2,FALSE),"Não Cadastrado")</f>
        <v>14699</v>
      </c>
      <c r="I105" s="292"/>
      <c r="J105" s="24" t="s">
        <v>144</v>
      </c>
      <c r="K105" s="292" t="s">
        <v>3794</v>
      </c>
      <c r="L105" s="419">
        <v>44183</v>
      </c>
      <c r="M105" s="419">
        <v>44183</v>
      </c>
      <c r="N105" s="387">
        <v>44253</v>
      </c>
      <c r="O105" s="292" t="s">
        <v>3795</v>
      </c>
      <c r="P105" s="388">
        <v>1.4999999999999999E-2</v>
      </c>
      <c r="Q105" s="420" t="s">
        <v>4139</v>
      </c>
      <c r="R105" s="417"/>
      <c r="S105" s="292" t="str">
        <f t="shared" si="10"/>
        <v/>
      </c>
      <c r="T105" s="292" t="s">
        <v>146</v>
      </c>
      <c r="U105" s="292" t="s">
        <v>3816</v>
      </c>
      <c r="V105" s="292" t="s">
        <v>20</v>
      </c>
      <c r="W105" s="418" t="s">
        <v>3798</v>
      </c>
      <c r="X105" s="418" t="s">
        <v>3798</v>
      </c>
      <c r="Y105" s="418" t="s">
        <v>3798</v>
      </c>
      <c r="Z105" s="418" t="s">
        <v>3798</v>
      </c>
      <c r="AA105" s="418" t="s">
        <v>3798</v>
      </c>
      <c r="AB105" s="418" t="s">
        <v>3798</v>
      </c>
      <c r="AC105" s="418" t="s">
        <v>3798</v>
      </c>
      <c r="AD105" s="418" t="s">
        <v>3798</v>
      </c>
      <c r="AE105" s="418" t="s">
        <v>3798</v>
      </c>
      <c r="AF105" s="418" t="s">
        <v>3798</v>
      </c>
      <c r="AG105" s="418" t="s">
        <v>3798</v>
      </c>
      <c r="AH105" s="418" t="s">
        <v>3798</v>
      </c>
      <c r="AI105" s="418" t="s">
        <v>3798</v>
      </c>
      <c r="AJ105" s="418" t="s">
        <v>3798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2933</v>
      </c>
      <c r="BE105" s="339" t="s">
        <v>2933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3785</v>
      </c>
      <c r="B106" s="104" t="s">
        <v>4140</v>
      </c>
      <c r="C106" s="122" t="s">
        <v>4141</v>
      </c>
      <c r="D106" s="292">
        <v>4401235</v>
      </c>
      <c r="E106" s="293" t="s">
        <v>19</v>
      </c>
      <c r="F106" s="293" t="s">
        <v>20</v>
      </c>
      <c r="G106" s="293" t="s">
        <v>4142</v>
      </c>
      <c r="H106" s="293">
        <f>IFERROR(VLOOKUP(G106,'Cadastro de assessores'!A:B,2,FALSE),"Não Cadastrado")</f>
        <v>12337</v>
      </c>
      <c r="I106" s="293"/>
      <c r="J106" s="24" t="s">
        <v>144</v>
      </c>
      <c r="K106" s="293" t="s">
        <v>153</v>
      </c>
      <c r="L106" s="415">
        <v>44819</v>
      </c>
      <c r="M106" s="415">
        <v>44089</v>
      </c>
      <c r="N106" s="387">
        <v>44930</v>
      </c>
      <c r="O106" s="292" t="s">
        <v>3802</v>
      </c>
      <c r="P106" s="388">
        <v>7.0000000000000001E-3</v>
      </c>
      <c r="Q106" s="420" t="s">
        <v>4143</v>
      </c>
      <c r="R106" s="417"/>
      <c r="S106" s="292" t="str">
        <f t="shared" si="10"/>
        <v/>
      </c>
      <c r="T106" s="292" t="s">
        <v>146</v>
      </c>
      <c r="U106" s="292" t="s">
        <v>3797</v>
      </c>
      <c r="V106" s="299" t="s">
        <v>20</v>
      </c>
      <c r="W106" s="418" t="s">
        <v>3798</v>
      </c>
      <c r="X106" s="418" t="s">
        <v>3798</v>
      </c>
      <c r="Y106" s="418" t="s">
        <v>3798</v>
      </c>
      <c r="Z106" s="418" t="s">
        <v>3798</v>
      </c>
      <c r="AA106" s="418" t="s">
        <v>3798</v>
      </c>
      <c r="AB106" s="418" t="s">
        <v>3798</v>
      </c>
      <c r="AC106" s="418" t="s">
        <v>3798</v>
      </c>
      <c r="AD106" s="418" t="s">
        <v>3798</v>
      </c>
      <c r="AE106" s="418" t="s">
        <v>3798</v>
      </c>
      <c r="AF106" s="418" t="s">
        <v>3798</v>
      </c>
      <c r="AG106" s="418" t="s">
        <v>3798</v>
      </c>
      <c r="AH106" s="418" t="s">
        <v>4144</v>
      </c>
      <c r="AI106" s="418" t="s">
        <v>4145</v>
      </c>
      <c r="AJ106" s="418" t="s">
        <v>4146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3785</v>
      </c>
      <c r="B107" s="104" t="s">
        <v>772</v>
      </c>
      <c r="C107" s="122" t="s">
        <v>770</v>
      </c>
      <c r="D107" s="292">
        <v>2720929</v>
      </c>
      <c r="E107" s="293" t="s">
        <v>19</v>
      </c>
      <c r="F107" s="293" t="s">
        <v>20</v>
      </c>
      <c r="G107" s="293" t="s">
        <v>4142</v>
      </c>
      <c r="H107" s="293">
        <f>IFERROR(VLOOKUP(G107,'Cadastro de assessores'!A:B,2,FALSE),"Não Cadastrado")</f>
        <v>12337</v>
      </c>
      <c r="I107" s="293"/>
      <c r="J107" s="24" t="s">
        <v>3788</v>
      </c>
      <c r="K107" s="293" t="s">
        <v>153</v>
      </c>
      <c r="L107" s="415">
        <v>44109</v>
      </c>
      <c r="M107" s="415">
        <v>44111</v>
      </c>
      <c r="N107" s="292"/>
      <c r="O107" s="292" t="s">
        <v>3805</v>
      </c>
      <c r="P107" s="388">
        <v>1.2E-2</v>
      </c>
      <c r="Q107" s="420" t="s">
        <v>4147</v>
      </c>
      <c r="R107" s="417"/>
      <c r="S107" s="292" t="str">
        <f t="shared" si="10"/>
        <v>Qualificado</v>
      </c>
      <c r="T107" s="292" t="s">
        <v>146</v>
      </c>
      <c r="U107" s="292" t="s">
        <v>3797</v>
      </c>
      <c r="V107" s="299" t="s">
        <v>20</v>
      </c>
      <c r="W107" s="418" t="s">
        <v>3798</v>
      </c>
      <c r="X107" s="418" t="s">
        <v>3798</v>
      </c>
      <c r="Y107" s="418" t="s">
        <v>3798</v>
      </c>
      <c r="Z107" s="418" t="s">
        <v>3798</v>
      </c>
      <c r="AA107" s="418" t="s">
        <v>3798</v>
      </c>
      <c r="AB107" s="418" t="s">
        <v>3798</v>
      </c>
      <c r="AC107" s="418" t="s">
        <v>3798</v>
      </c>
      <c r="AD107" s="418" t="s">
        <v>3798</v>
      </c>
      <c r="AE107" s="418" t="s">
        <v>3798</v>
      </c>
      <c r="AF107" s="418" t="s">
        <v>3798</v>
      </c>
      <c r="AG107" s="418" t="s">
        <v>3798</v>
      </c>
      <c r="AH107" s="418" t="s">
        <v>3798</v>
      </c>
      <c r="AI107" s="418" t="s">
        <v>4148</v>
      </c>
      <c r="AJ107" s="418" t="s">
        <v>4149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3785</v>
      </c>
      <c r="B108" s="104" t="s">
        <v>772</v>
      </c>
      <c r="C108" s="390" t="s">
        <v>770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3788</v>
      </c>
      <c r="K108" s="292" t="s">
        <v>162</v>
      </c>
      <c r="L108" s="292" t="s">
        <v>3148</v>
      </c>
      <c r="M108" s="436" t="s">
        <v>3638</v>
      </c>
      <c r="N108" s="292"/>
      <c r="O108" s="292" t="s">
        <v>4150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146</v>
      </c>
      <c r="U108" s="292" t="s">
        <v>3797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2933</v>
      </c>
      <c r="BE108" s="339" t="s">
        <v>2933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3785</v>
      </c>
      <c r="B109" s="104" t="s">
        <v>782</v>
      </c>
      <c r="C109" s="122" t="s">
        <v>4151</v>
      </c>
      <c r="D109" s="422">
        <v>6096787</v>
      </c>
      <c r="E109" s="293" t="s">
        <v>64</v>
      </c>
      <c r="F109" s="293" t="s">
        <v>20</v>
      </c>
      <c r="G109" s="293" t="s">
        <v>4152</v>
      </c>
      <c r="H109" s="293">
        <f>IFERROR(VLOOKUP(G109,'Cadastro de assessores'!A:B,2,FALSE),"Não Cadastrado")</f>
        <v>12352</v>
      </c>
      <c r="I109" s="293"/>
      <c r="J109" s="24" t="s">
        <v>3788</v>
      </c>
      <c r="K109" s="293"/>
      <c r="L109" s="415">
        <v>44834</v>
      </c>
      <c r="M109" s="415">
        <v>44840</v>
      </c>
      <c r="N109" s="299"/>
      <c r="O109" s="299" t="s">
        <v>3802</v>
      </c>
      <c r="P109" s="388">
        <v>0.01</v>
      </c>
      <c r="Q109" s="420"/>
      <c r="R109" s="417"/>
      <c r="S109" s="292"/>
      <c r="T109" s="292"/>
      <c r="U109" s="292"/>
      <c r="V109" s="292" t="s">
        <v>3148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3785</v>
      </c>
      <c r="B110" s="104" t="s">
        <v>4153</v>
      </c>
      <c r="C110" s="122" t="s">
        <v>4154</v>
      </c>
      <c r="D110" s="292">
        <v>4860809</v>
      </c>
      <c r="E110" s="293" t="s">
        <v>64</v>
      </c>
      <c r="F110" s="293" t="s">
        <v>20</v>
      </c>
      <c r="G110" s="293" t="s">
        <v>248</v>
      </c>
      <c r="H110" s="293" t="str">
        <f>IFERROR(VLOOKUP(G110,'Cadastro de assessores'!A:B,2,FALSE),"Não Cadastrado")</f>
        <v>14699</v>
      </c>
      <c r="I110" s="293"/>
      <c r="J110" s="24" t="s">
        <v>3788</v>
      </c>
      <c r="K110" s="293" t="s">
        <v>153</v>
      </c>
      <c r="L110" s="415">
        <v>44264</v>
      </c>
      <c r="M110" s="415">
        <v>44264</v>
      </c>
      <c r="N110" s="299"/>
      <c r="O110" s="299" t="s">
        <v>3842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146</v>
      </c>
      <c r="U110" s="292" t="s">
        <v>3816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3785</v>
      </c>
      <c r="B111" s="104" t="s">
        <v>4153</v>
      </c>
      <c r="C111" s="122" t="s">
        <v>4154</v>
      </c>
      <c r="D111" s="292">
        <v>4841420</v>
      </c>
      <c r="E111" s="293" t="s">
        <v>64</v>
      </c>
      <c r="F111" s="293" t="s">
        <v>20</v>
      </c>
      <c r="G111" s="293" t="s">
        <v>248</v>
      </c>
      <c r="H111" s="293" t="str">
        <f>IFERROR(VLOOKUP(G111,'Cadastro de assessores'!A:B,2,FALSE),"Não Cadastrado")</f>
        <v>14699</v>
      </c>
      <c r="I111" s="293"/>
      <c r="J111" s="24" t="s">
        <v>3788</v>
      </c>
      <c r="K111" s="293" t="s">
        <v>153</v>
      </c>
      <c r="L111" s="415">
        <v>44264</v>
      </c>
      <c r="M111" s="415">
        <v>44264</v>
      </c>
      <c r="N111" s="292"/>
      <c r="O111" s="292" t="s">
        <v>3795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146</v>
      </c>
      <c r="U111" s="292" t="s">
        <v>3816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3785</v>
      </c>
      <c r="B112" s="104" t="s">
        <v>4155</v>
      </c>
      <c r="C112" s="390" t="s">
        <v>4156</v>
      </c>
      <c r="D112" s="299">
        <v>6404430</v>
      </c>
      <c r="E112" s="299" t="s">
        <v>4157</v>
      </c>
      <c r="F112" s="299" t="s">
        <v>887</v>
      </c>
      <c r="G112" s="299" t="s">
        <v>4158</v>
      </c>
      <c r="H112" s="299" t="str">
        <f>IFERROR(VLOOKUP(G112,'Cadastro de assessores'!A:B,2,FALSE),"Não Cadastrado")</f>
        <v>14434</v>
      </c>
      <c r="I112" s="299"/>
      <c r="J112" s="24" t="s">
        <v>144</v>
      </c>
      <c r="K112" s="292" t="s">
        <v>3794</v>
      </c>
      <c r="L112" s="391">
        <v>44461</v>
      </c>
      <c r="M112" s="391">
        <v>44461</v>
      </c>
      <c r="N112" s="299"/>
      <c r="O112" s="299" t="s">
        <v>3802</v>
      </c>
      <c r="P112" s="392">
        <v>7.0000000000000001E-3</v>
      </c>
      <c r="Q112" s="167" t="s">
        <v>4159</v>
      </c>
      <c r="R112" s="417"/>
      <c r="S112" s="292" t="str">
        <f t="shared" si="11"/>
        <v>Qualificado</v>
      </c>
      <c r="T112" s="292" t="s">
        <v>146</v>
      </c>
      <c r="U112" s="292" t="s">
        <v>4049</v>
      </c>
      <c r="V112" s="292" t="s">
        <v>887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2933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3785</v>
      </c>
      <c r="B113" s="104" t="s">
        <v>4155</v>
      </c>
      <c r="C113" s="390" t="s">
        <v>4156</v>
      </c>
      <c r="D113" s="444">
        <v>2126289</v>
      </c>
      <c r="E113" s="292" t="s">
        <v>4157</v>
      </c>
      <c r="F113" s="292" t="s">
        <v>887</v>
      </c>
      <c r="G113" s="299" t="s">
        <v>4158</v>
      </c>
      <c r="H113" s="299" t="str">
        <f>IFERROR(VLOOKUP(G113,'Cadastro de assessores'!A:B,2,FALSE),"Não Cadastrado")</f>
        <v>14434</v>
      </c>
      <c r="I113" s="299"/>
      <c r="J113" s="24" t="s">
        <v>144</v>
      </c>
      <c r="K113" s="292" t="s">
        <v>3794</v>
      </c>
      <c r="L113" s="387">
        <v>44432</v>
      </c>
      <c r="M113" s="387">
        <v>44432</v>
      </c>
      <c r="N113" s="299"/>
      <c r="O113" s="299" t="s">
        <v>3795</v>
      </c>
      <c r="P113" s="388">
        <v>1.4999999999999999E-2</v>
      </c>
      <c r="Q113" s="167" t="s">
        <v>4160</v>
      </c>
      <c r="R113" s="417"/>
      <c r="S113" s="292" t="str">
        <f t="shared" si="11"/>
        <v>Não Qualificado</v>
      </c>
      <c r="T113" s="292" t="s">
        <v>146</v>
      </c>
      <c r="U113" s="292" t="s">
        <v>4049</v>
      </c>
      <c r="V113" s="292" t="s">
        <v>887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3785</v>
      </c>
      <c r="B114" s="104" t="s">
        <v>785</v>
      </c>
      <c r="C114" s="122" t="s">
        <v>783</v>
      </c>
      <c r="D114" s="292">
        <v>4413613</v>
      </c>
      <c r="E114" s="293" t="s">
        <v>64</v>
      </c>
      <c r="F114" s="293" t="s">
        <v>20</v>
      </c>
      <c r="G114" s="293" t="s">
        <v>3973</v>
      </c>
      <c r="H114" s="293" t="str">
        <f>IFERROR(VLOOKUP(G114,'Cadastro de assessores'!A:B,2,FALSE),"Não Cadastrado")</f>
        <v>16459</v>
      </c>
      <c r="I114" s="293"/>
      <c r="J114" s="24" t="s">
        <v>3788</v>
      </c>
      <c r="K114" s="293" t="s">
        <v>153</v>
      </c>
      <c r="L114" s="415">
        <v>44071</v>
      </c>
      <c r="M114" s="415">
        <v>44071</v>
      </c>
      <c r="N114" s="299"/>
      <c r="O114" s="299" t="s">
        <v>3789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146</v>
      </c>
      <c r="U114" s="292" t="s">
        <v>3797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4161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3785</v>
      </c>
      <c r="B115" s="104" t="s">
        <v>4162</v>
      </c>
      <c r="C115" s="390" t="s">
        <v>4163</v>
      </c>
      <c r="D115" s="432">
        <v>7991210</v>
      </c>
      <c r="E115" s="292" t="s">
        <v>19</v>
      </c>
      <c r="F115" s="292" t="s">
        <v>20</v>
      </c>
      <c r="G115" s="292" t="s">
        <v>200</v>
      </c>
      <c r="H115" s="292">
        <f>IFERROR(VLOOKUP(G115,'Cadastro de assessores'!A:B,2,FALSE),"Não Cadastrado")</f>
        <v>12332</v>
      </c>
      <c r="I115" s="292"/>
      <c r="J115" s="24" t="s">
        <v>144</v>
      </c>
      <c r="K115" s="292" t="s">
        <v>3794</v>
      </c>
      <c r="L115" s="387">
        <v>44613</v>
      </c>
      <c r="M115" s="387">
        <v>44613</v>
      </c>
      <c r="N115" s="387">
        <v>44711</v>
      </c>
      <c r="O115" s="292" t="s">
        <v>3802</v>
      </c>
      <c r="P115" s="392">
        <v>7.0000000000000001E-3</v>
      </c>
      <c r="Q115" s="167" t="s">
        <v>4164</v>
      </c>
      <c r="R115" s="417"/>
      <c r="S115" s="292" t="str">
        <f t="shared" si="11"/>
        <v>Não Qualificado</v>
      </c>
      <c r="T115" s="292" t="s">
        <v>146</v>
      </c>
      <c r="U115" s="292"/>
      <c r="V115" s="292" t="s">
        <v>3148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2933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3785</v>
      </c>
      <c r="B116" s="104" t="s">
        <v>4165</v>
      </c>
      <c r="C116" s="390" t="s">
        <v>4166</v>
      </c>
      <c r="D116" s="299">
        <v>5182986</v>
      </c>
      <c r="E116" s="293" t="s">
        <v>19</v>
      </c>
      <c r="F116" s="293" t="s">
        <v>20</v>
      </c>
      <c r="G116" s="293" t="s">
        <v>4167</v>
      </c>
      <c r="H116" s="293" t="str">
        <f>IFERROR(VLOOKUP(G116,'Cadastro de assessores'!A:B,2,FALSE),"Não Cadastrado")</f>
        <v>13363</v>
      </c>
      <c r="I116" s="293"/>
      <c r="J116" s="24" t="s">
        <v>3788</v>
      </c>
      <c r="K116" s="292" t="s">
        <v>162</v>
      </c>
      <c r="L116" s="415">
        <v>44298</v>
      </c>
      <c r="M116" s="415">
        <v>44305</v>
      </c>
      <c r="N116" s="292"/>
      <c r="O116" s="292" t="s">
        <v>3809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146</v>
      </c>
      <c r="U116" s="292" t="s">
        <v>3816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3785</v>
      </c>
      <c r="B117" s="104" t="s">
        <v>4168</v>
      </c>
      <c r="C117" s="390" t="s">
        <v>4169</v>
      </c>
      <c r="D117" s="299">
        <v>2735065</v>
      </c>
      <c r="E117" s="292" t="s">
        <v>19</v>
      </c>
      <c r="F117" s="292" t="s">
        <v>20</v>
      </c>
      <c r="G117" s="292" t="s">
        <v>3683</v>
      </c>
      <c r="H117" s="292" t="str">
        <f>IFERROR(VLOOKUP(G117,'Cadastro de assessores'!A:B,2,FALSE),"Não Cadastrado")</f>
        <v>18266</v>
      </c>
      <c r="I117" s="292"/>
      <c r="J117" s="24" t="s">
        <v>144</v>
      </c>
      <c r="K117" s="292" t="s">
        <v>3794</v>
      </c>
      <c r="L117" s="387">
        <v>44365</v>
      </c>
      <c r="M117" s="387">
        <v>44365</v>
      </c>
      <c r="N117" s="391">
        <v>44641</v>
      </c>
      <c r="O117" s="299" t="s">
        <v>3842</v>
      </c>
      <c r="P117" s="392">
        <v>8.0000000000000002E-3</v>
      </c>
      <c r="Q117" s="167" t="s">
        <v>4170</v>
      </c>
      <c r="R117" s="417"/>
      <c r="S117" s="292" t="str">
        <f t="shared" si="11"/>
        <v/>
      </c>
      <c r="T117" s="292" t="s">
        <v>146</v>
      </c>
      <c r="U117" s="292" t="s">
        <v>4049</v>
      </c>
      <c r="V117" s="292" t="s">
        <v>887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2933</v>
      </c>
      <c r="BE117" s="339" t="s">
        <v>2933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3785</v>
      </c>
      <c r="B118" s="104" t="s">
        <v>792</v>
      </c>
      <c r="C118" s="390" t="s">
        <v>789</v>
      </c>
      <c r="D118" s="299">
        <v>2889018</v>
      </c>
      <c r="E118" s="293" t="s">
        <v>19</v>
      </c>
      <c r="F118" s="293" t="s">
        <v>20</v>
      </c>
      <c r="G118" s="293" t="s">
        <v>200</v>
      </c>
      <c r="H118" s="293">
        <f>IFERROR(VLOOKUP(G118,'Cadastro de assessores'!A:B,2,FALSE),"Não Cadastrado")</f>
        <v>12332</v>
      </c>
      <c r="I118" s="293"/>
      <c r="J118" s="24" t="s">
        <v>153</v>
      </c>
      <c r="K118" s="293" t="s">
        <v>153</v>
      </c>
      <c r="L118" s="415">
        <v>44421</v>
      </c>
      <c r="M118" s="415">
        <v>44421</v>
      </c>
      <c r="N118" s="292"/>
      <c r="O118" s="292" t="s">
        <v>3795</v>
      </c>
      <c r="P118" s="428">
        <v>1.4999999999999999E-2</v>
      </c>
      <c r="Q118" s="446" t="s">
        <v>4171</v>
      </c>
      <c r="R118" s="417"/>
      <c r="S118" s="292" t="str">
        <f t="shared" si="11"/>
        <v>Não Qualificado</v>
      </c>
      <c r="T118" s="292" t="s">
        <v>146</v>
      </c>
      <c r="U118" s="292" t="s">
        <v>3811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3785</v>
      </c>
      <c r="B119" s="104" t="s">
        <v>4172</v>
      </c>
      <c r="C119" s="390" t="s">
        <v>4173</v>
      </c>
      <c r="D119" s="293">
        <v>4089984</v>
      </c>
      <c r="E119" s="293" t="s">
        <v>19</v>
      </c>
      <c r="F119" s="293" t="s">
        <v>49</v>
      </c>
      <c r="G119" s="293" t="s">
        <v>329</v>
      </c>
      <c r="H119" s="293" t="str">
        <f>IFERROR(VLOOKUP(G119,'Cadastro de assessores'!A:B,2,FALSE),"Não Cadastrado")</f>
        <v>18009</v>
      </c>
      <c r="I119" s="293"/>
      <c r="J119" s="24" t="s">
        <v>153</v>
      </c>
      <c r="K119" s="293" t="s">
        <v>153</v>
      </c>
      <c r="L119" s="415">
        <v>44341</v>
      </c>
      <c r="M119" s="415">
        <v>44357</v>
      </c>
      <c r="N119" s="292"/>
      <c r="O119" s="292" t="s">
        <v>3809</v>
      </c>
      <c r="P119" s="392">
        <v>2.5000000000000001E-2</v>
      </c>
      <c r="Q119" s="167" t="s">
        <v>4174</v>
      </c>
      <c r="R119" s="417"/>
      <c r="S119" s="292" t="str">
        <f t="shared" si="11"/>
        <v/>
      </c>
      <c r="T119" s="292" t="s">
        <v>146</v>
      </c>
      <c r="U119" s="292" t="s">
        <v>4094</v>
      </c>
      <c r="V119" s="299" t="s">
        <v>46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3785</v>
      </c>
      <c r="B120" s="104" t="s">
        <v>4175</v>
      </c>
      <c r="C120" s="390" t="s">
        <v>4176</v>
      </c>
      <c r="D120" s="299">
        <v>5635853</v>
      </c>
      <c r="E120" s="293" t="s">
        <v>2924</v>
      </c>
      <c r="F120" s="293" t="s">
        <v>20</v>
      </c>
      <c r="G120" s="293" t="s">
        <v>2924</v>
      </c>
      <c r="H120" s="293" t="str">
        <f>IFERROR(VLOOKUP(G120,'Cadastro de assessores'!A:B,2,FALSE),"Não Cadastrado")</f>
        <v>18986</v>
      </c>
      <c r="I120" s="293"/>
      <c r="J120" s="24" t="s">
        <v>3788</v>
      </c>
      <c r="K120" s="292" t="s">
        <v>162</v>
      </c>
      <c r="L120" s="415">
        <v>44368</v>
      </c>
      <c r="M120" s="415">
        <v>44368</v>
      </c>
      <c r="N120" s="292"/>
      <c r="O120" s="292" t="s">
        <v>3795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146</v>
      </c>
      <c r="U120" s="292" t="s">
        <v>4077</v>
      </c>
      <c r="V120" s="299" t="s">
        <v>49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3785</v>
      </c>
      <c r="B121" s="104" t="s">
        <v>796</v>
      </c>
      <c r="C121" s="390" t="s">
        <v>793</v>
      </c>
      <c r="D121" s="422">
        <v>5891073</v>
      </c>
      <c r="E121" s="293" t="s">
        <v>64</v>
      </c>
      <c r="F121" s="293" t="s">
        <v>20</v>
      </c>
      <c r="G121" s="293" t="s">
        <v>3862</v>
      </c>
      <c r="H121" s="293" t="str">
        <f>IFERROR(VLOOKUP(G121,'Cadastro de assessores'!A:B,2,FALSE),"Não Cadastrado")</f>
        <v>1298</v>
      </c>
      <c r="I121" s="293"/>
      <c r="J121" s="24" t="s">
        <v>3788</v>
      </c>
      <c r="K121" s="292" t="s">
        <v>162</v>
      </c>
      <c r="L121" s="293" t="s">
        <v>3148</v>
      </c>
      <c r="M121" s="293" t="s">
        <v>3638</v>
      </c>
      <c r="N121" s="299"/>
      <c r="O121" s="299" t="s">
        <v>3802</v>
      </c>
      <c r="P121" s="388">
        <v>7.0000000000000001E-3</v>
      </c>
      <c r="Q121" s="167" t="s">
        <v>4177</v>
      </c>
      <c r="R121" s="417"/>
      <c r="S121" s="292" t="str">
        <f t="shared" si="11"/>
        <v/>
      </c>
      <c r="T121" s="292" t="s">
        <v>146</v>
      </c>
      <c r="U121" s="292" t="s">
        <v>4178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2933</v>
      </c>
      <c r="BE121" s="339" t="s">
        <v>2933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3785</v>
      </c>
      <c r="B122" s="104" t="s">
        <v>796</v>
      </c>
      <c r="C122" s="122" t="s">
        <v>793</v>
      </c>
      <c r="D122" s="292">
        <v>4556454</v>
      </c>
      <c r="E122" s="293" t="s">
        <v>64</v>
      </c>
      <c r="F122" s="293" t="s">
        <v>20</v>
      </c>
      <c r="G122" s="293" t="s">
        <v>3862</v>
      </c>
      <c r="H122" s="293" t="str">
        <f>IFERROR(VLOOKUP(G122,'Cadastro de assessores'!A:B,2,FALSE),"Não Cadastrado")</f>
        <v>1298</v>
      </c>
      <c r="I122" s="293"/>
      <c r="J122" s="24" t="s">
        <v>3788</v>
      </c>
      <c r="K122" s="293" t="s">
        <v>153</v>
      </c>
      <c r="L122" s="416">
        <v>44151</v>
      </c>
      <c r="M122" s="416">
        <v>44151</v>
      </c>
      <c r="N122" s="299"/>
      <c r="O122" s="299" t="s">
        <v>3789</v>
      </c>
      <c r="P122" s="388">
        <v>0.02</v>
      </c>
      <c r="Q122" s="420" t="s">
        <v>4179</v>
      </c>
      <c r="R122" s="417"/>
      <c r="S122" s="292" t="str">
        <f t="shared" si="11"/>
        <v>Não Qualificado</v>
      </c>
      <c r="T122" s="292" t="s">
        <v>146</v>
      </c>
      <c r="U122" s="292" t="s">
        <v>4178</v>
      </c>
      <c r="V122" s="292" t="s">
        <v>20</v>
      </c>
      <c r="W122" s="418" t="s">
        <v>3798</v>
      </c>
      <c r="X122" s="418" t="s">
        <v>3798</v>
      </c>
      <c r="Y122" s="418" t="s">
        <v>3798</v>
      </c>
      <c r="Z122" s="418" t="s">
        <v>3798</v>
      </c>
      <c r="AA122" s="418" t="s">
        <v>3798</v>
      </c>
      <c r="AB122" s="418" t="s">
        <v>3798</v>
      </c>
      <c r="AC122" s="418" t="s">
        <v>3798</v>
      </c>
      <c r="AD122" s="418" t="s">
        <v>3798</v>
      </c>
      <c r="AE122" s="418" t="s">
        <v>3798</v>
      </c>
      <c r="AF122" s="418" t="s">
        <v>3798</v>
      </c>
      <c r="AG122" s="418" t="s">
        <v>3798</v>
      </c>
      <c r="AH122" s="418" t="s">
        <v>3798</v>
      </c>
      <c r="AI122" s="418" t="s">
        <v>3798</v>
      </c>
      <c r="AJ122" s="418" t="s">
        <v>4180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3785</v>
      </c>
      <c r="B123" s="104" t="s">
        <v>802</v>
      </c>
      <c r="C123" s="390" t="s">
        <v>799</v>
      </c>
      <c r="D123" s="422">
        <v>7772052</v>
      </c>
      <c r="E123" s="293" t="s">
        <v>19</v>
      </c>
      <c r="F123" s="293" t="s">
        <v>20</v>
      </c>
      <c r="G123" s="293" t="s">
        <v>801</v>
      </c>
      <c r="H123" s="293" t="str">
        <f>IFERROR(VLOOKUP(G123,'Cadastro de assessores'!A:B,2,FALSE),"Não Cadastrado")</f>
        <v>18467</v>
      </c>
      <c r="I123" s="293"/>
      <c r="J123" s="24" t="s">
        <v>3788</v>
      </c>
      <c r="K123" s="293" t="s">
        <v>153</v>
      </c>
      <c r="L123" s="423">
        <v>44630</v>
      </c>
      <c r="M123" s="423">
        <v>44635</v>
      </c>
      <c r="N123" s="299"/>
      <c r="O123" s="299" t="s">
        <v>3802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146</v>
      </c>
      <c r="U123" s="292" t="s">
        <v>4181</v>
      </c>
      <c r="V123" s="292" t="s">
        <v>803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3785</v>
      </c>
      <c r="B124" s="104" t="s">
        <v>4182</v>
      </c>
      <c r="C124" s="390" t="s">
        <v>4183</v>
      </c>
      <c r="D124" s="422">
        <v>4113513</v>
      </c>
      <c r="E124" s="293" t="s">
        <v>64</v>
      </c>
      <c r="F124" s="293" t="s">
        <v>20</v>
      </c>
      <c r="G124" s="293" t="s">
        <v>2804</v>
      </c>
      <c r="H124" s="293">
        <f>IFERROR(VLOOKUP(G124,'Cadastro de assessores'!A:B,2,FALSE),"Não Cadastrado")</f>
        <v>12347</v>
      </c>
      <c r="I124" s="293"/>
      <c r="J124" s="24" t="s">
        <v>153</v>
      </c>
      <c r="K124" s="293" t="s">
        <v>153</v>
      </c>
      <c r="L124" s="423">
        <v>44694</v>
      </c>
      <c r="M124" s="423">
        <v>44694</v>
      </c>
      <c r="N124" s="299"/>
      <c r="O124" s="299" t="s">
        <v>3805</v>
      </c>
      <c r="P124" s="388">
        <v>1.2E-2</v>
      </c>
      <c r="Q124" s="167"/>
      <c r="R124" s="417"/>
      <c r="S124" s="292" t="str">
        <f t="shared" si="11"/>
        <v/>
      </c>
      <c r="T124" s="292" t="s">
        <v>146</v>
      </c>
      <c r="U124" s="292" t="s">
        <v>3933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3785</v>
      </c>
      <c r="B125" s="104" t="s">
        <v>814</v>
      </c>
      <c r="C125" s="390" t="s">
        <v>4184</v>
      </c>
      <c r="D125" s="299">
        <v>6456590</v>
      </c>
      <c r="E125" s="293" t="s">
        <v>19</v>
      </c>
      <c r="F125" s="293" t="s">
        <v>20</v>
      </c>
      <c r="G125" s="293" t="s">
        <v>801</v>
      </c>
      <c r="H125" s="293" t="str">
        <f>IFERROR(VLOOKUP(G125,'Cadastro de assessores'!A:B,2,FALSE),"Não Cadastrado")</f>
        <v>18467</v>
      </c>
      <c r="I125" s="293"/>
      <c r="J125" s="24" t="s">
        <v>153</v>
      </c>
      <c r="K125" s="293" t="s">
        <v>153</v>
      </c>
      <c r="L125" s="415">
        <v>44456</v>
      </c>
      <c r="M125" s="415">
        <v>44462</v>
      </c>
      <c r="N125" s="299"/>
      <c r="O125" s="299" t="s">
        <v>3789</v>
      </c>
      <c r="P125" s="388">
        <v>0.02</v>
      </c>
      <c r="Q125" s="167" t="s">
        <v>4185</v>
      </c>
      <c r="R125" s="417"/>
      <c r="S125" s="292" t="str">
        <f t="shared" si="11"/>
        <v/>
      </c>
      <c r="T125" s="292" t="s">
        <v>146</v>
      </c>
      <c r="U125" s="292" t="s">
        <v>3929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3785</v>
      </c>
      <c r="B126" s="104" t="s">
        <v>4186</v>
      </c>
      <c r="C126" s="122" t="s">
        <v>4187</v>
      </c>
      <c r="D126" s="292">
        <v>3553004</v>
      </c>
      <c r="E126" s="293" t="s">
        <v>2924</v>
      </c>
      <c r="F126" s="293" t="s">
        <v>20</v>
      </c>
      <c r="G126" s="293" t="s">
        <v>2924</v>
      </c>
      <c r="H126" s="293" t="str">
        <f>IFERROR(VLOOKUP(G126,'Cadastro de assessores'!A:B,2,FALSE),"Não Cadastrado")</f>
        <v>18986</v>
      </c>
      <c r="I126" s="293"/>
      <c r="J126" s="24" t="s">
        <v>144</v>
      </c>
      <c r="K126" s="292" t="s">
        <v>153</v>
      </c>
      <c r="L126" s="415">
        <v>43742</v>
      </c>
      <c r="M126" s="415">
        <v>43742</v>
      </c>
      <c r="N126" s="419">
        <v>44888</v>
      </c>
      <c r="O126" s="292" t="s">
        <v>4188</v>
      </c>
      <c r="P126" s="428">
        <v>0.01</v>
      </c>
      <c r="Q126" s="420" t="s">
        <v>4189</v>
      </c>
      <c r="R126" s="417"/>
      <c r="S126" s="292" t="str">
        <f t="shared" si="11"/>
        <v>Não Qualificado</v>
      </c>
      <c r="T126" s="292" t="s">
        <v>146</v>
      </c>
      <c r="U126" s="292" t="s">
        <v>3967</v>
      </c>
      <c r="V126" s="292" t="s">
        <v>49</v>
      </c>
      <c r="W126" s="418" t="s">
        <v>4190</v>
      </c>
      <c r="X126" s="418"/>
      <c r="Y126" s="418" t="s">
        <v>4191</v>
      </c>
      <c r="Z126" s="418" t="s">
        <v>4192</v>
      </c>
      <c r="AA126" s="418" t="s">
        <v>4193</v>
      </c>
      <c r="AB126" s="418" t="s">
        <v>4194</v>
      </c>
      <c r="AC126" s="418" t="s">
        <v>4195</v>
      </c>
      <c r="AD126" s="418" t="s">
        <v>4196</v>
      </c>
      <c r="AE126" s="418" t="s">
        <v>4197</v>
      </c>
      <c r="AF126" s="418" t="s">
        <v>4198</v>
      </c>
      <c r="AG126" s="418" t="s">
        <v>4199</v>
      </c>
      <c r="AH126" s="418" t="s">
        <v>4200</v>
      </c>
      <c r="AI126" s="418" t="s">
        <v>4201</v>
      </c>
      <c r="AJ126" s="418" t="s">
        <v>4202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3785</v>
      </c>
      <c r="B127" s="104" t="s">
        <v>830</v>
      </c>
      <c r="C127" s="122" t="s">
        <v>828</v>
      </c>
      <c r="D127" s="292">
        <v>4550421</v>
      </c>
      <c r="E127" s="293" t="s">
        <v>64</v>
      </c>
      <c r="F127" s="293" t="s">
        <v>20</v>
      </c>
      <c r="G127" s="293" t="s">
        <v>73</v>
      </c>
      <c r="H127" s="293" t="str">
        <f>IFERROR(VLOOKUP(G127,'Cadastro de assessores'!A:B,2,FALSE),"Não Cadastrado")</f>
        <v>17243</v>
      </c>
      <c r="I127" s="293"/>
      <c r="J127" s="24" t="s">
        <v>3788</v>
      </c>
      <c r="K127" s="293" t="s">
        <v>153</v>
      </c>
      <c r="L127" s="416">
        <v>44126</v>
      </c>
      <c r="M127" s="416">
        <v>44130</v>
      </c>
      <c r="N127" s="292"/>
      <c r="O127" s="292" t="s">
        <v>3805</v>
      </c>
      <c r="P127" s="388">
        <v>1.2E-2</v>
      </c>
      <c r="Q127" s="420"/>
      <c r="R127" s="417"/>
      <c r="S127" s="292" t="str">
        <f t="shared" si="11"/>
        <v/>
      </c>
      <c r="T127" s="292" t="s">
        <v>146</v>
      </c>
      <c r="U127" s="292" t="s">
        <v>3816</v>
      </c>
      <c r="V127" s="292" t="s">
        <v>20</v>
      </c>
      <c r="W127" s="418" t="s">
        <v>3798</v>
      </c>
      <c r="X127" s="418" t="s">
        <v>3798</v>
      </c>
      <c r="Y127" s="418" t="s">
        <v>3798</v>
      </c>
      <c r="Z127" s="418" t="s">
        <v>3798</v>
      </c>
      <c r="AA127" s="418" t="s">
        <v>3798</v>
      </c>
      <c r="AB127" s="418" t="s">
        <v>3798</v>
      </c>
      <c r="AC127" s="418" t="s">
        <v>3798</v>
      </c>
      <c r="AD127" s="418" t="s">
        <v>3798</v>
      </c>
      <c r="AE127" s="418" t="s">
        <v>3798</v>
      </c>
      <c r="AF127" s="418" t="s">
        <v>3798</v>
      </c>
      <c r="AG127" s="418" t="s">
        <v>3798</v>
      </c>
      <c r="AH127" s="418" t="s">
        <v>3798</v>
      </c>
      <c r="AI127" s="418" t="s">
        <v>4203</v>
      </c>
      <c r="AJ127" s="418" t="s">
        <v>4204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3785</v>
      </c>
      <c r="B128" s="104" t="s">
        <v>4205</v>
      </c>
      <c r="C128" s="122" t="s">
        <v>4206</v>
      </c>
      <c r="D128" s="292">
        <v>2699859</v>
      </c>
      <c r="E128" s="293" t="s">
        <v>2924</v>
      </c>
      <c r="F128" s="293" t="s">
        <v>20</v>
      </c>
      <c r="G128" s="293" t="s">
        <v>2924</v>
      </c>
      <c r="H128" s="293" t="str">
        <f>IFERROR(VLOOKUP(G128,'Cadastro de assessores'!A:B,2,FALSE),"Não Cadastrado")</f>
        <v>18986</v>
      </c>
      <c r="I128" s="293"/>
      <c r="J128" s="24" t="s">
        <v>3788</v>
      </c>
      <c r="K128" s="292" t="s">
        <v>162</v>
      </c>
      <c r="L128" s="415">
        <v>43865</v>
      </c>
      <c r="M128" s="415">
        <v>43869</v>
      </c>
      <c r="N128" s="292"/>
      <c r="O128" s="292" t="s">
        <v>3795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146</v>
      </c>
      <c r="U128" s="292" t="s">
        <v>3811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3785</v>
      </c>
      <c r="B129" s="104" t="s">
        <v>4207</v>
      </c>
      <c r="C129" s="390" t="s">
        <v>4208</v>
      </c>
      <c r="D129" s="293">
        <v>5947460</v>
      </c>
      <c r="E129" s="293" t="s">
        <v>19</v>
      </c>
      <c r="F129" s="293" t="s">
        <v>20</v>
      </c>
      <c r="G129" s="299" t="s">
        <v>3073</v>
      </c>
      <c r="H129" s="299" t="str">
        <f>IFERROR(VLOOKUP(G129,'Cadastro de assessores'!A:B,2,FALSE),"Não Cadastrado")</f>
        <v>18236</v>
      </c>
      <c r="I129" s="299"/>
      <c r="J129" s="24" t="s">
        <v>3788</v>
      </c>
      <c r="K129" s="293" t="s">
        <v>153</v>
      </c>
      <c r="L129" s="415">
        <v>44398</v>
      </c>
      <c r="M129" s="415">
        <v>44399</v>
      </c>
      <c r="N129" s="292"/>
      <c r="O129" s="292" t="s">
        <v>3795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146</v>
      </c>
      <c r="U129" s="292" t="s">
        <v>4209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3785</v>
      </c>
      <c r="B130" s="104" t="s">
        <v>4210</v>
      </c>
      <c r="C130" s="122" t="s">
        <v>4211</v>
      </c>
      <c r="D130" s="292">
        <v>2216296</v>
      </c>
      <c r="E130" s="293" t="s">
        <v>64</v>
      </c>
      <c r="F130" s="293" t="s">
        <v>20</v>
      </c>
      <c r="G130" s="293" t="s">
        <v>3973</v>
      </c>
      <c r="H130" s="293" t="str">
        <f>IFERROR(VLOOKUP(G130,'Cadastro de assessores'!A:B,2,FALSE),"Não Cadastrado")</f>
        <v>16459</v>
      </c>
      <c r="I130" s="293"/>
      <c r="J130" s="24" t="s">
        <v>144</v>
      </c>
      <c r="K130" s="293" t="s">
        <v>153</v>
      </c>
      <c r="L130" s="415">
        <v>44088</v>
      </c>
      <c r="M130" s="415">
        <v>44088</v>
      </c>
      <c r="N130" s="447">
        <v>44886</v>
      </c>
      <c r="O130" s="299" t="s">
        <v>3789</v>
      </c>
      <c r="P130" s="428">
        <v>0.01</v>
      </c>
      <c r="Q130" s="311" t="s">
        <v>4212</v>
      </c>
      <c r="R130" s="417"/>
      <c r="S130" s="292" t="str">
        <f t="shared" si="11"/>
        <v>Não Qualificado</v>
      </c>
      <c r="T130" s="292" t="s">
        <v>146</v>
      </c>
      <c r="U130" s="292" t="s">
        <v>4178</v>
      </c>
      <c r="V130" s="292" t="s">
        <v>20</v>
      </c>
      <c r="W130" s="418" t="s">
        <v>3798</v>
      </c>
      <c r="X130" s="418" t="s">
        <v>3798</v>
      </c>
      <c r="Y130" s="418" t="s">
        <v>3798</v>
      </c>
      <c r="Z130" s="418" t="s">
        <v>3798</v>
      </c>
      <c r="AA130" s="418" t="s">
        <v>3798</v>
      </c>
      <c r="AB130" s="418" t="s">
        <v>3798</v>
      </c>
      <c r="AC130" s="418" t="s">
        <v>3798</v>
      </c>
      <c r="AD130" s="418" t="s">
        <v>3798</v>
      </c>
      <c r="AE130" s="418" t="s">
        <v>3798</v>
      </c>
      <c r="AF130" s="418" t="s">
        <v>3798</v>
      </c>
      <c r="AG130" s="418" t="s">
        <v>3798</v>
      </c>
      <c r="AH130" s="418" t="s">
        <v>4213</v>
      </c>
      <c r="AI130" s="418" t="s">
        <v>4214</v>
      </c>
      <c r="AJ130" s="418" t="s">
        <v>4215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3785</v>
      </c>
      <c r="B131" s="104" t="s">
        <v>4216</v>
      </c>
      <c r="C131" s="390" t="s">
        <v>4217</v>
      </c>
      <c r="D131" s="299">
        <v>5537937</v>
      </c>
      <c r="E131" s="292" t="s">
        <v>19</v>
      </c>
      <c r="F131" s="292" t="s">
        <v>20</v>
      </c>
      <c r="G131" s="292" t="s">
        <v>4218</v>
      </c>
      <c r="H131" s="292">
        <f>IFERROR(VLOOKUP(G131,'Cadastro de assessores'!A:B,2,FALSE),"Não Cadastrado")</f>
        <v>12335</v>
      </c>
      <c r="I131" s="292"/>
      <c r="J131" s="24" t="s">
        <v>144</v>
      </c>
      <c r="K131" s="292" t="s">
        <v>3794</v>
      </c>
      <c r="L131" s="387">
        <v>44323</v>
      </c>
      <c r="M131" s="387">
        <v>44323</v>
      </c>
      <c r="N131" s="387">
        <v>44725</v>
      </c>
      <c r="O131" s="292" t="s">
        <v>3802</v>
      </c>
      <c r="P131" s="388">
        <v>7.0000000000000001E-3</v>
      </c>
      <c r="Q131" s="167" t="s">
        <v>4219</v>
      </c>
      <c r="R131" s="417"/>
      <c r="S131" s="292" t="str">
        <f t="shared" si="11"/>
        <v>Não Qualificado</v>
      </c>
      <c r="T131" s="292" t="s">
        <v>146</v>
      </c>
      <c r="U131" s="299" t="s">
        <v>4039</v>
      </c>
      <c r="V131" s="299" t="s">
        <v>586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3785</v>
      </c>
      <c r="B132" s="104" t="s">
        <v>4220</v>
      </c>
      <c r="C132" s="122" t="s">
        <v>4221</v>
      </c>
      <c r="D132" s="292">
        <v>4440692</v>
      </c>
      <c r="E132" s="292" t="s">
        <v>19</v>
      </c>
      <c r="F132" s="292" t="s">
        <v>20</v>
      </c>
      <c r="G132" s="292" t="s">
        <v>3793</v>
      </c>
      <c r="H132" s="292" t="str">
        <f>IFERROR(VLOOKUP(G132,'Cadastro de assessores'!A:B,2,FALSE),"Não Cadastrado")</f>
        <v>17679</v>
      </c>
      <c r="I132" s="292"/>
      <c r="J132" s="24" t="s">
        <v>144</v>
      </c>
      <c r="K132" s="292" t="s">
        <v>3794</v>
      </c>
      <c r="L132" s="387">
        <v>44085</v>
      </c>
      <c r="M132" s="387">
        <v>44085</v>
      </c>
      <c r="N132" s="387">
        <v>44447</v>
      </c>
      <c r="O132" s="292" t="s">
        <v>3802</v>
      </c>
      <c r="P132" s="388">
        <v>7.0000000000000001E-3</v>
      </c>
      <c r="Q132" s="420" t="s">
        <v>4222</v>
      </c>
      <c r="R132" s="417"/>
      <c r="S132" s="292" t="str">
        <f t="shared" si="11"/>
        <v>Qualificado</v>
      </c>
      <c r="T132" s="292" t="s">
        <v>146</v>
      </c>
      <c r="U132" s="292" t="s">
        <v>4223</v>
      </c>
      <c r="V132" s="292" t="s">
        <v>3647</v>
      </c>
      <c r="W132" s="418" t="s">
        <v>3798</v>
      </c>
      <c r="X132" s="418" t="s">
        <v>3798</v>
      </c>
      <c r="Y132" s="418" t="s">
        <v>3798</v>
      </c>
      <c r="Z132" s="418" t="s">
        <v>3798</v>
      </c>
      <c r="AA132" s="418" t="s">
        <v>3798</v>
      </c>
      <c r="AB132" s="418" t="s">
        <v>3798</v>
      </c>
      <c r="AC132" s="418" t="s">
        <v>3798</v>
      </c>
      <c r="AD132" s="418" t="s">
        <v>3798</v>
      </c>
      <c r="AE132" s="418" t="s">
        <v>3798</v>
      </c>
      <c r="AF132" s="418" t="s">
        <v>3798</v>
      </c>
      <c r="AG132" s="418" t="s">
        <v>3798</v>
      </c>
      <c r="AH132" s="418" t="s">
        <v>4224</v>
      </c>
      <c r="AI132" s="418" t="s">
        <v>4225</v>
      </c>
      <c r="AJ132" s="418" t="s">
        <v>4226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2933</v>
      </c>
      <c r="BE132" s="339" t="s">
        <v>2933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3785</v>
      </c>
      <c r="B133" s="104" t="s">
        <v>4227</v>
      </c>
      <c r="C133" s="122" t="s">
        <v>4228</v>
      </c>
      <c r="D133" s="292">
        <v>4571776</v>
      </c>
      <c r="E133" s="293" t="s">
        <v>64</v>
      </c>
      <c r="F133" s="293" t="s">
        <v>20</v>
      </c>
      <c r="G133" s="293" t="s">
        <v>3634</v>
      </c>
      <c r="H133" s="293" t="str">
        <f>IFERROR(VLOOKUP(G133,'Cadastro de assessores'!A:B,2,FALSE),"Não Cadastrado")</f>
        <v>14574</v>
      </c>
      <c r="I133" s="293"/>
      <c r="J133" s="24" t="s">
        <v>3788</v>
      </c>
      <c r="K133" s="292" t="s">
        <v>162</v>
      </c>
      <c r="L133" s="292" t="s">
        <v>3148</v>
      </c>
      <c r="M133" s="436" t="s">
        <v>3638</v>
      </c>
      <c r="N133" s="292"/>
      <c r="O133" s="292" t="s">
        <v>3805</v>
      </c>
      <c r="P133" s="388">
        <v>1.2E-2</v>
      </c>
      <c r="Q133" s="420"/>
      <c r="R133" s="417"/>
      <c r="S133" s="292" t="str">
        <f t="shared" si="11"/>
        <v/>
      </c>
      <c r="T133" s="292" t="s">
        <v>146</v>
      </c>
      <c r="U133" s="292" t="s">
        <v>3929</v>
      </c>
      <c r="V133" s="292" t="s">
        <v>20</v>
      </c>
      <c r="W133" s="418" t="s">
        <v>3798</v>
      </c>
      <c r="X133" s="418" t="s">
        <v>3798</v>
      </c>
      <c r="Y133" s="418" t="s">
        <v>3798</v>
      </c>
      <c r="Z133" s="418" t="s">
        <v>3798</v>
      </c>
      <c r="AA133" s="418" t="s">
        <v>3798</v>
      </c>
      <c r="AB133" s="418" t="s">
        <v>3798</v>
      </c>
      <c r="AC133" s="418" t="s">
        <v>3798</v>
      </c>
      <c r="AD133" s="418" t="s">
        <v>3798</v>
      </c>
      <c r="AE133" s="418" t="s">
        <v>3798</v>
      </c>
      <c r="AF133" s="418" t="s">
        <v>3798</v>
      </c>
      <c r="AG133" s="418" t="s">
        <v>3798</v>
      </c>
      <c r="AH133" s="418" t="s">
        <v>3798</v>
      </c>
      <c r="AI133" s="418" t="s">
        <v>3798</v>
      </c>
      <c r="AJ133" s="418" t="s">
        <v>3798</v>
      </c>
      <c r="AK133" s="339" t="s">
        <v>3148</v>
      </c>
      <c r="AL133" s="339"/>
      <c r="AM133" s="339" t="s">
        <v>3148</v>
      </c>
      <c r="AN133" s="339" t="s">
        <v>3148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2933</v>
      </c>
      <c r="BE133" s="339" t="s">
        <v>2933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3785</v>
      </c>
      <c r="B134" s="104" t="s">
        <v>3100</v>
      </c>
      <c r="C134" s="122" t="s">
        <v>3099</v>
      </c>
      <c r="D134" s="292">
        <v>4327504</v>
      </c>
      <c r="E134" s="292" t="s">
        <v>2924</v>
      </c>
      <c r="F134" s="292" t="s">
        <v>20</v>
      </c>
      <c r="G134" s="292" t="s">
        <v>2924</v>
      </c>
      <c r="H134" s="292" t="str">
        <f>IFERROR(VLOOKUP(G134,'Cadastro de assessores'!A:B,2,FALSE),"Não Cadastrado")</f>
        <v>18986</v>
      </c>
      <c r="I134" s="292"/>
      <c r="J134" s="24" t="s">
        <v>144</v>
      </c>
      <c r="K134" s="292" t="s">
        <v>3794</v>
      </c>
      <c r="L134" s="387">
        <v>44043</v>
      </c>
      <c r="M134" s="387">
        <v>44043</v>
      </c>
      <c r="N134" s="387">
        <v>44085</v>
      </c>
      <c r="O134" s="292" t="s">
        <v>3795</v>
      </c>
      <c r="P134" s="388">
        <v>1.4999999999999999E-2</v>
      </c>
      <c r="Q134" s="420" t="s">
        <v>4229</v>
      </c>
      <c r="R134" s="417"/>
      <c r="S134" s="292" t="str">
        <f t="shared" si="11"/>
        <v>Não Qualificado</v>
      </c>
      <c r="T134" s="292" t="s">
        <v>146</v>
      </c>
      <c r="U134" s="292" t="s">
        <v>3967</v>
      </c>
      <c r="V134" s="292" t="s">
        <v>49</v>
      </c>
      <c r="W134" s="418" t="s">
        <v>3798</v>
      </c>
      <c r="X134" s="418" t="s">
        <v>3798</v>
      </c>
      <c r="Y134" s="418" t="s">
        <v>3798</v>
      </c>
      <c r="Z134" s="418" t="s">
        <v>3798</v>
      </c>
      <c r="AA134" s="418" t="s">
        <v>3798</v>
      </c>
      <c r="AB134" s="418" t="s">
        <v>3798</v>
      </c>
      <c r="AC134" s="418" t="s">
        <v>3798</v>
      </c>
      <c r="AD134" s="418" t="s">
        <v>3798</v>
      </c>
      <c r="AE134" s="418" t="s">
        <v>3798</v>
      </c>
      <c r="AF134" s="418" t="s">
        <v>4230</v>
      </c>
      <c r="AG134" s="418" t="s">
        <v>4231</v>
      </c>
      <c r="AH134" s="418"/>
      <c r="AI134" s="418"/>
      <c r="AJ134" s="418"/>
      <c r="AK134" s="339" t="s">
        <v>3148</v>
      </c>
      <c r="AL134" s="339">
        <v>492751.44</v>
      </c>
      <c r="AM134" s="339" t="s">
        <v>3148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2933</v>
      </c>
      <c r="BE134" s="339" t="s">
        <v>2933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3785</v>
      </c>
      <c r="B135" s="104" t="s">
        <v>4232</v>
      </c>
      <c r="C135" s="390" t="s">
        <v>4233</v>
      </c>
      <c r="D135" s="292">
        <v>6489178</v>
      </c>
      <c r="E135" s="292" t="s">
        <v>19</v>
      </c>
      <c r="F135" s="292" t="s">
        <v>49</v>
      </c>
      <c r="G135" s="292" t="s">
        <v>4134</v>
      </c>
      <c r="H135" s="292" t="str">
        <f>IFERROR(VLOOKUP(G135,'Cadastro de assessores'!A:B,2,FALSE),"Não Cadastrado")</f>
        <v>14294</v>
      </c>
      <c r="I135" s="292"/>
      <c r="J135" s="24" t="s">
        <v>144</v>
      </c>
      <c r="K135" s="292" t="s">
        <v>3794</v>
      </c>
      <c r="L135" s="387">
        <v>44462</v>
      </c>
      <c r="M135" s="387">
        <v>44462</v>
      </c>
      <c r="N135" s="387">
        <v>44762</v>
      </c>
      <c r="O135" s="292" t="s">
        <v>3795</v>
      </c>
      <c r="P135" s="388">
        <v>1.4999999999999999E-2</v>
      </c>
      <c r="Q135" s="167" t="s">
        <v>4234</v>
      </c>
      <c r="R135" s="417"/>
      <c r="S135" s="292" t="str">
        <f t="shared" si="11"/>
        <v>Não Qualificado</v>
      </c>
      <c r="T135" s="292" t="s">
        <v>146</v>
      </c>
      <c r="U135" s="292" t="s">
        <v>3967</v>
      </c>
      <c r="V135" s="292" t="s">
        <v>49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3785</v>
      </c>
      <c r="B136" s="104" t="s">
        <v>4235</v>
      </c>
      <c r="C136" s="122" t="s">
        <v>4236</v>
      </c>
      <c r="D136" s="292">
        <v>4696943</v>
      </c>
      <c r="E136" s="293" t="s">
        <v>64</v>
      </c>
      <c r="F136" s="293" t="s">
        <v>20</v>
      </c>
      <c r="G136" s="293" t="s">
        <v>73</v>
      </c>
      <c r="H136" s="293" t="str">
        <f>IFERROR(VLOOKUP(G136,'Cadastro de assessores'!A:B,2,FALSE),"Não Cadastrado")</f>
        <v>17243</v>
      </c>
      <c r="I136" s="293"/>
      <c r="J136" s="24" t="s">
        <v>3788</v>
      </c>
      <c r="K136" s="292" t="s">
        <v>162</v>
      </c>
      <c r="L136" s="416">
        <v>44194</v>
      </c>
      <c r="M136" s="416">
        <v>44194</v>
      </c>
      <c r="N136" s="292"/>
      <c r="O136" s="292" t="s">
        <v>3795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146</v>
      </c>
      <c r="U136" s="292" t="s">
        <v>3816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3798</v>
      </c>
      <c r="AJ136" s="418"/>
      <c r="AK136" s="339" t="s">
        <v>3148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3785</v>
      </c>
      <c r="B137" s="104" t="s">
        <v>4237</v>
      </c>
      <c r="C137" s="122" t="s">
        <v>4238</v>
      </c>
      <c r="D137" s="292">
        <v>4422652</v>
      </c>
      <c r="E137" s="293" t="s">
        <v>19</v>
      </c>
      <c r="F137" s="293" t="s">
        <v>20</v>
      </c>
      <c r="G137" s="293" t="s">
        <v>3793</v>
      </c>
      <c r="H137" s="293" t="str">
        <f>IFERROR(VLOOKUP(G137,'Cadastro de assessores'!A:B,2,FALSE),"Não Cadastrado")</f>
        <v>17679</v>
      </c>
      <c r="I137" s="293"/>
      <c r="J137" s="24" t="s">
        <v>3788</v>
      </c>
      <c r="K137" s="292" t="s">
        <v>162</v>
      </c>
      <c r="L137" s="415">
        <v>44071</v>
      </c>
      <c r="M137" s="415">
        <v>44075</v>
      </c>
      <c r="N137" s="292"/>
      <c r="O137" s="292" t="s">
        <v>3795</v>
      </c>
      <c r="P137" s="428">
        <v>1.4E-2</v>
      </c>
      <c r="Q137" s="420" t="s">
        <v>4239</v>
      </c>
      <c r="R137" s="417"/>
      <c r="S137" s="292" t="str">
        <f t="shared" si="11"/>
        <v>Não Qualificado</v>
      </c>
      <c r="T137" s="292" t="s">
        <v>146</v>
      </c>
      <c r="U137" s="292" t="s">
        <v>4039</v>
      </c>
      <c r="V137" s="292" t="s">
        <v>586</v>
      </c>
      <c r="W137" s="418" t="s">
        <v>3798</v>
      </c>
      <c r="X137" s="418" t="s">
        <v>3798</v>
      </c>
      <c r="Y137" s="418" t="s">
        <v>3798</v>
      </c>
      <c r="Z137" s="418" t="s">
        <v>3798</v>
      </c>
      <c r="AA137" s="418" t="s">
        <v>3798</v>
      </c>
      <c r="AB137" s="418" t="s">
        <v>3798</v>
      </c>
      <c r="AC137" s="418" t="s">
        <v>3798</v>
      </c>
      <c r="AD137" s="418" t="s">
        <v>3798</v>
      </c>
      <c r="AE137" s="418" t="s">
        <v>3798</v>
      </c>
      <c r="AF137" s="418" t="s">
        <v>3798</v>
      </c>
      <c r="AG137" s="418" t="s">
        <v>4240</v>
      </c>
      <c r="AH137" s="418" t="s">
        <v>4241</v>
      </c>
      <c r="AI137" s="418" t="s">
        <v>4242</v>
      </c>
      <c r="AJ137" s="418" t="s">
        <v>4243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3785</v>
      </c>
      <c r="B138" s="104" t="s">
        <v>906</v>
      </c>
      <c r="C138" s="390" t="s">
        <v>904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3788</v>
      </c>
      <c r="K138" s="293" t="s">
        <v>153</v>
      </c>
      <c r="L138" s="423">
        <v>44638</v>
      </c>
      <c r="M138" s="423">
        <v>44657</v>
      </c>
      <c r="N138" s="297"/>
      <c r="O138" s="297" t="s">
        <v>4244</v>
      </c>
      <c r="P138" s="388">
        <v>0.01</v>
      </c>
      <c r="Q138" s="420" t="s">
        <v>4245</v>
      </c>
      <c r="R138" s="417"/>
      <c r="S138" s="292" t="str">
        <f t="shared" si="11"/>
        <v>Não Qualificado</v>
      </c>
      <c r="T138" s="292" t="s">
        <v>146</v>
      </c>
      <c r="U138" s="292" t="s">
        <v>3929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2933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3785</v>
      </c>
      <c r="B139" s="104" t="s">
        <v>906</v>
      </c>
      <c r="C139" s="122" t="s">
        <v>904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3788</v>
      </c>
      <c r="K139" s="293" t="s">
        <v>153</v>
      </c>
      <c r="L139" s="415">
        <v>44106</v>
      </c>
      <c r="M139" s="415">
        <v>44106</v>
      </c>
      <c r="N139" s="299"/>
      <c r="O139" s="299" t="s">
        <v>3802</v>
      </c>
      <c r="P139" s="388">
        <v>7.0000000000000001E-3</v>
      </c>
      <c r="Q139" s="420" t="s">
        <v>4246</v>
      </c>
      <c r="R139" s="417"/>
      <c r="S139" s="292" t="str">
        <f t="shared" si="11"/>
        <v>Não Qualificado</v>
      </c>
      <c r="T139" s="292" t="s">
        <v>146</v>
      </c>
      <c r="U139" s="292" t="s">
        <v>3929</v>
      </c>
      <c r="V139" s="292" t="s">
        <v>20</v>
      </c>
      <c r="W139" s="418" t="s">
        <v>3798</v>
      </c>
      <c r="X139" s="418" t="s">
        <v>3798</v>
      </c>
      <c r="Y139" s="418" t="s">
        <v>3798</v>
      </c>
      <c r="Z139" s="418" t="s">
        <v>3798</v>
      </c>
      <c r="AA139" s="418" t="s">
        <v>3798</v>
      </c>
      <c r="AB139" s="418" t="s">
        <v>3798</v>
      </c>
      <c r="AC139" s="418" t="s">
        <v>3798</v>
      </c>
      <c r="AD139" s="418" t="s">
        <v>3798</v>
      </c>
      <c r="AE139" s="418" t="s">
        <v>3798</v>
      </c>
      <c r="AF139" s="418" t="s">
        <v>3798</v>
      </c>
      <c r="AG139" s="418" t="s">
        <v>3798</v>
      </c>
      <c r="AH139" s="418" t="s">
        <v>3798</v>
      </c>
      <c r="AI139" s="418" t="s">
        <v>4247</v>
      </c>
      <c r="AJ139" s="418" t="s">
        <v>4248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3785</v>
      </c>
      <c r="B140" s="104" t="s">
        <v>906</v>
      </c>
      <c r="C140" s="122" t="s">
        <v>904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3788</v>
      </c>
      <c r="K140" s="293" t="s">
        <v>153</v>
      </c>
      <c r="L140" s="415">
        <v>44578</v>
      </c>
      <c r="M140" s="415">
        <v>44578</v>
      </c>
      <c r="N140" s="299"/>
      <c r="O140" s="299" t="s">
        <v>3802</v>
      </c>
      <c r="P140" s="388">
        <v>0.01</v>
      </c>
      <c r="Q140" s="420" t="s">
        <v>4249</v>
      </c>
      <c r="R140" s="417"/>
      <c r="S140" s="292" t="str">
        <f t="shared" si="11"/>
        <v/>
      </c>
      <c r="T140" s="292" t="s">
        <v>146</v>
      </c>
      <c r="U140" s="292" t="s">
        <v>3929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3785</v>
      </c>
      <c r="B141" s="104" t="s">
        <v>906</v>
      </c>
      <c r="C141" s="122" t="s">
        <v>904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3788</v>
      </c>
      <c r="K141" s="293" t="s">
        <v>153</v>
      </c>
      <c r="L141" s="415">
        <v>44614</v>
      </c>
      <c r="M141" s="415">
        <v>44614</v>
      </c>
      <c r="N141" s="426"/>
      <c r="O141" s="426" t="s">
        <v>3802</v>
      </c>
      <c r="P141" s="388">
        <v>7.0000000000000001E-3</v>
      </c>
      <c r="Q141" s="167" t="s">
        <v>4250</v>
      </c>
      <c r="R141" s="417"/>
      <c r="S141" s="292" t="str">
        <f t="shared" si="11"/>
        <v>Não Qualificado</v>
      </c>
      <c r="T141" s="292" t="s">
        <v>146</v>
      </c>
      <c r="U141" s="292" t="s">
        <v>3929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3785</v>
      </c>
      <c r="B142" s="104" t="s">
        <v>906</v>
      </c>
      <c r="C142" s="122" t="s">
        <v>904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153</v>
      </c>
      <c r="K142" s="293" t="s">
        <v>153</v>
      </c>
      <c r="L142" s="423">
        <v>44504</v>
      </c>
      <c r="M142" s="423">
        <v>44508</v>
      </c>
      <c r="N142" s="299"/>
      <c r="O142" s="299" t="s">
        <v>3809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146</v>
      </c>
      <c r="U142" s="292" t="s">
        <v>3929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3785</v>
      </c>
      <c r="B143" s="104" t="s">
        <v>930</v>
      </c>
      <c r="C143" s="122" t="s">
        <v>927</v>
      </c>
      <c r="D143" s="292">
        <v>8853992</v>
      </c>
      <c r="E143" s="292" t="s">
        <v>19</v>
      </c>
      <c r="F143" s="292" t="s">
        <v>49</v>
      </c>
      <c r="G143" s="292" t="s">
        <v>167</v>
      </c>
      <c r="H143" s="293" t="str">
        <f>IFERROR(VLOOKUP(G143,'Cadastro de assessores'!A:B,2,FALSE),"Não Cadastrado")</f>
        <v>18890</v>
      </c>
      <c r="I143" s="292"/>
      <c r="J143" s="24" t="s">
        <v>3788</v>
      </c>
      <c r="K143" s="292"/>
      <c r="L143" s="387"/>
      <c r="M143" s="387">
        <v>44847</v>
      </c>
      <c r="N143" s="391"/>
      <c r="O143" s="299" t="s">
        <v>3802</v>
      </c>
      <c r="P143" s="388">
        <v>0.01</v>
      </c>
      <c r="Q143" s="420" t="s">
        <v>3908</v>
      </c>
      <c r="R143" s="417"/>
      <c r="S143" s="292"/>
      <c r="T143" s="292"/>
      <c r="U143" s="292"/>
      <c r="V143" s="292" t="s">
        <v>535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3785</v>
      </c>
      <c r="B144" s="104" t="s">
        <v>4251</v>
      </c>
      <c r="C144" s="122" t="s">
        <v>4252</v>
      </c>
      <c r="D144" s="292">
        <v>4706119</v>
      </c>
      <c r="E144" s="292" t="s">
        <v>19</v>
      </c>
      <c r="F144" s="292" t="s">
        <v>20</v>
      </c>
      <c r="G144" s="292" t="s">
        <v>3793</v>
      </c>
      <c r="H144" s="292" t="str">
        <f>IFERROR(VLOOKUP(G144,'Cadastro de assessores'!A:B,2,FALSE),"Não Cadastrado")</f>
        <v>17679</v>
      </c>
      <c r="I144" s="292"/>
      <c r="J144" s="24" t="s">
        <v>144</v>
      </c>
      <c r="K144" s="292" t="s">
        <v>3794</v>
      </c>
      <c r="L144" s="387">
        <v>44203</v>
      </c>
      <c r="M144" s="387">
        <v>44203</v>
      </c>
      <c r="N144" s="391">
        <v>44450</v>
      </c>
      <c r="O144" s="299" t="s">
        <v>3842</v>
      </c>
      <c r="P144" s="388">
        <v>8.0000000000000002E-3</v>
      </c>
      <c r="Q144" s="420" t="s">
        <v>4253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146</v>
      </c>
      <c r="U144" s="292" t="s">
        <v>4049</v>
      </c>
      <c r="V144" s="292" t="s">
        <v>887</v>
      </c>
      <c r="W144" s="418" t="s">
        <v>3798</v>
      </c>
      <c r="X144" s="418" t="s">
        <v>3798</v>
      </c>
      <c r="Y144" s="418" t="s">
        <v>3798</v>
      </c>
      <c r="Z144" s="418" t="s">
        <v>3798</v>
      </c>
      <c r="AA144" s="418" t="s">
        <v>3798</v>
      </c>
      <c r="AB144" s="418" t="s">
        <v>3798</v>
      </c>
      <c r="AC144" s="418" t="s">
        <v>3798</v>
      </c>
      <c r="AD144" s="418" t="s">
        <v>3798</v>
      </c>
      <c r="AE144" s="418" t="s">
        <v>3798</v>
      </c>
      <c r="AF144" s="418" t="s">
        <v>3798</v>
      </c>
      <c r="AG144" s="418" t="s">
        <v>3798</v>
      </c>
      <c r="AH144" s="418" t="s">
        <v>3798</v>
      </c>
      <c r="AI144" s="418" t="s">
        <v>3798</v>
      </c>
      <c r="AJ144" s="418" t="s">
        <v>3798</v>
      </c>
      <c r="AK144" s="339" t="s">
        <v>3148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2933</v>
      </c>
      <c r="BE144" s="339" t="s">
        <v>2933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3785</v>
      </c>
      <c r="B145" s="104" t="s">
        <v>4251</v>
      </c>
      <c r="C145" s="122" t="s">
        <v>4252</v>
      </c>
      <c r="D145" s="292">
        <v>4728915</v>
      </c>
      <c r="E145" s="292" t="s">
        <v>19</v>
      </c>
      <c r="F145" s="292" t="s">
        <v>20</v>
      </c>
      <c r="G145" s="292" t="s">
        <v>3793</v>
      </c>
      <c r="H145" s="292" t="str">
        <f>IFERROR(VLOOKUP(G145,'Cadastro de assessores'!A:B,2,FALSE),"Não Cadastrado")</f>
        <v>17679</v>
      </c>
      <c r="I145" s="292"/>
      <c r="J145" s="24" t="s">
        <v>144</v>
      </c>
      <c r="K145" s="292" t="s">
        <v>3794</v>
      </c>
      <c r="L145" s="387">
        <v>44203</v>
      </c>
      <c r="M145" s="387">
        <v>44203</v>
      </c>
      <c r="N145" s="391">
        <v>44450</v>
      </c>
      <c r="O145" s="292" t="s">
        <v>3795</v>
      </c>
      <c r="P145" s="388">
        <v>1.4999999999999999E-2</v>
      </c>
      <c r="Q145" s="420" t="s">
        <v>4253</v>
      </c>
      <c r="R145" s="417"/>
      <c r="S145" s="292" t="str">
        <f t="shared" si="12"/>
        <v>Não Qualificado</v>
      </c>
      <c r="T145" s="292" t="s">
        <v>146</v>
      </c>
      <c r="U145" s="292" t="s">
        <v>4049</v>
      </c>
      <c r="V145" s="292" t="s">
        <v>887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2933</v>
      </c>
      <c r="BE145" s="339" t="s">
        <v>2933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3785</v>
      </c>
      <c r="B146" s="104" t="s">
        <v>4254</v>
      </c>
      <c r="C146" s="122" t="s">
        <v>4255</v>
      </c>
      <c r="D146" s="292">
        <v>3221916</v>
      </c>
      <c r="E146" s="293" t="s">
        <v>19</v>
      </c>
      <c r="F146" s="293" t="s">
        <v>20</v>
      </c>
      <c r="G146" s="293" t="s">
        <v>3793</v>
      </c>
      <c r="H146" s="293" t="str">
        <f>IFERROR(VLOOKUP(G146,'Cadastro de assessores'!A:B,2,FALSE),"Não Cadastrado")</f>
        <v>17679</v>
      </c>
      <c r="I146" s="293"/>
      <c r="J146" s="24" t="s">
        <v>3788</v>
      </c>
      <c r="K146" s="292" t="s">
        <v>162</v>
      </c>
      <c r="L146" s="292" t="s">
        <v>3148</v>
      </c>
      <c r="M146" s="436" t="s">
        <v>3638</v>
      </c>
      <c r="N146" s="292"/>
      <c r="O146" s="292" t="s">
        <v>3795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146</v>
      </c>
      <c r="U146" s="292" t="s">
        <v>4223</v>
      </c>
      <c r="V146" s="292" t="s">
        <v>3647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3148</v>
      </c>
      <c r="AN146" s="339" t="s">
        <v>3148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2933</v>
      </c>
      <c r="BE146" s="339" t="s">
        <v>2933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3785</v>
      </c>
      <c r="B147" s="104" t="s">
        <v>4256</v>
      </c>
      <c r="C147" s="122" t="s">
        <v>4257</v>
      </c>
      <c r="D147" s="292">
        <v>4668132</v>
      </c>
      <c r="E147" s="292" t="s">
        <v>19</v>
      </c>
      <c r="F147" s="292" t="s">
        <v>20</v>
      </c>
      <c r="G147" s="292" t="s">
        <v>3793</v>
      </c>
      <c r="H147" s="292" t="str">
        <f>IFERROR(VLOOKUP(G147,'Cadastro de assessores'!A:B,2,FALSE),"Não Cadastrado")</f>
        <v>17679</v>
      </c>
      <c r="I147" s="292"/>
      <c r="J147" s="24" t="s">
        <v>144</v>
      </c>
      <c r="K147" s="292" t="s">
        <v>3794</v>
      </c>
      <c r="L147" s="387">
        <v>44202</v>
      </c>
      <c r="M147" s="387">
        <v>44202</v>
      </c>
      <c r="N147" s="387">
        <v>44453</v>
      </c>
      <c r="O147" s="292" t="s">
        <v>3795</v>
      </c>
      <c r="P147" s="388">
        <v>1.4999999999999999E-2</v>
      </c>
      <c r="Q147" s="420" t="s">
        <v>4258</v>
      </c>
      <c r="R147" s="417"/>
      <c r="S147" s="292" t="str">
        <f t="shared" si="12"/>
        <v>Não Qualificado</v>
      </c>
      <c r="T147" s="292" t="s">
        <v>146</v>
      </c>
      <c r="U147" s="292" t="s">
        <v>4223</v>
      </c>
      <c r="V147" s="292" t="s">
        <v>3647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2933</v>
      </c>
      <c r="BE147" s="339" t="s">
        <v>2933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3785</v>
      </c>
      <c r="B148" s="104" t="s">
        <v>4259</v>
      </c>
      <c r="C148" s="122" t="s">
        <v>4260</v>
      </c>
      <c r="D148" s="292">
        <v>4403283</v>
      </c>
      <c r="E148" s="292" t="s">
        <v>64</v>
      </c>
      <c r="F148" s="292" t="s">
        <v>20</v>
      </c>
      <c r="G148" s="292" t="s">
        <v>3853</v>
      </c>
      <c r="H148" s="292" t="str">
        <f>IFERROR(VLOOKUP(G148,'Cadastro de assessores'!A:B,2,FALSE),"Não Cadastrado")</f>
        <v>1441</v>
      </c>
      <c r="I148" s="292"/>
      <c r="J148" s="24" t="s">
        <v>144</v>
      </c>
      <c r="K148" s="292" t="s">
        <v>3794</v>
      </c>
      <c r="L148" s="387">
        <v>44075</v>
      </c>
      <c r="M148" s="387">
        <v>44075</v>
      </c>
      <c r="N148" s="391">
        <v>44537</v>
      </c>
      <c r="O148" s="299" t="s">
        <v>3789</v>
      </c>
      <c r="P148" s="388">
        <v>0.02</v>
      </c>
      <c r="Q148" s="420" t="s">
        <v>4261</v>
      </c>
      <c r="R148" s="417"/>
      <c r="S148" s="292" t="str">
        <f t="shared" si="12"/>
        <v/>
      </c>
      <c r="T148" s="292" t="s">
        <v>146</v>
      </c>
      <c r="U148" s="292" t="s">
        <v>4094</v>
      </c>
      <c r="V148" s="292" t="s">
        <v>46</v>
      </c>
      <c r="W148" s="418" t="s">
        <v>3798</v>
      </c>
      <c r="X148" s="418" t="s">
        <v>3798</v>
      </c>
      <c r="Y148" s="418" t="s">
        <v>3798</v>
      </c>
      <c r="Z148" s="418" t="s">
        <v>3798</v>
      </c>
      <c r="AA148" s="418" t="s">
        <v>3798</v>
      </c>
      <c r="AB148" s="418" t="s">
        <v>3798</v>
      </c>
      <c r="AC148" s="418" t="s">
        <v>3798</v>
      </c>
      <c r="AD148" s="418" t="s">
        <v>3798</v>
      </c>
      <c r="AE148" s="418" t="s">
        <v>3798</v>
      </c>
      <c r="AF148" s="418" t="s">
        <v>3798</v>
      </c>
      <c r="AG148" s="418" t="s">
        <v>4262</v>
      </c>
      <c r="AH148" s="418" t="s">
        <v>4263</v>
      </c>
      <c r="AI148" s="418" t="s">
        <v>4264</v>
      </c>
      <c r="AJ148" s="418" t="s">
        <v>4265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2933</v>
      </c>
      <c r="BE148" s="339" t="s">
        <v>2933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3785</v>
      </c>
      <c r="B149" s="104" t="s">
        <v>958</v>
      </c>
      <c r="C149" s="390" t="s">
        <v>4266</v>
      </c>
      <c r="D149" s="299">
        <v>5183783</v>
      </c>
      <c r="E149" s="293" t="s">
        <v>64</v>
      </c>
      <c r="F149" s="293" t="s">
        <v>20</v>
      </c>
      <c r="G149" s="293" t="s">
        <v>4267</v>
      </c>
      <c r="H149" s="293">
        <f>IFERROR(VLOOKUP(G149,'Cadastro de assessores'!A:B,2,FALSE),"Não Cadastrado")</f>
        <v>12330</v>
      </c>
      <c r="I149" s="293"/>
      <c r="J149" s="24" t="s">
        <v>3788</v>
      </c>
      <c r="K149" s="293" t="s">
        <v>153</v>
      </c>
      <c r="L149" s="423">
        <v>44701</v>
      </c>
      <c r="M149" s="423">
        <v>44701</v>
      </c>
      <c r="N149" s="299"/>
      <c r="O149" s="299" t="s">
        <v>3802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146</v>
      </c>
      <c r="U149" s="292" t="s">
        <v>3811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3785</v>
      </c>
      <c r="B150" s="104" t="s">
        <v>977</v>
      </c>
      <c r="C150" s="441" t="s">
        <v>974</v>
      </c>
      <c r="D150" s="422">
        <v>3714503</v>
      </c>
      <c r="E150" s="293" t="s">
        <v>19</v>
      </c>
      <c r="F150" s="293" t="s">
        <v>49</v>
      </c>
      <c r="G150" s="293" t="s">
        <v>50</v>
      </c>
      <c r="H150" s="293">
        <f>IFERROR(VLOOKUP(G150,'Cadastro de assessores'!A:B,2,FALSE),"Não Cadastrado")</f>
        <v>12331</v>
      </c>
      <c r="I150" s="293"/>
      <c r="J150" s="24" t="s">
        <v>3788</v>
      </c>
      <c r="K150" s="293" t="s">
        <v>153</v>
      </c>
      <c r="L150" s="423">
        <v>44614</v>
      </c>
      <c r="M150" s="423">
        <v>44614</v>
      </c>
      <c r="N150" s="299"/>
      <c r="O150" s="299" t="s">
        <v>3802</v>
      </c>
      <c r="P150" s="388">
        <v>7.0000000000000001E-3</v>
      </c>
      <c r="Q150" s="304" t="s">
        <v>4268</v>
      </c>
      <c r="R150" s="417"/>
      <c r="S150" s="292" t="str">
        <f t="shared" si="12"/>
        <v>Não Qualificado</v>
      </c>
      <c r="T150" s="292" t="s">
        <v>146</v>
      </c>
      <c r="U150" s="292" t="s">
        <v>4269</v>
      </c>
      <c r="V150" s="292" t="s">
        <v>978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3785</v>
      </c>
      <c r="B151" s="104" t="s">
        <v>4270</v>
      </c>
      <c r="C151" s="390" t="s">
        <v>4271</v>
      </c>
      <c r="D151" s="299">
        <v>6121090</v>
      </c>
      <c r="E151" s="292" t="s">
        <v>19</v>
      </c>
      <c r="F151" s="292" t="s">
        <v>49</v>
      </c>
      <c r="G151" s="292" t="s">
        <v>329</v>
      </c>
      <c r="H151" s="292" t="str">
        <f>IFERROR(VLOOKUP(G151,'Cadastro de assessores'!A:B,2,FALSE),"Não Cadastrado")</f>
        <v>18009</v>
      </c>
      <c r="I151" s="292"/>
      <c r="J151" s="24" t="s">
        <v>144</v>
      </c>
      <c r="K151" s="292" t="s">
        <v>3794</v>
      </c>
      <c r="L151" s="387"/>
      <c r="M151" s="387">
        <v>44421</v>
      </c>
      <c r="N151" s="387">
        <v>44685</v>
      </c>
      <c r="O151" s="292" t="s">
        <v>3789</v>
      </c>
      <c r="P151" s="388">
        <v>0.02</v>
      </c>
      <c r="Q151" s="167" t="s">
        <v>4272</v>
      </c>
      <c r="R151" s="417"/>
      <c r="S151" s="292" t="str">
        <f t="shared" si="12"/>
        <v>Não Qualificado</v>
      </c>
      <c r="T151" s="292" t="s">
        <v>146</v>
      </c>
      <c r="U151" s="299" t="s">
        <v>4273</v>
      </c>
      <c r="V151" s="292" t="s">
        <v>46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2933</v>
      </c>
      <c r="BE151" s="339" t="s">
        <v>2933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3785</v>
      </c>
      <c r="B152" s="104" t="s">
        <v>987</v>
      </c>
      <c r="C152" s="390" t="s">
        <v>985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3788</v>
      </c>
      <c r="K152" s="293" t="s">
        <v>153</v>
      </c>
      <c r="L152" s="423">
        <v>44649</v>
      </c>
      <c r="M152" s="423">
        <v>44655</v>
      </c>
      <c r="N152" s="299"/>
      <c r="O152" s="299" t="s">
        <v>3802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146</v>
      </c>
      <c r="U152" s="292" t="s">
        <v>3816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3785</v>
      </c>
      <c r="B153" s="104" t="s">
        <v>4274</v>
      </c>
      <c r="C153" s="390" t="s">
        <v>4275</v>
      </c>
      <c r="D153" s="299">
        <v>0</v>
      </c>
      <c r="E153" s="292" t="s">
        <v>19</v>
      </c>
      <c r="F153" s="292" t="s">
        <v>49</v>
      </c>
      <c r="G153" s="292" t="s">
        <v>329</v>
      </c>
      <c r="H153" s="292" t="str">
        <f>IFERROR(VLOOKUP(G153,'Cadastro de assessores'!A:B,2,FALSE),"Não Cadastrado")</f>
        <v>18009</v>
      </c>
      <c r="I153" s="292"/>
      <c r="J153" s="24" t="s">
        <v>144</v>
      </c>
      <c r="K153" s="292" t="s">
        <v>3794</v>
      </c>
      <c r="L153" s="387">
        <v>44300</v>
      </c>
      <c r="M153" s="387">
        <v>44300</v>
      </c>
      <c r="N153" s="387">
        <v>44651</v>
      </c>
      <c r="O153" s="292" t="s">
        <v>3795</v>
      </c>
      <c r="P153" s="388">
        <v>1.2E-2</v>
      </c>
      <c r="Q153" s="420" t="s">
        <v>4276</v>
      </c>
      <c r="R153" s="417"/>
      <c r="S153" s="292" t="str">
        <f t="shared" si="12"/>
        <v>Não Qualificado</v>
      </c>
      <c r="T153" s="292" t="s">
        <v>146</v>
      </c>
      <c r="U153" s="292" t="s">
        <v>3846</v>
      </c>
      <c r="V153" s="292" t="s">
        <v>46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2933</v>
      </c>
      <c r="BE153" s="339" t="s">
        <v>2933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3785</v>
      </c>
      <c r="B154" s="104" t="s">
        <v>999</v>
      </c>
      <c r="C154" s="390" t="s">
        <v>4277</v>
      </c>
      <c r="D154" s="299">
        <v>3561110</v>
      </c>
      <c r="E154" s="293" t="s">
        <v>19</v>
      </c>
      <c r="F154" s="293" t="s">
        <v>20</v>
      </c>
      <c r="G154" s="299" t="s">
        <v>943</v>
      </c>
      <c r="H154" s="299">
        <f>IFERROR(VLOOKUP(G154,'Cadastro de assessores'!A:B,2,FALSE),"Não Cadastrado")</f>
        <v>12342</v>
      </c>
      <c r="I154" s="299"/>
      <c r="J154" s="24" t="s">
        <v>3788</v>
      </c>
      <c r="K154" s="293" t="s">
        <v>153</v>
      </c>
      <c r="L154" s="423">
        <v>44656</v>
      </c>
      <c r="M154" s="423">
        <v>44658</v>
      </c>
      <c r="N154" s="299"/>
      <c r="O154" s="299" t="s">
        <v>3802</v>
      </c>
      <c r="P154" s="388">
        <v>7.0000000000000001E-3</v>
      </c>
      <c r="Q154" s="167" t="s">
        <v>4278</v>
      </c>
      <c r="R154" s="417"/>
      <c r="S154" s="292" t="str">
        <f t="shared" si="12"/>
        <v>Não Qualificado</v>
      </c>
      <c r="T154" s="292" t="s">
        <v>146</v>
      </c>
      <c r="U154" s="299" t="s">
        <v>3816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3785</v>
      </c>
      <c r="B155" s="104" t="s">
        <v>4279</v>
      </c>
      <c r="C155" s="122" t="s">
        <v>4280</v>
      </c>
      <c r="D155" s="292">
        <v>4403399</v>
      </c>
      <c r="E155" s="292" t="s">
        <v>64</v>
      </c>
      <c r="F155" s="292" t="s">
        <v>20</v>
      </c>
      <c r="G155" s="292" t="s">
        <v>4067</v>
      </c>
      <c r="H155" s="292" t="str">
        <f>IFERROR(VLOOKUP(G155,'Cadastro de assessores'!A:B,2,FALSE),"Não Cadastrado")</f>
        <v>15049</v>
      </c>
      <c r="I155" s="292"/>
      <c r="J155" s="24" t="s">
        <v>144</v>
      </c>
      <c r="K155" s="292" t="s">
        <v>3794</v>
      </c>
      <c r="L155" s="387">
        <v>44074</v>
      </c>
      <c r="M155" s="387">
        <v>44074</v>
      </c>
      <c r="N155" s="387">
        <v>44627</v>
      </c>
      <c r="O155" s="292" t="s">
        <v>3805</v>
      </c>
      <c r="P155" s="388">
        <v>1.2E-2</v>
      </c>
      <c r="Q155" s="420" t="s">
        <v>4281</v>
      </c>
      <c r="R155" s="417"/>
      <c r="S155" s="292" t="str">
        <f t="shared" si="12"/>
        <v>Não Qualificado</v>
      </c>
      <c r="T155" s="292" t="s">
        <v>146</v>
      </c>
      <c r="U155" s="292" t="s">
        <v>4209</v>
      </c>
      <c r="V155" s="292" t="s">
        <v>20</v>
      </c>
      <c r="W155" s="418" t="s">
        <v>3798</v>
      </c>
      <c r="X155" s="418" t="s">
        <v>3798</v>
      </c>
      <c r="Y155" s="418" t="s">
        <v>3798</v>
      </c>
      <c r="Z155" s="418" t="s">
        <v>3798</v>
      </c>
      <c r="AA155" s="418" t="s">
        <v>3798</v>
      </c>
      <c r="AB155" s="418" t="s">
        <v>3798</v>
      </c>
      <c r="AC155" s="418" t="s">
        <v>3798</v>
      </c>
      <c r="AD155" s="418" t="s">
        <v>3798</v>
      </c>
      <c r="AE155" s="418" t="s">
        <v>3798</v>
      </c>
      <c r="AF155" s="418" t="s">
        <v>3798</v>
      </c>
      <c r="AG155" s="418" t="s">
        <v>4282</v>
      </c>
      <c r="AH155" s="418" t="s">
        <v>4283</v>
      </c>
      <c r="AI155" s="418" t="s">
        <v>4284</v>
      </c>
      <c r="AJ155" s="418" t="s">
        <v>4285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2933</v>
      </c>
      <c r="BE155" s="339" t="s">
        <v>2933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3785</v>
      </c>
      <c r="B156" s="104" t="s">
        <v>4286</v>
      </c>
      <c r="C156" s="390" t="s">
        <v>4287</v>
      </c>
      <c r="D156" s="299">
        <v>5599659</v>
      </c>
      <c r="E156" s="293" t="s">
        <v>64</v>
      </c>
      <c r="F156" s="293" t="s">
        <v>20</v>
      </c>
      <c r="G156" s="299" t="s">
        <v>2804</v>
      </c>
      <c r="H156" s="299">
        <f>IFERROR(VLOOKUP(G156,'Cadastro de assessores'!A:B,2,FALSE),"Não Cadastrado")</f>
        <v>12347</v>
      </c>
      <c r="I156" s="299"/>
      <c r="J156" s="24" t="s">
        <v>3788</v>
      </c>
      <c r="K156" s="293" t="s">
        <v>153</v>
      </c>
      <c r="L156" s="415">
        <v>44341</v>
      </c>
      <c r="M156" s="415">
        <v>44344</v>
      </c>
      <c r="N156" s="299"/>
      <c r="O156" s="299" t="s">
        <v>3802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146</v>
      </c>
      <c r="U156" s="299" t="s">
        <v>3811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3785</v>
      </c>
      <c r="B157" s="104" t="s">
        <v>4288</v>
      </c>
      <c r="C157" s="122" t="s">
        <v>4289</v>
      </c>
      <c r="D157" s="292">
        <v>4743699</v>
      </c>
      <c r="E157" s="292" t="s">
        <v>64</v>
      </c>
      <c r="F157" s="292" t="s">
        <v>20</v>
      </c>
      <c r="G157" s="292" t="s">
        <v>3634</v>
      </c>
      <c r="H157" s="292" t="str">
        <f>IFERROR(VLOOKUP(G157,'Cadastro de assessores'!A:B,2,FALSE),"Não Cadastrado")</f>
        <v>14574</v>
      </c>
      <c r="I157" s="292"/>
      <c r="J157" s="24" t="s">
        <v>144</v>
      </c>
      <c r="K157" s="292" t="s">
        <v>3794</v>
      </c>
      <c r="L157" s="387">
        <v>44211</v>
      </c>
      <c r="M157" s="387">
        <v>44211</v>
      </c>
      <c r="N157" s="387">
        <v>44803</v>
      </c>
      <c r="O157" s="292" t="s">
        <v>3795</v>
      </c>
      <c r="P157" s="388">
        <v>1.4999999999999999E-2</v>
      </c>
      <c r="Q157" s="420" t="s">
        <v>4290</v>
      </c>
      <c r="R157" s="417"/>
      <c r="S157" s="292" t="str">
        <f t="shared" si="12"/>
        <v/>
      </c>
      <c r="T157" s="292" t="s">
        <v>146</v>
      </c>
      <c r="U157" s="292" t="s">
        <v>3797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3785</v>
      </c>
      <c r="B158" s="104" t="s">
        <v>4291</v>
      </c>
      <c r="C158" s="122" t="s">
        <v>4292</v>
      </c>
      <c r="D158" s="292">
        <v>4695581</v>
      </c>
      <c r="E158" s="293" t="s">
        <v>64</v>
      </c>
      <c r="F158" s="293" t="s">
        <v>20</v>
      </c>
      <c r="G158" s="293" t="s">
        <v>4104</v>
      </c>
      <c r="H158" s="293" t="str">
        <f>IFERROR(VLOOKUP(G158,'Cadastro de assessores'!A:B,2,FALSE),"Não Cadastrado")</f>
        <v>19157</v>
      </c>
      <c r="I158" s="293"/>
      <c r="J158" s="24" t="s">
        <v>3788</v>
      </c>
      <c r="K158" s="293" t="s">
        <v>153</v>
      </c>
      <c r="L158" s="416">
        <v>44186</v>
      </c>
      <c r="M158" s="416">
        <v>44193</v>
      </c>
      <c r="N158" s="299"/>
      <c r="O158" s="299" t="s">
        <v>3789</v>
      </c>
      <c r="P158" s="388">
        <v>0.02</v>
      </c>
      <c r="Q158" s="420"/>
      <c r="R158" s="417"/>
      <c r="S158" s="292" t="str">
        <f t="shared" si="12"/>
        <v/>
      </c>
      <c r="T158" s="292" t="s">
        <v>146</v>
      </c>
      <c r="U158" s="292" t="s">
        <v>4293</v>
      </c>
      <c r="V158" s="292" t="s">
        <v>20</v>
      </c>
      <c r="W158" s="418" t="s">
        <v>3798</v>
      </c>
      <c r="X158" s="418" t="s">
        <v>3798</v>
      </c>
      <c r="Y158" s="418" t="s">
        <v>3798</v>
      </c>
      <c r="Z158" s="418" t="s">
        <v>3798</v>
      </c>
      <c r="AA158" s="418" t="s">
        <v>3798</v>
      </c>
      <c r="AB158" s="418" t="s">
        <v>3798</v>
      </c>
      <c r="AC158" s="418" t="s">
        <v>3798</v>
      </c>
      <c r="AD158" s="418" t="s">
        <v>3798</v>
      </c>
      <c r="AE158" s="418" t="s">
        <v>3798</v>
      </c>
      <c r="AF158" s="418" t="s">
        <v>3798</v>
      </c>
      <c r="AG158" s="418" t="s">
        <v>3798</v>
      </c>
      <c r="AH158" s="418" t="s">
        <v>3798</v>
      </c>
      <c r="AI158" s="418" t="s">
        <v>3798</v>
      </c>
      <c r="AJ158" s="418" t="s">
        <v>3798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3785</v>
      </c>
      <c r="B159" s="104" t="s">
        <v>4294</v>
      </c>
      <c r="C159" s="441" t="s">
        <v>4295</v>
      </c>
      <c r="D159" s="426">
        <v>3274958</v>
      </c>
      <c r="E159" s="293" t="s">
        <v>64</v>
      </c>
      <c r="F159" s="293" t="s">
        <v>20</v>
      </c>
      <c r="G159" s="293" t="s">
        <v>4058</v>
      </c>
      <c r="H159" s="293" t="str">
        <f>IFERROR(VLOOKUP(G159,'Cadastro de assessores'!A:B,2,FALSE),"Não Cadastrado")</f>
        <v>19634</v>
      </c>
      <c r="I159" s="293"/>
      <c r="J159" s="24" t="s">
        <v>3788</v>
      </c>
      <c r="K159" s="293" t="s">
        <v>153</v>
      </c>
      <c r="L159" s="423">
        <v>44714</v>
      </c>
      <c r="M159" s="423">
        <v>44714</v>
      </c>
      <c r="N159" s="299"/>
      <c r="O159" s="299" t="s">
        <v>3802</v>
      </c>
      <c r="P159" s="388">
        <v>7.0000000000000001E-3</v>
      </c>
      <c r="Q159" s="167" t="s">
        <v>4296</v>
      </c>
      <c r="R159" s="417"/>
      <c r="S159" s="292"/>
      <c r="T159" s="292" t="s">
        <v>146</v>
      </c>
      <c r="U159" s="292" t="s">
        <v>3933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2933</v>
      </c>
      <c r="BE159" s="339" t="s">
        <v>2933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3785</v>
      </c>
      <c r="B160" s="104" t="s">
        <v>1021</v>
      </c>
      <c r="C160" s="441" t="s">
        <v>4297</v>
      </c>
      <c r="D160" s="426">
        <v>6986262</v>
      </c>
      <c r="E160" s="293" t="s">
        <v>19</v>
      </c>
      <c r="F160" s="293" t="s">
        <v>49</v>
      </c>
      <c r="G160" s="293" t="s">
        <v>329</v>
      </c>
      <c r="H160" s="293" t="str">
        <f>IFERROR(VLOOKUP(G160,'Cadastro de assessores'!A:B,2,FALSE),"Não Cadastrado")</f>
        <v>18009</v>
      </c>
      <c r="I160" s="293"/>
      <c r="J160" s="24" t="s">
        <v>3788</v>
      </c>
      <c r="K160" s="293" t="s">
        <v>153</v>
      </c>
      <c r="L160" s="415">
        <v>44508</v>
      </c>
      <c r="M160" s="415">
        <v>44503</v>
      </c>
      <c r="N160" s="391">
        <v>45033</v>
      </c>
      <c r="O160" s="299" t="s">
        <v>3842</v>
      </c>
      <c r="P160" s="388">
        <v>8.0000000000000002E-3</v>
      </c>
      <c r="Q160" s="167" t="s">
        <v>4298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146</v>
      </c>
      <c r="U160" s="292" t="s">
        <v>3933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3785</v>
      </c>
      <c r="B161" s="104" t="s">
        <v>4299</v>
      </c>
      <c r="C161" s="122" t="s">
        <v>4300</v>
      </c>
      <c r="D161" s="292">
        <v>395136</v>
      </c>
      <c r="E161" s="292" t="s">
        <v>19</v>
      </c>
      <c r="F161" s="292" t="s">
        <v>20</v>
      </c>
      <c r="G161" s="292" t="s">
        <v>4301</v>
      </c>
      <c r="H161" s="292" t="str">
        <f>IFERROR(VLOOKUP(G161,'Cadastro de assessores'!A:B,2,FALSE),"Não Cadastrado")</f>
        <v>12846</v>
      </c>
      <c r="I161" s="292"/>
      <c r="J161" s="24" t="s">
        <v>144</v>
      </c>
      <c r="K161" s="292" t="s">
        <v>3794</v>
      </c>
      <c r="L161" s="387">
        <v>44260</v>
      </c>
      <c r="M161" s="387">
        <v>44260</v>
      </c>
      <c r="N161" s="387">
        <v>44378</v>
      </c>
      <c r="O161" s="292" t="s">
        <v>3809</v>
      </c>
      <c r="P161" s="388">
        <v>5.0000000000000001E-3</v>
      </c>
      <c r="Q161" s="440" t="s">
        <v>4302</v>
      </c>
      <c r="R161" s="417"/>
      <c r="S161" s="292" t="str">
        <f t="shared" si="13"/>
        <v/>
      </c>
      <c r="T161" s="292" t="s">
        <v>146</v>
      </c>
      <c r="U161" s="292" t="s">
        <v>3832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2933</v>
      </c>
      <c r="BE161" s="339" t="s">
        <v>2933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3785</v>
      </c>
      <c r="B162" s="104" t="s">
        <v>4303</v>
      </c>
      <c r="C162" s="390" t="s">
        <v>4304</v>
      </c>
      <c r="D162" s="422">
        <v>9225581</v>
      </c>
      <c r="E162" s="293" t="s">
        <v>19</v>
      </c>
      <c r="F162" s="293" t="s">
        <v>49</v>
      </c>
      <c r="G162" s="293" t="s">
        <v>50</v>
      </c>
      <c r="H162" s="292">
        <f>IFERROR(VLOOKUP(G162,'Cadastro de assessores'!A:B,2,FALSE),"Não Cadastrado")</f>
        <v>12331</v>
      </c>
      <c r="I162" s="292"/>
      <c r="J162" s="24" t="s">
        <v>3788</v>
      </c>
      <c r="K162" s="292" t="s">
        <v>162</v>
      </c>
      <c r="L162" s="439" t="s">
        <v>3148</v>
      </c>
      <c r="M162" s="439"/>
      <c r="N162" s="299"/>
      <c r="O162" s="299" t="s">
        <v>3805</v>
      </c>
      <c r="P162" s="388">
        <v>0.01</v>
      </c>
      <c r="Q162" s="440" t="s">
        <v>4305</v>
      </c>
      <c r="R162" s="417"/>
      <c r="S162" s="292"/>
      <c r="T162" s="292"/>
      <c r="U162" s="292"/>
      <c r="V162" s="292" t="s">
        <v>49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3785</v>
      </c>
      <c r="B163" s="104" t="s">
        <v>1048</v>
      </c>
      <c r="C163" s="390" t="s">
        <v>3123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3788</v>
      </c>
      <c r="K163" s="293" t="s">
        <v>153</v>
      </c>
      <c r="L163" s="423">
        <v>44644</v>
      </c>
      <c r="M163" s="423">
        <v>44644</v>
      </c>
      <c r="N163" s="299"/>
      <c r="O163" s="299" t="s">
        <v>3802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146</v>
      </c>
      <c r="U163" s="292" t="s">
        <v>3933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3785</v>
      </c>
      <c r="B164" s="104" t="s">
        <v>4306</v>
      </c>
      <c r="C164" s="390" t="s">
        <v>4307</v>
      </c>
      <c r="D164" s="422">
        <v>2160689</v>
      </c>
      <c r="E164" s="293" t="s">
        <v>19</v>
      </c>
      <c r="F164" s="293" t="s">
        <v>49</v>
      </c>
      <c r="G164" s="293" t="s">
        <v>50</v>
      </c>
      <c r="H164" s="426">
        <f>IFERROR(VLOOKUP(G164,'Cadastro de assessores'!A:B,2,FALSE),"Não Cadastrado")</f>
        <v>12331</v>
      </c>
      <c r="I164" s="426"/>
      <c r="J164" s="24" t="s">
        <v>153</v>
      </c>
      <c r="K164" s="293" t="s">
        <v>153</v>
      </c>
      <c r="L164" s="423">
        <v>44645</v>
      </c>
      <c r="M164" s="423">
        <v>44645</v>
      </c>
      <c r="N164" s="299"/>
      <c r="O164" s="299" t="s">
        <v>3795</v>
      </c>
      <c r="P164" s="388">
        <v>1.4999999999999999E-2</v>
      </c>
      <c r="Q164" s="420" t="s">
        <v>4308</v>
      </c>
      <c r="R164" s="417"/>
      <c r="S164" s="292" t="str">
        <f t="shared" si="14"/>
        <v>Não Qualificado</v>
      </c>
      <c r="T164" s="292" t="s">
        <v>146</v>
      </c>
      <c r="U164" s="299" t="s">
        <v>4309</v>
      </c>
      <c r="V164" s="292" t="s">
        <v>1246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2933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3785</v>
      </c>
      <c r="B165" s="104" t="s">
        <v>4310</v>
      </c>
      <c r="C165" s="390" t="s">
        <v>4311</v>
      </c>
      <c r="D165" s="299">
        <v>6486558</v>
      </c>
      <c r="E165" s="293" t="s">
        <v>19</v>
      </c>
      <c r="F165" s="293" t="s">
        <v>20</v>
      </c>
      <c r="G165" s="426" t="s">
        <v>3641</v>
      </c>
      <c r="H165" s="426" t="str">
        <f>IFERROR(VLOOKUP(G165,'Cadastro de assessores'!A:B,2,FALSE),"Não Cadastrado")</f>
        <v>14739</v>
      </c>
      <c r="I165" s="426"/>
      <c r="J165" s="24" t="s">
        <v>153</v>
      </c>
      <c r="K165" s="293" t="s">
        <v>153</v>
      </c>
      <c r="L165" s="415">
        <v>44439</v>
      </c>
      <c r="M165" s="415">
        <v>44447</v>
      </c>
      <c r="N165" s="299"/>
      <c r="O165" s="299" t="s">
        <v>3795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146</v>
      </c>
      <c r="U165" s="299" t="s">
        <v>4312</v>
      </c>
      <c r="V165" s="292" t="s">
        <v>46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3785</v>
      </c>
      <c r="B166" s="104" t="s">
        <v>1073</v>
      </c>
      <c r="C166" s="448" t="s">
        <v>1070</v>
      </c>
      <c r="D166" s="299">
        <v>7032839</v>
      </c>
      <c r="E166" s="293" t="s">
        <v>19</v>
      </c>
      <c r="F166" s="293" t="s">
        <v>20</v>
      </c>
      <c r="G166" s="299" t="s">
        <v>3641</v>
      </c>
      <c r="H166" s="426" t="str">
        <f>IFERROR(VLOOKUP(G166,'Cadastro de assessores'!A:B,2,FALSE),"Não Cadastrado")</f>
        <v>14739</v>
      </c>
      <c r="I166" s="426"/>
      <c r="J166" s="24" t="s">
        <v>3788</v>
      </c>
      <c r="K166" s="293" t="s">
        <v>153</v>
      </c>
      <c r="L166" s="415">
        <v>44508</v>
      </c>
      <c r="M166" s="415">
        <v>44509</v>
      </c>
      <c r="N166" s="299"/>
      <c r="O166" s="299" t="s">
        <v>3802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146</v>
      </c>
      <c r="U166" s="299" t="s">
        <v>4312</v>
      </c>
      <c r="V166" s="292" t="s">
        <v>46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3785</v>
      </c>
      <c r="B167" s="104" t="s">
        <v>1073</v>
      </c>
      <c r="C167" s="448" t="s">
        <v>1070</v>
      </c>
      <c r="D167" s="299">
        <v>7046433</v>
      </c>
      <c r="E167" s="293" t="s">
        <v>19</v>
      </c>
      <c r="F167" s="293" t="s">
        <v>20</v>
      </c>
      <c r="G167" s="299" t="s">
        <v>3641</v>
      </c>
      <c r="H167" s="426" t="str">
        <f>IFERROR(VLOOKUP(G167,'Cadastro de assessores'!A:B,2,FALSE),"Não Cadastrado")</f>
        <v>14739</v>
      </c>
      <c r="I167" s="426"/>
      <c r="J167" s="24" t="s">
        <v>3788</v>
      </c>
      <c r="K167" s="293" t="s">
        <v>153</v>
      </c>
      <c r="L167" s="415">
        <v>44508</v>
      </c>
      <c r="M167" s="415">
        <v>44508</v>
      </c>
      <c r="N167" s="299"/>
      <c r="O167" s="299" t="s">
        <v>3809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146</v>
      </c>
      <c r="U167" s="299" t="s">
        <v>4312</v>
      </c>
      <c r="V167" s="292" t="s">
        <v>46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3785</v>
      </c>
      <c r="B168" s="104" t="s">
        <v>4313</v>
      </c>
      <c r="C168" s="122" t="s">
        <v>4314</v>
      </c>
      <c r="D168" s="292">
        <v>4947409</v>
      </c>
      <c r="E168" s="293" t="s">
        <v>19</v>
      </c>
      <c r="F168" s="293" t="s">
        <v>20</v>
      </c>
      <c r="G168" s="293" t="s">
        <v>4315</v>
      </c>
      <c r="H168" s="293" t="str">
        <f>IFERROR(VLOOKUP(G168,'Cadastro de assessores'!A:B,2,FALSE),"Não Cadastrado")</f>
        <v>13896</v>
      </c>
      <c r="I168" s="293"/>
      <c r="J168" s="24" t="s">
        <v>3788</v>
      </c>
      <c r="K168" s="293" t="s">
        <v>153</v>
      </c>
      <c r="L168" s="415">
        <v>44272</v>
      </c>
      <c r="M168" s="415">
        <v>44260</v>
      </c>
      <c r="N168" s="292"/>
      <c r="O168" s="292" t="s">
        <v>3809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146</v>
      </c>
      <c r="U168" s="292" t="s">
        <v>3846</v>
      </c>
      <c r="V168" s="292" t="s">
        <v>46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3785</v>
      </c>
      <c r="B169" s="104" t="s">
        <v>4316</v>
      </c>
      <c r="C169" s="122" t="s">
        <v>4317</v>
      </c>
      <c r="D169" s="292">
        <v>4622255</v>
      </c>
      <c r="E169" s="293" t="s">
        <v>64</v>
      </c>
      <c r="F169" s="293" t="s">
        <v>20</v>
      </c>
      <c r="G169" s="293" t="s">
        <v>4104</v>
      </c>
      <c r="H169" s="293" t="str">
        <f>IFERROR(VLOOKUP(G169,'Cadastro de assessores'!A:B,2,FALSE),"Não Cadastrado")</f>
        <v>19157</v>
      </c>
      <c r="I169" s="293"/>
      <c r="J169" s="24" t="s">
        <v>3788</v>
      </c>
      <c r="K169" s="292" t="s">
        <v>162</v>
      </c>
      <c r="L169" s="292" t="s">
        <v>3148</v>
      </c>
      <c r="M169" s="436" t="s">
        <v>3638</v>
      </c>
      <c r="N169" s="292"/>
      <c r="O169" s="292" t="s">
        <v>3795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146</v>
      </c>
      <c r="U169" s="292" t="s">
        <v>3823</v>
      </c>
      <c r="V169" s="292" t="s">
        <v>20</v>
      </c>
      <c r="W169" s="418" t="s">
        <v>3798</v>
      </c>
      <c r="X169" s="418" t="s">
        <v>3798</v>
      </c>
      <c r="Y169" s="418" t="s">
        <v>3798</v>
      </c>
      <c r="Z169" s="418" t="s">
        <v>3798</v>
      </c>
      <c r="AA169" s="418" t="s">
        <v>3798</v>
      </c>
      <c r="AB169" s="418" t="s">
        <v>3798</v>
      </c>
      <c r="AC169" s="418" t="s">
        <v>3798</v>
      </c>
      <c r="AD169" s="418" t="s">
        <v>3798</v>
      </c>
      <c r="AE169" s="418" t="s">
        <v>3798</v>
      </c>
      <c r="AF169" s="418" t="s">
        <v>3798</v>
      </c>
      <c r="AG169" s="418" t="s">
        <v>3798</v>
      </c>
      <c r="AH169" s="418" t="s">
        <v>3798</v>
      </c>
      <c r="AI169" s="418" t="s">
        <v>3798</v>
      </c>
      <c r="AJ169" s="418" t="s">
        <v>3798</v>
      </c>
      <c r="AK169" s="339" t="s">
        <v>3148</v>
      </c>
      <c r="AL169" s="339"/>
      <c r="AM169" s="339" t="s">
        <v>3148</v>
      </c>
      <c r="AN169" s="339" t="s">
        <v>3148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2933</v>
      </c>
      <c r="BE169" s="339" t="s">
        <v>2933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3785</v>
      </c>
      <c r="B170" s="104" t="s">
        <v>4318</v>
      </c>
      <c r="C170" s="390" t="s">
        <v>4319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3788</v>
      </c>
      <c r="K170" s="293" t="s">
        <v>153</v>
      </c>
      <c r="L170" s="415">
        <v>44757</v>
      </c>
      <c r="M170" s="415">
        <v>44757</v>
      </c>
      <c r="N170" s="292"/>
      <c r="O170" s="292" t="s">
        <v>3805</v>
      </c>
      <c r="P170" s="388">
        <v>1.2E-2</v>
      </c>
      <c r="Q170" s="420" t="s">
        <v>4320</v>
      </c>
      <c r="R170" s="417"/>
      <c r="S170" s="292"/>
      <c r="T170" s="292" t="s">
        <v>146</v>
      </c>
      <c r="U170" s="292" t="s">
        <v>3816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3785</v>
      </c>
      <c r="B171" s="104" t="s">
        <v>4321</v>
      </c>
      <c r="C171" s="122" t="s">
        <v>4322</v>
      </c>
      <c r="D171" s="292">
        <v>4862815</v>
      </c>
      <c r="E171" s="292" t="s">
        <v>19</v>
      </c>
      <c r="F171" s="292" t="s">
        <v>49</v>
      </c>
      <c r="G171" s="292" t="s">
        <v>329</v>
      </c>
      <c r="H171" s="292" t="str">
        <f>IFERROR(VLOOKUP(G171,'Cadastro de assessores'!A:B,2,FALSE),"Não Cadastrado")</f>
        <v>18009</v>
      </c>
      <c r="I171" s="292"/>
      <c r="J171" s="24" t="s">
        <v>144</v>
      </c>
      <c r="K171" s="292" t="s">
        <v>3794</v>
      </c>
      <c r="L171" s="387">
        <v>44251</v>
      </c>
      <c r="M171" s="387">
        <v>44251</v>
      </c>
      <c r="N171" s="387">
        <v>44777</v>
      </c>
      <c r="O171" s="292" t="s">
        <v>3809</v>
      </c>
      <c r="P171" s="388">
        <v>2.5000000000000001E-2</v>
      </c>
      <c r="Q171" s="420" t="s">
        <v>4323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146</v>
      </c>
      <c r="U171" s="292" t="s">
        <v>3846</v>
      </c>
      <c r="V171" s="292" t="s">
        <v>46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3785</v>
      </c>
      <c r="B172" s="104" t="s">
        <v>4324</v>
      </c>
      <c r="C172" s="390" t="s">
        <v>4325</v>
      </c>
      <c r="D172" s="299">
        <v>5171052</v>
      </c>
      <c r="E172" s="293" t="s">
        <v>19</v>
      </c>
      <c r="F172" s="293" t="s">
        <v>49</v>
      </c>
      <c r="G172" s="293" t="s">
        <v>329</v>
      </c>
      <c r="H172" s="293" t="str">
        <f>IFERROR(VLOOKUP(G172,'Cadastro de assessores'!A:B,2,FALSE),"Não Cadastrado")</f>
        <v>18009</v>
      </c>
      <c r="I172" s="293"/>
      <c r="J172" s="24" t="s">
        <v>153</v>
      </c>
      <c r="K172" s="293" t="s">
        <v>153</v>
      </c>
      <c r="L172" s="415">
        <v>44299</v>
      </c>
      <c r="M172" s="415">
        <v>44314</v>
      </c>
      <c r="N172" s="292"/>
      <c r="O172" s="292" t="s">
        <v>3809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146</v>
      </c>
      <c r="U172" s="292" t="s">
        <v>4326</v>
      </c>
      <c r="V172" s="292" t="s">
        <v>46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3785</v>
      </c>
      <c r="B173" s="104" t="s">
        <v>4327</v>
      </c>
      <c r="C173" s="122" t="s">
        <v>4328</v>
      </c>
      <c r="D173" s="292">
        <v>2218857</v>
      </c>
      <c r="E173" s="292" t="s">
        <v>64</v>
      </c>
      <c r="F173" s="292" t="s">
        <v>20</v>
      </c>
      <c r="G173" s="292" t="s">
        <v>3634</v>
      </c>
      <c r="H173" s="292" t="str">
        <f>IFERROR(VLOOKUP(G173,'Cadastro de assessores'!A:B,2,FALSE),"Não Cadastrado")</f>
        <v>14574</v>
      </c>
      <c r="I173" s="292"/>
      <c r="J173" s="24" t="s">
        <v>144</v>
      </c>
      <c r="K173" s="292" t="s">
        <v>3794</v>
      </c>
      <c r="L173" s="419">
        <v>44126</v>
      </c>
      <c r="M173" s="419">
        <v>44126</v>
      </c>
      <c r="N173" s="387">
        <v>44281</v>
      </c>
      <c r="O173" s="292" t="s">
        <v>3795</v>
      </c>
      <c r="P173" s="388">
        <v>1.4999999999999999E-2</v>
      </c>
      <c r="Q173" s="420" t="s">
        <v>4329</v>
      </c>
      <c r="R173" s="417"/>
      <c r="S173" s="292" t="str">
        <f t="shared" si="15"/>
        <v>Qualificado</v>
      </c>
      <c r="T173" s="292" t="s">
        <v>146</v>
      </c>
      <c r="U173" s="292" t="s">
        <v>3929</v>
      </c>
      <c r="V173" s="292" t="s">
        <v>20</v>
      </c>
      <c r="W173" s="418" t="s">
        <v>3798</v>
      </c>
      <c r="X173" s="418" t="s">
        <v>3798</v>
      </c>
      <c r="Y173" s="418" t="s">
        <v>3798</v>
      </c>
      <c r="Z173" s="418" t="s">
        <v>3798</v>
      </c>
      <c r="AA173" s="418" t="s">
        <v>3798</v>
      </c>
      <c r="AB173" s="418" t="s">
        <v>3798</v>
      </c>
      <c r="AC173" s="418" t="s">
        <v>3798</v>
      </c>
      <c r="AD173" s="418" t="s">
        <v>3798</v>
      </c>
      <c r="AE173" s="418" t="s">
        <v>3798</v>
      </c>
      <c r="AF173" s="418" t="s">
        <v>3798</v>
      </c>
      <c r="AG173" s="418" t="s">
        <v>3798</v>
      </c>
      <c r="AH173" s="418" t="s">
        <v>3798</v>
      </c>
      <c r="AI173" s="418" t="s">
        <v>4330</v>
      </c>
      <c r="AJ173" s="418" t="s">
        <v>4331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2933</v>
      </c>
      <c r="BE173" s="339" t="s">
        <v>2933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3785</v>
      </c>
      <c r="B174" s="104" t="s">
        <v>1120</v>
      </c>
      <c r="C174" s="390" t="s">
        <v>1116</v>
      </c>
      <c r="D174" s="299">
        <v>2257037</v>
      </c>
      <c r="E174" s="293" t="s">
        <v>64</v>
      </c>
      <c r="F174" s="293" t="s">
        <v>20</v>
      </c>
      <c r="G174" s="293" t="s">
        <v>4267</v>
      </c>
      <c r="H174" s="293">
        <f>IFERROR(VLOOKUP(G174,'Cadastro de assessores'!A:B,2,FALSE),"Não Cadastrado")</f>
        <v>12330</v>
      </c>
      <c r="I174" s="293"/>
      <c r="J174" s="24" t="s">
        <v>3788</v>
      </c>
      <c r="K174" s="293" t="s">
        <v>153</v>
      </c>
      <c r="L174" s="423">
        <v>44684</v>
      </c>
      <c r="M174" s="423">
        <v>44706</v>
      </c>
      <c r="N174" s="292"/>
      <c r="O174" s="292" t="s">
        <v>4332</v>
      </c>
      <c r="P174" s="388">
        <v>2E-3</v>
      </c>
      <c r="Q174" s="167" t="s">
        <v>4320</v>
      </c>
      <c r="R174" s="417"/>
      <c r="S174" s="292"/>
      <c r="T174" s="292" t="s">
        <v>146</v>
      </c>
      <c r="U174" s="292" t="s">
        <v>3823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3785</v>
      </c>
      <c r="B175" s="104" t="s">
        <v>1120</v>
      </c>
      <c r="C175" s="390" t="s">
        <v>1116</v>
      </c>
      <c r="D175" s="299">
        <v>8588911</v>
      </c>
      <c r="E175" s="293" t="s">
        <v>64</v>
      </c>
      <c r="F175" s="293" t="s">
        <v>20</v>
      </c>
      <c r="G175" s="293" t="s">
        <v>4267</v>
      </c>
      <c r="H175" s="293">
        <f>IFERROR(VLOOKUP(G175,'Cadastro de assessores'!A:B,2,FALSE),"Não Cadastrado")</f>
        <v>12330</v>
      </c>
      <c r="I175" s="293"/>
      <c r="J175" s="24" t="s">
        <v>3788</v>
      </c>
      <c r="K175" s="293" t="s">
        <v>153</v>
      </c>
      <c r="L175" s="423">
        <v>44704</v>
      </c>
      <c r="M175" s="423">
        <v>44706</v>
      </c>
      <c r="N175" s="292"/>
      <c r="O175" s="292" t="s">
        <v>3805</v>
      </c>
      <c r="P175" s="388">
        <v>0.01</v>
      </c>
      <c r="Q175" s="420" t="s">
        <v>4333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146</v>
      </c>
      <c r="U175" s="292" t="s">
        <v>3823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3785</v>
      </c>
      <c r="B176" s="104" t="s">
        <v>1128</v>
      </c>
      <c r="C176" s="441" t="s">
        <v>4334</v>
      </c>
      <c r="D176" s="422">
        <v>7393141</v>
      </c>
      <c r="E176" s="293" t="s">
        <v>19</v>
      </c>
      <c r="F176" s="293" t="s">
        <v>49</v>
      </c>
      <c r="G176" s="293" t="s">
        <v>50</v>
      </c>
      <c r="H176" s="293">
        <f>IFERROR(VLOOKUP(G176,'Cadastro de assessores'!A:B,2,FALSE),"Não Cadastrado")</f>
        <v>12331</v>
      </c>
      <c r="I176" s="293"/>
      <c r="J176" s="24" t="s">
        <v>3788</v>
      </c>
      <c r="K176" s="293" t="s">
        <v>153</v>
      </c>
      <c r="L176" s="423">
        <v>44607</v>
      </c>
      <c r="M176" s="423">
        <v>44606</v>
      </c>
      <c r="N176" s="292"/>
      <c r="O176" s="292" t="s">
        <v>3805</v>
      </c>
      <c r="P176" s="388">
        <v>1.2E-2</v>
      </c>
      <c r="Q176" s="420" t="s">
        <v>4084</v>
      </c>
      <c r="R176" s="417"/>
      <c r="S176" s="292" t="str">
        <f t="shared" si="16"/>
        <v>Não Qualificado</v>
      </c>
      <c r="T176" s="292" t="s">
        <v>188</v>
      </c>
      <c r="U176" s="292" t="s">
        <v>3841</v>
      </c>
      <c r="V176" s="292" t="s">
        <v>49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3785</v>
      </c>
      <c r="B177" s="104" t="s">
        <v>4335</v>
      </c>
      <c r="C177" s="122" t="s">
        <v>4336</v>
      </c>
      <c r="D177" s="292">
        <v>4418403</v>
      </c>
      <c r="E177" s="292" t="s">
        <v>64</v>
      </c>
      <c r="F177" s="292" t="s">
        <v>20</v>
      </c>
      <c r="G177" s="292" t="s">
        <v>3634</v>
      </c>
      <c r="H177" s="292" t="str">
        <f>IFERROR(VLOOKUP(G177,'Cadastro de assessores'!A:B,2,FALSE),"Não Cadastrado")</f>
        <v>14574</v>
      </c>
      <c r="I177" s="292"/>
      <c r="J177" s="24" t="s">
        <v>144</v>
      </c>
      <c r="K177" s="292" t="s">
        <v>3794</v>
      </c>
      <c r="L177" s="387">
        <v>44075</v>
      </c>
      <c r="M177" s="387">
        <v>44075</v>
      </c>
      <c r="N177" s="387">
        <v>44650</v>
      </c>
      <c r="O177" s="292" t="s">
        <v>3795</v>
      </c>
      <c r="P177" s="388">
        <v>1.4999999999999999E-2</v>
      </c>
      <c r="Q177" s="420" t="s">
        <v>4337</v>
      </c>
      <c r="R177" s="417"/>
      <c r="S177" s="292" t="str">
        <f t="shared" si="16"/>
        <v/>
      </c>
      <c r="T177" s="292" t="s">
        <v>146</v>
      </c>
      <c r="U177" s="292" t="s">
        <v>3797</v>
      </c>
      <c r="V177" s="292" t="s">
        <v>20</v>
      </c>
      <c r="W177" s="418" t="s">
        <v>3798</v>
      </c>
      <c r="X177" s="418" t="s">
        <v>3798</v>
      </c>
      <c r="Y177" s="418" t="s">
        <v>3798</v>
      </c>
      <c r="Z177" s="418" t="s">
        <v>3798</v>
      </c>
      <c r="AA177" s="418" t="s">
        <v>3798</v>
      </c>
      <c r="AB177" s="418" t="s">
        <v>3798</v>
      </c>
      <c r="AC177" s="418" t="s">
        <v>3798</v>
      </c>
      <c r="AD177" s="418" t="s">
        <v>3798</v>
      </c>
      <c r="AE177" s="418" t="s">
        <v>3798</v>
      </c>
      <c r="AF177" s="418" t="s">
        <v>3798</v>
      </c>
      <c r="AG177" s="418" t="s">
        <v>3798</v>
      </c>
      <c r="AH177" s="418" t="s">
        <v>4338</v>
      </c>
      <c r="AI177" s="418" t="s">
        <v>4339</v>
      </c>
      <c r="AJ177" s="418" t="s">
        <v>4340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2933</v>
      </c>
      <c r="BE177" s="339" t="s">
        <v>2933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3785</v>
      </c>
      <c r="B178" s="104" t="s">
        <v>4341</v>
      </c>
      <c r="C178" s="390" t="s">
        <v>4342</v>
      </c>
      <c r="D178" s="432">
        <v>7970402</v>
      </c>
      <c r="E178" s="292" t="s">
        <v>19</v>
      </c>
      <c r="F178" s="292" t="s">
        <v>20</v>
      </c>
      <c r="G178" s="292" t="s">
        <v>4343</v>
      </c>
      <c r="H178" s="292" t="str">
        <f>IFERROR(VLOOKUP(G178,'Cadastro de assessores'!A:B,2,FALSE),"Não Cadastrado")</f>
        <v>16130</v>
      </c>
      <c r="I178" s="292"/>
      <c r="J178" s="24" t="s">
        <v>144</v>
      </c>
      <c r="K178" s="292" t="s">
        <v>3794</v>
      </c>
      <c r="L178" s="387">
        <v>44623</v>
      </c>
      <c r="M178" s="387">
        <v>44623</v>
      </c>
      <c r="N178" s="391">
        <v>44763</v>
      </c>
      <c r="O178" s="299" t="s">
        <v>3802</v>
      </c>
      <c r="P178" s="388">
        <v>7.0000000000000001E-3</v>
      </c>
      <c r="Q178" s="420" t="s">
        <v>4344</v>
      </c>
      <c r="R178" s="417"/>
      <c r="S178" s="292" t="str">
        <f t="shared" si="16"/>
        <v>Não Qualificado</v>
      </c>
      <c r="T178" s="292" t="s">
        <v>146</v>
      </c>
      <c r="U178" s="292" t="s">
        <v>3832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3785</v>
      </c>
      <c r="B179" s="104" t="s">
        <v>3155</v>
      </c>
      <c r="C179" s="390" t="s">
        <v>4345</v>
      </c>
      <c r="D179" s="299">
        <v>522975</v>
      </c>
      <c r="E179" s="293" t="s">
        <v>19</v>
      </c>
      <c r="F179" s="293" t="s">
        <v>20</v>
      </c>
      <c r="G179" s="299" t="s">
        <v>2956</v>
      </c>
      <c r="H179" s="292" t="str">
        <f>IFERROR(VLOOKUP(G179,'Cadastro de assessores'!A:B,2,FALSE),"Não Cadastrado")</f>
        <v>18836</v>
      </c>
      <c r="I179" s="293"/>
      <c r="J179" s="24" t="s">
        <v>3788</v>
      </c>
      <c r="K179" s="293"/>
      <c r="L179" s="423"/>
      <c r="M179" s="423"/>
      <c r="N179" s="299"/>
      <c r="O179" s="299" t="s">
        <v>3802</v>
      </c>
      <c r="P179" s="388">
        <v>0.01</v>
      </c>
      <c r="Q179" s="420"/>
      <c r="R179" s="417"/>
      <c r="S179" s="292"/>
      <c r="T179" s="292"/>
      <c r="U179" s="292"/>
      <c r="V179" s="292" t="s">
        <v>887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3785</v>
      </c>
      <c r="B180" s="104" t="s">
        <v>4346</v>
      </c>
      <c r="C180" s="390" t="s">
        <v>4347</v>
      </c>
      <c r="D180" s="299">
        <v>3581528</v>
      </c>
      <c r="E180" s="293" t="s">
        <v>64</v>
      </c>
      <c r="F180" s="293" t="s">
        <v>20</v>
      </c>
      <c r="G180" s="299" t="s">
        <v>2804</v>
      </c>
      <c r="H180" s="293">
        <f>IFERROR(VLOOKUP(G180,'Cadastro de assessores'!A:B,2,FALSE),"Não Cadastrado")</f>
        <v>12347</v>
      </c>
      <c r="I180" s="293"/>
      <c r="J180" s="24" t="s">
        <v>153</v>
      </c>
      <c r="K180" s="293" t="s">
        <v>153</v>
      </c>
      <c r="L180" s="423">
        <v>44693</v>
      </c>
      <c r="M180" s="423">
        <v>44693</v>
      </c>
      <c r="N180" s="299"/>
      <c r="O180" s="299" t="s">
        <v>3805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146</v>
      </c>
      <c r="U180" s="292" t="s">
        <v>3797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3785</v>
      </c>
      <c r="B181" s="104" t="s">
        <v>3161</v>
      </c>
      <c r="C181" s="390" t="s">
        <v>3159</v>
      </c>
      <c r="D181" s="299">
        <v>4001766</v>
      </c>
      <c r="E181" s="293" t="s">
        <v>19</v>
      </c>
      <c r="F181" s="293" t="s">
        <v>20</v>
      </c>
      <c r="G181" s="299" t="s">
        <v>3160</v>
      </c>
      <c r="H181" s="293" t="str">
        <f>IFERROR(VLOOKUP(G181,'Cadastro de assessores'!A:B,2,FALSE),"Não Cadastrado")</f>
        <v>13444</v>
      </c>
      <c r="I181" s="293"/>
      <c r="J181" s="24" t="s">
        <v>3788</v>
      </c>
      <c r="K181" s="293" t="s">
        <v>153</v>
      </c>
      <c r="L181" s="423">
        <v>44747</v>
      </c>
      <c r="M181" s="423">
        <v>44747</v>
      </c>
      <c r="N181" s="299"/>
      <c r="O181" s="299" t="s">
        <v>3805</v>
      </c>
      <c r="P181" s="388">
        <v>1.2E-2</v>
      </c>
      <c r="Q181" s="167" t="s">
        <v>4348</v>
      </c>
      <c r="R181" s="417"/>
      <c r="S181" s="292"/>
      <c r="T181" s="292" t="s">
        <v>146</v>
      </c>
      <c r="U181" s="292" t="s">
        <v>4349</v>
      </c>
      <c r="V181" s="292" t="s">
        <v>46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2933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3785</v>
      </c>
      <c r="B182" s="104" t="s">
        <v>4350</v>
      </c>
      <c r="C182" s="390" t="s">
        <v>4351</v>
      </c>
      <c r="D182" s="299">
        <v>2651260</v>
      </c>
      <c r="E182" s="292" t="s">
        <v>19</v>
      </c>
      <c r="F182" s="292" t="s">
        <v>20</v>
      </c>
      <c r="G182" s="292" t="s">
        <v>3683</v>
      </c>
      <c r="H182" s="292" t="str">
        <f>IFERROR(VLOOKUP(G182,'Cadastro de assessores'!A:B,2,FALSE),"Não Cadastrado")</f>
        <v>18266</v>
      </c>
      <c r="I182" s="292"/>
      <c r="J182" s="24" t="s">
        <v>144</v>
      </c>
      <c r="K182" s="292" t="s">
        <v>3794</v>
      </c>
      <c r="L182" s="292" t="s">
        <v>3148</v>
      </c>
      <c r="M182" s="292" t="s">
        <v>3148</v>
      </c>
      <c r="N182" s="387">
        <v>44459</v>
      </c>
      <c r="O182" s="292" t="s">
        <v>3809</v>
      </c>
      <c r="P182" s="388">
        <v>2.5000000000000001E-2</v>
      </c>
      <c r="Q182" s="420" t="s">
        <v>4352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146</v>
      </c>
      <c r="U182" s="299" t="s">
        <v>4049</v>
      </c>
      <c r="V182" s="299" t="s">
        <v>887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2933</v>
      </c>
      <c r="BE182" s="339" t="s">
        <v>2933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3785</v>
      </c>
      <c r="B183" s="104" t="s">
        <v>3080</v>
      </c>
      <c r="C183" s="390" t="s">
        <v>4353</v>
      </c>
      <c r="D183" s="299">
        <v>3716665</v>
      </c>
      <c r="E183" s="293" t="s">
        <v>64</v>
      </c>
      <c r="F183" s="293" t="s">
        <v>20</v>
      </c>
      <c r="G183" s="299" t="s">
        <v>338</v>
      </c>
      <c r="H183" s="293" t="str">
        <f>IFERROR(VLOOKUP(G183,'Cadastro de assessores'!A:B,2,FALSE),"Não Cadastrado")</f>
        <v>17896</v>
      </c>
      <c r="I183" s="293"/>
      <c r="J183" s="24" t="s">
        <v>3788</v>
      </c>
      <c r="K183" s="292" t="s">
        <v>3148</v>
      </c>
      <c r="L183" s="292" t="s">
        <v>3148</v>
      </c>
      <c r="M183" s="436" t="s">
        <v>4354</v>
      </c>
      <c r="N183" s="299"/>
      <c r="O183" s="299" t="s">
        <v>3805</v>
      </c>
      <c r="P183" s="388">
        <v>1.2E-2</v>
      </c>
      <c r="Q183" s="420"/>
      <c r="R183" s="417"/>
      <c r="S183" s="292"/>
      <c r="T183" s="292" t="s">
        <v>188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2933</v>
      </c>
      <c r="BE183" s="339" t="s">
        <v>2933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3785</v>
      </c>
      <c r="B184" s="104" t="s">
        <v>1165</v>
      </c>
      <c r="C184" s="390" t="s">
        <v>4355</v>
      </c>
      <c r="D184" s="299">
        <v>8461167</v>
      </c>
      <c r="E184" s="293" t="s">
        <v>19</v>
      </c>
      <c r="F184" s="293" t="s">
        <v>49</v>
      </c>
      <c r="G184" s="299" t="s">
        <v>3983</v>
      </c>
      <c r="H184" s="293">
        <f>IFERROR(VLOOKUP(G184,'Cadastro de assessores'!A:B,2,FALSE),"Não Cadastrado")</f>
        <v>12351</v>
      </c>
      <c r="I184" s="293"/>
      <c r="J184" s="24" t="s">
        <v>3788</v>
      </c>
      <c r="K184" s="293" t="s">
        <v>153</v>
      </c>
      <c r="L184" s="416">
        <v>44690</v>
      </c>
      <c r="M184" s="416">
        <v>44694</v>
      </c>
      <c r="N184" s="299"/>
      <c r="O184" s="299" t="s">
        <v>3805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146</v>
      </c>
      <c r="U184" s="292" t="s">
        <v>3841</v>
      </c>
      <c r="V184" s="292" t="s">
        <v>49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3785</v>
      </c>
      <c r="B185" s="104" t="s">
        <v>4356</v>
      </c>
      <c r="C185" s="122" t="s">
        <v>4357</v>
      </c>
      <c r="D185" s="292">
        <v>4696470</v>
      </c>
      <c r="E185" s="293" t="s">
        <v>64</v>
      </c>
      <c r="F185" s="293" t="s">
        <v>20</v>
      </c>
      <c r="G185" s="293" t="s">
        <v>73</v>
      </c>
      <c r="H185" s="293" t="str">
        <f>IFERROR(VLOOKUP(G185,'Cadastro de assessores'!A:B,2,FALSE),"Não Cadastrado")</f>
        <v>17243</v>
      </c>
      <c r="I185" s="293"/>
      <c r="J185" s="24" t="s">
        <v>3788</v>
      </c>
      <c r="K185" s="292" t="s">
        <v>162</v>
      </c>
      <c r="L185" s="416">
        <v>44193</v>
      </c>
      <c r="M185" s="416">
        <v>44195</v>
      </c>
      <c r="N185" s="292"/>
      <c r="O185" s="292" t="s">
        <v>3805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146</v>
      </c>
      <c r="U185" s="292" t="s">
        <v>3797</v>
      </c>
      <c r="V185" s="292" t="s">
        <v>20</v>
      </c>
      <c r="W185" s="418" t="s">
        <v>3798</v>
      </c>
      <c r="X185" s="418" t="s">
        <v>3798</v>
      </c>
      <c r="Y185" s="418" t="s">
        <v>3798</v>
      </c>
      <c r="Z185" s="418" t="s">
        <v>3798</v>
      </c>
      <c r="AA185" s="418" t="s">
        <v>3798</v>
      </c>
      <c r="AB185" s="418" t="s">
        <v>3798</v>
      </c>
      <c r="AC185" s="418" t="s">
        <v>3798</v>
      </c>
      <c r="AD185" s="418" t="s">
        <v>3798</v>
      </c>
      <c r="AE185" s="418" t="s">
        <v>3798</v>
      </c>
      <c r="AF185" s="418" t="s">
        <v>3798</v>
      </c>
      <c r="AG185" s="418" t="s">
        <v>3798</v>
      </c>
      <c r="AH185" s="418" t="s">
        <v>3798</v>
      </c>
      <c r="AI185" s="418" t="s">
        <v>3798</v>
      </c>
      <c r="AJ185" s="418" t="s">
        <v>3798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3785</v>
      </c>
      <c r="B186" s="104" t="s">
        <v>4358</v>
      </c>
      <c r="C186" s="390" t="s">
        <v>4359</v>
      </c>
      <c r="D186" s="299">
        <v>4929433</v>
      </c>
      <c r="E186" s="293" t="s">
        <v>19</v>
      </c>
      <c r="F186" s="293" t="s">
        <v>20</v>
      </c>
      <c r="G186" s="293" t="s">
        <v>4360</v>
      </c>
      <c r="H186" s="293" t="str">
        <f>IFERROR(VLOOKUP(G186,'Cadastro de assessores'!A:B,2,FALSE),"Não Cadastrado")</f>
        <v>1633</v>
      </c>
      <c r="I186" s="293"/>
      <c r="J186" s="24" t="s">
        <v>3788</v>
      </c>
      <c r="K186" s="292" t="s">
        <v>3148</v>
      </c>
      <c r="L186" s="292" t="s">
        <v>3148</v>
      </c>
      <c r="M186" s="436" t="s">
        <v>3638</v>
      </c>
      <c r="N186" s="299"/>
      <c r="O186" s="299" t="s">
        <v>3842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146</v>
      </c>
      <c r="U186" s="292" t="s">
        <v>3797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2933</v>
      </c>
      <c r="BE186" s="339" t="s">
        <v>2933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3785</v>
      </c>
      <c r="B187" s="104" t="s">
        <v>4361</v>
      </c>
      <c r="C187" s="390" t="s">
        <v>4362</v>
      </c>
      <c r="D187" s="299">
        <v>38592</v>
      </c>
      <c r="E187" s="292" t="s">
        <v>64</v>
      </c>
      <c r="F187" s="292" t="s">
        <v>20</v>
      </c>
      <c r="G187" s="292" t="s">
        <v>4363</v>
      </c>
      <c r="H187" s="292" t="str">
        <f>IFERROR(VLOOKUP(G187,'Cadastro de assessores'!A:B,2,FALSE),"Não Cadastrado")</f>
        <v>11113</v>
      </c>
      <c r="I187" s="292"/>
      <c r="J187" s="24" t="s">
        <v>144</v>
      </c>
      <c r="K187" s="292" t="s">
        <v>3794</v>
      </c>
      <c r="L187" s="387">
        <v>44407</v>
      </c>
      <c r="M187" s="387">
        <v>44407</v>
      </c>
      <c r="N187" s="447">
        <v>44516</v>
      </c>
      <c r="O187" s="299" t="s">
        <v>3795</v>
      </c>
      <c r="P187" s="388">
        <v>1.4999999999999999E-2</v>
      </c>
      <c r="Q187" s="167" t="s">
        <v>4364</v>
      </c>
      <c r="R187" s="417"/>
      <c r="S187" s="292" t="str">
        <f t="shared" si="17"/>
        <v>Não Qualificado</v>
      </c>
      <c r="T187" s="292" t="s">
        <v>146</v>
      </c>
      <c r="U187" s="299" t="s">
        <v>4178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2933</v>
      </c>
      <c r="BE187" s="339" t="s">
        <v>2933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3785</v>
      </c>
      <c r="B188" s="104" t="s">
        <v>1188</v>
      </c>
      <c r="C188" s="122" t="s">
        <v>1185</v>
      </c>
      <c r="D188" s="292">
        <v>4568576</v>
      </c>
      <c r="E188" s="293" t="s">
        <v>64</v>
      </c>
      <c r="F188" s="293" t="s">
        <v>20</v>
      </c>
      <c r="G188" s="293" t="s">
        <v>4104</v>
      </c>
      <c r="H188" s="293" t="str">
        <f>IFERROR(VLOOKUP(G188,'Cadastro de assessores'!A:B,2,FALSE),"Não Cadastrado")</f>
        <v>19157</v>
      </c>
      <c r="I188" s="293"/>
      <c r="J188" s="24" t="s">
        <v>3788</v>
      </c>
      <c r="K188" s="292" t="s">
        <v>153</v>
      </c>
      <c r="L188" s="416">
        <v>44138</v>
      </c>
      <c r="M188" s="416">
        <v>44145</v>
      </c>
      <c r="N188" s="299"/>
      <c r="O188" s="299" t="s">
        <v>3789</v>
      </c>
      <c r="P188" s="388">
        <v>0.02</v>
      </c>
      <c r="Q188" s="420" t="s">
        <v>4365</v>
      </c>
      <c r="R188" s="417"/>
      <c r="S188" s="292" t="str">
        <f t="shared" si="17"/>
        <v/>
      </c>
      <c r="T188" s="292" t="s">
        <v>146</v>
      </c>
      <c r="U188" s="292" t="s">
        <v>4094</v>
      </c>
      <c r="V188" s="292" t="s">
        <v>46</v>
      </c>
      <c r="W188" s="418" t="s">
        <v>3798</v>
      </c>
      <c r="X188" s="418" t="s">
        <v>3798</v>
      </c>
      <c r="Y188" s="418" t="s">
        <v>3798</v>
      </c>
      <c r="Z188" s="418" t="s">
        <v>3798</v>
      </c>
      <c r="AA188" s="418" t="s">
        <v>3798</v>
      </c>
      <c r="AB188" s="418" t="s">
        <v>3798</v>
      </c>
      <c r="AC188" s="418" t="s">
        <v>3798</v>
      </c>
      <c r="AD188" s="418" t="s">
        <v>3798</v>
      </c>
      <c r="AE188" s="418" t="s">
        <v>3798</v>
      </c>
      <c r="AF188" s="418" t="s">
        <v>3798</v>
      </c>
      <c r="AG188" s="418" t="s">
        <v>3798</v>
      </c>
      <c r="AH188" s="418" t="s">
        <v>3798</v>
      </c>
      <c r="AI188" s="418" t="s">
        <v>3798</v>
      </c>
      <c r="AJ188" s="418" t="s">
        <v>4366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3785</v>
      </c>
      <c r="B189" s="104" t="s">
        <v>4367</v>
      </c>
      <c r="C189" s="122" t="s">
        <v>4368</v>
      </c>
      <c r="D189" s="292">
        <v>2089993</v>
      </c>
      <c r="E189" s="293" t="s">
        <v>19</v>
      </c>
      <c r="F189" s="293" t="s">
        <v>20</v>
      </c>
      <c r="G189" s="293" t="s">
        <v>2956</v>
      </c>
      <c r="H189" s="292" t="str">
        <f>IFERROR(VLOOKUP(G189,'Cadastro de assessores'!A:B,2,FALSE),"Não Cadastrado")</f>
        <v>18836</v>
      </c>
      <c r="I189" s="293"/>
      <c r="J189" s="24" t="s">
        <v>3788</v>
      </c>
      <c r="K189" s="293"/>
      <c r="L189" s="415"/>
      <c r="M189" s="415"/>
      <c r="N189" s="292"/>
      <c r="O189" s="292" t="s">
        <v>3802</v>
      </c>
      <c r="P189" s="388">
        <v>0.01</v>
      </c>
      <c r="Q189" s="420"/>
      <c r="R189" s="417"/>
      <c r="S189" s="292"/>
      <c r="T189" s="292"/>
      <c r="U189" s="292"/>
      <c r="V189" s="292" t="s">
        <v>887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3785</v>
      </c>
      <c r="B190" s="104" t="s">
        <v>4369</v>
      </c>
      <c r="C190" s="390" t="s">
        <v>4370</v>
      </c>
      <c r="D190" s="299">
        <v>5907461</v>
      </c>
      <c r="E190" s="292" t="s">
        <v>19</v>
      </c>
      <c r="F190" s="292" t="s">
        <v>20</v>
      </c>
      <c r="G190" s="292" t="s">
        <v>3683</v>
      </c>
      <c r="H190" s="292" t="str">
        <f>IFERROR(VLOOKUP(G190,'Cadastro de assessores'!A:B,2,FALSE),"Não Cadastrado")</f>
        <v>18266</v>
      </c>
      <c r="I190" s="292"/>
      <c r="J190" s="24" t="s">
        <v>144</v>
      </c>
      <c r="K190" s="292" t="s">
        <v>3794</v>
      </c>
      <c r="L190" s="387">
        <v>44405</v>
      </c>
      <c r="M190" s="387">
        <v>44405</v>
      </c>
      <c r="N190" s="391">
        <v>44677</v>
      </c>
      <c r="O190" s="299" t="s">
        <v>3809</v>
      </c>
      <c r="P190" s="388">
        <v>2.5000000000000001E-2</v>
      </c>
      <c r="Q190" s="167" t="s">
        <v>4371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146</v>
      </c>
      <c r="U190" s="299" t="s">
        <v>4049</v>
      </c>
      <c r="V190" s="299" t="s">
        <v>887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2933</v>
      </c>
      <c r="BE190" s="339" t="s">
        <v>2933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3785</v>
      </c>
      <c r="B191" s="104" t="s">
        <v>1200</v>
      </c>
      <c r="C191" s="122" t="s">
        <v>1198</v>
      </c>
      <c r="D191" s="292">
        <v>8699747</v>
      </c>
      <c r="E191" s="293" t="s">
        <v>19</v>
      </c>
      <c r="F191" s="293" t="s">
        <v>20</v>
      </c>
      <c r="G191" s="293" t="s">
        <v>373</v>
      </c>
      <c r="H191" s="292">
        <f>IFERROR(VLOOKUP(G191,'Cadastro de assessores'!A:B,2,FALSE),"Não Cadastrado")</f>
        <v>12359</v>
      </c>
      <c r="I191" s="292"/>
      <c r="J191" s="24" t="s">
        <v>3788</v>
      </c>
      <c r="K191" s="292" t="s">
        <v>153</v>
      </c>
      <c r="L191" s="415">
        <v>44776</v>
      </c>
      <c r="M191" s="415">
        <v>44778</v>
      </c>
      <c r="N191" s="292"/>
      <c r="O191" s="292" t="s">
        <v>3802</v>
      </c>
      <c r="P191" s="388">
        <v>7.0000000000000001E-3</v>
      </c>
      <c r="Q191" s="420"/>
      <c r="R191" s="417"/>
      <c r="S191" s="292"/>
      <c r="T191" s="292"/>
      <c r="U191" s="292"/>
      <c r="V191" s="292" t="s">
        <v>887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3785</v>
      </c>
      <c r="B192" s="104" t="s">
        <v>4372</v>
      </c>
      <c r="C192" s="122" t="s">
        <v>4373</v>
      </c>
      <c r="D192" s="292">
        <v>4920156</v>
      </c>
      <c r="E192" s="293" t="s">
        <v>64</v>
      </c>
      <c r="F192" s="293" t="s">
        <v>20</v>
      </c>
      <c r="G192" s="293" t="s">
        <v>3862</v>
      </c>
      <c r="H192" s="293" t="str">
        <f>IFERROR(VLOOKUP(G192,'Cadastro de assessores'!A:B,2,FALSE),"Não Cadastrado")</f>
        <v>1298</v>
      </c>
      <c r="I192" s="293"/>
      <c r="J192" s="24" t="s">
        <v>144</v>
      </c>
      <c r="K192" s="293" t="s">
        <v>153</v>
      </c>
      <c r="L192" s="415">
        <v>44258</v>
      </c>
      <c r="M192" s="415">
        <v>44263</v>
      </c>
      <c r="N192" s="387">
        <v>44987</v>
      </c>
      <c r="O192" s="292" t="s">
        <v>3795</v>
      </c>
      <c r="P192" s="388">
        <v>1.4999999999999999E-2</v>
      </c>
      <c r="Q192" s="420" t="s">
        <v>4374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146</v>
      </c>
      <c r="U192" s="292" t="s">
        <v>3797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3785</v>
      </c>
      <c r="B193" s="104" t="s">
        <v>4375</v>
      </c>
      <c r="C193" s="122" t="s">
        <v>4376</v>
      </c>
      <c r="D193" s="319">
        <v>508722</v>
      </c>
      <c r="E193" s="293" t="s">
        <v>19</v>
      </c>
      <c r="F193" s="293" t="s">
        <v>20</v>
      </c>
      <c r="G193" s="293" t="s">
        <v>3338</v>
      </c>
      <c r="H193" s="293">
        <f>IFERROR(VLOOKUP(G193,'Cadastro de assessores'!A:B,2,FALSE),"Não Cadastrado")</f>
        <v>12355</v>
      </c>
      <c r="I193" s="293"/>
      <c r="J193" s="24" t="s">
        <v>3788</v>
      </c>
      <c r="K193" s="292" t="s">
        <v>162</v>
      </c>
      <c r="L193" s="293" t="s">
        <v>3148</v>
      </c>
      <c r="M193" s="436" t="s">
        <v>3638</v>
      </c>
      <c r="N193" s="292"/>
      <c r="O193" s="292" t="s">
        <v>3802</v>
      </c>
      <c r="P193" s="388">
        <v>7.0000000000000001E-3</v>
      </c>
      <c r="Q193" s="420"/>
      <c r="R193" s="417"/>
      <c r="S193" s="292"/>
      <c r="T193" s="292" t="s">
        <v>146</v>
      </c>
      <c r="U193" s="292" t="s">
        <v>3832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2933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3785</v>
      </c>
      <c r="B194" s="104" t="s">
        <v>4377</v>
      </c>
      <c r="C194" s="122" t="s">
        <v>4378</v>
      </c>
      <c r="D194" s="292">
        <v>4858869</v>
      </c>
      <c r="E194" s="292" t="s">
        <v>64</v>
      </c>
      <c r="F194" s="292" t="s">
        <v>20</v>
      </c>
      <c r="G194" s="292" t="s">
        <v>3634</v>
      </c>
      <c r="H194" s="292" t="str">
        <f>IFERROR(VLOOKUP(G194,'Cadastro de assessores'!A:B,2,FALSE),"Não Cadastrado")</f>
        <v>14574</v>
      </c>
      <c r="I194" s="292"/>
      <c r="J194" s="24" t="s">
        <v>144</v>
      </c>
      <c r="K194" s="292" t="s">
        <v>3794</v>
      </c>
      <c r="L194" s="387">
        <v>44238</v>
      </c>
      <c r="M194" s="387">
        <v>44238</v>
      </c>
      <c r="N194" s="391">
        <v>44504</v>
      </c>
      <c r="O194" s="299" t="s">
        <v>3789</v>
      </c>
      <c r="P194" s="388">
        <v>0.02</v>
      </c>
      <c r="Q194" s="167" t="s">
        <v>4379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188</v>
      </c>
      <c r="U194" s="292" t="s">
        <v>3933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2933</v>
      </c>
      <c r="BE194" s="339" t="s">
        <v>2933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3785</v>
      </c>
      <c r="B195" s="104" t="s">
        <v>4380</v>
      </c>
      <c r="C195" s="122" t="s">
        <v>4381</v>
      </c>
      <c r="D195" s="450">
        <v>6480547</v>
      </c>
      <c r="E195" s="292" t="s">
        <v>19</v>
      </c>
      <c r="F195" s="292" t="s">
        <v>49</v>
      </c>
      <c r="G195" s="292" t="s">
        <v>329</v>
      </c>
      <c r="H195" s="292" t="str">
        <f>IFERROR(VLOOKUP(G195,'Cadastro de assessores'!A:B,2,FALSE),"Não Cadastrado")</f>
        <v>18009</v>
      </c>
      <c r="I195" s="292"/>
      <c r="J195" s="24" t="s">
        <v>144</v>
      </c>
      <c r="K195" s="292" t="s">
        <v>162</v>
      </c>
      <c r="L195" s="292" t="s">
        <v>3148</v>
      </c>
      <c r="M195" s="387">
        <v>44824</v>
      </c>
      <c r="N195" s="391">
        <v>44886</v>
      </c>
      <c r="O195" s="299" t="s">
        <v>3802</v>
      </c>
      <c r="P195" s="388">
        <v>0.01</v>
      </c>
      <c r="Q195" s="167" t="s">
        <v>4382</v>
      </c>
      <c r="R195" s="417"/>
      <c r="S195" s="292"/>
      <c r="T195" s="299"/>
      <c r="U195" s="299"/>
      <c r="V195" s="299" t="s">
        <v>3148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3785</v>
      </c>
      <c r="B196" s="104" t="s">
        <v>4380</v>
      </c>
      <c r="C196" s="122" t="s">
        <v>4381</v>
      </c>
      <c r="D196" s="450">
        <v>9206177</v>
      </c>
      <c r="E196" s="292" t="s">
        <v>19</v>
      </c>
      <c r="F196" s="292" t="s">
        <v>49</v>
      </c>
      <c r="G196" s="292" t="s">
        <v>329</v>
      </c>
      <c r="H196" s="292" t="str">
        <f>IFERROR(VLOOKUP(G196,'Cadastro de assessores'!A:B,2,FALSE),"Não Cadastrado")</f>
        <v>18009</v>
      </c>
      <c r="I196" s="292"/>
      <c r="J196" s="24" t="s">
        <v>144</v>
      </c>
      <c r="K196" s="292" t="s">
        <v>153</v>
      </c>
      <c r="L196" s="292" t="s">
        <v>3148</v>
      </c>
      <c r="M196" s="387">
        <v>44839</v>
      </c>
      <c r="N196" s="391">
        <v>44886</v>
      </c>
      <c r="O196" s="299" t="s">
        <v>3809</v>
      </c>
      <c r="P196" s="388">
        <v>2.5000000000000001E-2</v>
      </c>
      <c r="Q196" s="167" t="s">
        <v>4383</v>
      </c>
      <c r="R196" s="417"/>
      <c r="S196" s="292"/>
      <c r="T196" s="299"/>
      <c r="U196" s="299"/>
      <c r="V196" s="299" t="s">
        <v>3148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3785</v>
      </c>
      <c r="B197" s="104" t="s">
        <v>4384</v>
      </c>
      <c r="C197" s="451" t="s">
        <v>4385</v>
      </c>
      <c r="D197" s="292">
        <v>3373338</v>
      </c>
      <c r="E197" s="292" t="s">
        <v>19</v>
      </c>
      <c r="F197" s="292" t="s">
        <v>49</v>
      </c>
      <c r="G197" s="292" t="s">
        <v>4134</v>
      </c>
      <c r="H197" s="292" t="str">
        <f>IFERROR(VLOOKUP(G197,'Cadastro de assessores'!A:B,2,FALSE),"Não Cadastrado")</f>
        <v>14294</v>
      </c>
      <c r="I197" s="292"/>
      <c r="J197" s="24" t="s">
        <v>144</v>
      </c>
      <c r="K197" s="292" t="s">
        <v>3794</v>
      </c>
      <c r="L197" s="387">
        <v>44454</v>
      </c>
      <c r="M197" s="387">
        <v>44454</v>
      </c>
      <c r="N197" s="391">
        <v>44684</v>
      </c>
      <c r="O197" s="299" t="s">
        <v>3802</v>
      </c>
      <c r="P197" s="388">
        <v>7.0000000000000001E-3</v>
      </c>
      <c r="Q197" s="167" t="s">
        <v>4386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188</v>
      </c>
      <c r="U197" s="299" t="s">
        <v>4387</v>
      </c>
      <c r="V197" s="299" t="s">
        <v>60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2933</v>
      </c>
      <c r="BE197" s="339" t="s">
        <v>2933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3785</v>
      </c>
      <c r="B198" s="104" t="s">
        <v>4388</v>
      </c>
      <c r="C198" s="122" t="s">
        <v>4389</v>
      </c>
      <c r="D198" s="292">
        <v>4769682</v>
      </c>
      <c r="E198" s="292" t="s">
        <v>64</v>
      </c>
      <c r="F198" s="292" t="s">
        <v>20</v>
      </c>
      <c r="G198" s="292" t="s">
        <v>3634</v>
      </c>
      <c r="H198" s="292" t="str">
        <f>IFERROR(VLOOKUP(G198,'Cadastro de assessores'!A:B,2,FALSE),"Não Cadastrado")</f>
        <v>14574</v>
      </c>
      <c r="I198" s="292"/>
      <c r="J198" s="24" t="s">
        <v>144</v>
      </c>
      <c r="K198" s="292" t="s">
        <v>3794</v>
      </c>
      <c r="L198" s="387">
        <v>44238</v>
      </c>
      <c r="M198" s="387">
        <v>44238</v>
      </c>
      <c r="N198" s="391">
        <v>44477</v>
      </c>
      <c r="O198" s="299" t="s">
        <v>3789</v>
      </c>
      <c r="P198" s="388">
        <v>0.02</v>
      </c>
      <c r="Q198" s="167" t="s">
        <v>4390</v>
      </c>
      <c r="R198" s="417"/>
      <c r="S198" s="292" t="str">
        <f t="shared" si="18"/>
        <v>Não Qualificado</v>
      </c>
      <c r="T198" s="292" t="s">
        <v>146</v>
      </c>
      <c r="U198" s="292" t="s">
        <v>3811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2933</v>
      </c>
      <c r="BE198" s="339" t="s">
        <v>2933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3785</v>
      </c>
      <c r="B199" s="104" t="s">
        <v>4388</v>
      </c>
      <c r="C199" s="122" t="s">
        <v>4389</v>
      </c>
      <c r="D199" s="292">
        <v>4756217</v>
      </c>
      <c r="E199" s="292" t="s">
        <v>64</v>
      </c>
      <c r="F199" s="292" t="s">
        <v>20</v>
      </c>
      <c r="G199" s="292" t="s">
        <v>3634</v>
      </c>
      <c r="H199" s="292" t="str">
        <f>IFERROR(VLOOKUP(G199,'Cadastro de assessores'!A:B,2,FALSE),"Não Cadastrado")</f>
        <v>14574</v>
      </c>
      <c r="I199" s="292"/>
      <c r="J199" s="24" t="s">
        <v>144</v>
      </c>
      <c r="K199" s="292" t="s">
        <v>3794</v>
      </c>
      <c r="L199" s="387">
        <v>44228</v>
      </c>
      <c r="M199" s="387">
        <v>44228</v>
      </c>
      <c r="N199" s="391">
        <v>44721</v>
      </c>
      <c r="O199" s="299" t="s">
        <v>3789</v>
      </c>
      <c r="P199" s="388">
        <v>0.02</v>
      </c>
      <c r="Q199" s="420" t="s">
        <v>4391</v>
      </c>
      <c r="R199" s="417"/>
      <c r="S199" s="292" t="str">
        <f t="shared" si="18"/>
        <v>Não Qualificado</v>
      </c>
      <c r="T199" s="292" t="s">
        <v>146</v>
      </c>
      <c r="U199" s="292" t="s">
        <v>3811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2933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3785</v>
      </c>
      <c r="B200" s="104" t="s">
        <v>4392</v>
      </c>
      <c r="C200" s="441" t="s">
        <v>4393</v>
      </c>
      <c r="D200" s="299">
        <v>2476582</v>
      </c>
      <c r="E200" s="293" t="s">
        <v>19</v>
      </c>
      <c r="F200" s="293" t="s">
        <v>49</v>
      </c>
      <c r="G200" s="293" t="s">
        <v>50</v>
      </c>
      <c r="H200" s="292">
        <f>IFERROR(VLOOKUP(G200,'Cadastro de assessores'!A:B,2,FALSE),"Não Cadastrado")</f>
        <v>12331</v>
      </c>
      <c r="I200" s="292"/>
      <c r="J200" s="24" t="s">
        <v>3788</v>
      </c>
      <c r="K200" s="293" t="s">
        <v>153</v>
      </c>
      <c r="L200" s="416">
        <v>44683</v>
      </c>
      <c r="M200" s="416">
        <v>44697</v>
      </c>
      <c r="N200" s="299"/>
      <c r="O200" s="299" t="s">
        <v>3805</v>
      </c>
      <c r="P200" s="392">
        <v>1.2E-2</v>
      </c>
      <c r="Q200" s="420" t="s">
        <v>4394</v>
      </c>
      <c r="R200" s="417"/>
      <c r="S200" s="292"/>
      <c r="T200" s="292" t="s">
        <v>146</v>
      </c>
      <c r="U200" s="292"/>
      <c r="V200" s="292" t="s">
        <v>49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3785</v>
      </c>
      <c r="B201" s="104" t="s">
        <v>1231</v>
      </c>
      <c r="C201" s="441" t="s">
        <v>1229</v>
      </c>
      <c r="D201" s="299">
        <v>3353688</v>
      </c>
      <c r="E201" s="293" t="s">
        <v>19</v>
      </c>
      <c r="F201" s="293" t="s">
        <v>20</v>
      </c>
      <c r="G201" s="293" t="s">
        <v>373</v>
      </c>
      <c r="H201" s="292">
        <f>IFERROR(VLOOKUP(G201,'Cadastro de assessores'!A:B,2,FALSE),"Não Cadastrado")</f>
        <v>12359</v>
      </c>
      <c r="I201" s="292"/>
      <c r="J201" s="24" t="s">
        <v>3788</v>
      </c>
      <c r="K201" s="293" t="s">
        <v>153</v>
      </c>
      <c r="L201" s="416">
        <v>44778</v>
      </c>
      <c r="M201" s="416">
        <v>44778</v>
      </c>
      <c r="N201" s="299"/>
      <c r="O201" s="299" t="s">
        <v>3802</v>
      </c>
      <c r="P201" s="392">
        <v>7.0000000000000001E-3</v>
      </c>
      <c r="Q201" s="446" t="s">
        <v>4395</v>
      </c>
      <c r="R201" s="417"/>
      <c r="S201" s="292"/>
      <c r="T201" s="292" t="s">
        <v>188</v>
      </c>
      <c r="U201" s="292"/>
      <c r="V201" s="292" t="s">
        <v>46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3785</v>
      </c>
      <c r="B202" s="104" t="s">
        <v>4396</v>
      </c>
      <c r="C202" s="441" t="s">
        <v>4397</v>
      </c>
      <c r="D202" s="299">
        <v>7082227</v>
      </c>
      <c r="E202" s="293" t="s">
        <v>19</v>
      </c>
      <c r="F202" s="293" t="s">
        <v>49</v>
      </c>
      <c r="G202" s="293" t="s">
        <v>329</v>
      </c>
      <c r="H202" s="293" t="str">
        <f>IFERROR(VLOOKUP(G202,'Cadastro de assessores'!A:B,2,FALSE),"Não Cadastrado")</f>
        <v>18009</v>
      </c>
      <c r="I202" s="293"/>
      <c r="J202" s="24" t="s">
        <v>3788</v>
      </c>
      <c r="K202" s="293" t="s">
        <v>153</v>
      </c>
      <c r="L202" s="416">
        <v>44509</v>
      </c>
      <c r="M202" s="416">
        <v>44511</v>
      </c>
      <c r="N202" s="299"/>
      <c r="O202" s="299" t="s">
        <v>3795</v>
      </c>
      <c r="P202" s="392">
        <v>1.4999999999999999E-2</v>
      </c>
      <c r="Q202" s="420" t="s">
        <v>4398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146</v>
      </c>
      <c r="U202" s="292" t="s">
        <v>3967</v>
      </c>
      <c r="V202" s="292" t="s">
        <v>49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3785</v>
      </c>
      <c r="B203" s="104" t="s">
        <v>4399</v>
      </c>
      <c r="C203" s="104" t="s">
        <v>4400</v>
      </c>
      <c r="D203" s="292">
        <v>7998405</v>
      </c>
      <c r="E203" s="293" t="s">
        <v>19</v>
      </c>
      <c r="F203" s="293" t="s">
        <v>20</v>
      </c>
      <c r="G203" s="293" t="s">
        <v>200</v>
      </c>
      <c r="H203" s="293">
        <f>IFERROR(VLOOKUP(G203,'Cadastro de assessores'!A:B,2,FALSE),"Não Cadastrado")</f>
        <v>12332</v>
      </c>
      <c r="I203" s="293"/>
      <c r="J203" s="24" t="s">
        <v>3788</v>
      </c>
      <c r="K203" s="293" t="s">
        <v>153</v>
      </c>
      <c r="L203" s="423">
        <v>44613</v>
      </c>
      <c r="M203" s="423">
        <v>44615</v>
      </c>
      <c r="N203" s="292"/>
      <c r="O203" s="292" t="s">
        <v>3802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146</v>
      </c>
      <c r="U203" s="292" t="s">
        <v>3929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3785</v>
      </c>
      <c r="B204" s="104" t="s">
        <v>3184</v>
      </c>
      <c r="C204" s="104" t="s">
        <v>3182</v>
      </c>
      <c r="D204" s="292">
        <v>4798641</v>
      </c>
      <c r="E204" s="293" t="s">
        <v>19</v>
      </c>
      <c r="F204" s="293" t="s">
        <v>20</v>
      </c>
      <c r="G204" s="293" t="s">
        <v>2513</v>
      </c>
      <c r="H204" s="293" t="str">
        <f>IFERROR(VLOOKUP(G204,'Cadastro de assessores'!A:B,2,FALSE),"Não Cadastrado")</f>
        <v>18256</v>
      </c>
      <c r="I204" s="293"/>
      <c r="J204" s="24" t="s">
        <v>3788</v>
      </c>
      <c r="K204" s="293" t="s">
        <v>153</v>
      </c>
      <c r="L204" s="415">
        <v>44293</v>
      </c>
      <c r="M204" s="415">
        <v>44291</v>
      </c>
      <c r="N204" s="292"/>
      <c r="O204" s="292" t="s">
        <v>3795</v>
      </c>
      <c r="P204" s="388">
        <v>0.01</v>
      </c>
      <c r="Q204" s="420" t="s">
        <v>3878</v>
      </c>
      <c r="R204" s="417"/>
      <c r="S204" s="292" t="str">
        <f t="shared" si="19"/>
        <v>Não Qualificado</v>
      </c>
      <c r="T204" s="292" t="s">
        <v>146</v>
      </c>
      <c r="U204" s="292" t="s">
        <v>4178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3148</v>
      </c>
      <c r="AN204" s="339" t="s">
        <v>3148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3785</v>
      </c>
      <c r="B205" s="104" t="s">
        <v>4401</v>
      </c>
      <c r="C205" s="122" t="s">
        <v>4402</v>
      </c>
      <c r="D205" s="292">
        <v>4833105</v>
      </c>
      <c r="E205" s="292" t="s">
        <v>19</v>
      </c>
      <c r="F205" s="292" t="s">
        <v>20</v>
      </c>
      <c r="G205" s="292" t="s">
        <v>3793</v>
      </c>
      <c r="H205" s="292" t="str">
        <f>IFERROR(VLOOKUP(G205,'Cadastro de assessores'!A:B,2,FALSE),"Não Cadastrado")</f>
        <v>17679</v>
      </c>
      <c r="I205" s="292"/>
      <c r="J205" s="24" t="s">
        <v>144</v>
      </c>
      <c r="K205" s="292" t="s">
        <v>3794</v>
      </c>
      <c r="L205" s="387">
        <v>44231</v>
      </c>
      <c r="M205" s="387">
        <v>44231</v>
      </c>
      <c r="N205" s="419">
        <v>44518</v>
      </c>
      <c r="O205" s="292" t="s">
        <v>3805</v>
      </c>
      <c r="P205" s="388">
        <v>1.2E-2</v>
      </c>
      <c r="Q205" s="167" t="s">
        <v>4403</v>
      </c>
      <c r="R205" s="417"/>
      <c r="S205" s="292" t="str">
        <f t="shared" si="19"/>
        <v>Não Qualificado</v>
      </c>
      <c r="T205" s="292" t="s">
        <v>146</v>
      </c>
      <c r="U205" s="292" t="s">
        <v>3832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2933</v>
      </c>
      <c r="BE205" s="339" t="s">
        <v>2933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3785</v>
      </c>
      <c r="B206" s="104" t="s">
        <v>4404</v>
      </c>
      <c r="C206" s="390" t="s">
        <v>4405</v>
      </c>
      <c r="D206" s="299">
        <v>8118134</v>
      </c>
      <c r="E206" s="293" t="s">
        <v>64</v>
      </c>
      <c r="F206" s="293" t="s">
        <v>20</v>
      </c>
      <c r="G206" s="293" t="s">
        <v>3876</v>
      </c>
      <c r="H206" s="299">
        <f>IFERROR(VLOOKUP(G206,'Cadastro de assessores'!A:B,2,FALSE),"Não Cadastrado")</f>
        <v>12356</v>
      </c>
      <c r="I206" s="299"/>
      <c r="J206" s="24" t="s">
        <v>3788</v>
      </c>
      <c r="K206" s="293" t="s">
        <v>153</v>
      </c>
      <c r="L206" s="415">
        <v>44686</v>
      </c>
      <c r="M206" s="415">
        <v>44685</v>
      </c>
      <c r="N206" s="299"/>
      <c r="O206" s="299" t="s">
        <v>4406</v>
      </c>
      <c r="P206" s="388">
        <v>1.4999999999999999E-2</v>
      </c>
      <c r="Q206" s="167" t="s">
        <v>4407</v>
      </c>
      <c r="R206" s="417"/>
      <c r="S206" s="292" t="str">
        <f t="shared" si="19"/>
        <v/>
      </c>
      <c r="T206" s="292" t="s">
        <v>146</v>
      </c>
      <c r="U206" s="299" t="s">
        <v>3816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3785</v>
      </c>
      <c r="B207" s="104" t="s">
        <v>4408</v>
      </c>
      <c r="C207" s="304" t="s">
        <v>4409</v>
      </c>
      <c r="D207" s="307">
        <v>5998094</v>
      </c>
      <c r="E207" s="292" t="s">
        <v>19</v>
      </c>
      <c r="F207" s="292" t="s">
        <v>49</v>
      </c>
      <c r="G207" s="292" t="s">
        <v>329</v>
      </c>
      <c r="H207" s="292" t="str">
        <f>IFERROR(VLOOKUP(G207,'Cadastro de assessores'!A:B,2,FALSE),"Não Cadastrado")</f>
        <v>18009</v>
      </c>
      <c r="I207" s="292"/>
      <c r="J207" s="24" t="s">
        <v>144</v>
      </c>
      <c r="K207" s="292" t="s">
        <v>3794</v>
      </c>
      <c r="L207" s="387">
        <v>44462</v>
      </c>
      <c r="M207" s="387">
        <v>44462</v>
      </c>
      <c r="N207" s="387">
        <v>44676</v>
      </c>
      <c r="O207" s="292" t="s">
        <v>3795</v>
      </c>
      <c r="P207" s="392">
        <v>1.4999999999999999E-2</v>
      </c>
      <c r="Q207" s="311" t="s">
        <v>4410</v>
      </c>
      <c r="R207" s="417"/>
      <c r="S207" s="292" t="str">
        <f t="shared" si="19"/>
        <v>Não Qualificado</v>
      </c>
      <c r="T207" s="292" t="s">
        <v>146</v>
      </c>
      <c r="U207" s="299" t="s">
        <v>3883</v>
      </c>
      <c r="V207" s="292" t="s">
        <v>3884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2933</v>
      </c>
      <c r="BE207" s="339" t="s">
        <v>2933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3785</v>
      </c>
      <c r="B208" s="104" t="s">
        <v>4411</v>
      </c>
      <c r="C208" s="390" t="s">
        <v>4412</v>
      </c>
      <c r="D208" s="299">
        <v>3712007</v>
      </c>
      <c r="E208" s="292" t="s">
        <v>19</v>
      </c>
      <c r="F208" s="292" t="s">
        <v>49</v>
      </c>
      <c r="G208" s="292" t="s">
        <v>329</v>
      </c>
      <c r="H208" s="292" t="str">
        <f>IFERROR(VLOOKUP(G208,'Cadastro de assessores'!A:B,2,FALSE),"Não Cadastrado")</f>
        <v>18009</v>
      </c>
      <c r="I208" s="292"/>
      <c r="J208" s="24" t="s">
        <v>144</v>
      </c>
      <c r="K208" s="292" t="s">
        <v>3794</v>
      </c>
      <c r="L208" s="292" t="s">
        <v>3148</v>
      </c>
      <c r="M208" s="292" t="s">
        <v>3148</v>
      </c>
      <c r="N208" s="391">
        <v>44404</v>
      </c>
      <c r="O208" s="299" t="s">
        <v>3795</v>
      </c>
      <c r="P208" s="392">
        <v>1.4999999999999999E-2</v>
      </c>
      <c r="Q208" s="167" t="s">
        <v>4413</v>
      </c>
      <c r="R208" s="417"/>
      <c r="S208" s="292" t="str">
        <f t="shared" si="19"/>
        <v>Não Qualificado</v>
      </c>
      <c r="T208" s="292" t="s">
        <v>146</v>
      </c>
      <c r="U208" s="299" t="s">
        <v>3846</v>
      </c>
      <c r="V208" s="299" t="s">
        <v>46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2933</v>
      </c>
      <c r="BE208" s="339" t="s">
        <v>2933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3785</v>
      </c>
      <c r="B209" s="104" t="s">
        <v>4414</v>
      </c>
      <c r="C209" s="390" t="s">
        <v>4415</v>
      </c>
      <c r="D209" s="299">
        <v>3919372</v>
      </c>
      <c r="E209" s="292" t="s">
        <v>19</v>
      </c>
      <c r="F209" s="292" t="s">
        <v>49</v>
      </c>
      <c r="G209" s="292" t="s">
        <v>329</v>
      </c>
      <c r="H209" s="299" t="str">
        <f>IFERROR(VLOOKUP(G209,'Cadastro de assessores'!A:B,2,FALSE),"Não Cadastrado")</f>
        <v>18009</v>
      </c>
      <c r="I209" s="299"/>
      <c r="J209" s="24" t="s">
        <v>144</v>
      </c>
      <c r="K209" s="292" t="s">
        <v>3794</v>
      </c>
      <c r="L209" s="387">
        <v>44413</v>
      </c>
      <c r="M209" s="387">
        <v>44413</v>
      </c>
      <c r="N209" s="299"/>
      <c r="O209" s="299" t="s">
        <v>3809</v>
      </c>
      <c r="P209" s="388">
        <v>2.5000000000000001E-2</v>
      </c>
      <c r="Q209" s="167" t="s">
        <v>4416</v>
      </c>
      <c r="R209" s="417"/>
      <c r="S209" s="292" t="str">
        <f t="shared" si="19"/>
        <v>Não Qualificado</v>
      </c>
      <c r="T209" s="292" t="s">
        <v>146</v>
      </c>
      <c r="U209" s="299" t="s">
        <v>3846</v>
      </c>
      <c r="V209" s="299" t="s">
        <v>46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2933</v>
      </c>
      <c r="BE209" s="339" t="s">
        <v>2933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3785</v>
      </c>
      <c r="B210" s="104" t="s">
        <v>4417</v>
      </c>
      <c r="C210" s="122" t="s">
        <v>4418</v>
      </c>
      <c r="D210" s="292">
        <v>2466854</v>
      </c>
      <c r="E210" s="292" t="s">
        <v>2924</v>
      </c>
      <c r="F210" s="292" t="s">
        <v>20</v>
      </c>
      <c r="G210" s="292" t="s">
        <v>2924</v>
      </c>
      <c r="H210" s="292" t="str">
        <f>IFERROR(VLOOKUP(G210,'Cadastro de assessores'!A:B,2,FALSE),"Não Cadastrado")</f>
        <v>18986</v>
      </c>
      <c r="I210" s="292"/>
      <c r="J210" s="24" t="s">
        <v>144</v>
      </c>
      <c r="K210" s="292" t="s">
        <v>3794</v>
      </c>
      <c r="L210" s="387">
        <v>43696</v>
      </c>
      <c r="M210" s="387">
        <v>43696</v>
      </c>
      <c r="N210" s="387">
        <v>44091</v>
      </c>
      <c r="O210" s="292" t="s">
        <v>3795</v>
      </c>
      <c r="P210" s="388">
        <v>0.01</v>
      </c>
      <c r="Q210" s="420" t="s">
        <v>4419</v>
      </c>
      <c r="R210" s="417"/>
      <c r="S210" s="292" t="str">
        <f t="shared" si="19"/>
        <v/>
      </c>
      <c r="T210" s="292" t="s">
        <v>146</v>
      </c>
      <c r="U210" s="292" t="s">
        <v>3811</v>
      </c>
      <c r="V210" s="292" t="s">
        <v>20</v>
      </c>
      <c r="W210" s="418" t="s">
        <v>4420</v>
      </c>
      <c r="X210" s="418"/>
      <c r="Y210" s="418" t="s">
        <v>4421</v>
      </c>
      <c r="Z210" s="418" t="s">
        <v>4422</v>
      </c>
      <c r="AA210" s="418" t="s">
        <v>4423</v>
      </c>
      <c r="AB210" s="418" t="s">
        <v>4424</v>
      </c>
      <c r="AC210" s="418" t="s">
        <v>4425</v>
      </c>
      <c r="AD210" s="418" t="s">
        <v>4426</v>
      </c>
      <c r="AE210" s="418" t="s">
        <v>4427</v>
      </c>
      <c r="AF210" s="418" t="s">
        <v>4428</v>
      </c>
      <c r="AG210" s="418" t="s">
        <v>4429</v>
      </c>
      <c r="AH210" s="418"/>
      <c r="AI210" s="418" t="s">
        <v>4430</v>
      </c>
      <c r="AJ210" s="418"/>
      <c r="AK210" s="339"/>
      <c r="AL210" s="339">
        <v>214.15</v>
      </c>
      <c r="AM210" s="339" t="s">
        <v>3148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2933</v>
      </c>
      <c r="BE210" s="339" t="s">
        <v>2933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3785</v>
      </c>
      <c r="B211" s="104" t="s">
        <v>663</v>
      </c>
      <c r="C211" s="122" t="s">
        <v>662</v>
      </c>
      <c r="D211" s="292">
        <v>2172585</v>
      </c>
      <c r="E211" s="293" t="s">
        <v>19</v>
      </c>
      <c r="F211" s="293" t="s">
        <v>20</v>
      </c>
      <c r="G211" s="293" t="s">
        <v>662</v>
      </c>
      <c r="H211" s="293"/>
      <c r="I211" s="293"/>
      <c r="J211" s="24" t="s">
        <v>3788</v>
      </c>
      <c r="K211" s="292"/>
      <c r="L211" s="292"/>
      <c r="M211" s="292"/>
      <c r="N211" s="292"/>
      <c r="O211" s="292" t="s">
        <v>3795</v>
      </c>
      <c r="P211" s="428">
        <v>1.2E-2</v>
      </c>
      <c r="Q211" s="420" t="s">
        <v>3878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3785</v>
      </c>
      <c r="B212" s="104" t="s">
        <v>4431</v>
      </c>
      <c r="C212" s="122" t="s">
        <v>4432</v>
      </c>
      <c r="D212" s="292">
        <v>2566765</v>
      </c>
      <c r="E212" s="293" t="s">
        <v>19</v>
      </c>
      <c r="F212" s="293" t="s">
        <v>20</v>
      </c>
      <c r="G212" s="293" t="s">
        <v>2513</v>
      </c>
      <c r="H212" s="293" t="str">
        <f>IFERROR(VLOOKUP(G212,'Cadastro de assessores'!A:B,2,FALSE),"Não Cadastrado")</f>
        <v>18256</v>
      </c>
      <c r="I212" s="293"/>
      <c r="J212" s="24" t="s">
        <v>3788</v>
      </c>
      <c r="K212" s="292" t="s">
        <v>162</v>
      </c>
      <c r="L212" s="292" t="s">
        <v>3148</v>
      </c>
      <c r="M212" s="436" t="s">
        <v>3638</v>
      </c>
      <c r="N212" s="292"/>
      <c r="O212" s="292" t="s">
        <v>3809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146</v>
      </c>
      <c r="U212" s="292" t="s">
        <v>3797</v>
      </c>
      <c r="V212" s="292" t="s">
        <v>20</v>
      </c>
      <c r="W212" s="418" t="s">
        <v>4433</v>
      </c>
      <c r="X212" s="418"/>
      <c r="Y212" s="418" t="s">
        <v>4434</v>
      </c>
      <c r="Z212" s="418" t="s">
        <v>4435</v>
      </c>
      <c r="AA212" s="418" t="s">
        <v>4436</v>
      </c>
      <c r="AB212" s="418" t="s">
        <v>4437</v>
      </c>
      <c r="AC212" s="418" t="s">
        <v>4438</v>
      </c>
      <c r="AD212" s="418" t="s">
        <v>4437</v>
      </c>
      <c r="AE212" s="418" t="s">
        <v>4437</v>
      </c>
      <c r="AF212" s="418" t="s">
        <v>4437</v>
      </c>
      <c r="AG212" s="418" t="s">
        <v>4439</v>
      </c>
      <c r="AH212" s="418" t="s">
        <v>4439</v>
      </c>
      <c r="AI212" s="418" t="s">
        <v>4440</v>
      </c>
      <c r="AJ212" s="418" t="s">
        <v>4440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2933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3785</v>
      </c>
      <c r="B213" s="104" t="s">
        <v>4441</v>
      </c>
      <c r="C213" s="452" t="s">
        <v>4442</v>
      </c>
      <c r="D213" s="299">
        <v>5092169</v>
      </c>
      <c r="E213" s="292" t="s">
        <v>19</v>
      </c>
      <c r="F213" s="292" t="s">
        <v>49</v>
      </c>
      <c r="G213" s="292" t="s">
        <v>329</v>
      </c>
      <c r="H213" s="292" t="str">
        <f>IFERROR(VLOOKUP(G213,'Cadastro de assessores'!A:B,2,FALSE),"Não Cadastrado")</f>
        <v>18009</v>
      </c>
      <c r="I213" s="292"/>
      <c r="J213" s="24" t="s">
        <v>144</v>
      </c>
      <c r="K213" s="292" t="s">
        <v>3794</v>
      </c>
      <c r="L213" s="387">
        <v>44287</v>
      </c>
      <c r="M213" s="387">
        <v>44287</v>
      </c>
      <c r="N213" s="387">
        <v>44805</v>
      </c>
      <c r="O213" s="292" t="s">
        <v>3795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146</v>
      </c>
      <c r="U213" s="299" t="s">
        <v>4223</v>
      </c>
      <c r="V213" s="299" t="s">
        <v>3647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3785</v>
      </c>
      <c r="B214" s="104" t="s">
        <v>4443</v>
      </c>
      <c r="C214" s="390" t="s">
        <v>4444</v>
      </c>
      <c r="D214" s="299">
        <v>5599106</v>
      </c>
      <c r="E214" s="292" t="s">
        <v>64</v>
      </c>
      <c r="F214" s="292" t="s">
        <v>20</v>
      </c>
      <c r="G214" s="292" t="s">
        <v>4104</v>
      </c>
      <c r="H214" s="292" t="str">
        <f>IFERROR(VLOOKUP(G214,'Cadastro de assessores'!A:B,2,FALSE),"Não Cadastrado")</f>
        <v>19157</v>
      </c>
      <c r="I214" s="292"/>
      <c r="J214" s="24" t="s">
        <v>144</v>
      </c>
      <c r="K214" s="292" t="s">
        <v>3794</v>
      </c>
      <c r="L214" s="387">
        <v>44368</v>
      </c>
      <c r="M214" s="387">
        <v>44368</v>
      </c>
      <c r="N214" s="447">
        <v>44494</v>
      </c>
      <c r="O214" s="299" t="s">
        <v>3809</v>
      </c>
      <c r="P214" s="388">
        <v>2.5000000000000001E-2</v>
      </c>
      <c r="Q214" s="420" t="s">
        <v>4445</v>
      </c>
      <c r="R214" s="417"/>
      <c r="S214" s="292" t="str">
        <f t="shared" si="20"/>
        <v>Não Qualificado</v>
      </c>
      <c r="T214" s="292" t="s">
        <v>146</v>
      </c>
      <c r="U214" s="299" t="s">
        <v>4446</v>
      </c>
      <c r="V214" s="299" t="s">
        <v>49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2933</v>
      </c>
      <c r="BE214" s="339" t="s">
        <v>2933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3785</v>
      </c>
      <c r="B215" s="104" t="s">
        <v>1293</v>
      </c>
      <c r="C215" s="122" t="s">
        <v>1290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3788</v>
      </c>
      <c r="K215" s="292"/>
      <c r="L215" s="387"/>
      <c r="M215" s="292" t="s">
        <v>4447</v>
      </c>
      <c r="N215" s="387"/>
      <c r="O215" s="292" t="s">
        <v>3802</v>
      </c>
      <c r="P215" s="388">
        <v>0</v>
      </c>
      <c r="Q215" s="420" t="s">
        <v>4448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3785</v>
      </c>
      <c r="B216" s="104" t="s">
        <v>4449</v>
      </c>
      <c r="C216" s="122" t="s">
        <v>4450</v>
      </c>
      <c r="D216" s="292">
        <v>4760280</v>
      </c>
      <c r="E216" s="292" t="s">
        <v>64</v>
      </c>
      <c r="F216" s="292" t="s">
        <v>20</v>
      </c>
      <c r="G216" s="292" t="s">
        <v>4451</v>
      </c>
      <c r="H216" s="292" t="str">
        <f>IFERROR(VLOOKUP(G216,'Cadastro de assessores'!A:B,2,FALSE),"Não Cadastrado")</f>
        <v>14091</v>
      </c>
      <c r="I216" s="292"/>
      <c r="J216" s="24" t="s">
        <v>144</v>
      </c>
      <c r="K216" s="292" t="s">
        <v>3794</v>
      </c>
      <c r="L216" s="387">
        <v>44211</v>
      </c>
      <c r="M216" s="387">
        <v>44211</v>
      </c>
      <c r="N216" s="387">
        <v>44781</v>
      </c>
      <c r="O216" s="292" t="s">
        <v>3809</v>
      </c>
      <c r="P216" s="388">
        <v>2.5000000000000001E-2</v>
      </c>
      <c r="Q216" s="420" t="s">
        <v>4452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146</v>
      </c>
      <c r="U216" s="292" t="s">
        <v>3816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3785</v>
      </c>
      <c r="B217" s="104" t="s">
        <v>4453</v>
      </c>
      <c r="C217" s="390" t="s">
        <v>4454</v>
      </c>
      <c r="D217" s="299">
        <v>2673476</v>
      </c>
      <c r="E217" s="293" t="s">
        <v>19</v>
      </c>
      <c r="F217" s="293" t="s">
        <v>49</v>
      </c>
      <c r="G217" s="293" t="s">
        <v>329</v>
      </c>
      <c r="H217" s="299" t="str">
        <f>IFERROR(VLOOKUP(G217,'Cadastro de assessores'!A:B,2,FALSE),"Não Cadastrado")</f>
        <v>18009</v>
      </c>
      <c r="I217" s="299"/>
      <c r="J217" s="24" t="s">
        <v>153</v>
      </c>
      <c r="K217" s="293" t="s">
        <v>153</v>
      </c>
      <c r="L217" s="415">
        <v>44405</v>
      </c>
      <c r="M217" s="415">
        <v>44405</v>
      </c>
      <c r="N217" s="299"/>
      <c r="O217" s="299" t="s">
        <v>3789</v>
      </c>
      <c r="P217" s="428">
        <v>0.02</v>
      </c>
      <c r="Q217" s="167"/>
      <c r="R217" s="417"/>
      <c r="S217" s="292" t="str">
        <f t="shared" si="21"/>
        <v/>
      </c>
      <c r="T217" s="292" t="s">
        <v>146</v>
      </c>
      <c r="U217" s="299" t="s">
        <v>3846</v>
      </c>
      <c r="V217" s="299" t="s">
        <v>46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3785</v>
      </c>
      <c r="B218" s="104" t="s">
        <v>4455</v>
      </c>
      <c r="C218" s="122" t="s">
        <v>4456</v>
      </c>
      <c r="D218" s="292">
        <v>4398585</v>
      </c>
      <c r="E218" s="293" t="s">
        <v>64</v>
      </c>
      <c r="F218" s="293" t="s">
        <v>20</v>
      </c>
      <c r="G218" s="293" t="s">
        <v>338</v>
      </c>
      <c r="H218" s="293" t="str">
        <f>IFERROR(VLOOKUP(G218,'Cadastro de assessores'!A:B,2,FALSE),"Não Cadastrado")</f>
        <v>17896</v>
      </c>
      <c r="I218" s="293"/>
      <c r="J218" s="24" t="s">
        <v>3788</v>
      </c>
      <c r="K218" s="293" t="s">
        <v>153</v>
      </c>
      <c r="L218" s="415">
        <v>44098</v>
      </c>
      <c r="M218" s="415">
        <v>44102</v>
      </c>
      <c r="N218" s="292"/>
      <c r="O218" s="292" t="s">
        <v>4332</v>
      </c>
      <c r="P218" s="388">
        <v>2E-3</v>
      </c>
      <c r="Q218" s="420" t="s">
        <v>4457</v>
      </c>
      <c r="R218" s="417"/>
      <c r="S218" s="292" t="str">
        <f t="shared" si="21"/>
        <v/>
      </c>
      <c r="T218" s="292" t="s">
        <v>188</v>
      </c>
      <c r="U218" s="292" t="s">
        <v>3811</v>
      </c>
      <c r="V218" s="292" t="s">
        <v>20</v>
      </c>
      <c r="W218" s="418" t="s">
        <v>3798</v>
      </c>
      <c r="X218" s="418" t="s">
        <v>3798</v>
      </c>
      <c r="Y218" s="418" t="s">
        <v>3798</v>
      </c>
      <c r="Z218" s="418" t="s">
        <v>3798</v>
      </c>
      <c r="AA218" s="418" t="s">
        <v>3798</v>
      </c>
      <c r="AB218" s="418" t="s">
        <v>3798</v>
      </c>
      <c r="AC218" s="418" t="s">
        <v>3798</v>
      </c>
      <c r="AD218" s="418" t="s">
        <v>3798</v>
      </c>
      <c r="AE218" s="418" t="s">
        <v>3798</v>
      </c>
      <c r="AF218" s="418" t="s">
        <v>3798</v>
      </c>
      <c r="AG218" s="418" t="s">
        <v>3798</v>
      </c>
      <c r="AH218" s="418" t="s">
        <v>4458</v>
      </c>
      <c r="AI218" s="418" t="s">
        <v>4459</v>
      </c>
      <c r="AJ218" s="418" t="s">
        <v>4460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3785</v>
      </c>
      <c r="B219" s="104" t="s">
        <v>4461</v>
      </c>
      <c r="C219" s="390" t="s">
        <v>4462</v>
      </c>
      <c r="D219" s="299">
        <v>5975647</v>
      </c>
      <c r="E219" s="293" t="s">
        <v>19</v>
      </c>
      <c r="F219" s="293" t="s">
        <v>49</v>
      </c>
      <c r="G219" s="293" t="s">
        <v>329</v>
      </c>
      <c r="H219" s="299" t="str">
        <f>IFERROR(VLOOKUP(G219,'Cadastro de assessores'!A:B,2,FALSE),"Não Cadastrado")</f>
        <v>18009</v>
      </c>
      <c r="I219" s="299"/>
      <c r="J219" s="24" t="s">
        <v>3788</v>
      </c>
      <c r="K219" s="292" t="s">
        <v>153</v>
      </c>
      <c r="L219" s="415">
        <v>44403</v>
      </c>
      <c r="M219" s="415">
        <v>44405</v>
      </c>
      <c r="N219" s="292"/>
      <c r="O219" s="292" t="s">
        <v>3795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146</v>
      </c>
      <c r="U219" s="299" t="s">
        <v>3846</v>
      </c>
      <c r="V219" s="299" t="s">
        <v>46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3785</v>
      </c>
      <c r="B220" s="104" t="s">
        <v>4463</v>
      </c>
      <c r="C220" s="88" t="s">
        <v>4464</v>
      </c>
      <c r="D220" s="7">
        <v>7000733</v>
      </c>
      <c r="E220" s="9" t="s">
        <v>19</v>
      </c>
      <c r="F220" s="9" t="s">
        <v>49</v>
      </c>
      <c r="G220" s="9" t="s">
        <v>329</v>
      </c>
      <c r="H220" s="7" t="str">
        <f>IFERROR(VLOOKUP(G220,'Cadastro de assessores'!A:B,2,FALSE),"Não Cadastrado")</f>
        <v>18009</v>
      </c>
      <c r="I220" s="7"/>
      <c r="J220" s="24" t="s">
        <v>3788</v>
      </c>
      <c r="K220" s="202" t="s">
        <v>153</v>
      </c>
      <c r="L220" s="453">
        <v>44712</v>
      </c>
      <c r="M220" s="232">
        <v>44712</v>
      </c>
      <c r="N220" s="6"/>
      <c r="O220" s="6" t="s">
        <v>4465</v>
      </c>
      <c r="P220" s="26">
        <v>1.2E-2</v>
      </c>
      <c r="Q220" s="454" t="s">
        <v>4466</v>
      </c>
      <c r="R220" s="256"/>
      <c r="S220" s="6" t="str">
        <f t="shared" si="21"/>
        <v/>
      </c>
      <c r="T220" s="6" t="s">
        <v>188</v>
      </c>
      <c r="U220" s="7" t="s">
        <v>4467</v>
      </c>
      <c r="V220" s="7" t="s">
        <v>49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3785</v>
      </c>
      <c r="B221" s="104" t="s">
        <v>4463</v>
      </c>
      <c r="C221" s="390" t="s">
        <v>4468</v>
      </c>
      <c r="D221" s="299">
        <v>9020656</v>
      </c>
      <c r="E221" s="293" t="s">
        <v>19</v>
      </c>
      <c r="F221" s="293" t="s">
        <v>49</v>
      </c>
      <c r="G221" s="9" t="s">
        <v>329</v>
      </c>
      <c r="H221" s="293" t="str">
        <f>IFERROR(VLOOKUP(G221,'Cadastro de assessores'!A:B,2,FALSE),"Não Cadastrado")</f>
        <v>18009</v>
      </c>
      <c r="I221" s="293"/>
      <c r="J221" s="24" t="s">
        <v>3788</v>
      </c>
      <c r="K221" s="293" t="s">
        <v>162</v>
      </c>
      <c r="L221" s="457">
        <v>44845</v>
      </c>
      <c r="M221" s="457">
        <v>44858</v>
      </c>
      <c r="N221" s="426"/>
      <c r="O221" s="426" t="s">
        <v>3805</v>
      </c>
      <c r="P221" s="428">
        <v>7.0000000000000001E-3</v>
      </c>
      <c r="Q221" s="167" t="s">
        <v>4469</v>
      </c>
      <c r="R221" s="417"/>
      <c r="S221" s="292" t="str">
        <f t="shared" si="21"/>
        <v/>
      </c>
      <c r="T221" s="299" t="s">
        <v>146</v>
      </c>
      <c r="U221" s="292" t="s">
        <v>3841</v>
      </c>
      <c r="V221" s="292" t="s">
        <v>49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3785</v>
      </c>
      <c r="B222" s="104" t="s">
        <v>4470</v>
      </c>
      <c r="C222" s="122" t="s">
        <v>4471</v>
      </c>
      <c r="D222" s="292">
        <v>4550654</v>
      </c>
      <c r="E222" s="292" t="s">
        <v>64</v>
      </c>
      <c r="F222" s="292" t="s">
        <v>20</v>
      </c>
      <c r="G222" s="292" t="s">
        <v>4472</v>
      </c>
      <c r="H222" s="292" t="str">
        <f>IFERROR(VLOOKUP(G222,'Cadastro de assessores'!A:B,2,FALSE),"Não Cadastrado")</f>
        <v>14244</v>
      </c>
      <c r="I222" s="292"/>
      <c r="J222" s="24" t="s">
        <v>144</v>
      </c>
      <c r="K222" s="292" t="s">
        <v>3794</v>
      </c>
      <c r="L222" s="419">
        <v>44160</v>
      </c>
      <c r="M222" s="419">
        <v>44160</v>
      </c>
      <c r="N222" s="387">
        <v>44270</v>
      </c>
      <c r="O222" s="292" t="s">
        <v>3789</v>
      </c>
      <c r="P222" s="388">
        <v>0.02</v>
      </c>
      <c r="Q222" s="420" t="s">
        <v>4473</v>
      </c>
      <c r="R222" s="417"/>
      <c r="S222" s="292" t="str">
        <f t="shared" si="21"/>
        <v/>
      </c>
      <c r="T222" s="299" t="s">
        <v>146</v>
      </c>
      <c r="U222" s="292" t="s">
        <v>3811</v>
      </c>
      <c r="V222" s="292" t="s">
        <v>20</v>
      </c>
      <c r="W222" s="418" t="s">
        <v>3798</v>
      </c>
      <c r="X222" s="418" t="s">
        <v>3798</v>
      </c>
      <c r="Y222" s="418" t="s">
        <v>3798</v>
      </c>
      <c r="Z222" s="418" t="s">
        <v>3798</v>
      </c>
      <c r="AA222" s="418" t="s">
        <v>3798</v>
      </c>
      <c r="AB222" s="418" t="s">
        <v>3798</v>
      </c>
      <c r="AC222" s="418" t="s">
        <v>3798</v>
      </c>
      <c r="AD222" s="418" t="s">
        <v>3798</v>
      </c>
      <c r="AE222" s="418" t="s">
        <v>3798</v>
      </c>
      <c r="AF222" s="418" t="s">
        <v>3798</v>
      </c>
      <c r="AG222" s="418" t="s">
        <v>3798</v>
      </c>
      <c r="AH222" s="418" t="s">
        <v>3798</v>
      </c>
      <c r="AI222" s="418" t="s">
        <v>3798</v>
      </c>
      <c r="AJ222" s="418" t="s">
        <v>4474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2933</v>
      </c>
      <c r="BE222" s="339" t="s">
        <v>2933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3785</v>
      </c>
      <c r="B223" s="104" t="s">
        <v>4475</v>
      </c>
      <c r="C223" s="122" t="s">
        <v>4476</v>
      </c>
      <c r="D223" s="292">
        <v>3939462</v>
      </c>
      <c r="E223" s="292" t="s">
        <v>2924</v>
      </c>
      <c r="F223" s="292" t="s">
        <v>20</v>
      </c>
      <c r="G223" s="292" t="s">
        <v>2924</v>
      </c>
      <c r="H223" s="292" t="str">
        <f>IFERROR(VLOOKUP(G223,'Cadastro de assessores'!A:B,2,FALSE),"Não Cadastrado")</f>
        <v>18986</v>
      </c>
      <c r="I223" s="292"/>
      <c r="J223" s="24" t="s">
        <v>144</v>
      </c>
      <c r="K223" s="292" t="s">
        <v>3794</v>
      </c>
      <c r="L223" s="387">
        <v>43901</v>
      </c>
      <c r="M223" s="387">
        <v>43901</v>
      </c>
      <c r="N223" s="419">
        <v>44519</v>
      </c>
      <c r="O223" s="292" t="s">
        <v>3789</v>
      </c>
      <c r="P223" s="388">
        <v>1.4999999999999999E-2</v>
      </c>
      <c r="Q223" s="420" t="s">
        <v>4477</v>
      </c>
      <c r="R223" s="417"/>
      <c r="S223" s="292" t="str">
        <f t="shared" si="21"/>
        <v>Não Qualificado</v>
      </c>
      <c r="T223" s="299" t="s">
        <v>146</v>
      </c>
      <c r="U223" s="292" t="s">
        <v>3797</v>
      </c>
      <c r="V223" s="292" t="s">
        <v>20</v>
      </c>
      <c r="W223" s="418" t="s">
        <v>3798</v>
      </c>
      <c r="X223" s="418" t="s">
        <v>3798</v>
      </c>
      <c r="Y223" s="418" t="s">
        <v>3798</v>
      </c>
      <c r="Z223" s="418" t="s">
        <v>3798</v>
      </c>
      <c r="AA223" s="418" t="s">
        <v>4478</v>
      </c>
      <c r="AB223" s="418" t="s">
        <v>4479</v>
      </c>
      <c r="AC223" s="418" t="s">
        <v>4480</v>
      </c>
      <c r="AD223" s="418" t="s">
        <v>4481</v>
      </c>
      <c r="AE223" s="418" t="s">
        <v>4482</v>
      </c>
      <c r="AF223" s="418" t="s">
        <v>4483</v>
      </c>
      <c r="AG223" s="418" t="s">
        <v>4484</v>
      </c>
      <c r="AH223" s="418" t="s">
        <v>4485</v>
      </c>
      <c r="AI223" s="418" t="s">
        <v>4486</v>
      </c>
      <c r="AJ223" s="418" t="s">
        <v>4487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2933</v>
      </c>
      <c r="BE223" s="339" t="s">
        <v>2933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3785</v>
      </c>
      <c r="B224" s="104" t="s">
        <v>4488</v>
      </c>
      <c r="C224" s="122" t="s">
        <v>4489</v>
      </c>
      <c r="D224" s="292">
        <v>4611223</v>
      </c>
      <c r="E224" s="292" t="s">
        <v>19</v>
      </c>
      <c r="F224" s="292" t="s">
        <v>20</v>
      </c>
      <c r="G224" s="292" t="s">
        <v>3793</v>
      </c>
      <c r="H224" s="292" t="str">
        <f>IFERROR(VLOOKUP(G224,'Cadastro de assessores'!A:B,2,FALSE),"Não Cadastrado")</f>
        <v>17679</v>
      </c>
      <c r="I224" s="292"/>
      <c r="J224" s="24" t="s">
        <v>144</v>
      </c>
      <c r="K224" s="292" t="s">
        <v>3794</v>
      </c>
      <c r="L224" s="387">
        <v>44167</v>
      </c>
      <c r="M224" s="387">
        <v>44167</v>
      </c>
      <c r="N224" s="387">
        <v>44229</v>
      </c>
      <c r="O224" s="292" t="s">
        <v>3809</v>
      </c>
      <c r="P224" s="388">
        <v>2.5000000000000001E-2</v>
      </c>
      <c r="Q224" s="420" t="s">
        <v>4490</v>
      </c>
      <c r="R224" s="417"/>
      <c r="S224" s="292" t="str">
        <f t="shared" si="21"/>
        <v>Não Qualificado</v>
      </c>
      <c r="T224" s="299" t="s">
        <v>146</v>
      </c>
      <c r="U224" s="299" t="s">
        <v>4223</v>
      </c>
      <c r="V224" s="299" t="s">
        <v>3647</v>
      </c>
      <c r="W224" s="418" t="s">
        <v>3798</v>
      </c>
      <c r="X224" s="418" t="s">
        <v>3798</v>
      </c>
      <c r="Y224" s="418" t="s">
        <v>3798</v>
      </c>
      <c r="Z224" s="418" t="s">
        <v>3798</v>
      </c>
      <c r="AA224" s="418" t="s">
        <v>3798</v>
      </c>
      <c r="AB224" s="418" t="s">
        <v>3798</v>
      </c>
      <c r="AC224" s="418" t="s">
        <v>3798</v>
      </c>
      <c r="AD224" s="418" t="s">
        <v>3798</v>
      </c>
      <c r="AE224" s="418" t="s">
        <v>3798</v>
      </c>
      <c r="AF224" s="418" t="s">
        <v>3798</v>
      </c>
      <c r="AG224" s="418" t="s">
        <v>3798</v>
      </c>
      <c r="AH224" s="418" t="s">
        <v>3798</v>
      </c>
      <c r="AI224" s="418" t="s">
        <v>3798</v>
      </c>
      <c r="AJ224" s="418" t="s">
        <v>3798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2933</v>
      </c>
      <c r="BE224" s="339" t="s">
        <v>2933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3785</v>
      </c>
      <c r="B225" s="104" t="s">
        <v>1356</v>
      </c>
      <c r="C225" s="441" t="s">
        <v>4491</v>
      </c>
      <c r="D225" s="422">
        <v>2427806</v>
      </c>
      <c r="E225" s="293" t="s">
        <v>19</v>
      </c>
      <c r="F225" s="293" t="s">
        <v>49</v>
      </c>
      <c r="G225" s="293" t="s">
        <v>50</v>
      </c>
      <c r="H225" s="293">
        <f>IFERROR(VLOOKUP(G225,'Cadastro de assessores'!A:B,2,FALSE),"Não Cadastrado")</f>
        <v>12331</v>
      </c>
      <c r="I225" s="293"/>
      <c r="J225" s="24" t="s">
        <v>153</v>
      </c>
      <c r="K225" s="293" t="s">
        <v>153</v>
      </c>
      <c r="L225" s="423">
        <v>44615</v>
      </c>
      <c r="M225" s="423">
        <v>44615</v>
      </c>
      <c r="N225" s="299"/>
      <c r="O225" s="299" t="s">
        <v>3795</v>
      </c>
      <c r="P225" s="392">
        <v>1.4999999999999999E-2</v>
      </c>
      <c r="Q225" s="304" t="s">
        <v>4492</v>
      </c>
      <c r="R225" s="417"/>
      <c r="S225" s="292" t="str">
        <f t="shared" si="21"/>
        <v>Não Qualificado</v>
      </c>
      <c r="T225" s="299" t="s">
        <v>146</v>
      </c>
      <c r="U225" s="292" t="s">
        <v>3841</v>
      </c>
      <c r="V225" s="292" t="s">
        <v>49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3785</v>
      </c>
      <c r="B226" s="104" t="s">
        <v>3581</v>
      </c>
      <c r="C226" s="104" t="s">
        <v>4493</v>
      </c>
      <c r="D226" s="293">
        <v>4847953</v>
      </c>
      <c r="E226" s="293" t="s">
        <v>19</v>
      </c>
      <c r="F226" s="293" t="s">
        <v>20</v>
      </c>
      <c r="G226" s="293" t="s">
        <v>3073</v>
      </c>
      <c r="H226" s="293" t="str">
        <f>IFERROR(VLOOKUP(G226,'Cadastro de assessores'!A:B,2,FALSE),"Não Cadastrado")</f>
        <v>18236</v>
      </c>
      <c r="I226" s="293"/>
      <c r="J226" s="24" t="s">
        <v>153</v>
      </c>
      <c r="K226" s="293" t="s">
        <v>153</v>
      </c>
      <c r="L226" s="415">
        <v>44294</v>
      </c>
      <c r="M226" s="415">
        <v>44294</v>
      </c>
      <c r="N226" s="292"/>
      <c r="O226" s="292" t="s">
        <v>4494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188</v>
      </c>
      <c r="U226" s="292" t="s">
        <v>3816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3148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3785</v>
      </c>
      <c r="B227" s="104" t="s">
        <v>4495</v>
      </c>
      <c r="C227" s="441" t="s">
        <v>4496</v>
      </c>
      <c r="D227" s="299">
        <v>3029846</v>
      </c>
      <c r="E227" s="293" t="s">
        <v>19</v>
      </c>
      <c r="F227" s="293" t="s">
        <v>49</v>
      </c>
      <c r="G227" s="293" t="s">
        <v>4134</v>
      </c>
      <c r="H227" s="293" t="str">
        <f>IFERROR(VLOOKUP(G227,'Cadastro de assessores'!A:B,2,FALSE),"Não Cadastrado")</f>
        <v>14294</v>
      </c>
      <c r="I227" s="293"/>
      <c r="J227" s="24" t="s">
        <v>162</v>
      </c>
      <c r="K227" s="292" t="s">
        <v>153</v>
      </c>
      <c r="L227" s="415">
        <v>44460</v>
      </c>
      <c r="M227" s="415">
        <v>44469</v>
      </c>
      <c r="N227" s="299"/>
      <c r="O227" s="299" t="s">
        <v>3789</v>
      </c>
      <c r="P227" s="428">
        <v>0.02</v>
      </c>
      <c r="Q227" s="167" t="s">
        <v>4497</v>
      </c>
      <c r="R227" s="417"/>
      <c r="S227" s="292" t="str">
        <f t="shared" si="21"/>
        <v>Não Qualificado</v>
      </c>
      <c r="T227" s="299" t="s">
        <v>146</v>
      </c>
      <c r="U227" s="299" t="s">
        <v>4498</v>
      </c>
      <c r="V227" s="299" t="s">
        <v>60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2933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3785</v>
      </c>
      <c r="B228" s="104" t="s">
        <v>1359</v>
      </c>
      <c r="C228" s="122" t="s">
        <v>1357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3788</v>
      </c>
      <c r="K228" s="293" t="s">
        <v>153</v>
      </c>
      <c r="L228" s="415">
        <v>44217</v>
      </c>
      <c r="M228" s="415">
        <v>44217</v>
      </c>
      <c r="N228" s="292"/>
      <c r="O228" s="292" t="s">
        <v>4332</v>
      </c>
      <c r="P228" s="388">
        <v>2E-3</v>
      </c>
      <c r="Q228" s="420" t="s">
        <v>4499</v>
      </c>
      <c r="R228" s="417"/>
      <c r="S228" s="292" t="str">
        <f t="shared" si="21"/>
        <v>Não Qualificado</v>
      </c>
      <c r="T228" s="292" t="s">
        <v>188</v>
      </c>
      <c r="U228" s="292" t="s">
        <v>3816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3785</v>
      </c>
      <c r="B229" s="104" t="s">
        <v>1359</v>
      </c>
      <c r="C229" s="122" t="s">
        <v>1357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3788</v>
      </c>
      <c r="K229" s="292" t="s">
        <v>153</v>
      </c>
      <c r="L229" s="415">
        <v>44218</v>
      </c>
      <c r="M229" s="415">
        <v>44218</v>
      </c>
      <c r="N229" s="292"/>
      <c r="O229" s="292" t="s">
        <v>3795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188</v>
      </c>
      <c r="U229" s="292" t="s">
        <v>3816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3785</v>
      </c>
      <c r="B230" s="104" t="s">
        <v>1362</v>
      </c>
      <c r="C230" s="390" t="s">
        <v>4500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3788</v>
      </c>
      <c r="K230" s="293" t="s">
        <v>153</v>
      </c>
      <c r="L230" s="415">
        <v>44669</v>
      </c>
      <c r="M230" s="415">
        <v>44670</v>
      </c>
      <c r="N230" s="299"/>
      <c r="O230" s="299" t="s">
        <v>3802</v>
      </c>
      <c r="P230" s="388">
        <v>7.0000000000000001E-3</v>
      </c>
      <c r="Q230" s="311" t="s">
        <v>4501</v>
      </c>
      <c r="R230" s="417"/>
      <c r="S230" s="292" t="str">
        <f t="shared" si="21"/>
        <v/>
      </c>
      <c r="T230" s="292" t="s">
        <v>146</v>
      </c>
      <c r="U230" s="292" t="s">
        <v>3816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3785</v>
      </c>
      <c r="B231" s="104" t="s">
        <v>4502</v>
      </c>
      <c r="C231" s="390" t="s">
        <v>4503</v>
      </c>
      <c r="D231" s="293">
        <v>4423520</v>
      </c>
      <c r="E231" s="293" t="s">
        <v>19</v>
      </c>
      <c r="F231" s="293" t="s">
        <v>20</v>
      </c>
      <c r="G231" s="293" t="s">
        <v>3160</v>
      </c>
      <c r="H231" s="293" t="str">
        <f>IFERROR(VLOOKUP(G231,'Cadastro de assessores'!A:B,2,FALSE),"Não Cadastrado")</f>
        <v>13444</v>
      </c>
      <c r="I231" s="293"/>
      <c r="J231" s="24" t="s">
        <v>153</v>
      </c>
      <c r="K231" s="293" t="s">
        <v>153</v>
      </c>
      <c r="L231" s="415">
        <v>44372</v>
      </c>
      <c r="M231" s="415">
        <v>44372</v>
      </c>
      <c r="N231" s="299"/>
      <c r="O231" s="299" t="s">
        <v>4019</v>
      </c>
      <c r="P231" s="388">
        <v>0.02</v>
      </c>
      <c r="Q231" s="311"/>
      <c r="R231" s="417"/>
      <c r="S231" s="292" t="str">
        <f t="shared" si="21"/>
        <v/>
      </c>
      <c r="T231" s="299" t="s">
        <v>188</v>
      </c>
      <c r="U231" s="299" t="s">
        <v>4020</v>
      </c>
      <c r="V231" s="299" t="s">
        <v>60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3785</v>
      </c>
      <c r="B232" s="104" t="s">
        <v>1365</v>
      </c>
      <c r="C232" s="122" t="s">
        <v>1363</v>
      </c>
      <c r="D232" s="292">
        <v>8765907</v>
      </c>
      <c r="E232" s="292" t="s">
        <v>19</v>
      </c>
      <c r="F232" s="292" t="s">
        <v>49</v>
      </c>
      <c r="G232" s="292" t="s">
        <v>167</v>
      </c>
      <c r="H232" s="293" t="str">
        <f>IFERROR(VLOOKUP(G232,'Cadastro de assessores'!A:B,2,FALSE),"Não Cadastrado")</f>
        <v>18890</v>
      </c>
      <c r="I232" s="293"/>
      <c r="J232" s="24" t="s">
        <v>3788</v>
      </c>
      <c r="K232" s="292" t="s">
        <v>153</v>
      </c>
      <c r="L232" s="387">
        <v>44721</v>
      </c>
      <c r="M232" s="387">
        <v>44727</v>
      </c>
      <c r="N232" s="387"/>
      <c r="O232" s="292" t="s">
        <v>3805</v>
      </c>
      <c r="P232" s="388">
        <v>1.2E-2</v>
      </c>
      <c r="Q232" s="420" t="s">
        <v>4504</v>
      </c>
      <c r="R232" s="417"/>
      <c r="S232" s="292"/>
      <c r="T232" s="292" t="s">
        <v>146</v>
      </c>
      <c r="U232" s="292" t="s">
        <v>3841</v>
      </c>
      <c r="V232" s="292" t="s">
        <v>49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3785</v>
      </c>
      <c r="B233" s="104" t="s">
        <v>4505</v>
      </c>
      <c r="C233" s="441" t="s">
        <v>4506</v>
      </c>
      <c r="D233" s="293">
        <v>6519491</v>
      </c>
      <c r="E233" s="293" t="s">
        <v>19</v>
      </c>
      <c r="F233" s="293" t="s">
        <v>49</v>
      </c>
      <c r="G233" s="293" t="s">
        <v>329</v>
      </c>
      <c r="H233" s="293" t="str">
        <f>IFERROR(VLOOKUP(G233,'Cadastro de assessores'!A:B,2,FALSE),"Não Cadastrado")</f>
        <v>18009</v>
      </c>
      <c r="I233" s="293"/>
      <c r="J233" s="24" t="s">
        <v>3788</v>
      </c>
      <c r="K233" s="292" t="s">
        <v>3148</v>
      </c>
      <c r="L233" s="292" t="s">
        <v>3148</v>
      </c>
      <c r="M233" s="436" t="s">
        <v>3638</v>
      </c>
      <c r="N233" s="299"/>
      <c r="O233" s="299" t="s">
        <v>3805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146</v>
      </c>
      <c r="U233" s="292" t="s">
        <v>3967</v>
      </c>
      <c r="V233" s="292" t="s">
        <v>49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2933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3785</v>
      </c>
      <c r="B234" s="104" t="s">
        <v>4507</v>
      </c>
      <c r="C234" s="390" t="s">
        <v>4508</v>
      </c>
      <c r="D234" s="299">
        <v>3452038</v>
      </c>
      <c r="E234" s="293" t="s">
        <v>19</v>
      </c>
      <c r="F234" s="293" t="s">
        <v>49</v>
      </c>
      <c r="G234" s="299" t="s">
        <v>278</v>
      </c>
      <c r="H234" s="293" t="str">
        <f>IFERROR(VLOOKUP(G234,'Cadastro de assessores'!A:B,2,FALSE),"Não Cadastrado")</f>
        <v>17831</v>
      </c>
      <c r="I234" s="293"/>
      <c r="J234" s="24" t="s">
        <v>144</v>
      </c>
      <c r="K234" s="293" t="s">
        <v>153</v>
      </c>
      <c r="L234" s="415">
        <v>44698</v>
      </c>
      <c r="M234" s="415">
        <v>44698</v>
      </c>
      <c r="N234" s="391">
        <v>44834</v>
      </c>
      <c r="O234" s="299" t="s">
        <v>3805</v>
      </c>
      <c r="P234" s="388">
        <v>1.2E-2</v>
      </c>
      <c r="Q234" s="445" t="s">
        <v>4509</v>
      </c>
      <c r="R234" s="417"/>
      <c r="S234" s="292" t="str">
        <f t="shared" si="22"/>
        <v/>
      </c>
      <c r="T234" s="292" t="s">
        <v>146</v>
      </c>
      <c r="U234" s="292" t="s">
        <v>3841</v>
      </c>
      <c r="V234" s="292" t="s">
        <v>49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3785</v>
      </c>
      <c r="B235" s="104" t="s">
        <v>1371</v>
      </c>
      <c r="C235" s="122" t="s">
        <v>1369</v>
      </c>
      <c r="D235" s="292">
        <v>4750693</v>
      </c>
      <c r="E235" s="293" t="s">
        <v>19</v>
      </c>
      <c r="F235" s="293" t="s">
        <v>20</v>
      </c>
      <c r="G235" s="293" t="s">
        <v>2513</v>
      </c>
      <c r="H235" s="293" t="str">
        <f>IFERROR(VLOOKUP(G235,'Cadastro de assessores'!A:B,2,FALSE),"Não Cadastrado")</f>
        <v>18256</v>
      </c>
      <c r="I235" s="293"/>
      <c r="J235" s="24" t="s">
        <v>3788</v>
      </c>
      <c r="K235" s="293" t="s">
        <v>153</v>
      </c>
      <c r="L235" s="415">
        <v>44228</v>
      </c>
      <c r="M235" s="415">
        <v>44166</v>
      </c>
      <c r="N235" s="292"/>
      <c r="O235" s="292" t="s">
        <v>4510</v>
      </c>
      <c r="P235" s="388">
        <v>1.2E-2</v>
      </c>
      <c r="Q235" s="420"/>
      <c r="R235" s="417"/>
      <c r="S235" s="292" t="str">
        <f t="shared" si="22"/>
        <v/>
      </c>
      <c r="T235" s="292" t="s">
        <v>146</v>
      </c>
      <c r="U235" s="292" t="s">
        <v>4209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3785</v>
      </c>
      <c r="B236" s="104" t="s">
        <v>4511</v>
      </c>
      <c r="C236" s="122" t="s">
        <v>4512</v>
      </c>
      <c r="D236" s="292">
        <v>4744608</v>
      </c>
      <c r="E236" s="293" t="s">
        <v>19</v>
      </c>
      <c r="F236" s="293" t="s">
        <v>20</v>
      </c>
      <c r="G236" s="293" t="s">
        <v>373</v>
      </c>
      <c r="H236" s="293">
        <f>IFERROR(VLOOKUP(G236,'Cadastro de assessores'!A:B,2,FALSE),"Não Cadastrado")</f>
        <v>12359</v>
      </c>
      <c r="I236" s="293"/>
      <c r="J236" s="24" t="s">
        <v>144</v>
      </c>
      <c r="K236" s="293" t="s">
        <v>153</v>
      </c>
      <c r="L236" s="415">
        <v>44218</v>
      </c>
      <c r="M236" s="415">
        <v>44218</v>
      </c>
      <c r="N236" s="419">
        <v>44887</v>
      </c>
      <c r="O236" s="292" t="s">
        <v>3789</v>
      </c>
      <c r="P236" s="388">
        <v>0.02</v>
      </c>
      <c r="Q236" s="420" t="s">
        <v>4513</v>
      </c>
      <c r="R236" s="417"/>
      <c r="S236" s="292" t="str">
        <f t="shared" si="22"/>
        <v/>
      </c>
      <c r="T236" s="292" t="s">
        <v>146</v>
      </c>
      <c r="U236" s="292" t="s">
        <v>3816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3785</v>
      </c>
      <c r="B237" s="104" t="s">
        <v>1379</v>
      </c>
      <c r="C237" s="122" t="s">
        <v>4514</v>
      </c>
      <c r="D237" s="292">
        <v>6164897</v>
      </c>
      <c r="E237" s="293" t="s">
        <v>19</v>
      </c>
      <c r="F237" s="293" t="s">
        <v>20</v>
      </c>
      <c r="G237" s="293" t="s">
        <v>373</v>
      </c>
      <c r="H237" s="293">
        <f>IFERROR(VLOOKUP(G237,'Cadastro de assessores'!A:B,2,FALSE),"Não Cadastrado")</f>
        <v>12359</v>
      </c>
      <c r="I237" s="293"/>
      <c r="J237" s="24" t="s">
        <v>3788</v>
      </c>
      <c r="K237" s="293"/>
      <c r="L237" s="415"/>
      <c r="M237" s="415">
        <v>44845</v>
      </c>
      <c r="N237" s="292"/>
      <c r="O237" s="292" t="s">
        <v>3802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3785</v>
      </c>
      <c r="B238" s="104" t="s">
        <v>4515</v>
      </c>
      <c r="C238" s="122" t="s">
        <v>4516</v>
      </c>
      <c r="D238" s="292">
        <v>8424056</v>
      </c>
      <c r="E238" s="293" t="s">
        <v>64</v>
      </c>
      <c r="F238" s="293" t="s">
        <v>20</v>
      </c>
      <c r="G238" s="293" t="s">
        <v>4152</v>
      </c>
      <c r="H238" s="293">
        <f>IFERROR(VLOOKUP(G238,'Cadastro de assessores'!A:B,2,FALSE),"Não Cadastrado")</f>
        <v>12352</v>
      </c>
      <c r="I238" s="293"/>
      <c r="J238" s="24" t="s">
        <v>3788</v>
      </c>
      <c r="K238" s="293" t="s">
        <v>153</v>
      </c>
      <c r="L238" s="423">
        <v>44665</v>
      </c>
      <c r="M238" s="423">
        <v>44673</v>
      </c>
      <c r="N238" s="292"/>
      <c r="O238" s="292" t="s">
        <v>3805</v>
      </c>
      <c r="P238" s="388">
        <v>7.0000000000000001E-3</v>
      </c>
      <c r="Q238" s="167" t="s">
        <v>4517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146</v>
      </c>
      <c r="U238" s="292" t="s">
        <v>4178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3785</v>
      </c>
      <c r="B239" s="104" t="s">
        <v>4518</v>
      </c>
      <c r="C239" s="122" t="s">
        <v>4519</v>
      </c>
      <c r="D239" s="292">
        <v>2009210</v>
      </c>
      <c r="E239" s="293" t="s">
        <v>19</v>
      </c>
      <c r="F239" s="293" t="s">
        <v>20</v>
      </c>
      <c r="G239" s="293" t="s">
        <v>3678</v>
      </c>
      <c r="H239" s="293" t="str">
        <f>IFERROR(VLOOKUP(G239,'Cadastro de assessores'!A:B,2,FALSE),"Não Cadastrado")</f>
        <v>19352</v>
      </c>
      <c r="I239" s="293"/>
      <c r="J239" s="24" t="s">
        <v>153</v>
      </c>
      <c r="K239" s="293" t="s">
        <v>153</v>
      </c>
      <c r="L239" s="415">
        <v>43775</v>
      </c>
      <c r="M239" s="415">
        <v>43775</v>
      </c>
      <c r="N239" s="292"/>
      <c r="O239" s="292" t="s">
        <v>3809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146</v>
      </c>
      <c r="U239" s="292" t="s">
        <v>3797</v>
      </c>
      <c r="V239" s="292" t="s">
        <v>20</v>
      </c>
      <c r="W239" s="418" t="s">
        <v>4520</v>
      </c>
      <c r="X239" s="418"/>
      <c r="Y239" s="418" t="s">
        <v>4521</v>
      </c>
      <c r="Z239" s="418" t="s">
        <v>4522</v>
      </c>
      <c r="AA239" s="418" t="s">
        <v>4523</v>
      </c>
      <c r="AB239" s="418" t="s">
        <v>4524</v>
      </c>
      <c r="AC239" s="418" t="s">
        <v>4525</v>
      </c>
      <c r="AD239" s="418" t="s">
        <v>4526</v>
      </c>
      <c r="AE239" s="418" t="s">
        <v>4527</v>
      </c>
      <c r="AF239" s="418" t="s">
        <v>4528</v>
      </c>
      <c r="AG239" s="418" t="s">
        <v>4529</v>
      </c>
      <c r="AH239" s="418" t="s">
        <v>4530</v>
      </c>
      <c r="AI239" s="418" t="s">
        <v>4531</v>
      </c>
      <c r="AJ239" s="418" t="s">
        <v>4532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3785</v>
      </c>
      <c r="B240" s="104" t="s">
        <v>4533</v>
      </c>
      <c r="C240" s="122" t="s">
        <v>4534</v>
      </c>
      <c r="D240" s="292">
        <v>480281</v>
      </c>
      <c r="E240" s="292" t="s">
        <v>19</v>
      </c>
      <c r="F240" s="292" t="s">
        <v>20</v>
      </c>
      <c r="G240" s="292" t="s">
        <v>4301</v>
      </c>
      <c r="H240" s="292" t="str">
        <f>IFERROR(VLOOKUP(G240,'Cadastro de assessores'!A:B,2,FALSE),"Não Cadastrado")</f>
        <v>12846</v>
      </c>
      <c r="I240" s="292"/>
      <c r="J240" s="24" t="s">
        <v>144</v>
      </c>
      <c r="K240" s="292" t="s">
        <v>3794</v>
      </c>
      <c r="L240" s="387">
        <v>44166</v>
      </c>
      <c r="M240" s="387">
        <v>44166</v>
      </c>
      <c r="N240" s="387">
        <v>44378</v>
      </c>
      <c r="O240" s="292" t="s">
        <v>3795</v>
      </c>
      <c r="P240" s="388">
        <v>5.0000000000000001E-3</v>
      </c>
      <c r="Q240" s="420" t="s">
        <v>4302</v>
      </c>
      <c r="R240" s="417"/>
      <c r="S240" s="292" t="str">
        <f t="shared" si="23"/>
        <v/>
      </c>
      <c r="T240" s="292" t="s">
        <v>146</v>
      </c>
      <c r="U240" s="292" t="s">
        <v>3832</v>
      </c>
      <c r="V240" s="292" t="s">
        <v>20</v>
      </c>
      <c r="W240" s="418" t="s">
        <v>3798</v>
      </c>
      <c r="X240" s="418" t="s">
        <v>3798</v>
      </c>
      <c r="Y240" s="418" t="s">
        <v>3798</v>
      </c>
      <c r="Z240" s="418" t="s">
        <v>3798</v>
      </c>
      <c r="AA240" s="418" t="s">
        <v>3798</v>
      </c>
      <c r="AB240" s="418" t="s">
        <v>3798</v>
      </c>
      <c r="AC240" s="418" t="s">
        <v>3798</v>
      </c>
      <c r="AD240" s="418" t="s">
        <v>3798</v>
      </c>
      <c r="AE240" s="418" t="s">
        <v>3798</v>
      </c>
      <c r="AF240" s="418" t="s">
        <v>3798</v>
      </c>
      <c r="AG240" s="418" t="s">
        <v>3798</v>
      </c>
      <c r="AH240" s="418" t="s">
        <v>3798</v>
      </c>
      <c r="AI240" s="418" t="s">
        <v>3798</v>
      </c>
      <c r="AJ240" s="418" t="s">
        <v>3798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2933</v>
      </c>
      <c r="BE240" s="339" t="s">
        <v>2933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3785</v>
      </c>
      <c r="B241" s="104" t="s">
        <v>1403</v>
      </c>
      <c r="C241" s="122" t="s">
        <v>4535</v>
      </c>
      <c r="D241" s="422">
        <v>9183025</v>
      </c>
      <c r="E241" s="293" t="s">
        <v>19</v>
      </c>
      <c r="F241" s="293" t="s">
        <v>49</v>
      </c>
      <c r="G241" s="293" t="s">
        <v>167</v>
      </c>
      <c r="H241" s="292" t="str">
        <f>IFERROR(VLOOKUP(G241,'Cadastro de assessores'!A:B,2,FALSE),"Não Cadastrado")</f>
        <v>18890</v>
      </c>
      <c r="I241" s="292"/>
      <c r="J241" s="24" t="s">
        <v>3788</v>
      </c>
      <c r="K241" s="426" t="s">
        <v>162</v>
      </c>
      <c r="L241" s="426" t="s">
        <v>3148</v>
      </c>
      <c r="M241" s="429">
        <v>44806</v>
      </c>
      <c r="N241" s="292"/>
      <c r="O241" s="292" t="s">
        <v>3805</v>
      </c>
      <c r="P241" s="388">
        <v>1.2E-2</v>
      </c>
      <c r="Q241" s="420" t="s">
        <v>3908</v>
      </c>
      <c r="R241" s="417"/>
      <c r="S241" s="292"/>
      <c r="T241" s="292"/>
      <c r="U241" s="292"/>
      <c r="V241" s="292" t="s">
        <v>49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3785</v>
      </c>
      <c r="B242" s="104" t="s">
        <v>1411</v>
      </c>
      <c r="C242" s="122" t="s">
        <v>4536</v>
      </c>
      <c r="D242" s="422">
        <v>2278886</v>
      </c>
      <c r="E242" s="293" t="s">
        <v>19</v>
      </c>
      <c r="F242" s="293" t="s">
        <v>49</v>
      </c>
      <c r="G242" s="293" t="s">
        <v>2037</v>
      </c>
      <c r="H242" s="293"/>
      <c r="I242" s="293"/>
      <c r="J242" s="24" t="s">
        <v>3788</v>
      </c>
      <c r="K242" s="293"/>
      <c r="L242" s="429"/>
      <c r="M242" s="415">
        <v>44950</v>
      </c>
      <c r="N242" s="292"/>
      <c r="O242" s="292" t="s">
        <v>3789</v>
      </c>
      <c r="P242" s="388">
        <v>0.02</v>
      </c>
      <c r="Q242" s="420"/>
      <c r="R242" s="417"/>
      <c r="S242" s="292"/>
      <c r="T242" s="292"/>
      <c r="U242" s="292"/>
      <c r="V242" s="292" t="s">
        <v>1246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3785</v>
      </c>
      <c r="B243" s="104" t="s">
        <v>3243</v>
      </c>
      <c r="C243" s="122" t="s">
        <v>3241</v>
      </c>
      <c r="D243" s="422">
        <v>4064668</v>
      </c>
      <c r="E243" s="293" t="s">
        <v>19</v>
      </c>
      <c r="F243" s="293" t="s">
        <v>20</v>
      </c>
      <c r="G243" s="293" t="s">
        <v>2956</v>
      </c>
      <c r="H243" s="293" t="str">
        <f>IFERROR(VLOOKUP(G243,'Cadastro de assessores'!A:B,2,FALSE),"Não Cadastrado")</f>
        <v>18836</v>
      </c>
      <c r="I243" s="293"/>
      <c r="J243" s="24" t="s">
        <v>153</v>
      </c>
      <c r="K243" s="293" t="s">
        <v>153</v>
      </c>
      <c r="L243" s="429">
        <v>44277</v>
      </c>
      <c r="M243" s="429">
        <v>44285</v>
      </c>
      <c r="N243" s="292"/>
      <c r="O243" s="292" t="s">
        <v>3795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146</v>
      </c>
      <c r="U243" s="292" t="s">
        <v>4049</v>
      </c>
      <c r="V243" s="292" t="s">
        <v>887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3785</v>
      </c>
      <c r="B244" s="104" t="s">
        <v>4537</v>
      </c>
      <c r="C244" s="122" t="s">
        <v>4538</v>
      </c>
      <c r="D244" s="434">
        <v>6113871</v>
      </c>
      <c r="E244" s="293" t="s">
        <v>19</v>
      </c>
      <c r="F244" s="293" t="s">
        <v>49</v>
      </c>
      <c r="G244" s="293" t="s">
        <v>329</v>
      </c>
      <c r="H244" s="293"/>
      <c r="I244" s="293"/>
      <c r="J244" s="24" t="s">
        <v>3788</v>
      </c>
      <c r="K244" s="292"/>
      <c r="L244" s="416"/>
      <c r="M244" s="416">
        <v>44916</v>
      </c>
      <c r="N244" s="292"/>
      <c r="O244" s="292" t="s">
        <v>3795</v>
      </c>
      <c r="P244" s="388">
        <v>1.4999999999999999E-2</v>
      </c>
      <c r="Q244" s="440"/>
      <c r="R244" s="417"/>
      <c r="S244" s="292"/>
      <c r="T244" s="292"/>
      <c r="U244" s="292"/>
      <c r="V244" s="292" t="s">
        <v>803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3785</v>
      </c>
      <c r="B245" s="104" t="s">
        <v>4539</v>
      </c>
      <c r="C245" s="122" t="s">
        <v>4540</v>
      </c>
      <c r="D245" s="292">
        <v>4416789</v>
      </c>
      <c r="E245" s="293" t="s">
        <v>64</v>
      </c>
      <c r="F245" s="293" t="s">
        <v>20</v>
      </c>
      <c r="G245" s="293" t="s">
        <v>73</v>
      </c>
      <c r="H245" s="293" t="str">
        <f>IFERROR(VLOOKUP(G245,'Cadastro de assessores'!A:B,2,FALSE),"Não Cadastrado")</f>
        <v>17243</v>
      </c>
      <c r="I245" s="293"/>
      <c r="J245" s="24" t="s">
        <v>3788</v>
      </c>
      <c r="K245" s="292" t="s">
        <v>162</v>
      </c>
      <c r="L245" s="416">
        <v>44127</v>
      </c>
      <c r="M245" s="416">
        <v>44130</v>
      </c>
      <c r="N245" s="292"/>
      <c r="O245" s="292" t="s">
        <v>3795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146</v>
      </c>
      <c r="U245" s="292" t="s">
        <v>3816</v>
      </c>
      <c r="V245" s="292" t="s">
        <v>20</v>
      </c>
      <c r="W245" s="418" t="s">
        <v>3798</v>
      </c>
      <c r="X245" s="418" t="s">
        <v>3798</v>
      </c>
      <c r="Y245" s="418" t="s">
        <v>3798</v>
      </c>
      <c r="Z245" s="418" t="s">
        <v>3798</v>
      </c>
      <c r="AA245" s="418" t="s">
        <v>3798</v>
      </c>
      <c r="AB245" s="418" t="s">
        <v>3798</v>
      </c>
      <c r="AC245" s="418" t="s">
        <v>3798</v>
      </c>
      <c r="AD245" s="418" t="s">
        <v>3798</v>
      </c>
      <c r="AE245" s="418" t="s">
        <v>3798</v>
      </c>
      <c r="AF245" s="418" t="s">
        <v>3798</v>
      </c>
      <c r="AG245" s="418" t="s">
        <v>3798</v>
      </c>
      <c r="AH245" s="418" t="s">
        <v>3798</v>
      </c>
      <c r="AI245" s="418" t="s">
        <v>4541</v>
      </c>
      <c r="AJ245" s="418" t="s">
        <v>4542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3785</v>
      </c>
      <c r="B246" s="104" t="s">
        <v>4543</v>
      </c>
      <c r="C246" s="441" t="s">
        <v>4544</v>
      </c>
      <c r="D246" s="293">
        <v>522223</v>
      </c>
      <c r="E246" s="293" t="s">
        <v>19</v>
      </c>
      <c r="F246" s="293" t="s">
        <v>49</v>
      </c>
      <c r="G246" s="293" t="s">
        <v>50</v>
      </c>
      <c r="H246" s="293">
        <f>IFERROR(VLOOKUP(G246,'Cadastro de assessores'!A:B,2,FALSE),"Não Cadastrado")</f>
        <v>12331</v>
      </c>
      <c r="I246" s="293"/>
      <c r="J246" s="24" t="s">
        <v>3788</v>
      </c>
      <c r="K246" s="292" t="s">
        <v>162</v>
      </c>
      <c r="L246" s="439" t="s">
        <v>3148</v>
      </c>
      <c r="M246" s="423">
        <v>44816</v>
      </c>
      <c r="N246" s="299"/>
      <c r="O246" s="299" t="s">
        <v>3805</v>
      </c>
      <c r="P246" s="388">
        <v>1.2E-2</v>
      </c>
      <c r="Q246" s="311" t="s">
        <v>4545</v>
      </c>
      <c r="R246" s="417"/>
      <c r="S246" s="292"/>
      <c r="T246" s="292"/>
      <c r="U246" s="292"/>
      <c r="V246" s="292" t="s">
        <v>49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3785</v>
      </c>
      <c r="B247" s="104" t="s">
        <v>1421</v>
      </c>
      <c r="C247" s="441" t="s">
        <v>4546</v>
      </c>
      <c r="D247" s="293">
        <v>6852608</v>
      </c>
      <c r="E247" s="293" t="s">
        <v>19</v>
      </c>
      <c r="F247" s="293" t="s">
        <v>49</v>
      </c>
      <c r="G247" s="293" t="s">
        <v>329</v>
      </c>
      <c r="H247" s="293" t="str">
        <f>IFERROR(VLOOKUP(G247,'Cadastro de assessores'!A:B,2,FALSE),"Não Cadastrado")</f>
        <v>18009</v>
      </c>
      <c r="I247" s="293"/>
      <c r="J247" s="24" t="s">
        <v>3788</v>
      </c>
      <c r="K247" s="293" t="s">
        <v>153</v>
      </c>
      <c r="L247" s="423">
        <v>44736</v>
      </c>
      <c r="M247" s="423">
        <v>44739</v>
      </c>
      <c r="N247" s="299"/>
      <c r="O247" s="299" t="s">
        <v>3802</v>
      </c>
      <c r="P247" s="388">
        <v>7.0000000000000001E-3</v>
      </c>
      <c r="Q247" s="167" t="s">
        <v>4547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146</v>
      </c>
      <c r="U247" s="292" t="s">
        <v>3967</v>
      </c>
      <c r="V247" s="292" t="s">
        <v>49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2933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3785</v>
      </c>
      <c r="B248" s="104" t="s">
        <v>3257</v>
      </c>
      <c r="C248" s="122" t="s">
        <v>3256</v>
      </c>
      <c r="D248" s="293">
        <v>4898136</v>
      </c>
      <c r="E248" s="293" t="s">
        <v>2924</v>
      </c>
      <c r="F248" s="293" t="s">
        <v>20</v>
      </c>
      <c r="G248" s="293" t="s">
        <v>2924</v>
      </c>
      <c r="H248" s="293" t="str">
        <f>IFERROR(VLOOKUP(G248,'Cadastro de assessores'!A:B,2,FALSE),"Não Cadastrado")</f>
        <v>18986</v>
      </c>
      <c r="I248" s="293"/>
      <c r="J248" s="24" t="s">
        <v>3788</v>
      </c>
      <c r="K248" s="293" t="s">
        <v>153</v>
      </c>
      <c r="L248" s="415">
        <v>44257</v>
      </c>
      <c r="M248" s="415">
        <v>44263</v>
      </c>
      <c r="N248" s="292"/>
      <c r="O248" s="292" t="s">
        <v>3805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146</v>
      </c>
      <c r="U248" s="292" t="s">
        <v>3797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3785</v>
      </c>
      <c r="B249" s="104" t="s">
        <v>1442</v>
      </c>
      <c r="C249" s="441" t="s">
        <v>4548</v>
      </c>
      <c r="D249" s="422">
        <v>447631</v>
      </c>
      <c r="E249" s="293" t="s">
        <v>19</v>
      </c>
      <c r="F249" s="293" t="s">
        <v>49</v>
      </c>
      <c r="G249" s="293" t="s">
        <v>167</v>
      </c>
      <c r="H249" s="293" t="str">
        <f>IFERROR(VLOOKUP(G249,'Cadastro de assessores'!A:B,2,FALSE),"Não Cadastrado")</f>
        <v>18890</v>
      </c>
      <c r="I249" s="293"/>
      <c r="J249" s="24" t="s">
        <v>3788</v>
      </c>
      <c r="K249" s="293" t="s">
        <v>153</v>
      </c>
      <c r="L249" s="391">
        <v>44476</v>
      </c>
      <c r="M249" s="391">
        <v>44473</v>
      </c>
      <c r="N249" s="299"/>
      <c r="O249" s="299" t="s">
        <v>3795</v>
      </c>
      <c r="P249" s="388">
        <v>1.4999999999999999E-2</v>
      </c>
      <c r="Q249" s="167" t="s">
        <v>3908</v>
      </c>
      <c r="R249" s="417"/>
      <c r="S249" s="292" t="str">
        <f t="shared" si="24"/>
        <v/>
      </c>
      <c r="T249" s="292" t="s">
        <v>146</v>
      </c>
      <c r="U249" s="292" t="s">
        <v>3967</v>
      </c>
      <c r="V249" s="292" t="s">
        <v>49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3785</v>
      </c>
      <c r="B250" s="104" t="s">
        <v>4549</v>
      </c>
      <c r="C250" s="122" t="s">
        <v>4550</v>
      </c>
      <c r="D250" s="292">
        <v>4396977</v>
      </c>
      <c r="E250" s="293" t="s">
        <v>19</v>
      </c>
      <c r="F250" s="293" t="s">
        <v>20</v>
      </c>
      <c r="G250" s="293" t="s">
        <v>2956</v>
      </c>
      <c r="H250" s="293" t="str">
        <f>IFERROR(VLOOKUP(G250,'Cadastro de assessores'!A:B,2,FALSE),"Não Cadastrado")</f>
        <v>18836</v>
      </c>
      <c r="I250" s="293"/>
      <c r="J250" s="24" t="s">
        <v>3788</v>
      </c>
      <c r="K250" s="292" t="s">
        <v>162</v>
      </c>
      <c r="L250" s="415">
        <v>44078</v>
      </c>
      <c r="M250" s="415">
        <v>44085</v>
      </c>
      <c r="N250" s="292"/>
      <c r="O250" s="292" t="s">
        <v>3789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146</v>
      </c>
      <c r="U250" s="292" t="s">
        <v>4551</v>
      </c>
      <c r="V250" s="292" t="s">
        <v>60</v>
      </c>
      <c r="W250" s="418" t="s">
        <v>3798</v>
      </c>
      <c r="X250" s="418" t="s">
        <v>3798</v>
      </c>
      <c r="Y250" s="418" t="s">
        <v>3798</v>
      </c>
      <c r="Z250" s="418" t="s">
        <v>3798</v>
      </c>
      <c r="AA250" s="418" t="s">
        <v>3798</v>
      </c>
      <c r="AB250" s="418" t="s">
        <v>3798</v>
      </c>
      <c r="AC250" s="418" t="s">
        <v>3798</v>
      </c>
      <c r="AD250" s="418" t="s">
        <v>3798</v>
      </c>
      <c r="AE250" s="418" t="s">
        <v>3798</v>
      </c>
      <c r="AF250" s="418" t="s">
        <v>3798</v>
      </c>
      <c r="AG250" s="418" t="s">
        <v>3798</v>
      </c>
      <c r="AH250" s="418" t="s">
        <v>4552</v>
      </c>
      <c r="AI250" s="418" t="s">
        <v>4553</v>
      </c>
      <c r="AJ250" s="418" t="s">
        <v>4554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3785</v>
      </c>
      <c r="B251" s="104" t="s">
        <v>1446</v>
      </c>
      <c r="C251" s="122" t="s">
        <v>1443</v>
      </c>
      <c r="D251" s="292">
        <v>4551730</v>
      </c>
      <c r="E251" s="293" t="s">
        <v>19</v>
      </c>
      <c r="F251" s="293" t="s">
        <v>20</v>
      </c>
      <c r="G251" s="293" t="s">
        <v>373</v>
      </c>
      <c r="H251" s="293">
        <f>IFERROR(VLOOKUP(G251,'Cadastro de assessores'!A:B,2,FALSE),"Não Cadastrado")</f>
        <v>12359</v>
      </c>
      <c r="I251" s="293"/>
      <c r="J251" s="24" t="s">
        <v>3788</v>
      </c>
      <c r="K251" s="293" t="s">
        <v>153</v>
      </c>
      <c r="L251" s="415">
        <v>44138</v>
      </c>
      <c r="M251" s="415">
        <v>44138</v>
      </c>
      <c r="N251" s="292"/>
      <c r="O251" s="292" t="s">
        <v>3805</v>
      </c>
      <c r="P251" s="388">
        <v>1.2E-2</v>
      </c>
      <c r="Q251" s="420" t="s">
        <v>3900</v>
      </c>
      <c r="R251" s="417"/>
      <c r="S251" s="292" t="str">
        <f t="shared" si="24"/>
        <v>Não Qualificado</v>
      </c>
      <c r="T251" s="292" t="s">
        <v>146</v>
      </c>
      <c r="U251" s="292" t="s">
        <v>3991</v>
      </c>
      <c r="V251" s="292" t="s">
        <v>20</v>
      </c>
      <c r="W251" s="418" t="s">
        <v>3798</v>
      </c>
      <c r="X251" s="418" t="s">
        <v>3798</v>
      </c>
      <c r="Y251" s="418" t="s">
        <v>3798</v>
      </c>
      <c r="Z251" s="418" t="s">
        <v>3798</v>
      </c>
      <c r="AA251" s="418" t="s">
        <v>3798</v>
      </c>
      <c r="AB251" s="418" t="s">
        <v>3798</v>
      </c>
      <c r="AC251" s="418" t="s">
        <v>3798</v>
      </c>
      <c r="AD251" s="418" t="s">
        <v>3798</v>
      </c>
      <c r="AE251" s="418" t="s">
        <v>3798</v>
      </c>
      <c r="AF251" s="418" t="s">
        <v>3798</v>
      </c>
      <c r="AG251" s="418" t="s">
        <v>3798</v>
      </c>
      <c r="AH251" s="418" t="s">
        <v>3798</v>
      </c>
      <c r="AI251" s="418" t="s">
        <v>4555</v>
      </c>
      <c r="AJ251" s="418" t="s">
        <v>4556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3785</v>
      </c>
      <c r="B252" s="104" t="s">
        <v>4557</v>
      </c>
      <c r="C252" s="122" t="s">
        <v>240</v>
      </c>
      <c r="D252" s="292">
        <v>4416642</v>
      </c>
      <c r="E252" s="293" t="s">
        <v>64</v>
      </c>
      <c r="F252" s="293" t="s">
        <v>20</v>
      </c>
      <c r="G252" s="293" t="s">
        <v>73</v>
      </c>
      <c r="H252" s="293" t="str">
        <f>IFERROR(VLOOKUP(G252,'Cadastro de assessores'!A:B,2,FALSE),"Não Cadastrado")</f>
        <v>17243</v>
      </c>
      <c r="I252" s="293"/>
      <c r="J252" s="24" t="s">
        <v>3788</v>
      </c>
      <c r="K252" s="292" t="s">
        <v>153</v>
      </c>
      <c r="L252" s="415">
        <v>44069</v>
      </c>
      <c r="M252" s="415">
        <v>44074</v>
      </c>
      <c r="N252" s="292"/>
      <c r="O252" s="292" t="s">
        <v>3789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146</v>
      </c>
      <c r="U252" s="292" t="s">
        <v>3816</v>
      </c>
      <c r="V252" s="292" t="s">
        <v>20</v>
      </c>
      <c r="W252" s="418" t="s">
        <v>3798</v>
      </c>
      <c r="X252" s="418" t="s">
        <v>3798</v>
      </c>
      <c r="Y252" s="418" t="s">
        <v>3798</v>
      </c>
      <c r="Z252" s="418" t="s">
        <v>3798</v>
      </c>
      <c r="AA252" s="418" t="s">
        <v>3798</v>
      </c>
      <c r="AB252" s="418" t="s">
        <v>3798</v>
      </c>
      <c r="AC252" s="418" t="s">
        <v>3798</v>
      </c>
      <c r="AD252" s="418" t="s">
        <v>3798</v>
      </c>
      <c r="AE252" s="418" t="s">
        <v>3798</v>
      </c>
      <c r="AF252" s="418" t="s">
        <v>3798</v>
      </c>
      <c r="AG252" s="418" t="s">
        <v>4558</v>
      </c>
      <c r="AH252" s="418" t="s">
        <v>4559</v>
      </c>
      <c r="AI252" s="418" t="s">
        <v>4560</v>
      </c>
      <c r="AJ252" s="418" t="s">
        <v>4561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3785</v>
      </c>
      <c r="B253" s="104" t="s">
        <v>1452</v>
      </c>
      <c r="C253" s="122" t="s">
        <v>4562</v>
      </c>
      <c r="D253" s="292">
        <v>4413569</v>
      </c>
      <c r="E253" s="293" t="s">
        <v>64</v>
      </c>
      <c r="F253" s="293" t="s">
        <v>20</v>
      </c>
      <c r="G253" s="293" t="s">
        <v>3973</v>
      </c>
      <c r="H253" s="293" t="str">
        <f>IFERROR(VLOOKUP(G253,'Cadastro de assessores'!A:B,2,FALSE),"Não Cadastrado")</f>
        <v>16459</v>
      </c>
      <c r="I253" s="293"/>
      <c r="J253" s="24" t="s">
        <v>3788</v>
      </c>
      <c r="K253" s="293" t="s">
        <v>153</v>
      </c>
      <c r="L253" s="415">
        <v>44070</v>
      </c>
      <c r="M253" s="415">
        <v>44075</v>
      </c>
      <c r="N253" s="299"/>
      <c r="O253" s="299" t="s">
        <v>3842</v>
      </c>
      <c r="P253" s="388">
        <v>1.4999999999999999E-2</v>
      </c>
      <c r="Q253" s="420" t="s">
        <v>4563</v>
      </c>
      <c r="R253" s="417"/>
      <c r="S253" s="292" t="str">
        <f t="shared" si="24"/>
        <v/>
      </c>
      <c r="T253" s="292" t="s">
        <v>146</v>
      </c>
      <c r="U253" s="292" t="s">
        <v>3797</v>
      </c>
      <c r="V253" s="292" t="s">
        <v>20</v>
      </c>
      <c r="W253" s="418" t="s">
        <v>3798</v>
      </c>
      <c r="X253" s="418" t="s">
        <v>3798</v>
      </c>
      <c r="Y253" s="418" t="s">
        <v>3798</v>
      </c>
      <c r="Z253" s="418" t="s">
        <v>3798</v>
      </c>
      <c r="AA253" s="418" t="s">
        <v>3798</v>
      </c>
      <c r="AB253" s="418" t="s">
        <v>3798</v>
      </c>
      <c r="AC253" s="418" t="s">
        <v>3798</v>
      </c>
      <c r="AD253" s="418" t="s">
        <v>3798</v>
      </c>
      <c r="AE253" s="418" t="s">
        <v>3798</v>
      </c>
      <c r="AF253" s="418" t="s">
        <v>3798</v>
      </c>
      <c r="AG253" s="418" t="s">
        <v>4564</v>
      </c>
      <c r="AH253" s="418" t="s">
        <v>4565</v>
      </c>
      <c r="AI253" s="418" t="s">
        <v>4566</v>
      </c>
      <c r="AJ253" s="418" t="s">
        <v>4567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3785</v>
      </c>
      <c r="B254" s="104" t="s">
        <v>1452</v>
      </c>
      <c r="C254" s="122" t="s">
        <v>4562</v>
      </c>
      <c r="D254" s="292">
        <v>4307232</v>
      </c>
      <c r="E254" s="293" t="s">
        <v>64</v>
      </c>
      <c r="F254" s="293" t="s">
        <v>20</v>
      </c>
      <c r="G254" s="293" t="s">
        <v>3973</v>
      </c>
      <c r="H254" s="293" t="str">
        <f>IFERROR(VLOOKUP(G254,'Cadastro de assessores'!A:B,2,FALSE),"Não Cadastrado")</f>
        <v>16459</v>
      </c>
      <c r="I254" s="293"/>
      <c r="J254" s="24" t="s">
        <v>3788</v>
      </c>
      <c r="K254" s="293" t="s">
        <v>153</v>
      </c>
      <c r="L254" s="415">
        <v>44050</v>
      </c>
      <c r="M254" s="415">
        <v>44054</v>
      </c>
      <c r="N254" s="292"/>
      <c r="O254" s="292" t="s">
        <v>3809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146</v>
      </c>
      <c r="U254" s="292" t="s">
        <v>3797</v>
      </c>
      <c r="V254" s="292" t="s">
        <v>20</v>
      </c>
      <c r="W254" s="418" t="s">
        <v>3798</v>
      </c>
      <c r="X254" s="418" t="s">
        <v>3798</v>
      </c>
      <c r="Y254" s="418" t="s">
        <v>3798</v>
      </c>
      <c r="Z254" s="418" t="s">
        <v>3798</v>
      </c>
      <c r="AA254" s="418" t="s">
        <v>3798</v>
      </c>
      <c r="AB254" s="418" t="s">
        <v>3798</v>
      </c>
      <c r="AC254" s="418" t="s">
        <v>3798</v>
      </c>
      <c r="AD254" s="418" t="s">
        <v>3798</v>
      </c>
      <c r="AE254" s="418" t="s">
        <v>3798</v>
      </c>
      <c r="AF254" s="418" t="s">
        <v>3798</v>
      </c>
      <c r="AG254" s="418" t="s">
        <v>4568</v>
      </c>
      <c r="AH254" s="418" t="s">
        <v>4569</v>
      </c>
      <c r="AI254" s="418" t="s">
        <v>4570</v>
      </c>
      <c r="AJ254" s="418" t="s">
        <v>4571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3785</v>
      </c>
      <c r="B255" s="104" t="s">
        <v>4572</v>
      </c>
      <c r="C255" s="122" t="s">
        <v>4573</v>
      </c>
      <c r="D255" s="292">
        <v>4871016</v>
      </c>
      <c r="E255" s="292" t="s">
        <v>19</v>
      </c>
      <c r="F255" s="292" t="s">
        <v>49</v>
      </c>
      <c r="G255" s="292" t="s">
        <v>329</v>
      </c>
      <c r="H255" s="292" t="str">
        <f>IFERROR(VLOOKUP(G255,'Cadastro de assessores'!A:B,2,FALSE),"Não Cadastrado")</f>
        <v>18009</v>
      </c>
      <c r="I255" s="292"/>
      <c r="J255" s="24" t="s">
        <v>144</v>
      </c>
      <c r="K255" s="292" t="s">
        <v>3794</v>
      </c>
      <c r="L255" s="458" t="s">
        <v>3148</v>
      </c>
      <c r="M255" s="387">
        <v>44252</v>
      </c>
      <c r="N255" s="419">
        <v>44524</v>
      </c>
      <c r="O255" s="292" t="s">
        <v>3809</v>
      </c>
      <c r="P255" s="388">
        <v>2.5000000000000001E-2</v>
      </c>
      <c r="Q255" s="420" t="s">
        <v>4005</v>
      </c>
      <c r="R255" s="417"/>
      <c r="S255" s="292" t="str">
        <f t="shared" si="24"/>
        <v>Não Qualificado</v>
      </c>
      <c r="T255" s="292" t="s">
        <v>146</v>
      </c>
      <c r="U255" s="292" t="s">
        <v>4574</v>
      </c>
      <c r="V255" s="292" t="s">
        <v>39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2933</v>
      </c>
      <c r="BE255" s="339" t="s">
        <v>2933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3785</v>
      </c>
      <c r="B256" s="104" t="s">
        <v>1468</v>
      </c>
      <c r="C256" s="122" t="s">
        <v>4575</v>
      </c>
      <c r="D256" s="292">
        <v>4461684</v>
      </c>
      <c r="E256" s="293" t="s">
        <v>2924</v>
      </c>
      <c r="F256" s="293" t="s">
        <v>20</v>
      </c>
      <c r="G256" s="293" t="s">
        <v>2924</v>
      </c>
      <c r="H256" s="293" t="str">
        <f>IFERROR(VLOOKUP(G256,'Cadastro de assessores'!A:B,2,FALSE),"Não Cadastrado")</f>
        <v>18986</v>
      </c>
      <c r="I256" s="293"/>
      <c r="J256" s="24" t="s">
        <v>3788</v>
      </c>
      <c r="K256" s="293" t="s">
        <v>153</v>
      </c>
      <c r="L256" s="416">
        <v>44117</v>
      </c>
      <c r="M256" s="416">
        <v>44118</v>
      </c>
      <c r="N256" s="292"/>
      <c r="O256" s="292" t="s">
        <v>3805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146</v>
      </c>
      <c r="U256" s="292" t="s">
        <v>3816</v>
      </c>
      <c r="V256" s="292" t="s">
        <v>20</v>
      </c>
      <c r="W256" s="418" t="s">
        <v>3798</v>
      </c>
      <c r="X256" s="418" t="s">
        <v>3798</v>
      </c>
      <c r="Y256" s="418" t="s">
        <v>3798</v>
      </c>
      <c r="Z256" s="418" t="s">
        <v>3798</v>
      </c>
      <c r="AA256" s="418" t="s">
        <v>3798</v>
      </c>
      <c r="AB256" s="418" t="s">
        <v>3798</v>
      </c>
      <c r="AC256" s="418" t="s">
        <v>3798</v>
      </c>
      <c r="AD256" s="418" t="s">
        <v>3798</v>
      </c>
      <c r="AE256" s="418" t="s">
        <v>3798</v>
      </c>
      <c r="AF256" s="418" t="s">
        <v>3798</v>
      </c>
      <c r="AG256" s="418" t="s">
        <v>3798</v>
      </c>
      <c r="AH256" s="418" t="s">
        <v>3798</v>
      </c>
      <c r="AI256" s="418" t="s">
        <v>4576</v>
      </c>
      <c r="AJ256" s="418" t="s">
        <v>4577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3785</v>
      </c>
      <c r="B257" s="104" t="s">
        <v>4578</v>
      </c>
      <c r="C257" s="390" t="s">
        <v>4579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3788</v>
      </c>
      <c r="K257" s="293" t="s">
        <v>153</v>
      </c>
      <c r="L257" s="415">
        <v>44742</v>
      </c>
      <c r="M257" s="415">
        <v>44743</v>
      </c>
      <c r="N257" s="299"/>
      <c r="O257" s="299" t="s">
        <v>3802</v>
      </c>
      <c r="P257" s="388">
        <v>7.0000000000000001E-3</v>
      </c>
      <c r="Q257" s="167" t="s">
        <v>4580</v>
      </c>
      <c r="R257" s="417"/>
      <c r="S257" s="292"/>
      <c r="T257" s="292" t="s">
        <v>146</v>
      </c>
      <c r="U257" s="292" t="s">
        <v>4581</v>
      </c>
      <c r="V257" s="292" t="s">
        <v>295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3785</v>
      </c>
      <c r="B258" s="104" t="s">
        <v>4582</v>
      </c>
      <c r="C258" s="390" t="s">
        <v>4583</v>
      </c>
      <c r="D258" s="299">
        <v>5660556</v>
      </c>
      <c r="E258" s="293" t="s">
        <v>19</v>
      </c>
      <c r="F258" s="293" t="s">
        <v>20</v>
      </c>
      <c r="G258" s="293" t="s">
        <v>200</v>
      </c>
      <c r="H258" s="293">
        <f>IFERROR(VLOOKUP(G258,'Cadastro de assessores'!A:B,2,FALSE),"Não Cadastrado")</f>
        <v>12332</v>
      </c>
      <c r="I258" s="293"/>
      <c r="J258" s="24" t="s">
        <v>3788</v>
      </c>
      <c r="K258" s="293" t="s">
        <v>153</v>
      </c>
      <c r="L258" s="415">
        <v>44357</v>
      </c>
      <c r="M258" s="415">
        <v>44361</v>
      </c>
      <c r="N258" s="299"/>
      <c r="O258" s="299" t="s">
        <v>3802</v>
      </c>
      <c r="P258" s="388">
        <v>7.0000000000000001E-3</v>
      </c>
      <c r="Q258" s="92" t="s">
        <v>4584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146</v>
      </c>
      <c r="U258" s="292" t="s">
        <v>3816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3785</v>
      </c>
      <c r="B259" s="104" t="s">
        <v>1479</v>
      </c>
      <c r="C259" s="390" t="s">
        <v>1477</v>
      </c>
      <c r="D259" s="299">
        <v>8479778</v>
      </c>
      <c r="E259" s="293" t="s">
        <v>64</v>
      </c>
      <c r="F259" s="293" t="s">
        <v>20</v>
      </c>
      <c r="G259" s="299" t="s">
        <v>4585</v>
      </c>
      <c r="H259" s="293">
        <f>IFERROR(VLOOKUP(G259,'Cadastro de assessores'!A:B,2,FALSE),"Não Cadastrado")</f>
        <v>12357</v>
      </c>
      <c r="I259" s="293"/>
      <c r="J259" s="24" t="s">
        <v>144</v>
      </c>
      <c r="K259" s="293" t="s">
        <v>153</v>
      </c>
      <c r="L259" s="416">
        <v>44684</v>
      </c>
      <c r="M259" s="416">
        <v>44683</v>
      </c>
      <c r="N259" s="391">
        <v>44936</v>
      </c>
      <c r="O259" s="299" t="s">
        <v>3805</v>
      </c>
      <c r="P259" s="388">
        <v>1.2E-2</v>
      </c>
      <c r="Q259" s="440" t="s">
        <v>4586</v>
      </c>
      <c r="R259" s="417"/>
      <c r="S259" s="292" t="str">
        <f t="shared" si="25"/>
        <v/>
      </c>
      <c r="T259" s="292" t="s">
        <v>146</v>
      </c>
      <c r="U259" s="292" t="s">
        <v>3816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3785</v>
      </c>
      <c r="B260" s="104" t="s">
        <v>1482</v>
      </c>
      <c r="C260" s="390" t="s">
        <v>1480</v>
      </c>
      <c r="D260" s="422">
        <v>8155858</v>
      </c>
      <c r="E260" s="293" t="s">
        <v>19</v>
      </c>
      <c r="F260" s="293" t="s">
        <v>49</v>
      </c>
      <c r="G260" s="293" t="s">
        <v>329</v>
      </c>
      <c r="H260" s="293" t="str">
        <f>IFERROR(VLOOKUP(G260,'Cadastro de assessores'!A:B,2,FALSE),"Não Cadastrado")</f>
        <v>18009</v>
      </c>
      <c r="I260" s="293"/>
      <c r="J260" s="24" t="s">
        <v>3788</v>
      </c>
      <c r="K260" s="426" t="s">
        <v>153</v>
      </c>
      <c r="L260" s="423">
        <v>44683</v>
      </c>
      <c r="M260" s="423">
        <v>44644</v>
      </c>
      <c r="N260" s="292"/>
      <c r="O260" s="292" t="s">
        <v>3802</v>
      </c>
      <c r="P260" s="388">
        <v>7.0000000000000001E-3</v>
      </c>
      <c r="Q260" s="420" t="s">
        <v>4587</v>
      </c>
      <c r="R260" s="417"/>
      <c r="S260" s="292" t="str">
        <f t="shared" si="25"/>
        <v>Não Qualificado</v>
      </c>
      <c r="T260" s="292" t="s">
        <v>146</v>
      </c>
      <c r="U260" s="292" t="s">
        <v>4178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3785</v>
      </c>
      <c r="B261" s="104" t="s">
        <v>4588</v>
      </c>
      <c r="C261" s="122" t="s">
        <v>4589</v>
      </c>
      <c r="D261" s="292">
        <v>250289</v>
      </c>
      <c r="E261" s="292" t="s">
        <v>19</v>
      </c>
      <c r="F261" s="292" t="s">
        <v>20</v>
      </c>
      <c r="G261" s="292" t="s">
        <v>450</v>
      </c>
      <c r="H261" s="292" t="str">
        <f>IFERROR(VLOOKUP(G261,'Cadastro de assessores'!A:B,2,FALSE),"Não Cadastrado")</f>
        <v>18993</v>
      </c>
      <c r="I261" s="292"/>
      <c r="J261" s="24" t="s">
        <v>144</v>
      </c>
      <c r="K261" s="292" t="s">
        <v>3794</v>
      </c>
      <c r="L261" s="387">
        <v>43880</v>
      </c>
      <c r="M261" s="387">
        <v>43880</v>
      </c>
      <c r="N261" s="387">
        <v>44335</v>
      </c>
      <c r="O261" s="292" t="s">
        <v>3809</v>
      </c>
      <c r="P261" s="388">
        <v>0.01</v>
      </c>
      <c r="Q261" s="420" t="s">
        <v>4590</v>
      </c>
      <c r="R261" s="417"/>
      <c r="S261" s="292" t="str">
        <f t="shared" si="25"/>
        <v>Não Qualificado</v>
      </c>
      <c r="T261" s="292" t="s">
        <v>146</v>
      </c>
      <c r="U261" s="292" t="s">
        <v>3816</v>
      </c>
      <c r="V261" s="292" t="s">
        <v>20</v>
      </c>
      <c r="W261" s="418" t="s">
        <v>3798</v>
      </c>
      <c r="X261" s="418" t="s">
        <v>3798</v>
      </c>
      <c r="Y261" s="418" t="s">
        <v>3798</v>
      </c>
      <c r="Z261" s="418" t="s">
        <v>4591</v>
      </c>
      <c r="AA261" s="418" t="s">
        <v>4592</v>
      </c>
      <c r="AB261" s="418" t="s">
        <v>4593</v>
      </c>
      <c r="AC261" s="418" t="s">
        <v>4594</v>
      </c>
      <c r="AD261" s="418" t="s">
        <v>4595</v>
      </c>
      <c r="AE261" s="418" t="s">
        <v>4596</v>
      </c>
      <c r="AF261" s="418" t="s">
        <v>4597</v>
      </c>
      <c r="AG261" s="418" t="s">
        <v>4598</v>
      </c>
      <c r="AH261" s="418" t="s">
        <v>4599</v>
      </c>
      <c r="AI261" s="418" t="s">
        <v>4600</v>
      </c>
      <c r="AJ261" s="418" t="s">
        <v>4601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2933</v>
      </c>
      <c r="BE261" s="339" t="s">
        <v>2933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3785</v>
      </c>
      <c r="B262" s="104" t="s">
        <v>4602</v>
      </c>
      <c r="C262" s="122" t="s">
        <v>4603</v>
      </c>
      <c r="D262" s="292">
        <v>4847801</v>
      </c>
      <c r="E262" s="293" t="s">
        <v>64</v>
      </c>
      <c r="F262" s="293" t="s">
        <v>20</v>
      </c>
      <c r="G262" s="293" t="s">
        <v>3634</v>
      </c>
      <c r="H262" s="293" t="str">
        <f>IFERROR(VLOOKUP(G262,'Cadastro de assessores'!A:B,2,FALSE),"Não Cadastrado")</f>
        <v>14574</v>
      </c>
      <c r="I262" s="293"/>
      <c r="J262" s="24" t="s">
        <v>3788</v>
      </c>
      <c r="K262" s="292" t="s">
        <v>153</v>
      </c>
      <c r="L262" s="415">
        <v>44236</v>
      </c>
      <c r="M262" s="415">
        <v>44236</v>
      </c>
      <c r="N262" s="292"/>
      <c r="O262" s="292" t="s">
        <v>3789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146</v>
      </c>
      <c r="U262" s="292" t="s">
        <v>3929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3785</v>
      </c>
      <c r="B263" s="104" t="s">
        <v>4604</v>
      </c>
      <c r="C263" s="86" t="s">
        <v>4605</v>
      </c>
      <c r="D263" s="299">
        <v>6666003</v>
      </c>
      <c r="E263" s="293" t="s">
        <v>2924</v>
      </c>
      <c r="F263" s="293" t="s">
        <v>20</v>
      </c>
      <c r="G263" s="293" t="s">
        <v>2924</v>
      </c>
      <c r="H263" s="293" t="str">
        <f>IFERROR(VLOOKUP(G263,'Cadastro de assessores'!A:B,2,FALSE),"Não Cadastrado")</f>
        <v>18986</v>
      </c>
      <c r="I263" s="293"/>
      <c r="J263" s="24" t="s">
        <v>3788</v>
      </c>
      <c r="K263" s="292" t="s">
        <v>3148</v>
      </c>
      <c r="L263" s="460"/>
      <c r="M263" s="461" t="s">
        <v>4606</v>
      </c>
      <c r="N263" s="462"/>
      <c r="O263" s="293" t="s">
        <v>4607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146</v>
      </c>
      <c r="U263" s="86"/>
      <c r="V263" s="299" t="s">
        <v>3148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2933</v>
      </c>
      <c r="BE263" s="339" t="s">
        <v>2933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3785</v>
      </c>
      <c r="B264" s="104" t="s">
        <v>4608</v>
      </c>
      <c r="C264" s="390" t="s">
        <v>4609</v>
      </c>
      <c r="D264" s="299">
        <v>58954</v>
      </c>
      <c r="E264" s="293" t="s">
        <v>19</v>
      </c>
      <c r="F264" s="293" t="s">
        <v>49</v>
      </c>
      <c r="G264" s="293" t="s">
        <v>2037</v>
      </c>
      <c r="H264" s="293">
        <f>IFERROR(VLOOKUP(G264,'Cadastro de assessores'!A:B,2,FALSE),"Não Cadastrado")</f>
        <v>12350</v>
      </c>
      <c r="I264" s="293"/>
      <c r="J264" s="24" t="s">
        <v>153</v>
      </c>
      <c r="K264" s="292" t="s">
        <v>162</v>
      </c>
      <c r="L264" s="293" t="s">
        <v>3148</v>
      </c>
      <c r="M264" s="415">
        <v>44866</v>
      </c>
      <c r="N264" s="299"/>
      <c r="O264" s="299" t="s">
        <v>3802</v>
      </c>
      <c r="P264" s="388">
        <v>5.0000000000000001E-3</v>
      </c>
      <c r="Q264" s="167" t="s">
        <v>4610</v>
      </c>
      <c r="R264" s="417"/>
      <c r="S264" s="292"/>
      <c r="T264" s="292" t="s">
        <v>146</v>
      </c>
      <c r="U264" s="292" t="s">
        <v>3841</v>
      </c>
      <c r="V264" s="292" t="s">
        <v>49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3785</v>
      </c>
      <c r="B265" s="104" t="s">
        <v>4611</v>
      </c>
      <c r="C265" s="122" t="s">
        <v>4612</v>
      </c>
      <c r="D265" s="292">
        <v>4920389</v>
      </c>
      <c r="E265" s="292" t="s">
        <v>19</v>
      </c>
      <c r="F265" s="292" t="s">
        <v>20</v>
      </c>
      <c r="G265" s="292" t="s">
        <v>3793</v>
      </c>
      <c r="H265" s="292" t="str">
        <f>IFERROR(VLOOKUP(G265,'Cadastro de assessores'!A:B,2,FALSE),"Não Cadastrado")</f>
        <v>17679</v>
      </c>
      <c r="I265" s="292"/>
      <c r="J265" s="24" t="s">
        <v>144</v>
      </c>
      <c r="K265" s="292" t="s">
        <v>3794</v>
      </c>
      <c r="L265" s="387">
        <v>44263</v>
      </c>
      <c r="M265" s="387">
        <v>44263</v>
      </c>
      <c r="N265" s="391">
        <v>44456</v>
      </c>
      <c r="O265" s="299" t="s">
        <v>3842</v>
      </c>
      <c r="P265" s="388">
        <v>8.0000000000000002E-3</v>
      </c>
      <c r="Q265" s="420" t="s">
        <v>3796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146</v>
      </c>
      <c r="U265" s="292" t="s">
        <v>4613</v>
      </c>
      <c r="V265" s="292" t="s">
        <v>1657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2933</v>
      </c>
      <c r="BE265" s="339" t="s">
        <v>2933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3785</v>
      </c>
      <c r="B266" s="104" t="s">
        <v>3268</v>
      </c>
      <c r="C266" s="122" t="s">
        <v>4614</v>
      </c>
      <c r="D266" s="292">
        <v>3518710</v>
      </c>
      <c r="E266" s="292" t="s">
        <v>2924</v>
      </c>
      <c r="F266" s="292" t="s">
        <v>20</v>
      </c>
      <c r="G266" s="292" t="s">
        <v>2924</v>
      </c>
      <c r="H266" s="292" t="str">
        <f>IFERROR(VLOOKUP(G266,'Cadastro de assessores'!A:B,2,FALSE),"Não Cadastrado")</f>
        <v>18986</v>
      </c>
      <c r="I266" s="292"/>
      <c r="J266" s="24" t="s">
        <v>144</v>
      </c>
      <c r="K266" s="292" t="s">
        <v>3794</v>
      </c>
      <c r="L266" s="387">
        <v>43717</v>
      </c>
      <c r="M266" s="387">
        <v>43717</v>
      </c>
      <c r="N266" s="387">
        <v>44705</v>
      </c>
      <c r="O266" s="292" t="s">
        <v>4188</v>
      </c>
      <c r="P266" s="388">
        <v>0.01</v>
      </c>
      <c r="Q266" s="167" t="s">
        <v>4615</v>
      </c>
      <c r="R266" s="417"/>
      <c r="S266" s="292" t="str">
        <f t="shared" si="26"/>
        <v>Não Qualificado</v>
      </c>
      <c r="T266" s="292" t="s">
        <v>146</v>
      </c>
      <c r="U266" s="292" t="s">
        <v>3797</v>
      </c>
      <c r="V266" s="292" t="s">
        <v>20</v>
      </c>
      <c r="W266" s="418" t="s">
        <v>4616</v>
      </c>
      <c r="X266" s="418"/>
      <c r="Y266" s="418" t="s">
        <v>4617</v>
      </c>
      <c r="Z266" s="418" t="s">
        <v>4618</v>
      </c>
      <c r="AA266" s="418" t="s">
        <v>4619</v>
      </c>
      <c r="AB266" s="418" t="s">
        <v>4620</v>
      </c>
      <c r="AC266" s="418" t="s">
        <v>4621</v>
      </c>
      <c r="AD266" s="418" t="s">
        <v>4622</v>
      </c>
      <c r="AE266" s="418" t="s">
        <v>4623</v>
      </c>
      <c r="AF266" s="418" t="s">
        <v>4624</v>
      </c>
      <c r="AG266" s="418" t="s">
        <v>4625</v>
      </c>
      <c r="AH266" s="418" t="s">
        <v>4626</v>
      </c>
      <c r="AI266" s="418" t="s">
        <v>4627</v>
      </c>
      <c r="AJ266" s="418" t="s">
        <v>4628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2933</v>
      </c>
      <c r="BE266" s="339" t="s">
        <v>2933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3785</v>
      </c>
      <c r="B267" s="104" t="s">
        <v>4629</v>
      </c>
      <c r="C267" s="122" t="s">
        <v>4630</v>
      </c>
      <c r="D267" s="292">
        <v>2746879</v>
      </c>
      <c r="E267" s="293" t="s">
        <v>64</v>
      </c>
      <c r="F267" s="293" t="s">
        <v>20</v>
      </c>
      <c r="G267" s="293" t="s">
        <v>4104</v>
      </c>
      <c r="H267" s="293" t="str">
        <f>IFERROR(VLOOKUP(G267,'Cadastro de assessores'!A:B,2,FALSE),"Não Cadastrado")</f>
        <v>19157</v>
      </c>
      <c r="I267" s="293"/>
      <c r="J267" s="24" t="s">
        <v>3788</v>
      </c>
      <c r="K267" s="293" t="s">
        <v>153</v>
      </c>
      <c r="L267" s="415">
        <v>44218</v>
      </c>
      <c r="M267" s="415">
        <v>44249</v>
      </c>
      <c r="N267" s="292"/>
      <c r="O267" s="292" t="s">
        <v>3809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146</v>
      </c>
      <c r="U267" s="292" t="s">
        <v>3929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3785</v>
      </c>
      <c r="B268" s="104" t="s">
        <v>4631</v>
      </c>
      <c r="C268" s="390" t="s">
        <v>4632</v>
      </c>
      <c r="D268" s="422">
        <v>8392629</v>
      </c>
      <c r="E268" s="293" t="s">
        <v>19</v>
      </c>
      <c r="F268" s="293" t="s">
        <v>20</v>
      </c>
      <c r="G268" s="293" t="s">
        <v>943</v>
      </c>
      <c r="H268" s="293">
        <f>IFERROR(VLOOKUP(G268,'Cadastro de assessores'!A:B,2,FALSE),"Não Cadastrado")</f>
        <v>12342</v>
      </c>
      <c r="I268" s="293"/>
      <c r="J268" s="24" t="s">
        <v>3788</v>
      </c>
      <c r="K268" s="293" t="s">
        <v>153</v>
      </c>
      <c r="L268" s="415">
        <v>44662</v>
      </c>
      <c r="M268" s="415">
        <v>44670</v>
      </c>
      <c r="N268" s="299"/>
      <c r="O268" s="299" t="s">
        <v>3802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146</v>
      </c>
      <c r="U268" s="292" t="s">
        <v>4633</v>
      </c>
      <c r="V268" s="292" t="s">
        <v>4634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3785</v>
      </c>
      <c r="B269" s="104" t="s">
        <v>1515</v>
      </c>
      <c r="C269" s="122" t="s">
        <v>4635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3788</v>
      </c>
      <c r="K269" s="293" t="s">
        <v>153</v>
      </c>
      <c r="L269" s="415">
        <v>44586</v>
      </c>
      <c r="M269" s="415">
        <v>44586</v>
      </c>
      <c r="N269" s="307"/>
      <c r="O269" s="299" t="s">
        <v>3802</v>
      </c>
      <c r="P269" s="388">
        <v>7.0000000000000001E-3</v>
      </c>
      <c r="Q269" s="167" t="s">
        <v>4636</v>
      </c>
      <c r="R269" s="417"/>
      <c r="S269" s="292" t="str">
        <f t="shared" si="26"/>
        <v/>
      </c>
      <c r="T269" s="292" t="s">
        <v>146</v>
      </c>
      <c r="U269" s="292" t="s">
        <v>3816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3785</v>
      </c>
      <c r="B270" s="104" t="s">
        <v>1515</v>
      </c>
      <c r="C270" s="122" t="s">
        <v>4635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153</v>
      </c>
      <c r="K270" s="293"/>
      <c r="L270" s="415"/>
      <c r="M270" s="415"/>
      <c r="N270" s="458"/>
      <c r="O270" s="292" t="s">
        <v>3809</v>
      </c>
      <c r="P270" s="388">
        <v>2.5000000000000001E-2</v>
      </c>
      <c r="Q270" s="167"/>
      <c r="R270" s="417"/>
      <c r="S270" s="292"/>
      <c r="T270" s="292"/>
      <c r="U270" s="292"/>
      <c r="V270" s="292" t="s">
        <v>1657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3785</v>
      </c>
      <c r="B271" s="104" t="s">
        <v>1515</v>
      </c>
      <c r="C271" s="122" t="s">
        <v>4635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153</v>
      </c>
      <c r="K271" s="293" t="s">
        <v>153</v>
      </c>
      <c r="L271" s="415">
        <v>44188</v>
      </c>
      <c r="M271" s="415">
        <v>44194</v>
      </c>
      <c r="N271" s="458"/>
      <c r="O271" s="292" t="s">
        <v>4150</v>
      </c>
      <c r="P271" s="388">
        <v>0.01</v>
      </c>
      <c r="Q271" s="167" t="s">
        <v>4637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146</v>
      </c>
      <c r="U271" s="292" t="s">
        <v>3816</v>
      </c>
      <c r="V271" s="292" t="s">
        <v>20</v>
      </c>
      <c r="W271" s="418" t="s">
        <v>3798</v>
      </c>
      <c r="X271" s="418" t="s">
        <v>3798</v>
      </c>
      <c r="Y271" s="418" t="s">
        <v>3798</v>
      </c>
      <c r="Z271" s="418" t="s">
        <v>3798</v>
      </c>
      <c r="AA271" s="418" t="s">
        <v>3798</v>
      </c>
      <c r="AB271" s="418" t="s">
        <v>3798</v>
      </c>
      <c r="AC271" s="418" t="s">
        <v>3798</v>
      </c>
      <c r="AD271" s="418" t="s">
        <v>3798</v>
      </c>
      <c r="AE271" s="418" t="s">
        <v>3798</v>
      </c>
      <c r="AF271" s="418" t="s">
        <v>3798</v>
      </c>
      <c r="AG271" s="418" t="s">
        <v>3798</v>
      </c>
      <c r="AH271" s="418" t="s">
        <v>3798</v>
      </c>
      <c r="AI271" s="418" t="s">
        <v>3798</v>
      </c>
      <c r="AJ271" s="418" t="s">
        <v>3798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3785</v>
      </c>
      <c r="B272" s="104" t="s">
        <v>4638</v>
      </c>
      <c r="C272" s="390" t="s">
        <v>4639</v>
      </c>
      <c r="D272" s="299">
        <v>8514028</v>
      </c>
      <c r="E272" s="293" t="s">
        <v>19</v>
      </c>
      <c r="F272" s="293" t="s">
        <v>49</v>
      </c>
      <c r="G272" s="299" t="s">
        <v>4640</v>
      </c>
      <c r="H272" s="293">
        <f>IFERROR(VLOOKUP(G272,'Cadastro de assessores'!A:B,2,FALSE),"Não Cadastrado")</f>
        <v>12358</v>
      </c>
      <c r="I272" s="293"/>
      <c r="J272" s="24" t="s">
        <v>144</v>
      </c>
      <c r="K272" s="293" t="s">
        <v>153</v>
      </c>
      <c r="L272" s="415">
        <v>44690</v>
      </c>
      <c r="M272" s="415">
        <v>44693</v>
      </c>
      <c r="N272" s="419">
        <v>44914</v>
      </c>
      <c r="O272" s="292" t="s">
        <v>3842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146</v>
      </c>
      <c r="U272" s="292" t="s">
        <v>3832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3785</v>
      </c>
      <c r="B273" s="104" t="s">
        <v>1556</v>
      </c>
      <c r="C273" s="122" t="s">
        <v>1554</v>
      </c>
      <c r="D273" s="292">
        <v>2358079</v>
      </c>
      <c r="E273" s="293" t="s">
        <v>19</v>
      </c>
      <c r="F273" s="293" t="s">
        <v>49</v>
      </c>
      <c r="G273" s="293" t="s">
        <v>3983</v>
      </c>
      <c r="H273" s="293">
        <f>IFERROR(VLOOKUP(G273,'Cadastro de assessores'!A:B,2,FALSE),"Não Cadastrado")</f>
        <v>12351</v>
      </c>
      <c r="I273" s="293"/>
      <c r="J273" s="24" t="s">
        <v>3788</v>
      </c>
      <c r="K273" s="293" t="s">
        <v>153</v>
      </c>
      <c r="L273" s="415">
        <v>44733</v>
      </c>
      <c r="M273" s="415">
        <v>44733</v>
      </c>
      <c r="N273" s="292"/>
      <c r="O273" s="292" t="s">
        <v>3805</v>
      </c>
      <c r="P273" s="388">
        <v>1.2E-2</v>
      </c>
      <c r="Q273" s="440" t="s">
        <v>4641</v>
      </c>
      <c r="R273" s="417"/>
      <c r="S273" s="292"/>
      <c r="T273" s="292" t="s">
        <v>146</v>
      </c>
      <c r="U273" s="306" t="s">
        <v>4049</v>
      </c>
      <c r="V273" s="292" t="s">
        <v>887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3785</v>
      </c>
      <c r="B274" s="104" t="s">
        <v>4642</v>
      </c>
      <c r="C274" s="122" t="s">
        <v>4643</v>
      </c>
      <c r="D274" s="292">
        <v>2864258</v>
      </c>
      <c r="E274" s="292" t="s">
        <v>2924</v>
      </c>
      <c r="F274" s="292" t="s">
        <v>20</v>
      </c>
      <c r="G274" s="292" t="s">
        <v>2924</v>
      </c>
      <c r="H274" s="292" t="str">
        <f>IFERROR(VLOOKUP(G274,'Cadastro de assessores'!A:B,2,FALSE),"Não Cadastrado")</f>
        <v>18986</v>
      </c>
      <c r="I274" s="292"/>
      <c r="J274" s="24" t="s">
        <v>144</v>
      </c>
      <c r="K274" s="292" t="s">
        <v>3794</v>
      </c>
      <c r="L274" s="387">
        <v>44070</v>
      </c>
      <c r="M274" s="387">
        <v>44070</v>
      </c>
      <c r="N274" s="292"/>
      <c r="O274" s="292" t="s">
        <v>3789</v>
      </c>
      <c r="P274" s="388">
        <v>0.02</v>
      </c>
      <c r="Q274" s="440" t="s">
        <v>4644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146</v>
      </c>
      <c r="U274" s="306" t="s">
        <v>3929</v>
      </c>
      <c r="V274" s="292" t="s">
        <v>20</v>
      </c>
      <c r="W274" s="418" t="s">
        <v>3798</v>
      </c>
      <c r="X274" s="418" t="s">
        <v>3798</v>
      </c>
      <c r="Y274" s="418" t="s">
        <v>3798</v>
      </c>
      <c r="Z274" s="418" t="s">
        <v>3798</v>
      </c>
      <c r="AA274" s="418" t="s">
        <v>3798</v>
      </c>
      <c r="AB274" s="418" t="s">
        <v>3798</v>
      </c>
      <c r="AC274" s="418" t="s">
        <v>3798</v>
      </c>
      <c r="AD274" s="418" t="s">
        <v>3798</v>
      </c>
      <c r="AE274" s="418" t="s">
        <v>3798</v>
      </c>
      <c r="AF274" s="418" t="s">
        <v>3798</v>
      </c>
      <c r="AG274" s="418" t="s">
        <v>4645</v>
      </c>
      <c r="AH274" s="418" t="s">
        <v>4646</v>
      </c>
      <c r="AI274" s="418" t="s">
        <v>4647</v>
      </c>
      <c r="AJ274" s="418" t="s">
        <v>4648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3785</v>
      </c>
      <c r="B275" s="104" t="s">
        <v>1583</v>
      </c>
      <c r="C275" s="441" t="s">
        <v>1580</v>
      </c>
      <c r="D275" s="426">
        <v>6879934</v>
      </c>
      <c r="E275" s="293" t="s">
        <v>19</v>
      </c>
      <c r="F275" s="293" t="s">
        <v>49</v>
      </c>
      <c r="G275" s="426" t="s">
        <v>167</v>
      </c>
      <c r="H275" s="293" t="str">
        <f>IFERROR(VLOOKUP(G275,'Cadastro de assessores'!A:B,2,FALSE),"Não Cadastrado")</f>
        <v>18890</v>
      </c>
      <c r="I275" s="293"/>
      <c r="J275" s="24" t="s">
        <v>3788</v>
      </c>
      <c r="K275" s="293" t="s">
        <v>153</v>
      </c>
      <c r="L275" s="415">
        <v>44567</v>
      </c>
      <c r="M275" s="415">
        <v>44568</v>
      </c>
      <c r="N275" s="426"/>
      <c r="O275" s="426" t="s">
        <v>4465</v>
      </c>
      <c r="P275" s="388">
        <v>1.0999999999999999E-2</v>
      </c>
      <c r="Q275" s="167" t="s">
        <v>4649</v>
      </c>
      <c r="R275" s="417"/>
      <c r="S275" s="292" t="str">
        <f t="shared" si="28"/>
        <v>Não Qualificado</v>
      </c>
      <c r="T275" s="292" t="s">
        <v>146</v>
      </c>
      <c r="U275" s="299" t="s">
        <v>4650</v>
      </c>
      <c r="V275" s="292" t="s">
        <v>49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3785</v>
      </c>
      <c r="B276" s="104" t="s">
        <v>4651</v>
      </c>
      <c r="C276" s="122" t="s">
        <v>4652</v>
      </c>
      <c r="D276" s="292">
        <v>4386181</v>
      </c>
      <c r="E276" s="292" t="s">
        <v>64</v>
      </c>
      <c r="F276" s="292" t="s">
        <v>20</v>
      </c>
      <c r="G276" s="292" t="s">
        <v>73</v>
      </c>
      <c r="H276" s="292" t="str">
        <f>IFERROR(VLOOKUP(G276,'Cadastro de assessores'!A:B,2,FALSE),"Não Cadastrado")</f>
        <v>17243</v>
      </c>
      <c r="I276" s="292"/>
      <c r="J276" s="24" t="s">
        <v>144</v>
      </c>
      <c r="K276" s="292" t="s">
        <v>3794</v>
      </c>
      <c r="L276" s="387">
        <v>44067</v>
      </c>
      <c r="M276" s="387">
        <v>44067</v>
      </c>
      <c r="N276" s="292"/>
      <c r="O276" s="292" t="s">
        <v>3809</v>
      </c>
      <c r="P276" s="388">
        <v>2.5000000000000001E-2</v>
      </c>
      <c r="Q276" s="420" t="s">
        <v>4653</v>
      </c>
      <c r="R276" s="417"/>
      <c r="S276" s="292" t="str">
        <f t="shared" si="28"/>
        <v>Qualificado</v>
      </c>
      <c r="T276" s="292" t="s">
        <v>146</v>
      </c>
      <c r="U276" s="292" t="s">
        <v>3816</v>
      </c>
      <c r="V276" s="292" t="s">
        <v>20</v>
      </c>
      <c r="W276" s="418" t="s">
        <v>3798</v>
      </c>
      <c r="X276" s="418" t="s">
        <v>3798</v>
      </c>
      <c r="Y276" s="418" t="s">
        <v>3798</v>
      </c>
      <c r="Z276" s="418" t="s">
        <v>3798</v>
      </c>
      <c r="AA276" s="418" t="s">
        <v>3798</v>
      </c>
      <c r="AB276" s="418" t="s">
        <v>3798</v>
      </c>
      <c r="AC276" s="418" t="s">
        <v>3798</v>
      </c>
      <c r="AD276" s="418" t="s">
        <v>3798</v>
      </c>
      <c r="AE276" s="418" t="s">
        <v>3798</v>
      </c>
      <c r="AF276" s="418" t="s">
        <v>3798</v>
      </c>
      <c r="AG276" s="418" t="s">
        <v>4654</v>
      </c>
      <c r="AH276" s="418" t="s">
        <v>4655</v>
      </c>
      <c r="AI276" s="418" t="s">
        <v>4656</v>
      </c>
      <c r="AJ276" s="418" t="s">
        <v>4657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2933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3785</v>
      </c>
      <c r="B277" s="104" t="s">
        <v>4658</v>
      </c>
      <c r="C277" s="122" t="s">
        <v>4659</v>
      </c>
      <c r="D277" s="292">
        <v>4868468</v>
      </c>
      <c r="E277" s="293" t="s">
        <v>64</v>
      </c>
      <c r="F277" s="293" t="s">
        <v>20</v>
      </c>
      <c r="G277" s="293" t="s">
        <v>3634</v>
      </c>
      <c r="H277" s="293" t="str">
        <f>IFERROR(VLOOKUP(G277,'Cadastro de assessores'!A:B,2,FALSE),"Não Cadastrado")</f>
        <v>14574</v>
      </c>
      <c r="I277" s="293"/>
      <c r="J277" s="24" t="s">
        <v>144</v>
      </c>
      <c r="K277" s="293" t="s">
        <v>153</v>
      </c>
      <c r="L277" s="415">
        <v>44246</v>
      </c>
      <c r="M277" s="415">
        <v>44246</v>
      </c>
      <c r="N277" s="387">
        <v>44896</v>
      </c>
      <c r="O277" s="292" t="s">
        <v>3795</v>
      </c>
      <c r="P277" s="388">
        <v>1.4999999999999999E-2</v>
      </c>
      <c r="Q277" s="420" t="s">
        <v>4660</v>
      </c>
      <c r="R277" s="417"/>
      <c r="S277" s="292" t="str">
        <f t="shared" si="28"/>
        <v/>
      </c>
      <c r="T277" s="292" t="s">
        <v>188</v>
      </c>
      <c r="U277" s="292" t="s">
        <v>4661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4662</v>
      </c>
      <c r="AI277" s="418" t="s">
        <v>4663</v>
      </c>
      <c r="AJ277" s="418" t="s">
        <v>4664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3785</v>
      </c>
      <c r="B278" s="104">
        <v>2696554170</v>
      </c>
      <c r="C278" s="122" t="s">
        <v>4665</v>
      </c>
      <c r="D278" s="292">
        <v>3713246</v>
      </c>
      <c r="E278" s="292" t="s">
        <v>2924</v>
      </c>
      <c r="F278" s="292" t="s">
        <v>20</v>
      </c>
      <c r="G278" s="292" t="s">
        <v>2924</v>
      </c>
      <c r="H278" s="292" t="str">
        <f>IFERROR(VLOOKUP(G278,'Cadastro de assessores'!A:B,2,FALSE),"Não Cadastrado")</f>
        <v>18986</v>
      </c>
      <c r="I278" s="292"/>
      <c r="J278" s="24" t="s">
        <v>144</v>
      </c>
      <c r="K278" s="292" t="s">
        <v>3794</v>
      </c>
      <c r="L278" s="387">
        <v>43850</v>
      </c>
      <c r="M278" s="387">
        <v>43850</v>
      </c>
      <c r="N278" s="387">
        <v>44252</v>
      </c>
      <c r="O278" s="292" t="s">
        <v>3805</v>
      </c>
      <c r="P278" s="388">
        <v>0.01</v>
      </c>
      <c r="Q278" s="420" t="s">
        <v>4666</v>
      </c>
      <c r="R278" s="417"/>
      <c r="S278" s="292" t="str">
        <f t="shared" si="28"/>
        <v>Não Qualificado</v>
      </c>
      <c r="T278" s="292" t="s">
        <v>146</v>
      </c>
      <c r="U278" s="292" t="s">
        <v>3991</v>
      </c>
      <c r="V278" s="292" t="s">
        <v>20</v>
      </c>
      <c r="W278" s="418" t="s">
        <v>3798</v>
      </c>
      <c r="X278" s="418" t="s">
        <v>3798</v>
      </c>
      <c r="Y278" s="418" t="s">
        <v>3798</v>
      </c>
      <c r="Z278" s="418" t="s">
        <v>4667</v>
      </c>
      <c r="AA278" s="418" t="s">
        <v>4668</v>
      </c>
      <c r="AB278" s="418" t="s">
        <v>4669</v>
      </c>
      <c r="AC278" s="418" t="s">
        <v>4670</v>
      </c>
      <c r="AD278" s="418" t="s">
        <v>4671</v>
      </c>
      <c r="AE278" s="418" t="s">
        <v>4672</v>
      </c>
      <c r="AF278" s="418" t="s">
        <v>4673</v>
      </c>
      <c r="AG278" s="418" t="s">
        <v>4674</v>
      </c>
      <c r="AH278" s="418" t="s">
        <v>4675</v>
      </c>
      <c r="AI278" s="418" t="s">
        <v>4676</v>
      </c>
      <c r="AJ278" s="418" t="s">
        <v>4677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2933</v>
      </c>
      <c r="BE278" s="339" t="s">
        <v>2933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3785</v>
      </c>
      <c r="B279" s="104" t="s">
        <v>4678</v>
      </c>
      <c r="C279" s="122" t="s">
        <v>4679</v>
      </c>
      <c r="D279" s="292">
        <v>2310651</v>
      </c>
      <c r="E279" s="292" t="s">
        <v>2924</v>
      </c>
      <c r="F279" s="292" t="s">
        <v>20</v>
      </c>
      <c r="G279" s="292" t="s">
        <v>2924</v>
      </c>
      <c r="H279" s="292" t="str">
        <f>IFERROR(VLOOKUP(G279,'Cadastro de assessores'!A:B,2,FALSE),"Não Cadastrado")</f>
        <v>18986</v>
      </c>
      <c r="I279" s="292"/>
      <c r="J279" s="24" t="s">
        <v>144</v>
      </c>
      <c r="K279" s="292" t="s">
        <v>3794</v>
      </c>
      <c r="L279" s="387">
        <v>43872</v>
      </c>
      <c r="M279" s="387">
        <v>43872</v>
      </c>
      <c r="N279" s="387">
        <v>44369</v>
      </c>
      <c r="O279" s="292" t="s">
        <v>3795</v>
      </c>
      <c r="P279" s="388">
        <v>1.4999999999999999E-2</v>
      </c>
      <c r="Q279" s="420" t="s">
        <v>4680</v>
      </c>
      <c r="R279" s="417"/>
      <c r="S279" s="292" t="str">
        <f t="shared" si="28"/>
        <v/>
      </c>
      <c r="T279" s="292" t="s">
        <v>146</v>
      </c>
      <c r="U279" s="292" t="s">
        <v>3991</v>
      </c>
      <c r="V279" s="292" t="s">
        <v>20</v>
      </c>
      <c r="W279" s="418" t="s">
        <v>3798</v>
      </c>
      <c r="X279" s="418" t="s">
        <v>3798</v>
      </c>
      <c r="Y279" s="418" t="s">
        <v>3798</v>
      </c>
      <c r="Z279" s="418" t="s">
        <v>4681</v>
      </c>
      <c r="AA279" s="418" t="s">
        <v>4682</v>
      </c>
      <c r="AB279" s="418" t="s">
        <v>4683</v>
      </c>
      <c r="AC279" s="418" t="s">
        <v>4684</v>
      </c>
      <c r="AD279" s="418" t="s">
        <v>4685</v>
      </c>
      <c r="AE279" s="418" t="s">
        <v>4686</v>
      </c>
      <c r="AF279" s="418" t="s">
        <v>4687</v>
      </c>
      <c r="AG279" s="418" t="s">
        <v>4688</v>
      </c>
      <c r="AH279" s="418"/>
      <c r="AI279" s="418" t="s">
        <v>4689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2933</v>
      </c>
      <c r="BE279" s="339" t="s">
        <v>2933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3785</v>
      </c>
      <c r="B280" s="104" t="s">
        <v>4690</v>
      </c>
      <c r="C280" s="390" t="s">
        <v>4691</v>
      </c>
      <c r="D280" s="299">
        <v>2256294</v>
      </c>
      <c r="E280" s="293" t="s">
        <v>19</v>
      </c>
      <c r="F280" s="293" t="s">
        <v>49</v>
      </c>
      <c r="G280" s="293" t="s">
        <v>329</v>
      </c>
      <c r="H280" s="293" t="str">
        <f>IFERROR(VLOOKUP(G280,'Cadastro de assessores'!A:B,2,FALSE),"Não Cadastrado")</f>
        <v>18009</v>
      </c>
      <c r="I280" s="293"/>
      <c r="J280" s="24" t="s">
        <v>3788</v>
      </c>
      <c r="K280" s="293" t="s">
        <v>153</v>
      </c>
      <c r="L280" s="415">
        <v>44421</v>
      </c>
      <c r="M280" s="415">
        <v>44421</v>
      </c>
      <c r="N280" s="292"/>
      <c r="O280" s="292" t="s">
        <v>3789</v>
      </c>
      <c r="P280" s="388">
        <v>0.02</v>
      </c>
      <c r="Q280" s="311"/>
      <c r="R280" s="417"/>
      <c r="S280" s="292" t="str">
        <f t="shared" si="28"/>
        <v/>
      </c>
      <c r="T280" s="292" t="s">
        <v>146</v>
      </c>
      <c r="U280" s="299" t="s">
        <v>4181</v>
      </c>
      <c r="V280" s="299" t="s">
        <v>803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3785</v>
      </c>
      <c r="B281" s="104" t="s">
        <v>1629</v>
      </c>
      <c r="C281" s="441" t="s">
        <v>1627</v>
      </c>
      <c r="D281" s="422">
        <v>3643555</v>
      </c>
      <c r="E281" s="293" t="s">
        <v>19</v>
      </c>
      <c r="F281" s="293" t="s">
        <v>49</v>
      </c>
      <c r="G281" s="293" t="s">
        <v>167</v>
      </c>
      <c r="H281" s="293" t="str">
        <f>IFERROR(VLOOKUP(G281,'Cadastro de assessores'!A:B,2,FALSE),"Não Cadastrado")</f>
        <v>18890</v>
      </c>
      <c r="I281" s="293"/>
      <c r="J281" s="24" t="s">
        <v>3788</v>
      </c>
      <c r="K281" s="293" t="s">
        <v>153</v>
      </c>
      <c r="L281" s="416">
        <v>44503</v>
      </c>
      <c r="M281" s="416">
        <v>44517</v>
      </c>
      <c r="N281" s="299"/>
      <c r="O281" s="299" t="s">
        <v>3795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146</v>
      </c>
      <c r="U281" s="292" t="s">
        <v>3967</v>
      </c>
      <c r="V281" s="292" t="s">
        <v>49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3785</v>
      </c>
      <c r="B282" s="104" t="s">
        <v>4692</v>
      </c>
      <c r="C282" s="122" t="s">
        <v>4693</v>
      </c>
      <c r="D282" s="292">
        <v>2851864</v>
      </c>
      <c r="E282" s="292" t="s">
        <v>64</v>
      </c>
      <c r="F282" s="292" t="s">
        <v>20</v>
      </c>
      <c r="G282" s="292" t="s">
        <v>73</v>
      </c>
      <c r="H282" s="292" t="str">
        <f>IFERROR(VLOOKUP(G282,'Cadastro de assessores'!A:B,2,FALSE),"Não Cadastrado")</f>
        <v>17243</v>
      </c>
      <c r="I282" s="292"/>
      <c r="J282" s="24" t="s">
        <v>144</v>
      </c>
      <c r="K282" s="292" t="s">
        <v>3794</v>
      </c>
      <c r="L282" s="419">
        <v>44389</v>
      </c>
      <c r="M282" s="419">
        <v>44389</v>
      </c>
      <c r="N282" s="387">
        <v>44613</v>
      </c>
      <c r="O282" s="292" t="s">
        <v>3789</v>
      </c>
      <c r="P282" s="388">
        <v>0.02</v>
      </c>
      <c r="Q282" s="167" t="s">
        <v>4694</v>
      </c>
      <c r="R282" s="417"/>
      <c r="S282" s="292" t="str">
        <f t="shared" si="28"/>
        <v/>
      </c>
      <c r="T282" s="292" t="s">
        <v>146</v>
      </c>
      <c r="U282" s="292" t="s">
        <v>3929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2933</v>
      </c>
      <c r="BE282" s="339" t="s">
        <v>2933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3785</v>
      </c>
      <c r="B283" s="104" t="s">
        <v>4695</v>
      </c>
      <c r="C283" s="122" t="s">
        <v>4696</v>
      </c>
      <c r="D283" s="292">
        <v>4697985</v>
      </c>
      <c r="E283" s="292" t="s">
        <v>64</v>
      </c>
      <c r="F283" s="292" t="s">
        <v>20</v>
      </c>
      <c r="G283" s="292" t="s">
        <v>4472</v>
      </c>
      <c r="H283" s="292" t="str">
        <f>IFERROR(VLOOKUP(G283,'Cadastro de assessores'!A:B,2,FALSE),"Não Cadastrado")</f>
        <v>14244</v>
      </c>
      <c r="I283" s="292"/>
      <c r="J283" s="24" t="s">
        <v>144</v>
      </c>
      <c r="K283" s="292" t="s">
        <v>3794</v>
      </c>
      <c r="L283" s="419">
        <v>44187</v>
      </c>
      <c r="M283" s="419">
        <v>44187</v>
      </c>
      <c r="N283" s="387">
        <v>44467</v>
      </c>
      <c r="O283" s="292" t="s">
        <v>3789</v>
      </c>
      <c r="P283" s="388">
        <v>0.02</v>
      </c>
      <c r="Q283" s="420" t="s">
        <v>4697</v>
      </c>
      <c r="R283" s="417"/>
      <c r="S283" s="292" t="str">
        <f t="shared" si="28"/>
        <v/>
      </c>
      <c r="T283" s="292" t="s">
        <v>146</v>
      </c>
      <c r="U283" s="292" t="s">
        <v>3823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4698</v>
      </c>
      <c r="AI283" s="418" t="s">
        <v>3798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2933</v>
      </c>
      <c r="BE283" s="339" t="s">
        <v>2933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3785</v>
      </c>
      <c r="B284" s="104" t="s">
        <v>1640</v>
      </c>
      <c r="C284" s="390" t="s">
        <v>4699</v>
      </c>
      <c r="D284" s="422">
        <v>5927535</v>
      </c>
      <c r="E284" s="293" t="s">
        <v>19</v>
      </c>
      <c r="F284" s="293" t="s">
        <v>49</v>
      </c>
      <c r="G284" s="293" t="s">
        <v>3983</v>
      </c>
      <c r="H284" s="292">
        <f>IFERROR(VLOOKUP(G284,'Cadastro de assessores'!A:B,2,FALSE),"Não Cadastrado")</f>
        <v>12351</v>
      </c>
      <c r="I284" s="292"/>
      <c r="J284" s="24" t="s">
        <v>144</v>
      </c>
      <c r="K284" s="293" t="s">
        <v>153</v>
      </c>
      <c r="L284" s="423">
        <v>44776</v>
      </c>
      <c r="M284" s="423">
        <v>44776</v>
      </c>
      <c r="N284" s="292"/>
      <c r="O284" s="292" t="s">
        <v>3809</v>
      </c>
      <c r="P284" s="388">
        <v>2.5000000000000001E-2</v>
      </c>
      <c r="Q284" s="167" t="s">
        <v>4700</v>
      </c>
      <c r="R284" s="417"/>
      <c r="S284" s="292"/>
      <c r="T284" s="292" t="s">
        <v>146</v>
      </c>
      <c r="U284" s="292" t="s">
        <v>3841</v>
      </c>
      <c r="V284" s="292" t="s">
        <v>49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3785</v>
      </c>
      <c r="B285" s="104" t="s">
        <v>1663</v>
      </c>
      <c r="C285" s="390" t="s">
        <v>1661</v>
      </c>
      <c r="D285" s="422">
        <v>218909</v>
      </c>
      <c r="E285" s="293" t="s">
        <v>19</v>
      </c>
      <c r="F285" s="293" t="s">
        <v>20</v>
      </c>
      <c r="G285" s="293" t="s">
        <v>801</v>
      </c>
      <c r="H285" s="299" t="str">
        <f>IFERROR(VLOOKUP(G285,'Cadastro de assessores'!A:B,2,FALSE),"Não Cadastrado")</f>
        <v>18467</v>
      </c>
      <c r="I285" s="299"/>
      <c r="J285" s="24" t="s">
        <v>3788</v>
      </c>
      <c r="K285" s="293" t="s">
        <v>153</v>
      </c>
      <c r="L285" s="423">
        <v>44658</v>
      </c>
      <c r="M285" s="423">
        <v>44659</v>
      </c>
      <c r="N285" s="292"/>
      <c r="O285" s="292" t="s">
        <v>3805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146</v>
      </c>
      <c r="U285" s="292" t="s">
        <v>3816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3785</v>
      </c>
      <c r="B286" s="104" t="s">
        <v>3305</v>
      </c>
      <c r="C286" s="122" t="s">
        <v>3303</v>
      </c>
      <c r="D286" s="292">
        <v>2865175</v>
      </c>
      <c r="E286" s="292" t="s">
        <v>2924</v>
      </c>
      <c r="F286" s="292" t="s">
        <v>20</v>
      </c>
      <c r="G286" s="292" t="s">
        <v>2924</v>
      </c>
      <c r="H286" s="292" t="str">
        <f>IFERROR(VLOOKUP(G286,'Cadastro de assessores'!A:B,2,FALSE),"Não Cadastrado")</f>
        <v>18986</v>
      </c>
      <c r="I286" s="292"/>
      <c r="J286" s="24" t="s">
        <v>144</v>
      </c>
      <c r="K286" s="292" t="s">
        <v>3794</v>
      </c>
      <c r="L286" s="387">
        <v>43700</v>
      </c>
      <c r="M286" s="387">
        <v>43700</v>
      </c>
      <c r="N286" s="465">
        <v>44105</v>
      </c>
      <c r="O286" s="292" t="s">
        <v>3795</v>
      </c>
      <c r="P286" s="388">
        <v>0.01</v>
      </c>
      <c r="Q286" s="420" t="s">
        <v>4701</v>
      </c>
      <c r="R286" s="417"/>
      <c r="S286" s="292" t="str">
        <f t="shared" si="29"/>
        <v/>
      </c>
      <c r="T286" s="292" t="s">
        <v>146</v>
      </c>
      <c r="U286" s="292" t="s">
        <v>3823</v>
      </c>
      <c r="V286" s="292" t="s">
        <v>20</v>
      </c>
      <c r="W286" s="418" t="s">
        <v>4702</v>
      </c>
      <c r="X286" s="418"/>
      <c r="Y286" s="418" t="s">
        <v>4703</v>
      </c>
      <c r="Z286" s="418" t="s">
        <v>4704</v>
      </c>
      <c r="AA286" s="418" t="s">
        <v>4705</v>
      </c>
      <c r="AB286" s="418" t="s">
        <v>4706</v>
      </c>
      <c r="AC286" s="418" t="s">
        <v>4707</v>
      </c>
      <c r="AD286" s="418" t="s">
        <v>4708</v>
      </c>
      <c r="AE286" s="418" t="s">
        <v>4709</v>
      </c>
      <c r="AF286" s="418" t="s">
        <v>4710</v>
      </c>
      <c r="AG286" s="418" t="s">
        <v>4711</v>
      </c>
      <c r="AH286" s="418" t="s">
        <v>3798</v>
      </c>
      <c r="AI286" s="418" t="s">
        <v>3798</v>
      </c>
      <c r="AJ286" s="418" t="s">
        <v>3798</v>
      </c>
      <c r="AK286" s="339">
        <v>332098.88</v>
      </c>
      <c r="AL286" s="339">
        <v>324200.71000000002</v>
      </c>
      <c r="AM286" s="339" t="s">
        <v>3148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2933</v>
      </c>
      <c r="BE286" s="339" t="s">
        <v>2933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3785</v>
      </c>
      <c r="B287" s="104" t="s">
        <v>1667</v>
      </c>
      <c r="C287" s="122" t="s">
        <v>1664</v>
      </c>
      <c r="D287" s="292">
        <v>4954616</v>
      </c>
      <c r="E287" s="292" t="s">
        <v>19</v>
      </c>
      <c r="F287" s="292" t="s">
        <v>49</v>
      </c>
      <c r="G287" s="292" t="s">
        <v>167</v>
      </c>
      <c r="H287" s="292"/>
      <c r="I287" s="292"/>
      <c r="J287" s="24" t="s">
        <v>3788</v>
      </c>
      <c r="K287" s="292"/>
      <c r="L287" s="387"/>
      <c r="M287" s="387"/>
      <c r="N287" s="419"/>
      <c r="O287" s="292" t="s">
        <v>3802</v>
      </c>
      <c r="P287" s="388">
        <v>0.01</v>
      </c>
      <c r="Q287" s="420"/>
      <c r="R287" s="417"/>
      <c r="S287" s="292"/>
      <c r="T287" s="292"/>
      <c r="U287" s="292"/>
      <c r="V287" s="292" t="s">
        <v>49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3785</v>
      </c>
      <c r="B288" s="398" t="s">
        <v>4712</v>
      </c>
      <c r="C288" s="122" t="s">
        <v>4713</v>
      </c>
      <c r="D288" s="292">
        <v>9398037</v>
      </c>
      <c r="E288" s="292" t="s">
        <v>19</v>
      </c>
      <c r="F288" s="292" t="s">
        <v>20</v>
      </c>
      <c r="G288" s="292" t="s">
        <v>943</v>
      </c>
      <c r="H288" s="292"/>
      <c r="I288" s="292"/>
      <c r="J288" s="24" t="s">
        <v>153</v>
      </c>
      <c r="K288" s="292"/>
      <c r="L288" s="387"/>
      <c r="M288" s="387"/>
      <c r="N288" s="419"/>
      <c r="O288" s="292" t="s">
        <v>3795</v>
      </c>
      <c r="P288" s="388">
        <v>1.4999999999999999E-2</v>
      </c>
      <c r="Q288" s="420" t="s">
        <v>4714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3785</v>
      </c>
      <c r="B289" s="104" t="s">
        <v>4715</v>
      </c>
      <c r="C289" s="122" t="s">
        <v>4716</v>
      </c>
      <c r="D289" s="292">
        <v>4645513</v>
      </c>
      <c r="E289" s="292" t="s">
        <v>64</v>
      </c>
      <c r="F289" s="292" t="s">
        <v>20</v>
      </c>
      <c r="G289" s="292" t="s">
        <v>4058</v>
      </c>
      <c r="H289" s="292" t="str">
        <f>IFERROR(VLOOKUP(G289,'Cadastro de assessores'!A:B,2,FALSE),"Não Cadastrado")</f>
        <v>19634</v>
      </c>
      <c r="I289" s="292"/>
      <c r="J289" s="24" t="s">
        <v>144</v>
      </c>
      <c r="K289" s="292" t="s">
        <v>3794</v>
      </c>
      <c r="L289" s="387">
        <v>44172</v>
      </c>
      <c r="M289" s="387">
        <v>44172</v>
      </c>
      <c r="N289" s="419">
        <v>44495</v>
      </c>
      <c r="O289" s="292" t="s">
        <v>3789</v>
      </c>
      <c r="P289" s="388">
        <v>0.02</v>
      </c>
      <c r="Q289" s="420" t="s">
        <v>4717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146</v>
      </c>
      <c r="U289" s="292" t="s">
        <v>4718</v>
      </c>
      <c r="V289" s="292" t="s">
        <v>49</v>
      </c>
      <c r="W289" s="418" t="s">
        <v>3798</v>
      </c>
      <c r="X289" s="418" t="s">
        <v>3798</v>
      </c>
      <c r="Y289" s="418" t="s">
        <v>3798</v>
      </c>
      <c r="Z289" s="418" t="s">
        <v>3798</v>
      </c>
      <c r="AA289" s="418" t="s">
        <v>3798</v>
      </c>
      <c r="AB289" s="418" t="s">
        <v>3798</v>
      </c>
      <c r="AC289" s="418" t="s">
        <v>3798</v>
      </c>
      <c r="AD289" s="418" t="s">
        <v>3798</v>
      </c>
      <c r="AE289" s="418" t="s">
        <v>3798</v>
      </c>
      <c r="AF289" s="418" t="s">
        <v>3798</v>
      </c>
      <c r="AG289" s="418" t="s">
        <v>3798</v>
      </c>
      <c r="AH289" s="418" t="s">
        <v>3798</v>
      </c>
      <c r="AI289" s="418" t="s">
        <v>4719</v>
      </c>
      <c r="AJ289" s="418" t="s">
        <v>4720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2933</v>
      </c>
      <c r="BE289" s="339" t="s">
        <v>2933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3785</v>
      </c>
      <c r="B290" s="104" t="s">
        <v>1675</v>
      </c>
      <c r="C290" s="390" t="s">
        <v>3657</v>
      </c>
      <c r="D290" s="299">
        <v>8126020</v>
      </c>
      <c r="E290" s="293" t="s">
        <v>19</v>
      </c>
      <c r="F290" s="293" t="s">
        <v>20</v>
      </c>
      <c r="G290" s="299" t="s">
        <v>2513</v>
      </c>
      <c r="H290" s="299"/>
      <c r="I290" s="299"/>
      <c r="J290" s="24" t="s">
        <v>3788</v>
      </c>
      <c r="K290" s="293"/>
      <c r="L290" s="415"/>
      <c r="M290" s="415"/>
      <c r="N290" s="292"/>
      <c r="O290" s="292" t="s">
        <v>3795</v>
      </c>
      <c r="P290" s="388">
        <v>1.4999999999999999E-2</v>
      </c>
      <c r="Q290" s="167" t="s">
        <v>4721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3785</v>
      </c>
      <c r="B291" s="104" t="s">
        <v>4722</v>
      </c>
      <c r="C291" s="390" t="s">
        <v>4723</v>
      </c>
      <c r="D291" s="299">
        <v>5905556</v>
      </c>
      <c r="E291" s="293" t="s">
        <v>19</v>
      </c>
      <c r="F291" s="293" t="s">
        <v>20</v>
      </c>
      <c r="G291" s="299" t="s">
        <v>3073</v>
      </c>
      <c r="H291" s="299" t="str">
        <f>IFERROR(VLOOKUP(G291,'Cadastro de assessores'!A:B,2,FALSE),"Não Cadastrado")</f>
        <v>18236</v>
      </c>
      <c r="I291" s="299"/>
      <c r="J291" s="24" t="s">
        <v>3788</v>
      </c>
      <c r="K291" s="293" t="s">
        <v>153</v>
      </c>
      <c r="L291" s="415">
        <v>44389</v>
      </c>
      <c r="M291" s="415">
        <v>44393</v>
      </c>
      <c r="N291" s="292"/>
      <c r="O291" s="292" t="s">
        <v>3789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146</v>
      </c>
      <c r="U291" s="292" t="s">
        <v>3823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3785</v>
      </c>
      <c r="B292" s="104" t="s">
        <v>4724</v>
      </c>
      <c r="C292" s="122" t="s">
        <v>4725</v>
      </c>
      <c r="D292" s="292">
        <v>4554462</v>
      </c>
      <c r="E292" s="292" t="s">
        <v>64</v>
      </c>
      <c r="F292" s="292" t="s">
        <v>20</v>
      </c>
      <c r="G292" s="292" t="s">
        <v>4726</v>
      </c>
      <c r="H292" s="292" t="str">
        <f>IFERROR(VLOOKUP(G292,'Cadastro de assessores'!A:B,2,FALSE),"Não Cadastrado")</f>
        <v>12639</v>
      </c>
      <c r="I292" s="292"/>
      <c r="J292" s="24" t="s">
        <v>144</v>
      </c>
      <c r="K292" s="292" t="s">
        <v>3794</v>
      </c>
      <c r="L292" s="419">
        <v>44130</v>
      </c>
      <c r="M292" s="419">
        <v>44130</v>
      </c>
      <c r="N292" s="387">
        <v>44538</v>
      </c>
      <c r="O292" s="292" t="s">
        <v>3795</v>
      </c>
      <c r="P292" s="388">
        <v>1.4999999999999999E-2</v>
      </c>
      <c r="Q292" s="420" t="s">
        <v>4727</v>
      </c>
      <c r="R292" s="417"/>
      <c r="S292" s="292" t="str">
        <f t="shared" si="30"/>
        <v>Não Qualificado</v>
      </c>
      <c r="T292" s="292" t="s">
        <v>146</v>
      </c>
      <c r="U292" s="292" t="s">
        <v>3797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4728</v>
      </c>
      <c r="AJ292" s="418" t="s">
        <v>4720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2933</v>
      </c>
      <c r="BE292" s="339" t="s">
        <v>2933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3785</v>
      </c>
      <c r="B293" s="104" t="s">
        <v>4729</v>
      </c>
      <c r="C293" s="390" t="s">
        <v>4730</v>
      </c>
      <c r="D293" s="293">
        <v>4988368</v>
      </c>
      <c r="E293" s="293" t="s">
        <v>19</v>
      </c>
      <c r="F293" s="293" t="s">
        <v>20</v>
      </c>
      <c r="G293" s="293" t="s">
        <v>3160</v>
      </c>
      <c r="H293" s="292" t="str">
        <f>IFERROR(VLOOKUP(G293,'Cadastro de assessores'!A:B,2,FALSE),"Não Cadastrado")</f>
        <v>13444</v>
      </c>
      <c r="I293" s="292"/>
      <c r="J293" s="24" t="s">
        <v>153</v>
      </c>
      <c r="K293" s="293" t="s">
        <v>153</v>
      </c>
      <c r="L293" s="415">
        <v>44293</v>
      </c>
      <c r="M293" s="415">
        <v>44293</v>
      </c>
      <c r="N293" s="299"/>
      <c r="O293" s="299" t="s">
        <v>3842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146</v>
      </c>
      <c r="U293" s="292" t="s">
        <v>3923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3785</v>
      </c>
      <c r="B294" s="104" t="s">
        <v>1682</v>
      </c>
      <c r="C294" s="390" t="s">
        <v>4731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3788</v>
      </c>
      <c r="K294" s="293"/>
      <c r="L294" s="423"/>
      <c r="M294" s="423">
        <v>44945</v>
      </c>
      <c r="N294" s="292"/>
      <c r="O294" s="292" t="s">
        <v>3802</v>
      </c>
      <c r="P294" s="388">
        <v>1.2E-2</v>
      </c>
      <c r="Q294" s="420"/>
      <c r="R294" s="417"/>
      <c r="S294" s="292"/>
      <c r="T294" s="292"/>
      <c r="U294" s="292"/>
      <c r="V294" s="292" t="s">
        <v>60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3785</v>
      </c>
      <c r="B295" s="104" t="s">
        <v>4732</v>
      </c>
      <c r="C295" s="390" t="s">
        <v>4733</v>
      </c>
      <c r="D295" s="422">
        <v>8023410</v>
      </c>
      <c r="E295" s="293" t="s">
        <v>19</v>
      </c>
      <c r="F295" s="293" t="s">
        <v>49</v>
      </c>
      <c r="G295" s="293" t="s">
        <v>278</v>
      </c>
      <c r="H295" s="293" t="str">
        <f>IFERROR(VLOOKUP(G295,'Cadastro de assessores'!A:B,2,FALSE),"Não Cadastrado")</f>
        <v>17831</v>
      </c>
      <c r="I295" s="293"/>
      <c r="J295" s="24" t="s">
        <v>3788</v>
      </c>
      <c r="K295" s="293" t="s">
        <v>153</v>
      </c>
      <c r="L295" s="423">
        <v>44617</v>
      </c>
      <c r="M295" s="423">
        <v>44642</v>
      </c>
      <c r="N295" s="292"/>
      <c r="O295" s="292" t="s">
        <v>3805</v>
      </c>
      <c r="P295" s="388">
        <v>1.2E-2</v>
      </c>
      <c r="Q295" s="420" t="s">
        <v>4734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146</v>
      </c>
      <c r="U295" s="292" t="s">
        <v>3841</v>
      </c>
      <c r="V295" s="292" t="s">
        <v>49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3785</v>
      </c>
      <c r="B296" s="104" t="s">
        <v>1696</v>
      </c>
      <c r="C296" s="122" t="s">
        <v>4735</v>
      </c>
      <c r="D296" s="306">
        <v>4680314</v>
      </c>
      <c r="E296" s="293" t="s">
        <v>19</v>
      </c>
      <c r="F296" s="293" t="s">
        <v>20</v>
      </c>
      <c r="G296" s="293" t="s">
        <v>4736</v>
      </c>
      <c r="H296" s="293">
        <f>IFERROR(VLOOKUP(G296,'Cadastro de assessores'!A:B,2,FALSE),"Não Cadastrado")</f>
        <v>12340</v>
      </c>
      <c r="I296" s="293"/>
      <c r="J296" s="24" t="s">
        <v>3788</v>
      </c>
      <c r="K296" s="293" t="s">
        <v>153</v>
      </c>
      <c r="L296" s="416">
        <v>44181</v>
      </c>
      <c r="M296" s="416">
        <v>44186</v>
      </c>
      <c r="N296" s="292"/>
      <c r="O296" s="292" t="s">
        <v>3795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146</v>
      </c>
      <c r="U296" s="292" t="s">
        <v>3832</v>
      </c>
      <c r="V296" s="292" t="s">
        <v>20</v>
      </c>
      <c r="W296" s="418" t="s">
        <v>3798</v>
      </c>
      <c r="X296" s="418" t="s">
        <v>3798</v>
      </c>
      <c r="Y296" s="418" t="s">
        <v>3798</v>
      </c>
      <c r="Z296" s="418" t="s">
        <v>3798</v>
      </c>
      <c r="AA296" s="418" t="s">
        <v>3798</v>
      </c>
      <c r="AB296" s="418" t="s">
        <v>3798</v>
      </c>
      <c r="AC296" s="418" t="s">
        <v>3798</v>
      </c>
      <c r="AD296" s="418" t="s">
        <v>3798</v>
      </c>
      <c r="AE296" s="418" t="s">
        <v>3798</v>
      </c>
      <c r="AF296" s="418" t="s">
        <v>3798</v>
      </c>
      <c r="AG296" s="418" t="s">
        <v>3798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3785</v>
      </c>
      <c r="B297" s="104" t="s">
        <v>4737</v>
      </c>
      <c r="C297" s="390" t="s">
        <v>4738</v>
      </c>
      <c r="D297" s="422">
        <v>7667659</v>
      </c>
      <c r="E297" s="293" t="s">
        <v>19</v>
      </c>
      <c r="F297" s="293" t="s">
        <v>49</v>
      </c>
      <c r="G297" s="293" t="s">
        <v>167</v>
      </c>
      <c r="H297" s="293" t="str">
        <f>IFERROR(VLOOKUP(G297,'Cadastro de assessores'!A:B,2,FALSE),"Não Cadastrado")</f>
        <v>18890</v>
      </c>
      <c r="I297" s="293"/>
      <c r="J297" s="24" t="s">
        <v>153</v>
      </c>
      <c r="K297" s="293" t="s">
        <v>153</v>
      </c>
      <c r="L297" s="423">
        <v>44641</v>
      </c>
      <c r="M297" s="423">
        <v>44645</v>
      </c>
      <c r="N297" s="292"/>
      <c r="O297" s="292" t="s">
        <v>3802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146</v>
      </c>
      <c r="U297" s="292" t="s">
        <v>4739</v>
      </c>
      <c r="V297" s="292" t="s">
        <v>49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3785</v>
      </c>
      <c r="B298" s="104" t="s">
        <v>4740</v>
      </c>
      <c r="C298" s="122" t="s">
        <v>4741</v>
      </c>
      <c r="D298" s="293">
        <v>2417083</v>
      </c>
      <c r="E298" s="293" t="s">
        <v>19</v>
      </c>
      <c r="F298" s="293" t="s">
        <v>49</v>
      </c>
      <c r="G298" s="293" t="s">
        <v>278</v>
      </c>
      <c r="H298" s="293" t="str">
        <f>IFERROR(VLOOKUP(G298,'Cadastro de assessores'!A:B,2,FALSE),"Não Cadastrado")</f>
        <v>17831</v>
      </c>
      <c r="I298" s="293"/>
      <c r="J298" s="24" t="s">
        <v>144</v>
      </c>
      <c r="K298" s="293" t="s">
        <v>153</v>
      </c>
      <c r="L298" s="416">
        <v>44762</v>
      </c>
      <c r="M298" s="416">
        <v>44790</v>
      </c>
      <c r="N298" s="387">
        <v>44939</v>
      </c>
      <c r="O298" s="292" t="s">
        <v>3805</v>
      </c>
      <c r="P298" s="388">
        <v>1.2E-2</v>
      </c>
      <c r="Q298" s="420" t="s">
        <v>4742</v>
      </c>
      <c r="R298" s="417"/>
      <c r="S298" s="292"/>
      <c r="T298" s="292"/>
      <c r="U298" s="292"/>
      <c r="V298" s="292" t="s">
        <v>3148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3785</v>
      </c>
      <c r="B299" s="104" t="s">
        <v>1701</v>
      </c>
      <c r="C299" s="390" t="s">
        <v>4743</v>
      </c>
      <c r="D299" s="319">
        <v>2114710</v>
      </c>
      <c r="E299" s="293" t="s">
        <v>19</v>
      </c>
      <c r="F299" s="293" t="s">
        <v>49</v>
      </c>
      <c r="G299" s="466" t="s">
        <v>4744</v>
      </c>
      <c r="H299" s="293" t="str">
        <f>IFERROR(VLOOKUP(G299,'Cadastro de assessores'!A:B,2,FALSE),"Não Cadastrado")</f>
        <v>Não Cadastrado</v>
      </c>
      <c r="I299" s="293"/>
      <c r="J299" s="24" t="s">
        <v>3788</v>
      </c>
      <c r="K299" s="293" t="s">
        <v>153</v>
      </c>
      <c r="L299" s="423">
        <v>44799</v>
      </c>
      <c r="M299" s="423">
        <v>44799</v>
      </c>
      <c r="N299" s="292"/>
      <c r="O299" s="292" t="s">
        <v>3805</v>
      </c>
      <c r="P299" s="388">
        <v>1.2E-2</v>
      </c>
      <c r="Q299" s="420" t="s">
        <v>4745</v>
      </c>
      <c r="R299" s="417"/>
      <c r="S299" s="292"/>
      <c r="T299" s="292"/>
      <c r="U299" s="292"/>
      <c r="V299" s="292" t="s">
        <v>49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3785</v>
      </c>
      <c r="B300" s="104" t="s">
        <v>1710</v>
      </c>
      <c r="C300" s="390" t="s">
        <v>1708</v>
      </c>
      <c r="D300" s="422">
        <v>7772568</v>
      </c>
      <c r="E300" s="293" t="s">
        <v>19</v>
      </c>
      <c r="F300" s="293" t="s">
        <v>20</v>
      </c>
      <c r="G300" s="293" t="s">
        <v>200</v>
      </c>
      <c r="H300" s="293">
        <f>IFERROR(VLOOKUP(G300,'Cadastro de assessores'!A:B,2,FALSE),"Não Cadastrado")</f>
        <v>12332</v>
      </c>
      <c r="I300" s="293"/>
      <c r="J300" s="24" t="s">
        <v>144</v>
      </c>
      <c r="K300" s="293" t="s">
        <v>153</v>
      </c>
      <c r="L300" s="423">
        <v>44636</v>
      </c>
      <c r="M300" s="423">
        <v>44637</v>
      </c>
      <c r="N300" s="292"/>
      <c r="O300" s="292" t="s">
        <v>3802</v>
      </c>
      <c r="P300" s="388">
        <v>7.0000000000000001E-3</v>
      </c>
      <c r="Q300" s="420" t="s">
        <v>4746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146</v>
      </c>
      <c r="U300" s="292" t="s">
        <v>4747</v>
      </c>
      <c r="V300" s="292" t="s">
        <v>586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3785</v>
      </c>
      <c r="B301" s="104" t="s">
        <v>1713</v>
      </c>
      <c r="C301" s="390" t="s">
        <v>1711</v>
      </c>
      <c r="D301" s="422">
        <v>5702220</v>
      </c>
      <c r="E301" s="293" t="s">
        <v>19</v>
      </c>
      <c r="F301" s="293" t="s">
        <v>20</v>
      </c>
      <c r="G301" s="293" t="s">
        <v>373</v>
      </c>
      <c r="H301" s="293">
        <f>IFERROR(VLOOKUP(G301,'Cadastro de assessores'!A:B,2,FALSE),"Não Cadastrado")</f>
        <v>12359</v>
      </c>
      <c r="I301" s="293"/>
      <c r="J301" s="24" t="s">
        <v>153</v>
      </c>
      <c r="K301" s="293" t="s">
        <v>153</v>
      </c>
      <c r="L301" s="423">
        <v>44655</v>
      </c>
      <c r="M301" s="423">
        <v>44656</v>
      </c>
      <c r="N301" s="292"/>
      <c r="O301" s="292" t="s">
        <v>3789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146</v>
      </c>
      <c r="U301" s="292" t="s">
        <v>3816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2933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3785</v>
      </c>
      <c r="B302" s="104" t="s">
        <v>4748</v>
      </c>
      <c r="C302" s="390" t="s">
        <v>4749</v>
      </c>
      <c r="D302" s="422">
        <v>8450642</v>
      </c>
      <c r="E302" s="293" t="s">
        <v>19</v>
      </c>
      <c r="F302" s="293" t="s">
        <v>49</v>
      </c>
      <c r="G302" s="293" t="s">
        <v>329</v>
      </c>
      <c r="H302" s="293" t="str">
        <f>IFERROR(VLOOKUP(G302,'Cadastro de assessores'!A:B,2,FALSE),"Não Cadastrado")</f>
        <v>18009</v>
      </c>
      <c r="I302" s="293"/>
      <c r="J302" s="24" t="s">
        <v>144</v>
      </c>
      <c r="K302" s="293" t="s">
        <v>153</v>
      </c>
      <c r="L302" s="423">
        <v>44671</v>
      </c>
      <c r="M302" s="423">
        <v>44679</v>
      </c>
      <c r="N302" s="419">
        <v>44890</v>
      </c>
      <c r="O302" s="292" t="s">
        <v>3795</v>
      </c>
      <c r="P302" s="388">
        <v>1.4999999999999999E-2</v>
      </c>
      <c r="Q302" s="467" t="s">
        <v>4750</v>
      </c>
      <c r="R302" s="417"/>
      <c r="S302" s="292" t="str">
        <f t="shared" si="32"/>
        <v>Não Qualificado</v>
      </c>
      <c r="T302" s="292" t="s">
        <v>146</v>
      </c>
      <c r="U302" s="292" t="s">
        <v>3841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3785</v>
      </c>
      <c r="B303" s="104" t="s">
        <v>4751</v>
      </c>
      <c r="C303" s="122" t="s">
        <v>4752</v>
      </c>
      <c r="D303" s="292">
        <v>4859807</v>
      </c>
      <c r="E303" s="292" t="s">
        <v>64</v>
      </c>
      <c r="F303" s="292" t="s">
        <v>2052</v>
      </c>
      <c r="G303" s="292" t="s">
        <v>4753</v>
      </c>
      <c r="H303" s="292" t="str">
        <f>IFERROR(VLOOKUP(G303,'Cadastro de assessores'!A:B,2,FALSE),"Não Cadastrado")</f>
        <v>1449</v>
      </c>
      <c r="I303" s="292"/>
      <c r="J303" s="24" t="s">
        <v>144</v>
      </c>
      <c r="K303" s="292" t="s">
        <v>3794</v>
      </c>
      <c r="L303" s="387">
        <v>44246</v>
      </c>
      <c r="M303" s="387">
        <v>44246</v>
      </c>
      <c r="N303" s="387">
        <v>44319</v>
      </c>
      <c r="O303" s="292" t="s">
        <v>3789</v>
      </c>
      <c r="P303" s="388">
        <v>0.02</v>
      </c>
      <c r="Q303" s="420" t="s">
        <v>4754</v>
      </c>
      <c r="R303" s="417"/>
      <c r="S303" s="292" t="str">
        <f t="shared" si="32"/>
        <v>Não Qualificado</v>
      </c>
      <c r="T303" s="292" t="s">
        <v>146</v>
      </c>
      <c r="U303" s="292" t="s">
        <v>3797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4755</v>
      </c>
      <c r="AI303" s="418" t="s">
        <v>4756</v>
      </c>
      <c r="AJ303" s="418" t="s">
        <v>4757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2933</v>
      </c>
      <c r="BE303" s="339" t="s">
        <v>2933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3785</v>
      </c>
      <c r="B304" s="104" t="s">
        <v>4758</v>
      </c>
      <c r="C304" s="390" t="s">
        <v>4759</v>
      </c>
      <c r="D304" s="299">
        <v>5627240</v>
      </c>
      <c r="E304" s="293" t="s">
        <v>19</v>
      </c>
      <c r="F304" s="293" t="s">
        <v>49</v>
      </c>
      <c r="G304" s="293" t="s">
        <v>329</v>
      </c>
      <c r="H304" s="293" t="str">
        <f>IFERROR(VLOOKUP(G304,'Cadastro de assessores'!A:B,2,FALSE),"Não Cadastrado")</f>
        <v>18009</v>
      </c>
      <c r="I304" s="293"/>
      <c r="J304" s="24" t="s">
        <v>3788</v>
      </c>
      <c r="K304" s="293" t="s">
        <v>153</v>
      </c>
      <c r="L304" s="415">
        <v>44361</v>
      </c>
      <c r="M304" s="415">
        <v>44362</v>
      </c>
      <c r="N304" s="299"/>
      <c r="O304" s="299" t="s">
        <v>3802</v>
      </c>
      <c r="P304" s="388">
        <v>1.2E-2</v>
      </c>
      <c r="Q304" s="167" t="s">
        <v>4760</v>
      </c>
      <c r="R304" s="417"/>
      <c r="S304" s="292" t="str">
        <f t="shared" si="32"/>
        <v/>
      </c>
      <c r="T304" s="292" t="s">
        <v>146</v>
      </c>
      <c r="U304" s="292" t="s">
        <v>3846</v>
      </c>
      <c r="V304" s="292" t="s">
        <v>46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3785</v>
      </c>
      <c r="B305" s="104" t="s">
        <v>4761</v>
      </c>
      <c r="C305" s="390" t="s">
        <v>4762</v>
      </c>
      <c r="D305" s="299">
        <v>5634110</v>
      </c>
      <c r="E305" s="292" t="s">
        <v>19</v>
      </c>
      <c r="F305" s="292" t="s">
        <v>49</v>
      </c>
      <c r="G305" s="292" t="s">
        <v>329</v>
      </c>
      <c r="H305" s="292" t="str">
        <f>IFERROR(VLOOKUP(G305,'Cadastro de assessores'!A:B,2,FALSE),"Não Cadastrado")</f>
        <v>18009</v>
      </c>
      <c r="I305" s="292"/>
      <c r="J305" s="24" t="s">
        <v>144</v>
      </c>
      <c r="K305" s="292" t="s">
        <v>3794</v>
      </c>
      <c r="L305" s="387">
        <v>44356</v>
      </c>
      <c r="M305" s="387">
        <v>44356</v>
      </c>
      <c r="N305" s="391">
        <v>44714</v>
      </c>
      <c r="O305" s="299" t="s">
        <v>3789</v>
      </c>
      <c r="P305" s="388">
        <v>0.02</v>
      </c>
      <c r="Q305" s="167" t="s">
        <v>4763</v>
      </c>
      <c r="R305" s="417"/>
      <c r="S305" s="292" t="str">
        <f t="shared" si="32"/>
        <v>Não Qualificado</v>
      </c>
      <c r="T305" s="292" t="s">
        <v>146</v>
      </c>
      <c r="U305" s="292" t="s">
        <v>3967</v>
      </c>
      <c r="V305" s="292" t="s">
        <v>49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2933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3785</v>
      </c>
      <c r="B306" s="104" t="s">
        <v>1727</v>
      </c>
      <c r="C306" s="122" t="s">
        <v>1725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3788</v>
      </c>
      <c r="K306" s="293" t="s">
        <v>153</v>
      </c>
      <c r="L306" s="415">
        <v>44000</v>
      </c>
      <c r="M306" s="415">
        <v>44000</v>
      </c>
      <c r="N306" s="292"/>
      <c r="O306" s="292" t="s">
        <v>3795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146</v>
      </c>
      <c r="U306" s="292" t="s">
        <v>3929</v>
      </c>
      <c r="V306" s="292" t="s">
        <v>20</v>
      </c>
      <c r="W306" s="418" t="s">
        <v>3798</v>
      </c>
      <c r="X306" s="418" t="s">
        <v>3798</v>
      </c>
      <c r="Y306" s="418" t="s">
        <v>3798</v>
      </c>
      <c r="Z306" s="418" t="s">
        <v>3798</v>
      </c>
      <c r="AA306" s="418" t="s">
        <v>3798</v>
      </c>
      <c r="AB306" s="418" t="s">
        <v>3798</v>
      </c>
      <c r="AC306" s="418" t="s">
        <v>3798</v>
      </c>
      <c r="AD306" s="418" t="s">
        <v>4764</v>
      </c>
      <c r="AE306" s="418" t="s">
        <v>4765</v>
      </c>
      <c r="AF306" s="418" t="s">
        <v>4766</v>
      </c>
      <c r="AG306" s="418" t="s">
        <v>4767</v>
      </c>
      <c r="AH306" s="418" t="s">
        <v>3798</v>
      </c>
      <c r="AI306" s="418" t="s">
        <v>4768</v>
      </c>
      <c r="AJ306" s="418" t="s">
        <v>4769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3785</v>
      </c>
      <c r="B307" s="104" t="s">
        <v>4770</v>
      </c>
      <c r="C307" s="122" t="s">
        <v>4771</v>
      </c>
      <c r="D307" s="432">
        <v>4990009</v>
      </c>
      <c r="E307" s="292" t="s">
        <v>19</v>
      </c>
      <c r="F307" s="292" t="s">
        <v>49</v>
      </c>
      <c r="G307" s="292" t="s">
        <v>329</v>
      </c>
      <c r="H307" s="292" t="str">
        <f>IFERROR(VLOOKUP(G307,'Cadastro de assessores'!A:B,2,FALSE),"Não Cadastrado")</f>
        <v>18009</v>
      </c>
      <c r="I307" s="292"/>
      <c r="J307" s="24" t="s">
        <v>144</v>
      </c>
      <c r="K307" s="292" t="s">
        <v>3794</v>
      </c>
      <c r="L307" s="387">
        <v>44274</v>
      </c>
      <c r="M307" s="387">
        <v>44274</v>
      </c>
      <c r="N307" s="387">
        <v>44649</v>
      </c>
      <c r="O307" s="292" t="s">
        <v>3795</v>
      </c>
      <c r="P307" s="388">
        <v>1.4999999999999999E-2</v>
      </c>
      <c r="Q307" s="420" t="s">
        <v>4772</v>
      </c>
      <c r="R307" s="417"/>
      <c r="S307" s="292" t="str">
        <f t="shared" si="32"/>
        <v/>
      </c>
      <c r="T307" s="292" t="s">
        <v>146</v>
      </c>
      <c r="U307" s="292" t="s">
        <v>3846</v>
      </c>
      <c r="V307" s="292" t="s">
        <v>46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2933</v>
      </c>
      <c r="BE307" s="339" t="s">
        <v>2933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3785</v>
      </c>
      <c r="B308" s="104" t="s">
        <v>4773</v>
      </c>
      <c r="C308" s="122" t="s">
        <v>4774</v>
      </c>
      <c r="D308" s="292">
        <v>4606048</v>
      </c>
      <c r="E308" s="293" t="s">
        <v>64</v>
      </c>
      <c r="F308" s="293" t="s">
        <v>20</v>
      </c>
      <c r="G308" s="293" t="s">
        <v>248</v>
      </c>
      <c r="H308" s="293" t="str">
        <f>IFERROR(VLOOKUP(G308,'Cadastro de assessores'!A:B,2,FALSE),"Não Cadastrado")</f>
        <v>14699</v>
      </c>
      <c r="I308" s="293"/>
      <c r="J308" s="24" t="s">
        <v>153</v>
      </c>
      <c r="K308" s="293" t="s">
        <v>153</v>
      </c>
      <c r="L308" s="416">
        <v>44154</v>
      </c>
      <c r="M308" s="416">
        <v>44160</v>
      </c>
      <c r="N308" s="292"/>
      <c r="O308" s="292" t="s">
        <v>3809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146</v>
      </c>
      <c r="U308" s="292" t="s">
        <v>3991</v>
      </c>
      <c r="V308" s="292" t="s">
        <v>20</v>
      </c>
      <c r="W308" s="418" t="s">
        <v>3798</v>
      </c>
      <c r="X308" s="418" t="s">
        <v>3798</v>
      </c>
      <c r="Y308" s="418" t="s">
        <v>3798</v>
      </c>
      <c r="Z308" s="418" t="s">
        <v>3798</v>
      </c>
      <c r="AA308" s="418" t="s">
        <v>3798</v>
      </c>
      <c r="AB308" s="418" t="s">
        <v>3798</v>
      </c>
      <c r="AC308" s="418" t="s">
        <v>3798</v>
      </c>
      <c r="AD308" s="418" t="s">
        <v>3798</v>
      </c>
      <c r="AE308" s="418" t="s">
        <v>3798</v>
      </c>
      <c r="AF308" s="418" t="s">
        <v>3798</v>
      </c>
      <c r="AG308" s="418" t="s">
        <v>3798</v>
      </c>
      <c r="AH308" s="418"/>
      <c r="AI308" s="418"/>
      <c r="AJ308" s="418" t="s">
        <v>4769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3785</v>
      </c>
      <c r="B309" s="104" t="s">
        <v>1746</v>
      </c>
      <c r="C309" s="86" t="s">
        <v>1744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3788</v>
      </c>
      <c r="K309" s="293" t="s">
        <v>153</v>
      </c>
      <c r="L309" s="415">
        <v>44587</v>
      </c>
      <c r="M309" s="415">
        <v>44594</v>
      </c>
      <c r="N309" s="299"/>
      <c r="O309" s="299" t="s">
        <v>3802</v>
      </c>
      <c r="P309" s="388">
        <v>7.0000000000000001E-3</v>
      </c>
      <c r="Q309" s="167" t="s">
        <v>4775</v>
      </c>
      <c r="R309" s="417"/>
      <c r="S309" s="292" t="str">
        <f t="shared" si="32"/>
        <v/>
      </c>
      <c r="T309" s="292" t="s">
        <v>146</v>
      </c>
      <c r="U309" s="299" t="s">
        <v>3929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3785</v>
      </c>
      <c r="B310" s="104" t="s">
        <v>4776</v>
      </c>
      <c r="C310" s="390" t="s">
        <v>4777</v>
      </c>
      <c r="D310" s="299">
        <v>6549214</v>
      </c>
      <c r="E310" s="292" t="s">
        <v>19</v>
      </c>
      <c r="F310" s="292" t="s">
        <v>49</v>
      </c>
      <c r="G310" s="292" t="s">
        <v>4134</v>
      </c>
      <c r="H310" s="292" t="str">
        <f>IFERROR(VLOOKUP(G310,'Cadastro de assessores'!A:B,2,FALSE),"Não Cadastrado")</f>
        <v>14294</v>
      </c>
      <c r="I310" s="292"/>
      <c r="J310" s="24" t="s">
        <v>144</v>
      </c>
      <c r="K310" s="292" t="s">
        <v>3794</v>
      </c>
      <c r="L310" s="419">
        <v>44487</v>
      </c>
      <c r="M310" s="419">
        <v>44487</v>
      </c>
      <c r="N310" s="391">
        <v>44810</v>
      </c>
      <c r="O310" s="299" t="s">
        <v>3795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146</v>
      </c>
      <c r="U310" s="299" t="s">
        <v>3883</v>
      </c>
      <c r="V310" s="292" t="s">
        <v>3884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3785</v>
      </c>
      <c r="B311" s="104" t="s">
        <v>1764</v>
      </c>
      <c r="C311" s="441" t="s">
        <v>1762</v>
      </c>
      <c r="D311" s="426">
        <v>3025955</v>
      </c>
      <c r="E311" s="293" t="s">
        <v>19</v>
      </c>
      <c r="F311" s="293" t="s">
        <v>49</v>
      </c>
      <c r="G311" s="426" t="s">
        <v>329</v>
      </c>
      <c r="H311" s="293" t="str">
        <f>IFERROR(VLOOKUP(G311,'Cadastro de assessores'!A:B,2,FALSE),"Não Cadastrado")</f>
        <v>18009</v>
      </c>
      <c r="I311" s="293"/>
      <c r="J311" s="24" t="s">
        <v>153</v>
      </c>
      <c r="K311" s="293" t="s">
        <v>153</v>
      </c>
      <c r="L311" s="447">
        <v>44565</v>
      </c>
      <c r="M311" s="447">
        <v>44557</v>
      </c>
      <c r="N311" s="299"/>
      <c r="O311" s="299" t="s">
        <v>4607</v>
      </c>
      <c r="P311" s="388">
        <v>1.4999999999999999E-2</v>
      </c>
      <c r="Q311" s="167" t="s">
        <v>4076</v>
      </c>
      <c r="R311" s="417"/>
      <c r="S311" s="292" t="str">
        <f t="shared" si="32"/>
        <v>Não Qualificado</v>
      </c>
      <c r="T311" s="292" t="s">
        <v>146</v>
      </c>
      <c r="U311" s="292" t="s">
        <v>3967</v>
      </c>
      <c r="V311" s="292" t="s">
        <v>49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3785</v>
      </c>
      <c r="B312" s="104" t="s">
        <v>1776</v>
      </c>
      <c r="C312" s="86" t="s">
        <v>1774</v>
      </c>
      <c r="D312" s="299">
        <v>7443645</v>
      </c>
      <c r="E312" s="293" t="s">
        <v>19</v>
      </c>
      <c r="F312" s="293" t="s">
        <v>20</v>
      </c>
      <c r="G312" s="426" t="s">
        <v>943</v>
      </c>
      <c r="H312" s="293">
        <f>IFERROR(VLOOKUP(G312,'Cadastro de assessores'!A:B,2,FALSE),"Não Cadastrado")</f>
        <v>12342</v>
      </c>
      <c r="I312" s="293"/>
      <c r="J312" s="24" t="s">
        <v>3788</v>
      </c>
      <c r="K312" s="292" t="s">
        <v>3148</v>
      </c>
      <c r="L312" s="292" t="s">
        <v>3148</v>
      </c>
      <c r="M312" s="436" t="s">
        <v>3638</v>
      </c>
      <c r="N312" s="426"/>
      <c r="O312" s="426" t="s">
        <v>3802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146</v>
      </c>
      <c r="U312" s="292" t="s">
        <v>3797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2933</v>
      </c>
      <c r="BE312" s="339" t="s">
        <v>2933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3785</v>
      </c>
      <c r="B313" s="104" t="s">
        <v>1776</v>
      </c>
      <c r="C313" s="86" t="s">
        <v>1774</v>
      </c>
      <c r="D313" s="299">
        <v>6582735</v>
      </c>
      <c r="E313" s="293" t="s">
        <v>19</v>
      </c>
      <c r="F313" s="293" t="s">
        <v>20</v>
      </c>
      <c r="G313" s="426" t="s">
        <v>943</v>
      </c>
      <c r="H313" s="293">
        <f>IFERROR(VLOOKUP(G313,'Cadastro de assessores'!A:B,2,FALSE),"Não Cadastrado")</f>
        <v>12342</v>
      </c>
      <c r="I313" s="293"/>
      <c r="J313" s="24" t="s">
        <v>153</v>
      </c>
      <c r="K313" s="293" t="s">
        <v>153</v>
      </c>
      <c r="L313" s="391">
        <v>44579</v>
      </c>
      <c r="M313" s="391">
        <v>44579</v>
      </c>
      <c r="N313" s="426"/>
      <c r="O313" s="426" t="s">
        <v>3802</v>
      </c>
      <c r="P313" s="449">
        <v>7.0000000000000001E-3</v>
      </c>
      <c r="Q313" s="167" t="s">
        <v>4778</v>
      </c>
      <c r="R313" s="417"/>
      <c r="S313" s="292" t="str">
        <f t="shared" si="32"/>
        <v>Não Qualificado</v>
      </c>
      <c r="T313" s="292" t="s">
        <v>146</v>
      </c>
      <c r="U313" s="292" t="s">
        <v>3797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3785</v>
      </c>
      <c r="B314" s="104" t="s">
        <v>1780</v>
      </c>
      <c r="C314" s="390" t="s">
        <v>4779</v>
      </c>
      <c r="D314" s="446">
        <v>9215559</v>
      </c>
      <c r="E314" s="292" t="s">
        <v>19</v>
      </c>
      <c r="F314" s="292" t="s">
        <v>49</v>
      </c>
      <c r="G314" s="292" t="s">
        <v>167</v>
      </c>
      <c r="H314" s="293" t="str">
        <f>IFERROR(VLOOKUP(G314,'Cadastro de assessores'!A:B,2,FALSE),"Não Cadastrado")</f>
        <v>18890</v>
      </c>
      <c r="I314" s="292"/>
      <c r="J314" s="24" t="s">
        <v>3788</v>
      </c>
      <c r="K314" s="292"/>
      <c r="L314" s="391"/>
      <c r="M314" s="391"/>
      <c r="N314" s="391"/>
      <c r="O314" s="299" t="s">
        <v>3809</v>
      </c>
      <c r="P314" s="388">
        <v>2.5000000000000001E-2</v>
      </c>
      <c r="Q314" s="420" t="s">
        <v>3908</v>
      </c>
      <c r="R314" s="417"/>
      <c r="S314" s="292"/>
      <c r="T314" s="292"/>
      <c r="U314" s="292"/>
      <c r="V314" s="292" t="s">
        <v>49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3785</v>
      </c>
      <c r="B315" s="104" t="s">
        <v>4780</v>
      </c>
      <c r="C315" s="390" t="s">
        <v>4781</v>
      </c>
      <c r="D315" s="299">
        <v>5752123</v>
      </c>
      <c r="E315" s="292" t="s">
        <v>19</v>
      </c>
      <c r="F315" s="292" t="s">
        <v>20</v>
      </c>
      <c r="G315" s="292" t="s">
        <v>3793</v>
      </c>
      <c r="H315" s="292" t="str">
        <f>IFERROR(VLOOKUP(G315,'Cadastro de assessores'!A:B,2,FALSE),"Não Cadastrado")</f>
        <v>17679</v>
      </c>
      <c r="I315" s="292"/>
      <c r="J315" s="24" t="s">
        <v>144</v>
      </c>
      <c r="K315" s="292" t="s">
        <v>3794</v>
      </c>
      <c r="L315" s="391">
        <v>44384</v>
      </c>
      <c r="M315" s="391">
        <v>44384</v>
      </c>
      <c r="N315" s="391">
        <v>44455</v>
      </c>
      <c r="O315" s="299" t="s">
        <v>3802</v>
      </c>
      <c r="P315" s="388">
        <v>7.0000000000000001E-3</v>
      </c>
      <c r="Q315" s="420" t="s">
        <v>4782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146</v>
      </c>
      <c r="U315" s="292" t="s">
        <v>4223</v>
      </c>
      <c r="V315" s="292" t="s">
        <v>3647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2933</v>
      </c>
      <c r="BE315" s="339" t="s">
        <v>2933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3785</v>
      </c>
      <c r="B316" s="104" t="s">
        <v>4783</v>
      </c>
      <c r="C316" s="122" t="s">
        <v>4784</v>
      </c>
      <c r="D316" s="292">
        <v>4636125</v>
      </c>
      <c r="E316" s="293" t="s">
        <v>19</v>
      </c>
      <c r="F316" s="293" t="s">
        <v>20</v>
      </c>
      <c r="G316" s="293" t="s">
        <v>373</v>
      </c>
      <c r="H316" s="293">
        <f>IFERROR(VLOOKUP(G316,'Cadastro de assessores'!A:B,2,FALSE),"Não Cadastrado")</f>
        <v>12359</v>
      </c>
      <c r="I316" s="293"/>
      <c r="J316" s="24" t="s">
        <v>3788</v>
      </c>
      <c r="K316" s="293" t="s">
        <v>153</v>
      </c>
      <c r="L316" s="415">
        <v>44215</v>
      </c>
      <c r="M316" s="415">
        <v>44215</v>
      </c>
      <c r="N316" s="299"/>
      <c r="O316" s="299" t="s">
        <v>3789</v>
      </c>
      <c r="P316" s="388">
        <v>0.02</v>
      </c>
      <c r="Q316" s="420" t="s">
        <v>3900</v>
      </c>
      <c r="R316" s="417"/>
      <c r="S316" s="292" t="str">
        <f t="shared" si="33"/>
        <v>Não Qualificado</v>
      </c>
      <c r="T316" s="292" t="s">
        <v>146</v>
      </c>
      <c r="U316" s="292" t="s">
        <v>3832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3798</v>
      </c>
      <c r="AI316" s="418" t="s">
        <v>3798</v>
      </c>
      <c r="AJ316" s="418" t="s">
        <v>4785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3785</v>
      </c>
      <c r="B317" s="104" t="s">
        <v>1808</v>
      </c>
      <c r="C317" s="122" t="s">
        <v>1805</v>
      </c>
      <c r="D317" s="292">
        <v>9098658</v>
      </c>
      <c r="E317" s="293" t="s">
        <v>19</v>
      </c>
      <c r="F317" s="293" t="s">
        <v>49</v>
      </c>
      <c r="G317" s="293" t="s">
        <v>50</v>
      </c>
      <c r="H317" s="293">
        <f>IFERROR(VLOOKUP(G317,'Cadastro de assessores'!A:B,2,FALSE),"Não Cadastrado")</f>
        <v>12331</v>
      </c>
      <c r="I317" s="293"/>
      <c r="J317" s="24" t="s">
        <v>3788</v>
      </c>
      <c r="K317" s="293" t="s">
        <v>153</v>
      </c>
      <c r="L317" s="416">
        <v>44795</v>
      </c>
      <c r="M317" s="416">
        <v>44795</v>
      </c>
      <c r="N317" s="292"/>
      <c r="O317" s="292" t="s">
        <v>3802</v>
      </c>
      <c r="P317" s="388">
        <v>7.0000000000000001E-3</v>
      </c>
      <c r="Q317" s="420" t="s">
        <v>4786</v>
      </c>
      <c r="R317" s="417"/>
      <c r="S317" s="292"/>
      <c r="T317" s="292" t="s">
        <v>146</v>
      </c>
      <c r="U317" s="292"/>
      <c r="V317" s="292" t="s">
        <v>46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3785</v>
      </c>
      <c r="B318" s="104" t="s">
        <v>3308</v>
      </c>
      <c r="C318" s="122" t="s">
        <v>3307</v>
      </c>
      <c r="D318" s="292">
        <v>4588112</v>
      </c>
      <c r="E318" s="293" t="s">
        <v>19</v>
      </c>
      <c r="F318" s="293" t="s">
        <v>20</v>
      </c>
      <c r="G318" s="293" t="s">
        <v>2956</v>
      </c>
      <c r="H318" s="293" t="str">
        <f>IFERROR(VLOOKUP(G318,'Cadastro de assessores'!A:B,2,FALSE),"Não Cadastrado")</f>
        <v>18836</v>
      </c>
      <c r="I318" s="293"/>
      <c r="J318" s="24" t="s">
        <v>153</v>
      </c>
      <c r="K318" s="293" t="s">
        <v>153</v>
      </c>
      <c r="L318" s="416">
        <v>44144</v>
      </c>
      <c r="M318" s="416">
        <v>44148</v>
      </c>
      <c r="N318" s="292"/>
      <c r="O318" s="292" t="s">
        <v>3805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146</v>
      </c>
      <c r="U318" s="292" t="s">
        <v>4049</v>
      </c>
      <c r="V318" s="292" t="s">
        <v>887</v>
      </c>
      <c r="W318" s="418" t="s">
        <v>3798</v>
      </c>
      <c r="X318" s="418" t="s">
        <v>3798</v>
      </c>
      <c r="Y318" s="418" t="s">
        <v>3798</v>
      </c>
      <c r="Z318" s="418" t="s">
        <v>3798</v>
      </c>
      <c r="AA318" s="418" t="s">
        <v>3798</v>
      </c>
      <c r="AB318" s="418" t="s">
        <v>3798</v>
      </c>
      <c r="AC318" s="418" t="s">
        <v>3798</v>
      </c>
      <c r="AD318" s="418" t="s">
        <v>3798</v>
      </c>
      <c r="AE318" s="418" t="s">
        <v>3798</v>
      </c>
      <c r="AF318" s="418" t="s">
        <v>3798</v>
      </c>
      <c r="AG318" s="418" t="s">
        <v>3798</v>
      </c>
      <c r="AH318" s="418"/>
      <c r="AI318" s="418"/>
      <c r="AJ318" s="418" t="s">
        <v>4785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3785</v>
      </c>
      <c r="B319" s="104" t="s">
        <v>4787</v>
      </c>
      <c r="C319" s="390" t="s">
        <v>4788</v>
      </c>
      <c r="D319" s="422">
        <v>7046512</v>
      </c>
      <c r="E319" s="293" t="s">
        <v>64</v>
      </c>
      <c r="F319" s="293" t="s">
        <v>20</v>
      </c>
      <c r="G319" s="293" t="s">
        <v>3862</v>
      </c>
      <c r="H319" s="293" t="str">
        <f>IFERROR(VLOOKUP(G319,'Cadastro de assessores'!A:B,2,FALSE),"Não Cadastrado")</f>
        <v>1298</v>
      </c>
      <c r="I319" s="293"/>
      <c r="J319" s="24" t="s">
        <v>144</v>
      </c>
      <c r="K319" s="293" t="s">
        <v>153</v>
      </c>
      <c r="L319" s="415">
        <v>44673</v>
      </c>
      <c r="M319" s="415">
        <v>44673</v>
      </c>
      <c r="N319" s="429">
        <v>44994</v>
      </c>
      <c r="O319" s="426" t="s">
        <v>3805</v>
      </c>
      <c r="P319" s="388">
        <v>1.2E-2</v>
      </c>
      <c r="Q319" s="167" t="s">
        <v>4789</v>
      </c>
      <c r="R319" s="417"/>
      <c r="S319" s="292" t="str">
        <f t="shared" si="34"/>
        <v>Não Qualificado</v>
      </c>
      <c r="T319" s="299" t="s">
        <v>188</v>
      </c>
      <c r="U319" s="299" t="s">
        <v>4790</v>
      </c>
      <c r="V319" s="299" t="s">
        <v>46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3785</v>
      </c>
      <c r="B320" s="104" t="s">
        <v>1843</v>
      </c>
      <c r="C320" s="122" t="s">
        <v>4791</v>
      </c>
      <c r="D320" s="292">
        <v>4616618</v>
      </c>
      <c r="E320" s="293" t="s">
        <v>64</v>
      </c>
      <c r="F320" s="293" t="s">
        <v>20</v>
      </c>
      <c r="G320" s="293" t="s">
        <v>4451</v>
      </c>
      <c r="H320" s="293" t="str">
        <f>IFERROR(VLOOKUP(G320,'Cadastro de assessores'!A:B,2,FALSE),"Não Cadastrado")</f>
        <v>14091</v>
      </c>
      <c r="I320" s="293"/>
      <c r="J320" s="24" t="s">
        <v>3788</v>
      </c>
      <c r="K320" s="293" t="s">
        <v>153</v>
      </c>
      <c r="L320" s="416">
        <v>44154</v>
      </c>
      <c r="M320" s="416">
        <v>44159</v>
      </c>
      <c r="N320" s="292"/>
      <c r="O320" s="292" t="s">
        <v>3805</v>
      </c>
      <c r="P320" s="388">
        <v>1.2E-2</v>
      </c>
      <c r="Q320" s="420" t="s">
        <v>4792</v>
      </c>
      <c r="R320" s="417"/>
      <c r="S320" s="292" t="str">
        <f t="shared" si="34"/>
        <v>Não Qualificado</v>
      </c>
      <c r="T320" s="292" t="s">
        <v>146</v>
      </c>
      <c r="U320" s="292" t="s">
        <v>3832</v>
      </c>
      <c r="V320" s="292" t="s">
        <v>20</v>
      </c>
      <c r="W320" s="418" t="s">
        <v>3798</v>
      </c>
      <c r="X320" s="418" t="s">
        <v>3798</v>
      </c>
      <c r="Y320" s="418" t="s">
        <v>3798</v>
      </c>
      <c r="Z320" s="418" t="s">
        <v>3798</v>
      </c>
      <c r="AA320" s="418" t="s">
        <v>3798</v>
      </c>
      <c r="AB320" s="418" t="s">
        <v>3798</v>
      </c>
      <c r="AC320" s="418" t="s">
        <v>3798</v>
      </c>
      <c r="AD320" s="418" t="s">
        <v>3798</v>
      </c>
      <c r="AE320" s="418" t="s">
        <v>3798</v>
      </c>
      <c r="AF320" s="418" t="s">
        <v>3798</v>
      </c>
      <c r="AG320" s="418" t="s">
        <v>3798</v>
      </c>
      <c r="AH320" s="418" t="s">
        <v>3798</v>
      </c>
      <c r="AI320" s="418" t="s">
        <v>3798</v>
      </c>
      <c r="AJ320" s="418" t="s">
        <v>4793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3785</v>
      </c>
      <c r="B321" s="104" t="s">
        <v>1843</v>
      </c>
      <c r="C321" s="122" t="s">
        <v>4791</v>
      </c>
      <c r="D321" s="292">
        <v>4859015</v>
      </c>
      <c r="E321" s="293" t="s">
        <v>64</v>
      </c>
      <c r="F321" s="293" t="s">
        <v>20</v>
      </c>
      <c r="G321" s="293" t="s">
        <v>4451</v>
      </c>
      <c r="H321" s="293" t="str">
        <f>IFERROR(VLOOKUP(G321,'Cadastro de assessores'!A:B,2,FALSE),"Não Cadastrado")</f>
        <v>14091</v>
      </c>
      <c r="I321" s="293"/>
      <c r="J321" s="24" t="s">
        <v>3788</v>
      </c>
      <c r="K321" s="293" t="s">
        <v>153</v>
      </c>
      <c r="L321" s="415">
        <v>44239</v>
      </c>
      <c r="M321" s="415">
        <v>44239</v>
      </c>
      <c r="N321" s="299"/>
      <c r="O321" s="299" t="s">
        <v>3842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146</v>
      </c>
      <c r="U321" s="292" t="s">
        <v>3832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3785</v>
      </c>
      <c r="B322" s="104" t="s">
        <v>4794</v>
      </c>
      <c r="C322" s="390" t="s">
        <v>4795</v>
      </c>
      <c r="D322" s="299">
        <v>5666607</v>
      </c>
      <c r="E322" s="299" t="s">
        <v>19</v>
      </c>
      <c r="F322" s="299" t="s">
        <v>49</v>
      </c>
      <c r="G322" s="299" t="s">
        <v>4796</v>
      </c>
      <c r="H322" s="299" t="str">
        <f>IFERROR(VLOOKUP(G322,'Cadastro de assessores'!A:B,2,FALSE),"Não Cadastrado")</f>
        <v>1275</v>
      </c>
      <c r="I322" s="299"/>
      <c r="J322" s="24" t="s">
        <v>144</v>
      </c>
      <c r="K322" s="292" t="s">
        <v>3794</v>
      </c>
      <c r="L322" s="391">
        <v>44376</v>
      </c>
      <c r="M322" s="391">
        <v>44376</v>
      </c>
      <c r="N322" s="391">
        <v>44775</v>
      </c>
      <c r="O322" s="299" t="s">
        <v>3809</v>
      </c>
      <c r="P322" s="392">
        <v>2.5000000000000001E-2</v>
      </c>
      <c r="Q322" s="167" t="s">
        <v>4797</v>
      </c>
      <c r="R322" s="417"/>
      <c r="S322" s="292" t="str">
        <f t="shared" si="34"/>
        <v>Não Qualificado</v>
      </c>
      <c r="T322" s="292" t="s">
        <v>146</v>
      </c>
      <c r="U322" s="299" t="s">
        <v>3883</v>
      </c>
      <c r="V322" s="292" t="s">
        <v>3884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3785</v>
      </c>
      <c r="B323" s="104" t="s">
        <v>4798</v>
      </c>
      <c r="C323" s="441" t="s">
        <v>4799</v>
      </c>
      <c r="D323" s="422">
        <v>5914962</v>
      </c>
      <c r="E323" s="293" t="s">
        <v>19</v>
      </c>
      <c r="F323" s="293" t="s">
        <v>49</v>
      </c>
      <c r="G323" s="293" t="s">
        <v>4134</v>
      </c>
      <c r="H323" s="293" t="str">
        <f>IFERROR(VLOOKUP(G323,'Cadastro de assessores'!A:B,2,FALSE),"Não Cadastrado")</f>
        <v>14294</v>
      </c>
      <c r="I323" s="293"/>
      <c r="J323" s="24" t="s">
        <v>144</v>
      </c>
      <c r="K323" s="293" t="s">
        <v>153</v>
      </c>
      <c r="L323" s="415">
        <v>44454</v>
      </c>
      <c r="M323" s="415">
        <v>44461</v>
      </c>
      <c r="N323" s="391">
        <v>44830</v>
      </c>
      <c r="O323" s="292" t="s">
        <v>3802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146</v>
      </c>
      <c r="U323" s="299" t="s">
        <v>4498</v>
      </c>
      <c r="V323" s="299" t="s">
        <v>60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3785</v>
      </c>
      <c r="B324" s="104" t="s">
        <v>1853</v>
      </c>
      <c r="C324" s="441" t="s">
        <v>1851</v>
      </c>
      <c r="D324" s="422">
        <v>5958737</v>
      </c>
      <c r="E324" s="293" t="s">
        <v>19</v>
      </c>
      <c r="F324" s="293" t="s">
        <v>49</v>
      </c>
      <c r="G324" s="293" t="s">
        <v>50</v>
      </c>
      <c r="H324" s="293">
        <f>IFERROR(VLOOKUP(G324,'Cadastro de assessores'!A:B,2,FALSE),"Não Cadastrado")</f>
        <v>12331</v>
      </c>
      <c r="I324" s="293"/>
      <c r="J324" s="24" t="s">
        <v>3788</v>
      </c>
      <c r="K324" s="293" t="s">
        <v>153</v>
      </c>
      <c r="L324" s="423">
        <v>44596</v>
      </c>
      <c r="M324" s="423">
        <v>44614</v>
      </c>
      <c r="N324" s="292"/>
      <c r="O324" s="292" t="s">
        <v>3802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146</v>
      </c>
      <c r="U324" s="299" t="s">
        <v>4800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3785</v>
      </c>
      <c r="B325" s="104" t="s">
        <v>4801</v>
      </c>
      <c r="C325" s="122" t="s">
        <v>4802</v>
      </c>
      <c r="D325" s="299">
        <v>4712860</v>
      </c>
      <c r="E325" s="292" t="s">
        <v>64</v>
      </c>
      <c r="F325" s="292" t="s">
        <v>20</v>
      </c>
      <c r="G325" s="292" t="s">
        <v>4067</v>
      </c>
      <c r="H325" s="292" t="str">
        <f>IFERROR(VLOOKUP(G325,'Cadastro de assessores'!A:B,2,FALSE),"Não Cadastrado")</f>
        <v>15049</v>
      </c>
      <c r="I325" s="292"/>
      <c r="J325" s="24" t="s">
        <v>144</v>
      </c>
      <c r="K325" s="292" t="s">
        <v>3794</v>
      </c>
      <c r="L325" s="387">
        <v>44203</v>
      </c>
      <c r="M325" s="387">
        <v>44203</v>
      </c>
      <c r="N325" s="387">
        <v>44418</v>
      </c>
      <c r="O325" s="292" t="s">
        <v>3795</v>
      </c>
      <c r="P325" s="388">
        <v>1.4999999999999999E-2</v>
      </c>
      <c r="Q325" s="420" t="s">
        <v>4023</v>
      </c>
      <c r="R325" s="417"/>
      <c r="S325" s="292" t="str">
        <f t="shared" si="34"/>
        <v>Não Qualificado</v>
      </c>
      <c r="T325" s="292" t="s">
        <v>146</v>
      </c>
      <c r="U325" s="292" t="s">
        <v>3929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2933</v>
      </c>
      <c r="BE325" s="339" t="s">
        <v>2933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3785</v>
      </c>
      <c r="B326" s="104" t="s">
        <v>4803</v>
      </c>
      <c r="C326" s="122" t="s">
        <v>4804</v>
      </c>
      <c r="D326" s="292">
        <v>2201017</v>
      </c>
      <c r="E326" s="293" t="s">
        <v>64</v>
      </c>
      <c r="F326" s="293" t="s">
        <v>20</v>
      </c>
      <c r="G326" s="293" t="s">
        <v>3847</v>
      </c>
      <c r="H326" s="293"/>
      <c r="I326" s="293"/>
      <c r="J326" s="24" t="s">
        <v>3788</v>
      </c>
      <c r="K326" s="293"/>
      <c r="L326" s="415"/>
      <c r="M326" s="415">
        <v>44893</v>
      </c>
      <c r="N326" s="292"/>
      <c r="O326" s="292" t="s">
        <v>3802</v>
      </c>
      <c r="P326" s="388">
        <v>0.01</v>
      </c>
      <c r="Q326" s="420" t="s">
        <v>4805</v>
      </c>
      <c r="R326" s="417"/>
      <c r="S326" s="292"/>
      <c r="T326" s="292"/>
      <c r="U326" s="292"/>
      <c r="V326" s="292" t="s">
        <v>60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3785</v>
      </c>
      <c r="B327" s="104" t="s">
        <v>4806</v>
      </c>
      <c r="C327" s="390" t="s">
        <v>4807</v>
      </c>
      <c r="D327" s="299">
        <v>5661723</v>
      </c>
      <c r="E327" s="293" t="s">
        <v>2924</v>
      </c>
      <c r="F327" s="293" t="s">
        <v>20</v>
      </c>
      <c r="G327" s="293" t="s">
        <v>2924</v>
      </c>
      <c r="H327" s="293" t="str">
        <f>IFERROR(VLOOKUP(G327,'Cadastro de assessores'!A:B,2,FALSE),"Não Cadastrado")</f>
        <v>18986</v>
      </c>
      <c r="I327" s="293"/>
      <c r="J327" s="24" t="s">
        <v>3788</v>
      </c>
      <c r="K327" s="292" t="s">
        <v>153</v>
      </c>
      <c r="L327" s="415">
        <v>44369</v>
      </c>
      <c r="M327" s="415">
        <v>44369</v>
      </c>
      <c r="N327" s="292"/>
      <c r="O327" s="292" t="s">
        <v>3795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146</v>
      </c>
      <c r="U327" s="299" t="s">
        <v>3849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3785</v>
      </c>
      <c r="B328" s="104" t="s">
        <v>3345</v>
      </c>
      <c r="C328" s="122" t="s">
        <v>3344</v>
      </c>
      <c r="D328" s="292">
        <v>4600625</v>
      </c>
      <c r="E328" s="293" t="s">
        <v>19</v>
      </c>
      <c r="F328" s="293" t="s">
        <v>20</v>
      </c>
      <c r="G328" s="293" t="s">
        <v>2513</v>
      </c>
      <c r="H328" s="293" t="str">
        <f>IFERROR(VLOOKUP(G328,'Cadastro de assessores'!A:B,2,FALSE),"Não Cadastrado")</f>
        <v>18256</v>
      </c>
      <c r="I328" s="293"/>
      <c r="J328" s="24" t="s">
        <v>3788</v>
      </c>
      <c r="K328" s="293" t="s">
        <v>153</v>
      </c>
      <c r="L328" s="416">
        <v>44180</v>
      </c>
      <c r="M328" s="416">
        <v>44180</v>
      </c>
      <c r="N328" s="292"/>
      <c r="O328" s="292" t="s">
        <v>3809</v>
      </c>
      <c r="P328" s="388">
        <v>2.5000000000000001E-2</v>
      </c>
      <c r="Q328" s="420" t="s">
        <v>4808</v>
      </c>
      <c r="R328" s="417"/>
      <c r="S328" s="292" t="str">
        <f t="shared" si="35"/>
        <v>Não Qualificado</v>
      </c>
      <c r="T328" s="292" t="s">
        <v>146</v>
      </c>
      <c r="U328" s="292" t="s">
        <v>3832</v>
      </c>
      <c r="V328" s="292" t="s">
        <v>20</v>
      </c>
      <c r="W328" s="418" t="s">
        <v>3798</v>
      </c>
      <c r="X328" s="418" t="s">
        <v>3798</v>
      </c>
      <c r="Y328" s="418" t="s">
        <v>3798</v>
      </c>
      <c r="Z328" s="418" t="s">
        <v>3798</v>
      </c>
      <c r="AA328" s="418" t="s">
        <v>3798</v>
      </c>
      <c r="AB328" s="418" t="s">
        <v>3798</v>
      </c>
      <c r="AC328" s="418" t="s">
        <v>3798</v>
      </c>
      <c r="AD328" s="418" t="s">
        <v>3798</v>
      </c>
      <c r="AE328" s="418" t="s">
        <v>3798</v>
      </c>
      <c r="AF328" s="418" t="s">
        <v>3798</v>
      </c>
      <c r="AG328" s="418" t="s">
        <v>3798</v>
      </c>
      <c r="AH328" s="418" t="s">
        <v>3798</v>
      </c>
      <c r="AI328" s="418" t="s">
        <v>3798</v>
      </c>
      <c r="AJ328" s="418" t="s">
        <v>3798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3785</v>
      </c>
      <c r="B329" s="104" t="s">
        <v>4809</v>
      </c>
      <c r="C329" s="390" t="s">
        <v>4810</v>
      </c>
      <c r="D329" s="299">
        <v>5630594</v>
      </c>
      <c r="E329" s="293" t="s">
        <v>19</v>
      </c>
      <c r="F329" s="293" t="s">
        <v>20</v>
      </c>
      <c r="G329" s="293" t="s">
        <v>4315</v>
      </c>
      <c r="H329" s="293" t="str">
        <f>IFERROR(VLOOKUP(G329,'Cadastro de assessores'!A:B,2,FALSE),"Não Cadastrado")</f>
        <v>13896</v>
      </c>
      <c r="I329" s="293"/>
      <c r="J329" s="24" t="s">
        <v>3788</v>
      </c>
      <c r="K329" s="293" t="s">
        <v>153</v>
      </c>
      <c r="L329" s="415">
        <v>44356</v>
      </c>
      <c r="M329" s="415">
        <v>44356</v>
      </c>
      <c r="N329" s="299"/>
      <c r="O329" s="299" t="s">
        <v>4010</v>
      </c>
      <c r="P329" s="388">
        <v>0.02</v>
      </c>
      <c r="Q329" s="167"/>
      <c r="R329" s="417"/>
      <c r="S329" s="292" t="str">
        <f t="shared" si="35"/>
        <v/>
      </c>
      <c r="T329" s="292" t="s">
        <v>146</v>
      </c>
      <c r="U329" s="292" t="s">
        <v>3846</v>
      </c>
      <c r="V329" s="292" t="s">
        <v>46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3785</v>
      </c>
      <c r="B330" s="104" t="s">
        <v>4811</v>
      </c>
      <c r="C330" s="122" t="s">
        <v>4812</v>
      </c>
      <c r="D330" s="292">
        <v>4680045</v>
      </c>
      <c r="E330" s="462" t="s">
        <v>64</v>
      </c>
      <c r="F330" s="293" t="s">
        <v>20</v>
      </c>
      <c r="G330" s="293" t="s">
        <v>4067</v>
      </c>
      <c r="H330" s="293" t="str">
        <f>IFERROR(VLOOKUP(G330,'Cadastro de assessores'!A:B,2,FALSE),"Não Cadastrado")</f>
        <v>15049</v>
      </c>
      <c r="I330" s="293"/>
      <c r="J330" s="24" t="s">
        <v>3788</v>
      </c>
      <c r="K330" s="292" t="s">
        <v>162</v>
      </c>
      <c r="L330" s="416">
        <v>44182</v>
      </c>
      <c r="M330" s="416">
        <v>44183</v>
      </c>
      <c r="N330" s="292"/>
      <c r="O330" s="292" t="s">
        <v>3795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146</v>
      </c>
      <c r="U330" s="292" t="s">
        <v>3929</v>
      </c>
      <c r="V330" s="292" t="s">
        <v>20</v>
      </c>
      <c r="W330" s="418" t="s">
        <v>3798</v>
      </c>
      <c r="X330" s="418" t="s">
        <v>3798</v>
      </c>
      <c r="Y330" s="418" t="s">
        <v>3798</v>
      </c>
      <c r="Z330" s="418" t="s">
        <v>3798</v>
      </c>
      <c r="AA330" s="418" t="s">
        <v>3798</v>
      </c>
      <c r="AB330" s="418" t="s">
        <v>3798</v>
      </c>
      <c r="AC330" s="418" t="s">
        <v>3798</v>
      </c>
      <c r="AD330" s="418" t="s">
        <v>3798</v>
      </c>
      <c r="AE330" s="418" t="s">
        <v>3798</v>
      </c>
      <c r="AF330" s="418" t="s">
        <v>3798</v>
      </c>
      <c r="AG330" s="418" t="s">
        <v>3798</v>
      </c>
      <c r="AH330" s="418" t="s">
        <v>3798</v>
      </c>
      <c r="AI330" s="418" t="s">
        <v>3798</v>
      </c>
      <c r="AJ330" s="418" t="s">
        <v>3798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3785</v>
      </c>
      <c r="B331" s="104" t="s">
        <v>4813</v>
      </c>
      <c r="C331" s="441" t="s">
        <v>4814</v>
      </c>
      <c r="D331" s="292">
        <v>7854925</v>
      </c>
      <c r="E331" s="426" t="s">
        <v>19</v>
      </c>
      <c r="F331" s="426" t="s">
        <v>49</v>
      </c>
      <c r="G331" s="293" t="s">
        <v>278</v>
      </c>
      <c r="H331" s="293" t="str">
        <f>IFERROR(VLOOKUP(G331,'Cadastro de assessores'!A:B,2,FALSE),"Não Cadastrado")</f>
        <v>17831</v>
      </c>
      <c r="I331" s="293"/>
      <c r="J331" s="24" t="s">
        <v>3788</v>
      </c>
      <c r="K331" s="293" t="s">
        <v>153</v>
      </c>
      <c r="L331" s="415">
        <v>44602</v>
      </c>
      <c r="M331" s="415">
        <v>44606</v>
      </c>
      <c r="N331" s="292"/>
      <c r="O331" s="292" t="s">
        <v>4815</v>
      </c>
      <c r="P331" s="388">
        <v>1.2E-2</v>
      </c>
      <c r="Q331" s="390" t="s">
        <v>4816</v>
      </c>
      <c r="R331" s="417"/>
      <c r="S331" s="292" t="str">
        <f t="shared" si="35"/>
        <v/>
      </c>
      <c r="T331" s="292" t="s">
        <v>146</v>
      </c>
      <c r="U331" s="292" t="s">
        <v>3841</v>
      </c>
      <c r="V331" s="292" t="s">
        <v>49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3785</v>
      </c>
      <c r="B332" s="104" t="s">
        <v>4817</v>
      </c>
      <c r="C332" s="122" t="s">
        <v>4818</v>
      </c>
      <c r="D332" s="292">
        <v>4901933</v>
      </c>
      <c r="E332" s="292" t="s">
        <v>19</v>
      </c>
      <c r="F332" s="292" t="s">
        <v>49</v>
      </c>
      <c r="G332" s="292" t="s">
        <v>329</v>
      </c>
      <c r="H332" s="292" t="str">
        <f>IFERROR(VLOOKUP(G332,'Cadastro de assessores'!A:B,2,FALSE),"Não Cadastrado")</f>
        <v>18009</v>
      </c>
      <c r="I332" s="292"/>
      <c r="J332" s="24" t="s">
        <v>144</v>
      </c>
      <c r="K332" s="292" t="s">
        <v>3794</v>
      </c>
      <c r="L332" s="387">
        <v>44251</v>
      </c>
      <c r="M332" s="387">
        <v>44251</v>
      </c>
      <c r="N332" s="387">
        <v>44783</v>
      </c>
      <c r="O332" s="292" t="s">
        <v>3795</v>
      </c>
      <c r="P332" s="388">
        <v>1.4999999999999999E-2</v>
      </c>
      <c r="Q332" s="420" t="s">
        <v>4819</v>
      </c>
      <c r="R332" s="417"/>
      <c r="S332" s="292" t="str">
        <f t="shared" si="35"/>
        <v>Não Qualificado</v>
      </c>
      <c r="T332" s="292" t="s">
        <v>146</v>
      </c>
      <c r="U332" s="292" t="s">
        <v>4293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3785</v>
      </c>
      <c r="B333" s="104" t="s">
        <v>1869</v>
      </c>
      <c r="C333" s="390" t="s">
        <v>1866</v>
      </c>
      <c r="D333" s="299">
        <v>581733</v>
      </c>
      <c r="E333" s="293" t="s">
        <v>19</v>
      </c>
      <c r="F333" s="293" t="s">
        <v>20</v>
      </c>
      <c r="G333" s="293" t="s">
        <v>801</v>
      </c>
      <c r="H333" s="293" t="str">
        <f>IFERROR(VLOOKUP(G333,'Cadastro de assessores'!A:B,2,FALSE),"Não Cadastrado")</f>
        <v>18467</v>
      </c>
      <c r="I333" s="293"/>
      <c r="J333" s="24" t="s">
        <v>3788</v>
      </c>
      <c r="K333" s="293" t="s">
        <v>153</v>
      </c>
      <c r="L333" s="415">
        <v>44452</v>
      </c>
      <c r="M333" s="415">
        <v>44453</v>
      </c>
      <c r="N333" s="299"/>
      <c r="O333" s="299" t="s">
        <v>3809</v>
      </c>
      <c r="P333" s="388">
        <v>1.4999999999999999E-2</v>
      </c>
      <c r="Q333" s="167" t="s">
        <v>4820</v>
      </c>
      <c r="R333" s="417"/>
      <c r="S333" s="292" t="str">
        <f t="shared" si="35"/>
        <v>Não Qualificado</v>
      </c>
      <c r="T333" s="292" t="s">
        <v>146</v>
      </c>
      <c r="U333" s="299" t="s">
        <v>3816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3785</v>
      </c>
      <c r="B334" s="104" t="s">
        <v>1869</v>
      </c>
      <c r="C334" s="390" t="s">
        <v>1866</v>
      </c>
      <c r="D334" s="422">
        <v>8089465</v>
      </c>
      <c r="E334" s="469" t="s">
        <v>19</v>
      </c>
      <c r="F334" s="293" t="s">
        <v>20</v>
      </c>
      <c r="G334" s="293" t="s">
        <v>801</v>
      </c>
      <c r="H334" s="293" t="str">
        <f>IFERROR(VLOOKUP(G334,'Cadastro de assessores'!A:B,2,FALSE),"Não Cadastrado")</f>
        <v>18467</v>
      </c>
      <c r="I334" s="293"/>
      <c r="J334" s="24" t="s">
        <v>3788</v>
      </c>
      <c r="K334" s="299" t="s">
        <v>153</v>
      </c>
      <c r="L334" s="470">
        <v>44630</v>
      </c>
      <c r="M334" s="470">
        <v>44631</v>
      </c>
      <c r="N334" s="299"/>
      <c r="O334" s="299" t="s">
        <v>3802</v>
      </c>
      <c r="P334" s="392">
        <v>7.0000000000000001E-3</v>
      </c>
      <c r="Q334" s="167" t="s">
        <v>4820</v>
      </c>
      <c r="R334" s="417"/>
      <c r="S334" s="292" t="str">
        <f t="shared" si="35"/>
        <v>Não Qualificado</v>
      </c>
      <c r="T334" s="292" t="s">
        <v>146</v>
      </c>
      <c r="U334" s="299" t="s">
        <v>3816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3785</v>
      </c>
      <c r="B335" s="104" t="s">
        <v>1873</v>
      </c>
      <c r="C335" s="390" t="s">
        <v>1871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3788</v>
      </c>
      <c r="K335" s="293" t="s">
        <v>153</v>
      </c>
      <c r="L335" s="415">
        <v>44340</v>
      </c>
      <c r="M335" s="415">
        <v>44340</v>
      </c>
      <c r="N335" s="299"/>
      <c r="O335" s="299" t="s">
        <v>3809</v>
      </c>
      <c r="P335" s="388">
        <v>2.5000000000000001E-2</v>
      </c>
      <c r="Q335" s="420" t="s">
        <v>4821</v>
      </c>
      <c r="R335" s="417"/>
      <c r="S335" s="292" t="str">
        <f t="shared" si="35"/>
        <v/>
      </c>
      <c r="T335" s="292" t="s">
        <v>146</v>
      </c>
      <c r="U335" s="292" t="s">
        <v>3797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3785</v>
      </c>
      <c r="B336" s="104" t="s">
        <v>1873</v>
      </c>
      <c r="C336" s="122" t="s">
        <v>1871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153</v>
      </c>
      <c r="K336" s="293" t="s">
        <v>153</v>
      </c>
      <c r="L336" s="415">
        <v>44265</v>
      </c>
      <c r="M336" s="415">
        <v>44265</v>
      </c>
      <c r="N336" s="292"/>
      <c r="O336" s="292" t="s">
        <v>3802</v>
      </c>
      <c r="P336" s="388">
        <v>7.0000000000000001E-3</v>
      </c>
      <c r="Q336" s="420" t="s">
        <v>4822</v>
      </c>
      <c r="R336" s="417"/>
      <c r="S336" s="292" t="str">
        <f t="shared" si="35"/>
        <v>Não Qualificado</v>
      </c>
      <c r="T336" s="292" t="s">
        <v>146</v>
      </c>
      <c r="U336" s="292" t="s">
        <v>3797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3148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3785</v>
      </c>
      <c r="B337" s="104" t="s">
        <v>4823</v>
      </c>
      <c r="C337" s="390" t="s">
        <v>4824</v>
      </c>
      <c r="D337" s="299">
        <v>2580097</v>
      </c>
      <c r="E337" s="292" t="s">
        <v>19</v>
      </c>
      <c r="F337" s="292" t="s">
        <v>20</v>
      </c>
      <c r="G337" s="292" t="s">
        <v>3683</v>
      </c>
      <c r="H337" s="292" t="str">
        <f>IFERROR(VLOOKUP(G337,'Cadastro de assessores'!A:B,2,FALSE),"Não Cadastrado")</f>
        <v>18266</v>
      </c>
      <c r="I337" s="292"/>
      <c r="J337" s="24" t="s">
        <v>144</v>
      </c>
      <c r="K337" s="292" t="s">
        <v>3794</v>
      </c>
      <c r="L337" s="391">
        <v>44341</v>
      </c>
      <c r="M337" s="391">
        <v>44341</v>
      </c>
      <c r="N337" s="387">
        <v>44788</v>
      </c>
      <c r="O337" s="299" t="s">
        <v>4825</v>
      </c>
      <c r="P337" s="388">
        <v>2.5000000000000001E-2</v>
      </c>
      <c r="Q337" s="420" t="s">
        <v>4826</v>
      </c>
      <c r="R337" s="417"/>
      <c r="S337" s="292" t="str">
        <f t="shared" si="35"/>
        <v/>
      </c>
      <c r="T337" s="292" t="s">
        <v>146</v>
      </c>
      <c r="U337" s="292" t="s">
        <v>3797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3785</v>
      </c>
      <c r="B338" s="104" t="s">
        <v>4827</v>
      </c>
      <c r="C338" s="390" t="s">
        <v>4828</v>
      </c>
      <c r="D338" s="299">
        <v>6130739</v>
      </c>
      <c r="E338" s="292" t="s">
        <v>19</v>
      </c>
      <c r="F338" s="292" t="s">
        <v>49</v>
      </c>
      <c r="G338" s="299" t="s">
        <v>329</v>
      </c>
      <c r="H338" s="299" t="str">
        <f>IFERROR(VLOOKUP(G338,'Cadastro de assessores'!A:B,2,FALSE),"Não Cadastrado")</f>
        <v>18009</v>
      </c>
      <c r="I338" s="299"/>
      <c r="J338" s="24" t="s">
        <v>144</v>
      </c>
      <c r="K338" s="292" t="s">
        <v>3794</v>
      </c>
      <c r="L338" s="387">
        <v>44424</v>
      </c>
      <c r="M338" s="387">
        <v>44424</v>
      </c>
      <c r="N338" s="391">
        <v>44642</v>
      </c>
      <c r="O338" s="299" t="s">
        <v>4019</v>
      </c>
      <c r="P338" s="388">
        <v>0.02</v>
      </c>
      <c r="Q338" s="420" t="s">
        <v>4829</v>
      </c>
      <c r="R338" s="417"/>
      <c r="S338" s="292" t="str">
        <f t="shared" si="35"/>
        <v>Não Qualificado</v>
      </c>
      <c r="T338" s="292" t="s">
        <v>146</v>
      </c>
      <c r="U338" s="299" t="s">
        <v>3846</v>
      </c>
      <c r="V338" s="299" t="s">
        <v>46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2933</v>
      </c>
      <c r="BE338" s="339" t="s">
        <v>2933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3785</v>
      </c>
      <c r="B339" s="104" t="s">
        <v>1890</v>
      </c>
      <c r="C339" s="390" t="s">
        <v>1888</v>
      </c>
      <c r="D339" s="299">
        <v>511539</v>
      </c>
      <c r="E339" s="293" t="s">
        <v>19</v>
      </c>
      <c r="F339" s="293" t="s">
        <v>49</v>
      </c>
      <c r="G339" s="293" t="s">
        <v>329</v>
      </c>
      <c r="H339" s="293" t="str">
        <f>IFERROR(VLOOKUP(G339,'Cadastro de assessores'!A:B,2,FALSE),"Não Cadastrado")</f>
        <v>18009</v>
      </c>
      <c r="I339" s="293"/>
      <c r="J339" s="24" t="s">
        <v>3788</v>
      </c>
      <c r="K339" s="293" t="s">
        <v>153</v>
      </c>
      <c r="L339" s="415">
        <v>44368</v>
      </c>
      <c r="M339" s="415">
        <v>44379</v>
      </c>
      <c r="N339" s="299"/>
      <c r="O339" s="299" t="s">
        <v>3978</v>
      </c>
      <c r="P339" s="388">
        <v>0.02</v>
      </c>
      <c r="Q339" s="420" t="s">
        <v>4830</v>
      </c>
      <c r="R339" s="417"/>
      <c r="S339" s="292" t="str">
        <f t="shared" si="35"/>
        <v>Não Qualificado</v>
      </c>
      <c r="T339" s="292" t="s">
        <v>146</v>
      </c>
      <c r="U339" s="299" t="s">
        <v>3846</v>
      </c>
      <c r="V339" s="299" t="s">
        <v>46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3785</v>
      </c>
      <c r="B340" s="104" t="s">
        <v>4831</v>
      </c>
      <c r="C340" s="122" t="s">
        <v>4832</v>
      </c>
      <c r="D340" s="292">
        <v>4687018</v>
      </c>
      <c r="E340" s="292" t="s">
        <v>64</v>
      </c>
      <c r="F340" s="292" t="s">
        <v>20</v>
      </c>
      <c r="G340" s="292" t="s">
        <v>4833</v>
      </c>
      <c r="H340" s="292" t="str">
        <f>IFERROR(VLOOKUP(G340,'Cadastro de assessores'!A:B,2,FALSE),"Não Cadastrado")</f>
        <v>1153</v>
      </c>
      <c r="I340" s="292"/>
      <c r="J340" s="24" t="s">
        <v>144</v>
      </c>
      <c r="K340" s="292" t="s">
        <v>3794</v>
      </c>
      <c r="L340" s="387">
        <v>44225</v>
      </c>
      <c r="M340" s="387">
        <v>44225</v>
      </c>
      <c r="N340" s="387">
        <v>44627</v>
      </c>
      <c r="O340" s="292" t="s">
        <v>3809</v>
      </c>
      <c r="P340" s="388">
        <v>2.5000000000000001E-2</v>
      </c>
      <c r="Q340" s="420" t="s">
        <v>4834</v>
      </c>
      <c r="R340" s="417"/>
      <c r="S340" s="292" t="str">
        <f t="shared" si="35"/>
        <v>Não Qualificado</v>
      </c>
      <c r="T340" s="292" t="s">
        <v>146</v>
      </c>
      <c r="U340" s="292" t="s">
        <v>3811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2933</v>
      </c>
      <c r="BE340" s="339" t="s">
        <v>2933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3785</v>
      </c>
      <c r="B341" s="104" t="s">
        <v>4835</v>
      </c>
      <c r="C341" s="122" t="s">
        <v>4836</v>
      </c>
      <c r="D341" s="292">
        <v>4637696</v>
      </c>
      <c r="E341" s="293" t="s">
        <v>19</v>
      </c>
      <c r="F341" s="293" t="s">
        <v>20</v>
      </c>
      <c r="G341" s="293" t="s">
        <v>2513</v>
      </c>
      <c r="H341" s="293" t="str">
        <f>IFERROR(VLOOKUP(G341,'Cadastro de assessores'!A:B,2,FALSE),"Não Cadastrado")</f>
        <v>18256</v>
      </c>
      <c r="I341" s="293"/>
      <c r="J341" s="24" t="s">
        <v>3788</v>
      </c>
      <c r="K341" s="293" t="s">
        <v>153</v>
      </c>
      <c r="L341" s="415">
        <v>44249</v>
      </c>
      <c r="M341" s="415">
        <v>44249</v>
      </c>
      <c r="N341" s="292"/>
      <c r="O341" s="292" t="s">
        <v>3795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146</v>
      </c>
      <c r="U341" s="292" t="s">
        <v>3797</v>
      </c>
      <c r="V341" s="292" t="s">
        <v>20</v>
      </c>
      <c r="W341" s="418" t="s">
        <v>3798</v>
      </c>
      <c r="X341" s="418" t="s">
        <v>3798</v>
      </c>
      <c r="Y341" s="418" t="s">
        <v>3798</v>
      </c>
      <c r="Z341" s="418" t="s">
        <v>3798</v>
      </c>
      <c r="AA341" s="418" t="s">
        <v>3798</v>
      </c>
      <c r="AB341" s="418" t="s">
        <v>3798</v>
      </c>
      <c r="AC341" s="418" t="s">
        <v>3798</v>
      </c>
      <c r="AD341" s="418" t="s">
        <v>3798</v>
      </c>
      <c r="AE341" s="418" t="s">
        <v>3798</v>
      </c>
      <c r="AF341" s="418" t="s">
        <v>3798</v>
      </c>
      <c r="AG341" s="418" t="s">
        <v>3798</v>
      </c>
      <c r="AH341" s="418" t="s">
        <v>3798</v>
      </c>
      <c r="AI341" s="418" t="s">
        <v>3798</v>
      </c>
      <c r="AJ341" s="418" t="s">
        <v>3798</v>
      </c>
      <c r="AK341" s="339" t="s">
        <v>3148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3785</v>
      </c>
      <c r="B342" s="104" t="s">
        <v>4837</v>
      </c>
      <c r="C342" s="122" t="s">
        <v>4838</v>
      </c>
      <c r="D342" s="292">
        <v>4644940</v>
      </c>
      <c r="E342" s="293" t="s">
        <v>2924</v>
      </c>
      <c r="F342" s="293" t="s">
        <v>20</v>
      </c>
      <c r="G342" s="293" t="s">
        <v>2924</v>
      </c>
      <c r="H342" s="293" t="str">
        <f>IFERROR(VLOOKUP(G342,'Cadastro de assessores'!A:B,2,FALSE),"Não Cadastrado")</f>
        <v>18986</v>
      </c>
      <c r="I342" s="293"/>
      <c r="J342" s="24" t="s">
        <v>3788</v>
      </c>
      <c r="K342" s="293" t="s">
        <v>153</v>
      </c>
      <c r="L342" s="416">
        <v>44186</v>
      </c>
      <c r="M342" s="416">
        <v>44195</v>
      </c>
      <c r="N342" s="292"/>
      <c r="O342" s="292" t="s">
        <v>3805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146</v>
      </c>
      <c r="U342" s="292" t="s">
        <v>3816</v>
      </c>
      <c r="V342" s="292" t="s">
        <v>20</v>
      </c>
      <c r="W342" s="418" t="s">
        <v>3798</v>
      </c>
      <c r="X342" s="418" t="s">
        <v>3798</v>
      </c>
      <c r="Y342" s="418" t="s">
        <v>3798</v>
      </c>
      <c r="Z342" s="418" t="s">
        <v>3798</v>
      </c>
      <c r="AA342" s="418" t="s">
        <v>3798</v>
      </c>
      <c r="AB342" s="418" t="s">
        <v>3798</v>
      </c>
      <c r="AC342" s="418" t="s">
        <v>3798</v>
      </c>
      <c r="AD342" s="418" t="s">
        <v>3798</v>
      </c>
      <c r="AE342" s="418" t="s">
        <v>3798</v>
      </c>
      <c r="AF342" s="418" t="s">
        <v>3798</v>
      </c>
      <c r="AG342" s="418" t="s">
        <v>3798</v>
      </c>
      <c r="AH342" s="418" t="s">
        <v>3798</v>
      </c>
      <c r="AI342" s="418" t="s">
        <v>3798</v>
      </c>
      <c r="AJ342" s="418" t="s">
        <v>3798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3785</v>
      </c>
      <c r="B343" s="104" t="s">
        <v>4839</v>
      </c>
      <c r="C343" s="441" t="s">
        <v>1898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3788</v>
      </c>
      <c r="K343" s="293" t="s">
        <v>153</v>
      </c>
      <c r="L343" s="423">
        <v>44782</v>
      </c>
      <c r="M343" s="423">
        <v>44774</v>
      </c>
      <c r="N343" s="299"/>
      <c r="O343" s="299" t="s">
        <v>3802</v>
      </c>
      <c r="P343" s="388">
        <v>7.0000000000000001E-3</v>
      </c>
      <c r="Q343" s="420" t="s">
        <v>3802</v>
      </c>
      <c r="R343" s="417"/>
      <c r="S343" s="292"/>
      <c r="T343" s="292" t="s">
        <v>146</v>
      </c>
      <c r="U343" s="292" t="s">
        <v>3797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3785</v>
      </c>
      <c r="B344" s="104" t="s">
        <v>1904</v>
      </c>
      <c r="C344" s="441" t="s">
        <v>1902</v>
      </c>
      <c r="D344" s="422">
        <v>7998263</v>
      </c>
      <c r="E344" s="293" t="s">
        <v>19</v>
      </c>
      <c r="F344" s="293" t="s">
        <v>49</v>
      </c>
      <c r="G344" s="293" t="s">
        <v>50</v>
      </c>
      <c r="H344" s="293">
        <f>IFERROR(VLOOKUP(G344,'Cadastro de assessores'!A:B,2,FALSE),"Não Cadastrado")</f>
        <v>12331</v>
      </c>
      <c r="I344" s="293"/>
      <c r="J344" s="24" t="s">
        <v>3788</v>
      </c>
      <c r="K344" s="293" t="s">
        <v>153</v>
      </c>
      <c r="L344" s="423">
        <v>44615</v>
      </c>
      <c r="M344" s="423">
        <v>44623</v>
      </c>
      <c r="N344" s="299"/>
      <c r="O344" s="299" t="s">
        <v>3802</v>
      </c>
      <c r="P344" s="388">
        <v>7.0000000000000001E-3</v>
      </c>
      <c r="Q344" s="420" t="s">
        <v>4840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146</v>
      </c>
      <c r="U344" s="292" t="s">
        <v>4077</v>
      </c>
      <c r="V344" s="292" t="s">
        <v>49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3785</v>
      </c>
      <c r="B345" s="104" t="s">
        <v>4841</v>
      </c>
      <c r="C345" s="122" t="s">
        <v>4842</v>
      </c>
      <c r="D345" s="292">
        <v>4697028</v>
      </c>
      <c r="E345" s="293" t="s">
        <v>64</v>
      </c>
      <c r="F345" s="293" t="s">
        <v>20</v>
      </c>
      <c r="G345" s="293" t="s">
        <v>4104</v>
      </c>
      <c r="H345" s="293" t="str">
        <f>IFERROR(VLOOKUP(G345,'Cadastro de assessores'!A:B,2,FALSE),"Não Cadastrado")</f>
        <v>19157</v>
      </c>
      <c r="I345" s="293"/>
      <c r="J345" s="24" t="s">
        <v>144</v>
      </c>
      <c r="K345" s="293" t="s">
        <v>153</v>
      </c>
      <c r="L345" s="416">
        <v>44189</v>
      </c>
      <c r="M345" s="416">
        <v>44195</v>
      </c>
      <c r="N345" s="292"/>
      <c r="O345" s="292" t="s">
        <v>3789</v>
      </c>
      <c r="P345" s="388">
        <v>0.02</v>
      </c>
      <c r="Q345" s="420"/>
      <c r="R345" s="417"/>
      <c r="S345" s="292" t="str">
        <f t="shared" si="36"/>
        <v/>
      </c>
      <c r="T345" s="292" t="s">
        <v>146</v>
      </c>
      <c r="U345" s="292" t="s">
        <v>4209</v>
      </c>
      <c r="V345" s="292" t="s">
        <v>20</v>
      </c>
      <c r="W345" s="418" t="s">
        <v>3798</v>
      </c>
      <c r="X345" s="418" t="s">
        <v>3798</v>
      </c>
      <c r="Y345" s="418" t="s">
        <v>3798</v>
      </c>
      <c r="Z345" s="418" t="s">
        <v>3798</v>
      </c>
      <c r="AA345" s="418" t="s">
        <v>3798</v>
      </c>
      <c r="AB345" s="418" t="s">
        <v>3798</v>
      </c>
      <c r="AC345" s="418" t="s">
        <v>3798</v>
      </c>
      <c r="AD345" s="418" t="s">
        <v>3798</v>
      </c>
      <c r="AE345" s="418" t="s">
        <v>3798</v>
      </c>
      <c r="AF345" s="418" t="s">
        <v>3798</v>
      </c>
      <c r="AG345" s="418" t="s">
        <v>3798</v>
      </c>
      <c r="AH345" s="418" t="s">
        <v>3798</v>
      </c>
      <c r="AI345" s="418" t="s">
        <v>3798</v>
      </c>
      <c r="AJ345" s="418" t="s">
        <v>3798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3785</v>
      </c>
      <c r="B346" s="104" t="s">
        <v>1907</v>
      </c>
      <c r="C346" s="122" t="s">
        <v>1905</v>
      </c>
      <c r="D346" s="292">
        <v>4945025</v>
      </c>
      <c r="E346" s="293" t="s">
        <v>19</v>
      </c>
      <c r="F346" s="293" t="s">
        <v>20</v>
      </c>
      <c r="G346" s="293" t="s">
        <v>3073</v>
      </c>
      <c r="H346" s="293" t="str">
        <f>IFERROR(VLOOKUP(G346,'Cadastro de assessores'!A:B,2,FALSE),"Não Cadastrado")</f>
        <v>18236</v>
      </c>
      <c r="I346" s="293"/>
      <c r="J346" s="24" t="s">
        <v>3788</v>
      </c>
      <c r="K346" s="293" t="s">
        <v>153</v>
      </c>
      <c r="L346" s="415">
        <v>44266</v>
      </c>
      <c r="M346" s="415">
        <v>44266</v>
      </c>
      <c r="N346" s="292"/>
      <c r="O346" s="292" t="s">
        <v>3805</v>
      </c>
      <c r="P346" s="388">
        <v>1.2E-2</v>
      </c>
      <c r="Q346" s="420" t="s">
        <v>4840</v>
      </c>
      <c r="R346" s="417"/>
      <c r="S346" s="292" t="str">
        <f t="shared" si="36"/>
        <v>Qualificado</v>
      </c>
      <c r="T346" s="292" t="s">
        <v>146</v>
      </c>
      <c r="U346" s="292" t="s">
        <v>3991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3785</v>
      </c>
      <c r="B347" s="104" t="s">
        <v>4843</v>
      </c>
      <c r="C347" s="86" t="s">
        <v>4844</v>
      </c>
      <c r="D347" s="299">
        <v>7438369</v>
      </c>
      <c r="E347" s="292" t="s">
        <v>64</v>
      </c>
      <c r="F347" s="292" t="s">
        <v>20</v>
      </c>
      <c r="G347" s="299" t="s">
        <v>3847</v>
      </c>
      <c r="H347" s="292" t="str">
        <f>IFERROR(VLOOKUP(G347,'Cadastro de assessores'!A:B,2,FALSE),"Não Cadastrado")</f>
        <v>12624</v>
      </c>
      <c r="I347" s="292"/>
      <c r="J347" s="24" t="s">
        <v>144</v>
      </c>
      <c r="K347" s="292" t="s">
        <v>3794</v>
      </c>
      <c r="L347" s="471">
        <v>44551</v>
      </c>
      <c r="M347" s="471">
        <v>44551</v>
      </c>
      <c r="N347" s="308">
        <v>44329</v>
      </c>
      <c r="O347" s="299" t="s">
        <v>3809</v>
      </c>
      <c r="P347" s="388">
        <v>2.5000000000000001E-2</v>
      </c>
      <c r="Q347" s="420" t="s">
        <v>4845</v>
      </c>
      <c r="R347" s="417"/>
      <c r="S347" s="292" t="str">
        <f t="shared" si="36"/>
        <v>Não Qualificado</v>
      </c>
      <c r="T347" s="292" t="s">
        <v>146</v>
      </c>
      <c r="U347" s="292" t="s">
        <v>3797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2933</v>
      </c>
      <c r="BE347" s="339" t="s">
        <v>2933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3785</v>
      </c>
      <c r="B348" s="104" t="s">
        <v>4843</v>
      </c>
      <c r="C348" s="86" t="s">
        <v>4844</v>
      </c>
      <c r="D348" s="299">
        <v>7542389</v>
      </c>
      <c r="E348" s="292" t="s">
        <v>64</v>
      </c>
      <c r="F348" s="292" t="s">
        <v>20</v>
      </c>
      <c r="G348" s="299" t="s">
        <v>3847</v>
      </c>
      <c r="H348" s="292" t="str">
        <f>IFERROR(VLOOKUP(G348,'Cadastro de assessores'!A:B,2,FALSE),"Não Cadastrado")</f>
        <v>12624</v>
      </c>
      <c r="I348" s="292"/>
      <c r="J348" s="24" t="s">
        <v>144</v>
      </c>
      <c r="K348" s="292" t="s">
        <v>3794</v>
      </c>
      <c r="L348" s="391">
        <v>44579</v>
      </c>
      <c r="M348" s="391">
        <v>44579</v>
      </c>
      <c r="N348" s="391">
        <v>44694</v>
      </c>
      <c r="O348" s="299" t="s">
        <v>3802</v>
      </c>
      <c r="P348" s="388">
        <v>7.0000000000000001E-3</v>
      </c>
      <c r="Q348" s="420" t="s">
        <v>4845</v>
      </c>
      <c r="R348" s="417"/>
      <c r="S348" s="292" t="str">
        <f t="shared" si="36"/>
        <v>Não Qualificado</v>
      </c>
      <c r="T348" s="292" t="s">
        <v>146</v>
      </c>
      <c r="U348" s="292" t="s">
        <v>3797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2933</v>
      </c>
      <c r="BE348" s="339" t="s">
        <v>2933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3785</v>
      </c>
      <c r="B349" s="104" t="s">
        <v>4846</v>
      </c>
      <c r="C349" s="122" t="s">
        <v>4847</v>
      </c>
      <c r="D349" s="292">
        <v>4455201</v>
      </c>
      <c r="E349" s="292" t="s">
        <v>64</v>
      </c>
      <c r="F349" s="292" t="s">
        <v>20</v>
      </c>
      <c r="G349" s="292" t="s">
        <v>3973</v>
      </c>
      <c r="H349" s="292" t="str">
        <f>IFERROR(VLOOKUP(G349,'Cadastro de assessores'!A:B,2,FALSE),"Não Cadastrado")</f>
        <v>16459</v>
      </c>
      <c r="I349" s="292"/>
      <c r="J349" s="24" t="s">
        <v>144</v>
      </c>
      <c r="K349" s="292" t="s">
        <v>3794</v>
      </c>
      <c r="L349" s="387">
        <v>44097</v>
      </c>
      <c r="M349" s="387">
        <v>44097</v>
      </c>
      <c r="N349" s="387">
        <v>44210</v>
      </c>
      <c r="O349" s="292" t="s">
        <v>3789</v>
      </c>
      <c r="P349" s="388">
        <v>0.02</v>
      </c>
      <c r="Q349" s="420" t="s">
        <v>4848</v>
      </c>
      <c r="R349" s="417"/>
      <c r="S349" s="292" t="str">
        <f t="shared" si="36"/>
        <v/>
      </c>
      <c r="T349" s="292" t="s">
        <v>146</v>
      </c>
      <c r="U349" s="292" t="s">
        <v>3816</v>
      </c>
      <c r="V349" s="292" t="s">
        <v>20</v>
      </c>
      <c r="W349" s="418" t="s">
        <v>3798</v>
      </c>
      <c r="X349" s="418" t="s">
        <v>3798</v>
      </c>
      <c r="Y349" s="418" t="s">
        <v>3798</v>
      </c>
      <c r="Z349" s="418" t="s">
        <v>3798</v>
      </c>
      <c r="AA349" s="418" t="s">
        <v>3798</v>
      </c>
      <c r="AB349" s="418" t="s">
        <v>3798</v>
      </c>
      <c r="AC349" s="418" t="s">
        <v>3798</v>
      </c>
      <c r="AD349" s="418" t="s">
        <v>3798</v>
      </c>
      <c r="AE349" s="418" t="s">
        <v>3798</v>
      </c>
      <c r="AF349" s="418" t="s">
        <v>3798</v>
      </c>
      <c r="AG349" s="418" t="s">
        <v>3798</v>
      </c>
      <c r="AH349" s="418" t="s">
        <v>4849</v>
      </c>
      <c r="AI349" s="418" t="s">
        <v>4850</v>
      </c>
      <c r="AJ349" s="418" t="s">
        <v>4851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2933</v>
      </c>
      <c r="BE349" s="339" t="s">
        <v>2933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3785</v>
      </c>
      <c r="B350" s="104" t="s">
        <v>1918</v>
      </c>
      <c r="C350" s="390" t="s">
        <v>1916</v>
      </c>
      <c r="D350" s="299">
        <v>8598875</v>
      </c>
      <c r="E350" s="293" t="s">
        <v>19</v>
      </c>
      <c r="F350" s="293" t="s">
        <v>20</v>
      </c>
      <c r="G350" s="299" t="s">
        <v>3641</v>
      </c>
      <c r="H350" s="293" t="str">
        <f>IFERROR(VLOOKUP(G350,'Cadastro de assessores'!A:B,2,FALSE),"Não Cadastrado")</f>
        <v>14739</v>
      </c>
      <c r="I350" s="293"/>
      <c r="J350" s="24" t="s">
        <v>3788</v>
      </c>
      <c r="K350" s="293" t="s">
        <v>153</v>
      </c>
      <c r="L350" s="423">
        <v>44699</v>
      </c>
      <c r="M350" s="423">
        <v>44708</v>
      </c>
      <c r="N350" s="299"/>
      <c r="O350" s="299" t="s">
        <v>4019</v>
      </c>
      <c r="P350" s="388">
        <v>0.02</v>
      </c>
      <c r="Q350" s="420" t="s">
        <v>4852</v>
      </c>
      <c r="R350" s="417"/>
      <c r="S350" s="292" t="str">
        <f t="shared" si="36"/>
        <v/>
      </c>
      <c r="T350" s="292" t="s">
        <v>146</v>
      </c>
      <c r="U350" s="299" t="s">
        <v>4326</v>
      </c>
      <c r="V350" s="292" t="s">
        <v>46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2933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3785</v>
      </c>
      <c r="B351" s="104" t="s">
        <v>1918</v>
      </c>
      <c r="C351" s="390" t="s">
        <v>1916</v>
      </c>
      <c r="D351" s="299">
        <v>8524764</v>
      </c>
      <c r="E351" s="293" t="s">
        <v>19</v>
      </c>
      <c r="F351" s="293" t="s">
        <v>20</v>
      </c>
      <c r="G351" s="299" t="s">
        <v>3641</v>
      </c>
      <c r="H351" s="293" t="str">
        <f>IFERROR(VLOOKUP(G351,'Cadastro de assessores'!A:B,2,FALSE),"Não Cadastrado")</f>
        <v>14739</v>
      </c>
      <c r="I351" s="293"/>
      <c r="J351" s="24" t="s">
        <v>3788</v>
      </c>
      <c r="K351" s="293" t="s">
        <v>153</v>
      </c>
      <c r="L351" s="423">
        <v>44691</v>
      </c>
      <c r="M351" s="423">
        <v>44698</v>
      </c>
      <c r="N351" s="299"/>
      <c r="O351" s="299" t="s">
        <v>3809</v>
      </c>
      <c r="P351" s="388">
        <v>2.5000000000000001E-2</v>
      </c>
      <c r="Q351" s="420" t="s">
        <v>4852</v>
      </c>
      <c r="R351" s="417"/>
      <c r="S351" s="292" t="str">
        <f t="shared" si="36"/>
        <v>Qualificado</v>
      </c>
      <c r="T351" s="292" t="s">
        <v>146</v>
      </c>
      <c r="U351" s="299" t="s">
        <v>4326</v>
      </c>
      <c r="V351" s="299" t="s">
        <v>46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3785</v>
      </c>
      <c r="B352" s="104" t="s">
        <v>4853</v>
      </c>
      <c r="C352" s="472" t="s">
        <v>4854</v>
      </c>
      <c r="D352" s="473">
        <v>5686058</v>
      </c>
      <c r="E352" s="292" t="s">
        <v>19</v>
      </c>
      <c r="F352" s="292" t="s">
        <v>20</v>
      </c>
      <c r="G352" s="292" t="s">
        <v>4343</v>
      </c>
      <c r="H352" s="292" t="str">
        <f>IFERROR(VLOOKUP(G352,'Cadastro de assessores'!A:B,2,FALSE),"Não Cadastrado")</f>
        <v>16130</v>
      </c>
      <c r="I352" s="292"/>
      <c r="J352" s="24" t="s">
        <v>144</v>
      </c>
      <c r="K352" s="292" t="s">
        <v>3794</v>
      </c>
      <c r="L352" s="387">
        <v>44370</v>
      </c>
      <c r="M352" s="387">
        <v>44370</v>
      </c>
      <c r="N352" s="387">
        <v>44768</v>
      </c>
      <c r="O352" s="292" t="s">
        <v>3802</v>
      </c>
      <c r="P352" s="388">
        <v>7.0000000000000001E-3</v>
      </c>
      <c r="Q352" s="420" t="s">
        <v>4855</v>
      </c>
      <c r="R352" s="417"/>
      <c r="S352" s="292" t="str">
        <f t="shared" si="36"/>
        <v>Não Qualificado</v>
      </c>
      <c r="T352" s="292" t="s">
        <v>146</v>
      </c>
      <c r="U352" s="299" t="s">
        <v>3832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3785</v>
      </c>
      <c r="B353" s="104" t="s">
        <v>1926</v>
      </c>
      <c r="C353" s="122" t="s">
        <v>4856</v>
      </c>
      <c r="D353" s="292">
        <v>4899222</v>
      </c>
      <c r="E353" s="293" t="s">
        <v>19</v>
      </c>
      <c r="F353" s="293" t="s">
        <v>49</v>
      </c>
      <c r="G353" s="293" t="s">
        <v>278</v>
      </c>
      <c r="H353" s="293" t="str">
        <f>IFERROR(VLOOKUP(G353,'Cadastro de assessores'!A:B,2,FALSE),"Não Cadastrado")</f>
        <v>17831</v>
      </c>
      <c r="I353" s="293"/>
      <c r="J353" s="24" t="s">
        <v>153</v>
      </c>
      <c r="K353" s="293" t="s">
        <v>153</v>
      </c>
      <c r="L353" s="423">
        <v>44714</v>
      </c>
      <c r="M353" s="423">
        <v>44714</v>
      </c>
      <c r="N353" s="299"/>
      <c r="O353" s="299" t="s">
        <v>3809</v>
      </c>
      <c r="P353" s="388">
        <v>2.5000000000000001E-2</v>
      </c>
      <c r="Q353" s="420" t="s">
        <v>4857</v>
      </c>
      <c r="R353" s="417"/>
      <c r="S353" s="292" t="str">
        <f t="shared" si="36"/>
        <v/>
      </c>
      <c r="T353" s="292" t="s">
        <v>146</v>
      </c>
      <c r="U353" s="292" t="s">
        <v>3841</v>
      </c>
      <c r="V353" s="292" t="s">
        <v>49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3785</v>
      </c>
      <c r="B354" s="104" t="s">
        <v>4858</v>
      </c>
      <c r="C354" s="122" t="s">
        <v>4859</v>
      </c>
      <c r="D354" s="292">
        <v>4402972</v>
      </c>
      <c r="E354" s="293" t="s">
        <v>2924</v>
      </c>
      <c r="F354" s="293" t="s">
        <v>20</v>
      </c>
      <c r="G354" s="293" t="s">
        <v>2924</v>
      </c>
      <c r="H354" s="293" t="str">
        <f>IFERROR(VLOOKUP(G354,'Cadastro de assessores'!A:B,2,FALSE),"Não Cadastrado")</f>
        <v>18986</v>
      </c>
      <c r="I354" s="293"/>
      <c r="J354" s="24" t="s">
        <v>3788</v>
      </c>
      <c r="K354" s="292" t="s">
        <v>162</v>
      </c>
      <c r="L354" s="415">
        <v>44063</v>
      </c>
      <c r="M354" s="415">
        <v>44068</v>
      </c>
      <c r="N354" s="292"/>
      <c r="O354" s="292" t="s">
        <v>3795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146</v>
      </c>
      <c r="U354" s="292" t="s">
        <v>3859</v>
      </c>
      <c r="V354" s="292" t="s">
        <v>20</v>
      </c>
      <c r="W354" s="418" t="s">
        <v>3798</v>
      </c>
      <c r="X354" s="418" t="s">
        <v>3798</v>
      </c>
      <c r="Y354" s="418" t="s">
        <v>3798</v>
      </c>
      <c r="Z354" s="418" t="s">
        <v>3798</v>
      </c>
      <c r="AA354" s="418" t="s">
        <v>3798</v>
      </c>
      <c r="AB354" s="418" t="s">
        <v>3798</v>
      </c>
      <c r="AC354" s="418" t="s">
        <v>3798</v>
      </c>
      <c r="AD354" s="418" t="s">
        <v>3798</v>
      </c>
      <c r="AE354" s="418" t="s">
        <v>3798</v>
      </c>
      <c r="AF354" s="418" t="s">
        <v>3798</v>
      </c>
      <c r="AG354" s="418" t="s">
        <v>4860</v>
      </c>
      <c r="AH354" s="418" t="s">
        <v>4861</v>
      </c>
      <c r="AI354" s="418" t="s">
        <v>4862</v>
      </c>
      <c r="AJ354" s="418" t="s">
        <v>4863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2933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3785</v>
      </c>
      <c r="B355" s="104" t="s">
        <v>4864</v>
      </c>
      <c r="C355" s="122" t="s">
        <v>4865</v>
      </c>
      <c r="D355" s="292">
        <v>4681835</v>
      </c>
      <c r="E355" s="292" t="s">
        <v>64</v>
      </c>
      <c r="F355" s="292" t="s">
        <v>20</v>
      </c>
      <c r="G355" s="292" t="s">
        <v>3973</v>
      </c>
      <c r="H355" s="292" t="str">
        <f>IFERROR(VLOOKUP(G355,'Cadastro de assessores'!A:B,2,FALSE),"Não Cadastrado")</f>
        <v>16459</v>
      </c>
      <c r="I355" s="292"/>
      <c r="J355" s="24" t="s">
        <v>144</v>
      </c>
      <c r="K355" s="292" t="s">
        <v>3794</v>
      </c>
      <c r="L355" s="387">
        <v>44204</v>
      </c>
      <c r="M355" s="387">
        <v>44204</v>
      </c>
      <c r="N355" s="387">
        <v>44713</v>
      </c>
      <c r="O355" s="292" t="s">
        <v>3789</v>
      </c>
      <c r="P355" s="388">
        <v>0.02</v>
      </c>
      <c r="Q355" s="420" t="s">
        <v>4866</v>
      </c>
      <c r="R355" s="417"/>
      <c r="S355" s="292" t="str">
        <f t="shared" si="36"/>
        <v>Não Qualificado</v>
      </c>
      <c r="T355" s="292" t="s">
        <v>146</v>
      </c>
      <c r="U355" s="292" t="s">
        <v>3797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2933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3785</v>
      </c>
      <c r="B356" s="104" t="s">
        <v>4867</v>
      </c>
      <c r="C356" s="122" t="s">
        <v>4868</v>
      </c>
      <c r="D356" s="292">
        <v>4557602</v>
      </c>
      <c r="E356" s="293" t="s">
        <v>64</v>
      </c>
      <c r="F356" s="293" t="s">
        <v>20</v>
      </c>
      <c r="G356" s="293" t="s">
        <v>73</v>
      </c>
      <c r="H356" s="293" t="str">
        <f>IFERROR(VLOOKUP(G356,'Cadastro de assessores'!A:B,2,FALSE),"Não Cadastrado")</f>
        <v>17243</v>
      </c>
      <c r="I356" s="293"/>
      <c r="J356" s="24" t="s">
        <v>3788</v>
      </c>
      <c r="K356" s="293" t="s">
        <v>153</v>
      </c>
      <c r="L356" s="415">
        <v>44165</v>
      </c>
      <c r="M356" s="415">
        <v>44169</v>
      </c>
      <c r="N356" s="292"/>
      <c r="O356" s="292" t="s">
        <v>3789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146</v>
      </c>
      <c r="U356" s="292" t="s">
        <v>3929</v>
      </c>
      <c r="V356" s="292" t="s">
        <v>20</v>
      </c>
      <c r="W356" s="418" t="s">
        <v>3798</v>
      </c>
      <c r="X356" s="418" t="s">
        <v>3798</v>
      </c>
      <c r="Y356" s="418" t="s">
        <v>3798</v>
      </c>
      <c r="Z356" s="418" t="s">
        <v>3798</v>
      </c>
      <c r="AA356" s="418" t="s">
        <v>3798</v>
      </c>
      <c r="AB356" s="418" t="s">
        <v>3798</v>
      </c>
      <c r="AC356" s="418" t="s">
        <v>3798</v>
      </c>
      <c r="AD356" s="418" t="s">
        <v>3798</v>
      </c>
      <c r="AE356" s="418" t="s">
        <v>3798</v>
      </c>
      <c r="AF356" s="418" t="s">
        <v>3798</v>
      </c>
      <c r="AG356" s="418" t="s">
        <v>3798</v>
      </c>
      <c r="AH356" s="418" t="s">
        <v>3798</v>
      </c>
      <c r="AI356" s="418" t="s">
        <v>3798</v>
      </c>
      <c r="AJ356" s="418" t="s">
        <v>3798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3785</v>
      </c>
      <c r="B357" s="104" t="s">
        <v>4869</v>
      </c>
      <c r="C357" s="390" t="s">
        <v>1969</v>
      </c>
      <c r="D357" s="307">
        <v>8993002</v>
      </c>
      <c r="E357" s="292" t="s">
        <v>19</v>
      </c>
      <c r="F357" s="292" t="s">
        <v>49</v>
      </c>
      <c r="G357" s="292" t="s">
        <v>167</v>
      </c>
      <c r="H357" s="293" t="str">
        <f>IFERROR(VLOOKUP(G357,'Cadastro de assessores'!A:B,2,FALSE),"Não Cadastrado")</f>
        <v>18890</v>
      </c>
      <c r="I357" s="293"/>
      <c r="J357" s="24" t="s">
        <v>3788</v>
      </c>
      <c r="K357" s="292" t="s">
        <v>153</v>
      </c>
      <c r="L357" s="387">
        <v>44768</v>
      </c>
      <c r="M357" s="387">
        <v>44769</v>
      </c>
      <c r="N357" s="391"/>
      <c r="O357" s="299" t="s">
        <v>4870</v>
      </c>
      <c r="P357" s="388">
        <v>0.01</v>
      </c>
      <c r="Q357" s="167" t="s">
        <v>3908</v>
      </c>
      <c r="R357" s="417"/>
      <c r="S357" s="292"/>
      <c r="T357" s="292" t="s">
        <v>146</v>
      </c>
      <c r="U357" s="306"/>
      <c r="V357" s="292" t="s">
        <v>39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3785</v>
      </c>
      <c r="B358" s="104" t="s">
        <v>4869</v>
      </c>
      <c r="C358" s="390" t="s">
        <v>1969</v>
      </c>
      <c r="D358" s="462">
        <v>8688674</v>
      </c>
      <c r="E358" s="292" t="s">
        <v>19</v>
      </c>
      <c r="F358" s="292" t="s">
        <v>49</v>
      </c>
      <c r="G358" s="292" t="s">
        <v>167</v>
      </c>
      <c r="H358" s="293" t="str">
        <f>IFERROR(VLOOKUP(G358,'Cadastro de assessores'!A:B,2,FALSE),"Não Cadastrado")</f>
        <v>18890</v>
      </c>
      <c r="I358" s="293"/>
      <c r="J358" s="24" t="s">
        <v>3788</v>
      </c>
      <c r="K358" s="292" t="s">
        <v>153</v>
      </c>
      <c r="L358" s="387">
        <v>44713</v>
      </c>
      <c r="M358" s="387">
        <v>44714</v>
      </c>
      <c r="N358" s="391"/>
      <c r="O358" s="299" t="s">
        <v>4465</v>
      </c>
      <c r="P358" s="388">
        <v>1.2E-2</v>
      </c>
      <c r="Q358" s="167" t="s">
        <v>3908</v>
      </c>
      <c r="R358" s="417"/>
      <c r="S358" s="292" t="s">
        <v>254</v>
      </c>
      <c r="T358" s="292" t="s">
        <v>146</v>
      </c>
      <c r="U358" s="306" t="s">
        <v>3841</v>
      </c>
      <c r="V358" s="292" t="s">
        <v>49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2933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3785</v>
      </c>
      <c r="B359" s="104" t="s">
        <v>4871</v>
      </c>
      <c r="C359" s="390" t="s">
        <v>4872</v>
      </c>
      <c r="D359" s="299">
        <v>5593800</v>
      </c>
      <c r="E359" s="292" t="s">
        <v>19</v>
      </c>
      <c r="F359" s="292" t="s">
        <v>49</v>
      </c>
      <c r="G359" s="292" t="s">
        <v>329</v>
      </c>
      <c r="H359" s="299" t="str">
        <f>IFERROR(VLOOKUP(G359,'Cadastro de assessores'!A:B,2,FALSE),"Não Cadastrado")</f>
        <v>18009</v>
      </c>
      <c r="I359" s="299"/>
      <c r="J359" s="24" t="s">
        <v>144</v>
      </c>
      <c r="K359" s="292" t="s">
        <v>3794</v>
      </c>
      <c r="L359" s="387">
        <v>44344</v>
      </c>
      <c r="M359" s="387">
        <v>44344</v>
      </c>
      <c r="N359" s="391">
        <v>44711</v>
      </c>
      <c r="O359" s="299" t="s">
        <v>3789</v>
      </c>
      <c r="P359" s="388">
        <v>0.02</v>
      </c>
      <c r="Q359" s="167" t="s">
        <v>4873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146</v>
      </c>
      <c r="U359" s="306" t="s">
        <v>3846</v>
      </c>
      <c r="V359" s="292" t="s">
        <v>46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2933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3785</v>
      </c>
      <c r="B360" s="104" t="s">
        <v>4874</v>
      </c>
      <c r="C360" s="390" t="s">
        <v>4875</v>
      </c>
      <c r="D360" s="299">
        <v>6493585</v>
      </c>
      <c r="E360" s="293" t="s">
        <v>64</v>
      </c>
      <c r="F360" s="293" t="s">
        <v>20</v>
      </c>
      <c r="G360" s="293" t="s">
        <v>3862</v>
      </c>
      <c r="H360" s="426" t="str">
        <f>IFERROR(VLOOKUP(G360,'Cadastro de assessores'!A:B,2,FALSE),"Não Cadastrado")</f>
        <v>1298</v>
      </c>
      <c r="I360" s="426"/>
      <c r="J360" s="24" t="s">
        <v>3788</v>
      </c>
      <c r="K360" s="293" t="s">
        <v>153</v>
      </c>
      <c r="L360" s="415">
        <v>44449</v>
      </c>
      <c r="M360" s="415">
        <v>44452</v>
      </c>
      <c r="N360" s="426"/>
      <c r="O360" s="426" t="s">
        <v>3805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146</v>
      </c>
      <c r="U360" s="307" t="s">
        <v>4094</v>
      </c>
      <c r="V360" s="292" t="s">
        <v>46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3785</v>
      </c>
      <c r="B361" s="104" t="s">
        <v>4876</v>
      </c>
      <c r="C361" s="390" t="s">
        <v>4877</v>
      </c>
      <c r="D361" s="299">
        <v>6980115</v>
      </c>
      <c r="E361" s="299" t="s">
        <v>19</v>
      </c>
      <c r="F361" s="299" t="s">
        <v>49</v>
      </c>
      <c r="G361" s="299" t="s">
        <v>4134</v>
      </c>
      <c r="H361" s="299" t="str">
        <f>IFERROR(VLOOKUP(G361,'Cadastro de assessores'!A:B,2,FALSE),"Não Cadastrado")</f>
        <v>14294</v>
      </c>
      <c r="I361" s="299"/>
      <c r="J361" s="24" t="s">
        <v>144</v>
      </c>
      <c r="K361" s="292" t="s">
        <v>3794</v>
      </c>
      <c r="L361" s="419">
        <v>44517</v>
      </c>
      <c r="M361" s="419">
        <v>44517</v>
      </c>
      <c r="N361" s="391">
        <v>44816</v>
      </c>
      <c r="O361" s="299" t="s">
        <v>3842</v>
      </c>
      <c r="P361" s="388">
        <v>8.0000000000000002E-3</v>
      </c>
      <c r="Q361" s="311" t="s">
        <v>4878</v>
      </c>
      <c r="R361" s="417"/>
      <c r="S361" s="292" t="str">
        <f t="shared" si="37"/>
        <v>Não Qualificado</v>
      </c>
      <c r="T361" s="292" t="s">
        <v>146</v>
      </c>
      <c r="U361" s="307" t="s">
        <v>4879</v>
      </c>
      <c r="V361" s="292" t="s">
        <v>46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3785</v>
      </c>
      <c r="B362" s="104" t="s">
        <v>4880</v>
      </c>
      <c r="C362" s="390" t="s">
        <v>4881</v>
      </c>
      <c r="D362" s="299">
        <v>7719774</v>
      </c>
      <c r="E362" s="293" t="s">
        <v>64</v>
      </c>
      <c r="F362" s="293" t="s">
        <v>20</v>
      </c>
      <c r="G362" s="293" t="s">
        <v>3853</v>
      </c>
      <c r="H362" s="426" t="str">
        <f>IFERROR(VLOOKUP(G362,'Cadastro de assessores'!A:B,2,FALSE),"Não Cadastrado")</f>
        <v>1441</v>
      </c>
      <c r="I362" s="426"/>
      <c r="J362" s="24" t="s">
        <v>144</v>
      </c>
      <c r="K362" s="293" t="s">
        <v>153</v>
      </c>
      <c r="L362" s="415">
        <v>44585</v>
      </c>
      <c r="M362" s="415">
        <v>44599</v>
      </c>
      <c r="N362" s="447">
        <v>44886</v>
      </c>
      <c r="O362" s="299" t="s">
        <v>3842</v>
      </c>
      <c r="P362" s="388">
        <v>8.0000000000000002E-3</v>
      </c>
      <c r="Q362" s="167" t="s">
        <v>4882</v>
      </c>
      <c r="R362" s="417"/>
      <c r="S362" s="292" t="str">
        <f t="shared" si="37"/>
        <v>Não Qualificado</v>
      </c>
      <c r="T362" s="292" t="s">
        <v>146</v>
      </c>
      <c r="U362" s="299" t="s">
        <v>4178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3785</v>
      </c>
      <c r="B363" s="104" t="s">
        <v>1989</v>
      </c>
      <c r="C363" s="390" t="s">
        <v>4883</v>
      </c>
      <c r="D363" s="299">
        <v>6604192</v>
      </c>
      <c r="E363" s="293" t="s">
        <v>19</v>
      </c>
      <c r="F363" s="293" t="s">
        <v>20</v>
      </c>
      <c r="G363" s="293" t="s">
        <v>801</v>
      </c>
      <c r="H363" s="293" t="str">
        <f>IFERROR(VLOOKUP(G363,'Cadastro de assessores'!A:B,2,FALSE),"Não Cadastrado")</f>
        <v>18467</v>
      </c>
      <c r="I363" s="293"/>
      <c r="J363" s="24" t="s">
        <v>3788</v>
      </c>
      <c r="K363" s="293" t="s">
        <v>153</v>
      </c>
      <c r="L363" s="415">
        <v>44460</v>
      </c>
      <c r="M363" s="415">
        <v>44460</v>
      </c>
      <c r="N363" s="299"/>
      <c r="O363" s="299" t="s">
        <v>3802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146</v>
      </c>
      <c r="U363" s="299" t="s">
        <v>4884</v>
      </c>
      <c r="V363" s="292" t="s">
        <v>46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3785</v>
      </c>
      <c r="B364" s="104" t="s">
        <v>1995</v>
      </c>
      <c r="C364" s="390" t="s">
        <v>4885</v>
      </c>
      <c r="D364" s="299">
        <v>6065019</v>
      </c>
      <c r="E364" s="293" t="s">
        <v>19</v>
      </c>
      <c r="F364" s="292" t="s">
        <v>49</v>
      </c>
      <c r="G364" s="292" t="s">
        <v>167</v>
      </c>
      <c r="H364" s="293" t="str">
        <f>IFERROR(VLOOKUP(G364,'Cadastro de assessores'!A:B,2,FALSE),"Não Cadastrado")</f>
        <v>18890</v>
      </c>
      <c r="I364" s="293"/>
      <c r="J364" s="24" t="s">
        <v>3788</v>
      </c>
      <c r="K364" s="292" t="s">
        <v>153</v>
      </c>
      <c r="L364" s="387">
        <v>44746</v>
      </c>
      <c r="M364" s="387">
        <v>44749</v>
      </c>
      <c r="N364" s="292"/>
      <c r="O364" s="292" t="s">
        <v>3802</v>
      </c>
      <c r="P364" s="388">
        <v>7.0000000000000001E-3</v>
      </c>
      <c r="Q364" s="420" t="s">
        <v>3908</v>
      </c>
      <c r="R364" s="417"/>
      <c r="S364" s="292" t="s">
        <v>254</v>
      </c>
      <c r="T364" s="292" t="s">
        <v>146</v>
      </c>
      <c r="U364" s="292" t="s">
        <v>3841</v>
      </c>
      <c r="V364" s="292" t="s">
        <v>49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2933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3785</v>
      </c>
      <c r="B365" s="104" t="s">
        <v>1999</v>
      </c>
      <c r="C365" s="390" t="s">
        <v>1996</v>
      </c>
      <c r="D365" s="299">
        <v>8688629</v>
      </c>
      <c r="E365" s="292" t="s">
        <v>19</v>
      </c>
      <c r="F365" s="292" t="s">
        <v>49</v>
      </c>
      <c r="G365" s="292" t="s">
        <v>167</v>
      </c>
      <c r="H365" s="293" t="str">
        <f>IFERROR(VLOOKUP(G365,'Cadastro de assessores'!A:B,2,FALSE),"Não Cadastrado")</f>
        <v>18890</v>
      </c>
      <c r="I365" s="293"/>
      <c r="J365" s="24" t="s">
        <v>3788</v>
      </c>
      <c r="K365" s="292" t="s">
        <v>153</v>
      </c>
      <c r="L365" s="387">
        <v>44712</v>
      </c>
      <c r="M365" s="387">
        <v>44714</v>
      </c>
      <c r="N365" s="292"/>
      <c r="O365" s="292" t="s">
        <v>4465</v>
      </c>
      <c r="P365" s="388">
        <v>1.2E-2</v>
      </c>
      <c r="Q365" s="420" t="s">
        <v>3908</v>
      </c>
      <c r="R365" s="417"/>
      <c r="S365" s="292"/>
      <c r="T365" s="292" t="s">
        <v>146</v>
      </c>
      <c r="U365" s="292" t="s">
        <v>3841</v>
      </c>
      <c r="V365" s="292" t="s">
        <v>49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2933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3785</v>
      </c>
      <c r="B366" s="104" t="s">
        <v>2004</v>
      </c>
      <c r="C366" s="122" t="s">
        <v>2001</v>
      </c>
      <c r="D366" s="292">
        <v>9268978</v>
      </c>
      <c r="E366" s="293" t="s">
        <v>19</v>
      </c>
      <c r="F366" s="293" t="s">
        <v>49</v>
      </c>
      <c r="G366" s="293" t="s">
        <v>50</v>
      </c>
      <c r="H366" s="293">
        <f>IFERROR(VLOOKUP(G366,'Cadastro de assessores'!A:B,2,FALSE),"Não Cadastrado")</f>
        <v>12331</v>
      </c>
      <c r="I366" s="293"/>
      <c r="J366" s="24" t="s">
        <v>3788</v>
      </c>
      <c r="K366" s="292"/>
      <c r="L366" s="387">
        <v>44826</v>
      </c>
      <c r="M366" s="387">
        <v>44832</v>
      </c>
      <c r="N366" s="292"/>
      <c r="O366" s="292" t="s">
        <v>3802</v>
      </c>
      <c r="P366" s="388">
        <v>0.01</v>
      </c>
      <c r="Q366" s="420" t="s">
        <v>4886</v>
      </c>
      <c r="R366" s="417"/>
      <c r="S366" s="292"/>
      <c r="T366" s="292"/>
      <c r="U366" s="292"/>
      <c r="V366" s="292" t="s">
        <v>49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3785</v>
      </c>
      <c r="B367" s="104" t="s">
        <v>4887</v>
      </c>
      <c r="C367" s="122" t="s">
        <v>4888</v>
      </c>
      <c r="D367" s="292">
        <v>4488691</v>
      </c>
      <c r="E367" s="293" t="s">
        <v>19</v>
      </c>
      <c r="F367" s="293" t="s">
        <v>20</v>
      </c>
      <c r="G367" s="293" t="s">
        <v>3793</v>
      </c>
      <c r="H367" s="293" t="str">
        <f>IFERROR(VLOOKUP(G367,'Cadastro de assessores'!A:B,2,FALSE),"Não Cadastrado")</f>
        <v>17679</v>
      </c>
      <c r="I367" s="293"/>
      <c r="J367" s="24" t="s">
        <v>3788</v>
      </c>
      <c r="K367" s="292" t="s">
        <v>162</v>
      </c>
      <c r="L367" s="292" t="s">
        <v>3148</v>
      </c>
      <c r="M367" s="436" t="s">
        <v>4177</v>
      </c>
      <c r="N367" s="292"/>
      <c r="O367" s="292" t="s">
        <v>3805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146</v>
      </c>
      <c r="U367" s="292" t="s">
        <v>3811</v>
      </c>
      <c r="V367" s="292" t="s">
        <v>20</v>
      </c>
      <c r="W367" s="418" t="s">
        <v>3798</v>
      </c>
      <c r="X367" s="418" t="s">
        <v>3798</v>
      </c>
      <c r="Y367" s="418" t="s">
        <v>3798</v>
      </c>
      <c r="Z367" s="418" t="s">
        <v>3798</v>
      </c>
      <c r="AA367" s="418" t="s">
        <v>3798</v>
      </c>
      <c r="AB367" s="418" t="s">
        <v>3798</v>
      </c>
      <c r="AC367" s="418" t="s">
        <v>3798</v>
      </c>
      <c r="AD367" s="418" t="s">
        <v>3798</v>
      </c>
      <c r="AE367" s="418" t="s">
        <v>3798</v>
      </c>
      <c r="AF367" s="418" t="s">
        <v>3798</v>
      </c>
      <c r="AG367" s="418" t="s">
        <v>3798</v>
      </c>
      <c r="AH367" s="418" t="s">
        <v>3798</v>
      </c>
      <c r="AI367" s="418" t="s">
        <v>3798</v>
      </c>
      <c r="AJ367" s="418" t="s">
        <v>3798</v>
      </c>
      <c r="AK367" s="339" t="s">
        <v>3148</v>
      </c>
      <c r="AL367" s="339"/>
      <c r="AM367" s="339" t="s">
        <v>3148</v>
      </c>
      <c r="AN367" s="339" t="s">
        <v>3148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2933</v>
      </c>
      <c r="BE367" s="339" t="s">
        <v>2933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3785</v>
      </c>
      <c r="B368" s="104" t="s">
        <v>2027</v>
      </c>
      <c r="C368" s="122" t="s">
        <v>4889</v>
      </c>
      <c r="D368" s="422">
        <v>3247402</v>
      </c>
      <c r="E368" s="293" t="s">
        <v>19</v>
      </c>
      <c r="F368" s="293" t="s">
        <v>49</v>
      </c>
      <c r="G368" s="293" t="s">
        <v>50</v>
      </c>
      <c r="H368" s="426">
        <f>IFERROR(VLOOKUP(G368,'Cadastro de assessores'!A:B,2,FALSE),"Não Cadastrado")</f>
        <v>12331</v>
      </c>
      <c r="I368" s="426"/>
      <c r="J368" s="24" t="s">
        <v>3788</v>
      </c>
      <c r="K368" s="293" t="s">
        <v>153</v>
      </c>
      <c r="L368" s="415">
        <v>44673</v>
      </c>
      <c r="M368" s="415">
        <v>44673</v>
      </c>
      <c r="N368" s="299"/>
      <c r="O368" s="299" t="s">
        <v>3805</v>
      </c>
      <c r="P368" s="388">
        <v>1.2E-2</v>
      </c>
      <c r="Q368" s="311" t="s">
        <v>4890</v>
      </c>
      <c r="R368" s="417"/>
      <c r="S368" s="292" t="str">
        <f t="shared" si="38"/>
        <v>Não Qualificado</v>
      </c>
      <c r="T368" s="292" t="s">
        <v>146</v>
      </c>
      <c r="U368" s="299" t="s">
        <v>3841</v>
      </c>
      <c r="V368" s="292" t="s">
        <v>49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3785</v>
      </c>
      <c r="B369" s="104" t="s">
        <v>2042</v>
      </c>
      <c r="C369" s="390" t="s">
        <v>4891</v>
      </c>
      <c r="D369" s="299">
        <v>6000381</v>
      </c>
      <c r="E369" s="293" t="s">
        <v>64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3788</v>
      </c>
      <c r="K369" s="293" t="s">
        <v>153</v>
      </c>
      <c r="L369" s="415">
        <v>44404</v>
      </c>
      <c r="M369" s="415">
        <v>44404</v>
      </c>
      <c r="N369" s="292"/>
      <c r="O369" s="292" t="s">
        <v>3805</v>
      </c>
      <c r="P369" s="388">
        <v>1.2E-2</v>
      </c>
      <c r="Q369" s="167" t="s">
        <v>4892</v>
      </c>
      <c r="R369" s="417"/>
      <c r="S369" s="292" t="str">
        <f t="shared" si="38"/>
        <v>Não Qualificado</v>
      </c>
      <c r="T369" s="292" t="s">
        <v>146</v>
      </c>
      <c r="U369" s="299" t="s">
        <v>3832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3785</v>
      </c>
      <c r="B370" s="104" t="s">
        <v>4893</v>
      </c>
      <c r="C370" s="390" t="s">
        <v>4894</v>
      </c>
      <c r="D370" s="299">
        <v>3081966</v>
      </c>
      <c r="E370" s="293" t="s">
        <v>19</v>
      </c>
      <c r="F370" s="293" t="s">
        <v>20</v>
      </c>
      <c r="G370" s="293" t="s">
        <v>450</v>
      </c>
      <c r="H370" s="299" t="str">
        <f>IFERROR(VLOOKUP(G370,'Cadastro de assessores'!A:B,2,FALSE),"Não Cadastrado")</f>
        <v>18993</v>
      </c>
      <c r="I370" s="299"/>
      <c r="J370" s="24" t="s">
        <v>3788</v>
      </c>
      <c r="K370" s="293" t="s">
        <v>153</v>
      </c>
      <c r="L370" s="416">
        <v>44488</v>
      </c>
      <c r="M370" s="416">
        <v>44498</v>
      </c>
      <c r="N370" s="299"/>
      <c r="O370" s="299" t="s">
        <v>3802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146</v>
      </c>
      <c r="U370" s="299" t="s">
        <v>4049</v>
      </c>
      <c r="V370" s="292" t="s">
        <v>887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3785</v>
      </c>
      <c r="B371" s="104" t="s">
        <v>4895</v>
      </c>
      <c r="C371" s="104" t="s">
        <v>4896</v>
      </c>
      <c r="D371" s="293">
        <v>4848711</v>
      </c>
      <c r="E371" s="293" t="s">
        <v>64</v>
      </c>
      <c r="F371" s="293" t="s">
        <v>20</v>
      </c>
      <c r="G371" s="293" t="s">
        <v>4067</v>
      </c>
      <c r="H371" s="293" t="str">
        <f>IFERROR(VLOOKUP(G371,'Cadastro de assessores'!A:B,2,FALSE),"Não Cadastrado")</f>
        <v>15049</v>
      </c>
      <c r="I371" s="293"/>
      <c r="J371" s="24" t="s">
        <v>3788</v>
      </c>
      <c r="K371" s="293" t="s">
        <v>153</v>
      </c>
      <c r="L371" s="415">
        <v>44236</v>
      </c>
      <c r="M371" s="415">
        <v>44236</v>
      </c>
      <c r="N371" s="292"/>
      <c r="O371" s="292" t="s">
        <v>3805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146</v>
      </c>
      <c r="U371" s="292" t="s">
        <v>3811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3798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3785</v>
      </c>
      <c r="B372" s="104" t="s">
        <v>3668</v>
      </c>
      <c r="C372" s="122" t="s">
        <v>3666</v>
      </c>
      <c r="D372" s="292">
        <v>3064790</v>
      </c>
      <c r="E372" s="292" t="s">
        <v>19</v>
      </c>
      <c r="F372" s="292" t="s">
        <v>20</v>
      </c>
      <c r="G372" s="292" t="s">
        <v>801</v>
      </c>
      <c r="H372" s="292" t="str">
        <f>IFERROR(VLOOKUP(G372,'Cadastro de assessores'!A:B,2,FALSE),"Não Cadastrado")</f>
        <v>18467</v>
      </c>
      <c r="I372" s="292"/>
      <c r="J372" s="24" t="s">
        <v>144</v>
      </c>
      <c r="K372" s="292" t="s">
        <v>3794</v>
      </c>
      <c r="L372" s="387">
        <v>43699</v>
      </c>
      <c r="M372" s="387">
        <v>43699</v>
      </c>
      <c r="N372" s="292"/>
      <c r="O372" s="292" t="s">
        <v>3795</v>
      </c>
      <c r="P372" s="388">
        <v>1.4999999999999999E-2</v>
      </c>
      <c r="Q372" s="420" t="s">
        <v>4897</v>
      </c>
      <c r="R372" s="417"/>
      <c r="S372" s="292" t="str">
        <f t="shared" si="38"/>
        <v>Não Qualificado</v>
      </c>
      <c r="T372" s="292" t="s">
        <v>146</v>
      </c>
      <c r="U372" s="292" t="s">
        <v>3967</v>
      </c>
      <c r="V372" s="292" t="s">
        <v>49</v>
      </c>
      <c r="W372" s="418" t="s">
        <v>4898</v>
      </c>
      <c r="X372" s="418"/>
      <c r="Y372" s="418" t="s">
        <v>4899</v>
      </c>
      <c r="Z372" s="418" t="s">
        <v>3798</v>
      </c>
      <c r="AA372" s="418" t="s">
        <v>3798</v>
      </c>
      <c r="AB372" s="418" t="s">
        <v>3798</v>
      </c>
      <c r="AC372" s="418" t="s">
        <v>3798</v>
      </c>
      <c r="AD372" s="418" t="s">
        <v>3798</v>
      </c>
      <c r="AE372" s="418" t="s">
        <v>3798</v>
      </c>
      <c r="AF372" s="418" t="s">
        <v>3798</v>
      </c>
      <c r="AG372" s="418" t="s">
        <v>3798</v>
      </c>
      <c r="AH372" s="418"/>
      <c r="AI372" s="418"/>
      <c r="AJ372" s="418"/>
      <c r="AK372" s="339"/>
      <c r="AL372" s="339"/>
      <c r="AM372" s="339" t="s">
        <v>3148</v>
      </c>
      <c r="AN372" s="339" t="s">
        <v>3148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2933</v>
      </c>
      <c r="BE372" s="339" t="s">
        <v>2933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3785</v>
      </c>
      <c r="B373" s="104" t="s">
        <v>2051</v>
      </c>
      <c r="C373" s="441" t="s">
        <v>4900</v>
      </c>
      <c r="D373" s="422">
        <v>188081</v>
      </c>
      <c r="E373" s="293" t="s">
        <v>19</v>
      </c>
      <c r="F373" s="293" t="s">
        <v>20</v>
      </c>
      <c r="G373" s="293" t="s">
        <v>200</v>
      </c>
      <c r="H373" s="292">
        <f>IFERROR(VLOOKUP(G373,'Cadastro de assessores'!A:B,2,FALSE),"Não Cadastrado")</f>
        <v>12332</v>
      </c>
      <c r="I373" s="292"/>
      <c r="J373" s="24" t="s">
        <v>3788</v>
      </c>
      <c r="K373" s="293" t="s">
        <v>153</v>
      </c>
      <c r="L373" s="387">
        <v>44770</v>
      </c>
      <c r="M373" s="387">
        <v>44774</v>
      </c>
      <c r="N373" s="292"/>
      <c r="O373" s="292" t="s">
        <v>3802</v>
      </c>
      <c r="P373" s="388">
        <v>7.0000000000000001E-3</v>
      </c>
      <c r="Q373" s="445"/>
      <c r="R373" s="417"/>
      <c r="S373" s="292"/>
      <c r="T373" s="292"/>
      <c r="U373" s="292"/>
      <c r="V373" s="292" t="s">
        <v>46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3785</v>
      </c>
      <c r="B374" s="104" t="s">
        <v>2056</v>
      </c>
      <c r="C374" s="441" t="s">
        <v>2053</v>
      </c>
      <c r="D374" s="422">
        <v>2834519</v>
      </c>
      <c r="E374" s="293" t="s">
        <v>19</v>
      </c>
      <c r="F374" s="293" t="s">
        <v>49</v>
      </c>
      <c r="G374" s="293" t="s">
        <v>50</v>
      </c>
      <c r="H374" s="426">
        <f>IFERROR(VLOOKUP(G374,'Cadastro de assessores'!A:B,2,FALSE),"Não Cadastrado")</f>
        <v>12331</v>
      </c>
      <c r="I374" s="426"/>
      <c r="J374" s="24" t="s">
        <v>3788</v>
      </c>
      <c r="K374" s="293" t="s">
        <v>153</v>
      </c>
      <c r="L374" s="387">
        <v>44596</v>
      </c>
      <c r="M374" s="387">
        <v>44614</v>
      </c>
      <c r="N374" s="292"/>
      <c r="O374" s="292" t="s">
        <v>3795</v>
      </c>
      <c r="P374" s="388">
        <v>1.4999999999999999E-2</v>
      </c>
      <c r="Q374" s="420" t="s">
        <v>4901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146</v>
      </c>
      <c r="U374" s="292" t="s">
        <v>3841</v>
      </c>
      <c r="V374" s="292" t="s">
        <v>49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3785</v>
      </c>
      <c r="B375" s="104">
        <v>7312126650</v>
      </c>
      <c r="C375" s="122" t="s">
        <v>4902</v>
      </c>
      <c r="D375" s="292">
        <v>4854627</v>
      </c>
      <c r="E375" s="292" t="s">
        <v>19</v>
      </c>
      <c r="F375" s="292" t="s">
        <v>49</v>
      </c>
      <c r="G375" s="292" t="s">
        <v>329</v>
      </c>
      <c r="H375" s="292" t="str">
        <f>IFERROR(VLOOKUP(G375,'Cadastro de assessores'!A:B,2,FALSE),"Não Cadastrado")</f>
        <v>18009</v>
      </c>
      <c r="I375" s="292"/>
      <c r="J375" s="24" t="s">
        <v>144</v>
      </c>
      <c r="K375" s="292" t="s">
        <v>3794</v>
      </c>
      <c r="L375" s="387">
        <v>44237</v>
      </c>
      <c r="M375" s="387">
        <v>44237</v>
      </c>
      <c r="N375" s="387">
        <v>44613</v>
      </c>
      <c r="O375" s="292" t="s">
        <v>3795</v>
      </c>
      <c r="P375" s="388">
        <v>1.4999999999999999E-2</v>
      </c>
      <c r="Q375" s="420" t="s">
        <v>4903</v>
      </c>
      <c r="R375" s="417"/>
      <c r="S375" s="292" t="str">
        <f t="shared" si="39"/>
        <v/>
      </c>
      <c r="T375" s="292" t="s">
        <v>146</v>
      </c>
      <c r="U375" s="292" t="s">
        <v>3846</v>
      </c>
      <c r="V375" s="292" t="s">
        <v>46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2933</v>
      </c>
      <c r="BE375" s="339" t="s">
        <v>2933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3785</v>
      </c>
      <c r="B376" s="104" t="s">
        <v>4904</v>
      </c>
      <c r="C376" s="390" t="s">
        <v>4905</v>
      </c>
      <c r="D376" s="299">
        <v>5378763</v>
      </c>
      <c r="E376" s="292" t="s">
        <v>19</v>
      </c>
      <c r="F376" s="292" t="s">
        <v>49</v>
      </c>
      <c r="G376" s="292" t="s">
        <v>329</v>
      </c>
      <c r="H376" s="292" t="str">
        <f>IFERROR(VLOOKUP(G376,'Cadastro de assessores'!A:B,2,FALSE),"Não Cadastrado")</f>
        <v>18009</v>
      </c>
      <c r="I376" s="292"/>
      <c r="J376" s="24" t="s">
        <v>144</v>
      </c>
      <c r="K376" s="292" t="s">
        <v>3794</v>
      </c>
      <c r="L376" s="292" t="s">
        <v>3148</v>
      </c>
      <c r="M376" s="292" t="s">
        <v>3148</v>
      </c>
      <c r="N376" s="387">
        <v>44619</v>
      </c>
      <c r="O376" s="292" t="s">
        <v>3809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146</v>
      </c>
      <c r="U376" s="292" t="s">
        <v>3846</v>
      </c>
      <c r="V376" s="292" t="s">
        <v>46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2933</v>
      </c>
      <c r="BE376" s="339" t="s">
        <v>2933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3785</v>
      </c>
      <c r="B377" s="104" t="s">
        <v>4906</v>
      </c>
      <c r="C377" s="390" t="s">
        <v>4907</v>
      </c>
      <c r="D377" s="299">
        <v>5947531</v>
      </c>
      <c r="E377" s="293" t="s">
        <v>19</v>
      </c>
      <c r="F377" s="293" t="s">
        <v>49</v>
      </c>
      <c r="G377" s="293" t="s">
        <v>329</v>
      </c>
      <c r="H377" s="293" t="str">
        <f>IFERROR(VLOOKUP(G377,'Cadastro de assessores'!A:B,2,FALSE),"Não Cadastrado")</f>
        <v>18009</v>
      </c>
      <c r="I377" s="293"/>
      <c r="J377" s="24" t="s">
        <v>3788</v>
      </c>
      <c r="K377" s="292" t="s">
        <v>162</v>
      </c>
      <c r="L377" s="292" t="s">
        <v>3148</v>
      </c>
      <c r="M377" s="436" t="s">
        <v>4177</v>
      </c>
      <c r="N377" s="299"/>
      <c r="O377" s="299" t="s">
        <v>3809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146</v>
      </c>
      <c r="U377" s="292" t="s">
        <v>3846</v>
      </c>
      <c r="V377" s="292" t="s">
        <v>46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2933</v>
      </c>
      <c r="BE377" s="339" t="s">
        <v>2933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3785</v>
      </c>
      <c r="B378" s="104" t="s">
        <v>4908</v>
      </c>
      <c r="C378" s="390" t="s">
        <v>4909</v>
      </c>
      <c r="D378" s="299">
        <v>5655163</v>
      </c>
      <c r="E378" s="292" t="s">
        <v>19</v>
      </c>
      <c r="F378" s="292" t="s">
        <v>49</v>
      </c>
      <c r="G378" s="292" t="s">
        <v>329</v>
      </c>
      <c r="H378" s="292" t="str">
        <f>IFERROR(VLOOKUP(G378,'Cadastro de assessores'!A:B,2,FALSE),"Não Cadastrado")</f>
        <v>18009</v>
      </c>
      <c r="I378" s="292"/>
      <c r="J378" s="24" t="s">
        <v>144</v>
      </c>
      <c r="K378" s="292" t="s">
        <v>3794</v>
      </c>
      <c r="L378" s="387"/>
      <c r="M378" s="387">
        <v>44369</v>
      </c>
      <c r="N378" s="447">
        <v>44545</v>
      </c>
      <c r="O378" s="299" t="s">
        <v>3809</v>
      </c>
      <c r="P378" s="388">
        <v>2.5000000000000001E-2</v>
      </c>
      <c r="Q378" s="440" t="s">
        <v>4910</v>
      </c>
      <c r="R378" s="417"/>
      <c r="S378" s="292" t="str">
        <f t="shared" si="39"/>
        <v>Não Qualificado</v>
      </c>
      <c r="T378" s="292" t="s">
        <v>146</v>
      </c>
      <c r="U378" s="307" t="s">
        <v>4911</v>
      </c>
      <c r="V378" s="292" t="s">
        <v>46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2933</v>
      </c>
      <c r="BE378" s="339" t="s">
        <v>2933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3785</v>
      </c>
      <c r="B379" s="104" t="s">
        <v>4912</v>
      </c>
      <c r="C379" s="441" t="s">
        <v>4913</v>
      </c>
      <c r="D379" s="426">
        <v>7048589</v>
      </c>
      <c r="E379" s="293" t="s">
        <v>19</v>
      </c>
      <c r="F379" s="293" t="s">
        <v>49</v>
      </c>
      <c r="G379" s="293" t="s">
        <v>278</v>
      </c>
      <c r="H379" s="293" t="str">
        <f>IFERROR(VLOOKUP(G379,'Cadastro de assessores'!A:B,2,FALSE),"Não Cadastrado")</f>
        <v>17831</v>
      </c>
      <c r="I379" s="293"/>
      <c r="J379" s="24" t="s">
        <v>3788</v>
      </c>
      <c r="K379" s="292" t="s">
        <v>153</v>
      </c>
      <c r="L379" s="415">
        <v>44508</v>
      </c>
      <c r="M379" s="415">
        <v>44508</v>
      </c>
      <c r="N379" s="299"/>
      <c r="O379" s="299" t="s">
        <v>3805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146</v>
      </c>
      <c r="U379" s="292" t="s">
        <v>3967</v>
      </c>
      <c r="V379" s="292" t="s">
        <v>49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3785</v>
      </c>
      <c r="B380" s="104" t="s">
        <v>4914</v>
      </c>
      <c r="C380" s="441" t="s">
        <v>4915</v>
      </c>
      <c r="D380" s="293">
        <v>3502759</v>
      </c>
      <c r="E380" s="293" t="s">
        <v>19</v>
      </c>
      <c r="F380" s="293" t="s">
        <v>49</v>
      </c>
      <c r="G380" s="293" t="s">
        <v>50</v>
      </c>
      <c r="H380" s="293"/>
      <c r="I380" s="293"/>
      <c r="J380" s="24" t="s">
        <v>3788</v>
      </c>
      <c r="K380" s="292"/>
      <c r="L380" s="416"/>
      <c r="M380" s="293"/>
      <c r="N380" s="299"/>
      <c r="O380" s="299" t="s">
        <v>3795</v>
      </c>
      <c r="P380" s="388">
        <v>1.4999999999999999E-2</v>
      </c>
      <c r="Q380" s="167"/>
      <c r="R380" s="417"/>
      <c r="S380" s="292"/>
      <c r="T380" s="292"/>
      <c r="U380" s="299"/>
      <c r="V380" s="292" t="s">
        <v>49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3785</v>
      </c>
      <c r="B381" s="104" t="s">
        <v>4916</v>
      </c>
      <c r="C381" s="441" t="s">
        <v>4917</v>
      </c>
      <c r="D381" s="293">
        <v>9281869</v>
      </c>
      <c r="E381" s="293" t="s">
        <v>19</v>
      </c>
      <c r="F381" s="293" t="s">
        <v>34</v>
      </c>
      <c r="G381" s="293" t="s">
        <v>4918</v>
      </c>
      <c r="H381" s="293">
        <f>IFERROR(VLOOKUP(G381,'Cadastro de assessores'!A:B,2,FALSE),"Não Cadastrado")</f>
        <v>12360</v>
      </c>
      <c r="I381" s="293"/>
      <c r="J381" s="24" t="s">
        <v>144</v>
      </c>
      <c r="K381" s="292"/>
      <c r="L381" s="416">
        <v>44831</v>
      </c>
      <c r="M381" s="416">
        <v>44831</v>
      </c>
      <c r="N381" s="299"/>
      <c r="O381" s="299" t="s">
        <v>3809</v>
      </c>
      <c r="P381" s="388">
        <v>2.5000000000000001E-2</v>
      </c>
      <c r="Q381" s="167" t="s">
        <v>4919</v>
      </c>
      <c r="R381" s="417"/>
      <c r="S381" s="292"/>
      <c r="T381" s="292"/>
      <c r="U381" s="299"/>
      <c r="V381" s="292" t="s">
        <v>49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3785</v>
      </c>
      <c r="B382" s="104" t="s">
        <v>2075</v>
      </c>
      <c r="C382" s="441" t="s">
        <v>2073</v>
      </c>
      <c r="D382" s="293">
        <v>4006849</v>
      </c>
      <c r="E382" s="293" t="s">
        <v>19</v>
      </c>
      <c r="F382" s="293" t="s">
        <v>49</v>
      </c>
      <c r="G382" s="293" t="s">
        <v>329</v>
      </c>
      <c r="H382" s="293" t="str">
        <f>IFERROR(VLOOKUP(G382,'Cadastro de assessores'!A:B,2,FALSE),"Não Cadastrado")</f>
        <v>18009</v>
      </c>
      <c r="I382" s="293"/>
      <c r="J382" s="24" t="s">
        <v>3788</v>
      </c>
      <c r="K382" s="292" t="s">
        <v>153</v>
      </c>
      <c r="L382" s="416">
        <v>44517</v>
      </c>
      <c r="M382" s="416">
        <v>44517</v>
      </c>
      <c r="N382" s="299"/>
      <c r="O382" s="299" t="s">
        <v>3795</v>
      </c>
      <c r="P382" s="388">
        <v>1.4999999999999999E-2</v>
      </c>
      <c r="Q382" s="167" t="s">
        <v>4076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146</v>
      </c>
      <c r="U382" s="299" t="s">
        <v>4077</v>
      </c>
      <c r="V382" s="292" t="s">
        <v>49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3785</v>
      </c>
      <c r="B383" s="104" t="s">
        <v>4920</v>
      </c>
      <c r="C383" s="122" t="s">
        <v>4921</v>
      </c>
      <c r="D383" s="292">
        <v>4017894</v>
      </c>
      <c r="E383" s="292" t="s">
        <v>19</v>
      </c>
      <c r="F383" s="292" t="s">
        <v>20</v>
      </c>
      <c r="G383" s="292" t="s">
        <v>4301</v>
      </c>
      <c r="H383" s="292" t="str">
        <f>IFERROR(VLOOKUP(G383,'Cadastro de assessores'!A:B,2,FALSE),"Não Cadastrado")</f>
        <v>12846</v>
      </c>
      <c r="I383" s="292"/>
      <c r="J383" s="24" t="s">
        <v>144</v>
      </c>
      <c r="K383" s="292" t="s">
        <v>3794</v>
      </c>
      <c r="L383" s="387"/>
      <c r="M383" s="387">
        <v>44291</v>
      </c>
      <c r="N383" s="387">
        <v>44378</v>
      </c>
      <c r="O383" s="292" t="s">
        <v>3809</v>
      </c>
      <c r="P383" s="388">
        <v>0.01</v>
      </c>
      <c r="Q383" s="420" t="s">
        <v>4302</v>
      </c>
      <c r="R383" s="417"/>
      <c r="S383" s="292" t="str">
        <f t="shared" si="40"/>
        <v>Não Qualificado</v>
      </c>
      <c r="T383" s="292" t="s">
        <v>146</v>
      </c>
      <c r="U383" s="292" t="s">
        <v>3967</v>
      </c>
      <c r="V383" s="292" t="s">
        <v>49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2933</v>
      </c>
      <c r="BE383" s="339" t="s">
        <v>2933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3785</v>
      </c>
      <c r="B384" s="104" t="s">
        <v>3080</v>
      </c>
      <c r="C384" s="122" t="s">
        <v>4922</v>
      </c>
      <c r="D384" s="292">
        <v>2172838</v>
      </c>
      <c r="E384" s="292" t="s">
        <v>19</v>
      </c>
      <c r="F384" s="292" t="s">
        <v>20</v>
      </c>
      <c r="G384" s="292" t="s">
        <v>3073</v>
      </c>
      <c r="H384" s="292" t="str">
        <f>IFERROR(VLOOKUP(G384,'Cadastro de assessores'!A:B,2,FALSE),"Não Cadastrado")</f>
        <v>18236</v>
      </c>
      <c r="I384" s="292"/>
      <c r="J384" s="24" t="s">
        <v>144</v>
      </c>
      <c r="K384" s="292" t="s">
        <v>3794</v>
      </c>
      <c r="L384" s="387"/>
      <c r="M384" s="387">
        <v>43671</v>
      </c>
      <c r="N384" s="292" t="s">
        <v>3891</v>
      </c>
      <c r="O384" s="292" t="s">
        <v>3809</v>
      </c>
      <c r="P384" s="388">
        <v>1E-4</v>
      </c>
      <c r="Q384" s="167" t="s">
        <v>3892</v>
      </c>
      <c r="R384" s="417"/>
      <c r="S384" s="292" t="str">
        <f t="shared" si="40"/>
        <v>Não Qualificado</v>
      </c>
      <c r="T384" s="292" t="s">
        <v>188</v>
      </c>
      <c r="U384" s="292" t="s">
        <v>3811</v>
      </c>
      <c r="V384" s="292" t="s">
        <v>20</v>
      </c>
      <c r="W384" s="418" t="s">
        <v>4923</v>
      </c>
      <c r="X384" s="418"/>
      <c r="Y384" s="418" t="s">
        <v>4924</v>
      </c>
      <c r="Z384" s="418" t="s">
        <v>3798</v>
      </c>
      <c r="AA384" s="418" t="s">
        <v>3798</v>
      </c>
      <c r="AB384" s="418" t="s">
        <v>3798</v>
      </c>
      <c r="AC384" s="418" t="s">
        <v>3798</v>
      </c>
      <c r="AD384" s="418" t="s">
        <v>3798</v>
      </c>
      <c r="AE384" s="418" t="s">
        <v>3798</v>
      </c>
      <c r="AF384" s="418" t="s">
        <v>3798</v>
      </c>
      <c r="AG384" s="418" t="s">
        <v>3798</v>
      </c>
      <c r="AH384" s="418"/>
      <c r="AI384" s="418" t="s">
        <v>3798</v>
      </c>
      <c r="AJ384" s="418"/>
      <c r="AK384" s="339"/>
      <c r="AL384" s="339"/>
      <c r="AM384" s="339" t="s">
        <v>3148</v>
      </c>
      <c r="AN384" s="339" t="s">
        <v>3148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2933</v>
      </c>
      <c r="BE384" s="339" t="s">
        <v>2933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3785</v>
      </c>
      <c r="B385" s="104" t="s">
        <v>4925</v>
      </c>
      <c r="C385" s="122" t="s">
        <v>4926</v>
      </c>
      <c r="D385" s="292">
        <v>6683617</v>
      </c>
      <c r="E385" s="292" t="s">
        <v>19</v>
      </c>
      <c r="F385" s="292" t="s">
        <v>49</v>
      </c>
      <c r="G385" s="292" t="s">
        <v>329</v>
      </c>
      <c r="H385" s="292" t="str">
        <f>IFERROR(VLOOKUP(G385,'Cadastro de assessores'!A:B,2,FALSE),"Não Cadastrado")</f>
        <v>18009</v>
      </c>
      <c r="I385" s="292"/>
      <c r="J385" s="24" t="s">
        <v>144</v>
      </c>
      <c r="K385" s="292" t="s">
        <v>3794</v>
      </c>
      <c r="L385" s="387"/>
      <c r="M385" s="387">
        <v>44463</v>
      </c>
      <c r="N385" s="387">
        <v>44678</v>
      </c>
      <c r="O385" s="292" t="s">
        <v>4019</v>
      </c>
      <c r="P385" s="388">
        <v>0.02</v>
      </c>
      <c r="Q385" s="167" t="s">
        <v>4927</v>
      </c>
      <c r="R385" s="417"/>
      <c r="S385" s="292" t="str">
        <f t="shared" si="40"/>
        <v>Não Qualificado</v>
      </c>
      <c r="T385" s="292" t="s">
        <v>146</v>
      </c>
      <c r="U385" s="299" t="s">
        <v>4928</v>
      </c>
      <c r="V385" s="292" t="s">
        <v>3884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2933</v>
      </c>
      <c r="BE385" s="339" t="s">
        <v>2933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3785</v>
      </c>
      <c r="B386" s="104" t="s">
        <v>2094</v>
      </c>
      <c r="C386" s="122" t="s">
        <v>4929</v>
      </c>
      <c r="D386" s="292">
        <v>2587496</v>
      </c>
      <c r="E386" s="292" t="s">
        <v>19</v>
      </c>
      <c r="F386" s="292" t="s">
        <v>49</v>
      </c>
      <c r="G386" s="292" t="s">
        <v>278</v>
      </c>
      <c r="H386" s="292"/>
      <c r="I386" s="292"/>
      <c r="J386" s="24" t="s">
        <v>144</v>
      </c>
      <c r="K386" s="292"/>
      <c r="L386" s="387"/>
      <c r="M386" s="387">
        <v>44861</v>
      </c>
      <c r="N386" s="387"/>
      <c r="O386" s="292" t="s">
        <v>4930</v>
      </c>
      <c r="P386" s="388">
        <v>0.01</v>
      </c>
      <c r="Q386" s="420"/>
      <c r="R386" s="417"/>
      <c r="S386" s="292"/>
      <c r="T386" s="292"/>
      <c r="U386" s="299"/>
      <c r="V386" s="292" t="s">
        <v>49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3785</v>
      </c>
      <c r="B387" s="104" t="s">
        <v>4931</v>
      </c>
      <c r="C387" s="122" t="s">
        <v>4932</v>
      </c>
      <c r="D387" s="292">
        <v>4742129</v>
      </c>
      <c r="E387" s="292" t="s">
        <v>19</v>
      </c>
      <c r="F387" s="292" t="s">
        <v>2052</v>
      </c>
      <c r="G387" s="292" t="s">
        <v>329</v>
      </c>
      <c r="H387" s="292" t="str">
        <f>IFERROR(VLOOKUP(G387,'Cadastro de assessores'!A:B,2,FALSE),"Não Cadastrado")</f>
        <v>18009</v>
      </c>
      <c r="I387" s="292"/>
      <c r="J387" s="24" t="s">
        <v>144</v>
      </c>
      <c r="K387" s="292" t="s">
        <v>3794</v>
      </c>
      <c r="L387" s="387"/>
      <c r="M387" s="387">
        <v>44207</v>
      </c>
      <c r="N387" s="387">
        <v>44648</v>
      </c>
      <c r="O387" s="292" t="s">
        <v>4010</v>
      </c>
      <c r="P387" s="388">
        <v>0.02</v>
      </c>
      <c r="Q387" s="420" t="s">
        <v>4933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146</v>
      </c>
      <c r="U387" s="299" t="s">
        <v>3846</v>
      </c>
      <c r="V387" s="292" t="s">
        <v>46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2933</v>
      </c>
      <c r="BE387" s="339" t="s">
        <v>2933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3785</v>
      </c>
      <c r="B388" s="104" t="s">
        <v>4931</v>
      </c>
      <c r="C388" s="122" t="s">
        <v>4932</v>
      </c>
      <c r="D388" s="292">
        <v>4782053</v>
      </c>
      <c r="E388" s="292" t="s">
        <v>19</v>
      </c>
      <c r="F388" s="292" t="s">
        <v>2052</v>
      </c>
      <c r="G388" s="292" t="s">
        <v>329</v>
      </c>
      <c r="H388" s="292" t="str">
        <f>IFERROR(VLOOKUP(G388,'Cadastro de assessores'!A:B,2,FALSE),"Não Cadastrado")</f>
        <v>18009</v>
      </c>
      <c r="I388" s="292"/>
      <c r="J388" s="24" t="s">
        <v>144</v>
      </c>
      <c r="K388" s="292" t="s">
        <v>3794</v>
      </c>
      <c r="L388" s="387"/>
      <c r="M388" s="387">
        <v>44216</v>
      </c>
      <c r="N388" s="387">
        <v>44648</v>
      </c>
      <c r="O388" s="292" t="s">
        <v>3842</v>
      </c>
      <c r="P388" s="388">
        <v>8.0000000000000002E-3</v>
      </c>
      <c r="Q388" s="420" t="s">
        <v>4934</v>
      </c>
      <c r="R388" s="417"/>
      <c r="S388" s="292" t="str">
        <f t="shared" si="41"/>
        <v/>
      </c>
      <c r="T388" s="292" t="s">
        <v>146</v>
      </c>
      <c r="U388" s="299" t="s">
        <v>3846</v>
      </c>
      <c r="V388" s="292" t="s">
        <v>46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2933</v>
      </c>
      <c r="BE388" s="339" t="s">
        <v>2933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3785</v>
      </c>
      <c r="B389" s="104" t="s">
        <v>2115</v>
      </c>
      <c r="C389" s="122" t="s">
        <v>4935</v>
      </c>
      <c r="D389" s="293">
        <v>5663320</v>
      </c>
      <c r="E389" s="293" t="s">
        <v>19</v>
      </c>
      <c r="F389" s="293" t="s">
        <v>20</v>
      </c>
      <c r="G389" s="293" t="s">
        <v>4936</v>
      </c>
      <c r="H389" s="293">
        <f>IFERROR(VLOOKUP(G389,'Cadastro de assessores'!A:B,2,FALSE),"Não Cadastrado")</f>
        <v>12338</v>
      </c>
      <c r="I389" s="293"/>
      <c r="J389" s="24" t="s">
        <v>3788</v>
      </c>
      <c r="K389" s="293" t="s">
        <v>153</v>
      </c>
      <c r="L389" s="415">
        <v>44385</v>
      </c>
      <c r="M389" s="415">
        <v>44385</v>
      </c>
      <c r="N389" s="299"/>
      <c r="O389" s="299" t="s">
        <v>3842</v>
      </c>
      <c r="P389" s="388">
        <v>8.0000000000000002E-3</v>
      </c>
      <c r="Q389" s="311" t="s">
        <v>4937</v>
      </c>
      <c r="R389" s="417"/>
      <c r="S389" s="292" t="str">
        <f t="shared" si="41"/>
        <v>Não Qualificado</v>
      </c>
      <c r="T389" s="292" t="s">
        <v>146</v>
      </c>
      <c r="U389" s="299" t="s">
        <v>3816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3785</v>
      </c>
      <c r="B390" s="104" t="s">
        <v>2115</v>
      </c>
      <c r="C390" s="122" t="s">
        <v>4935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3788</v>
      </c>
      <c r="K390" s="293" t="s">
        <v>153</v>
      </c>
      <c r="L390" s="415">
        <v>43741</v>
      </c>
      <c r="M390" s="415">
        <v>43741</v>
      </c>
      <c r="N390" s="292"/>
      <c r="O390" s="292" t="s">
        <v>4494</v>
      </c>
      <c r="P390" s="388">
        <v>7.0000000000000001E-3</v>
      </c>
      <c r="Q390" s="311" t="s">
        <v>4937</v>
      </c>
      <c r="R390" s="417"/>
      <c r="S390" s="292" t="str">
        <f t="shared" si="41"/>
        <v>Não Qualificado</v>
      </c>
      <c r="T390" s="292" t="s">
        <v>146</v>
      </c>
      <c r="U390" s="299" t="s">
        <v>3816</v>
      </c>
      <c r="V390" s="292" t="s">
        <v>20</v>
      </c>
      <c r="W390" s="418" t="s">
        <v>4938</v>
      </c>
      <c r="X390" s="350"/>
      <c r="Y390" s="418" t="s">
        <v>4939</v>
      </c>
      <c r="Z390" s="418" t="s">
        <v>4940</v>
      </c>
      <c r="AA390" s="418" t="s">
        <v>4941</v>
      </c>
      <c r="AB390" s="418" t="s">
        <v>4942</v>
      </c>
      <c r="AC390" s="418" t="s">
        <v>4943</v>
      </c>
      <c r="AD390" s="418" t="s">
        <v>4944</v>
      </c>
      <c r="AE390" s="418" t="s">
        <v>4945</v>
      </c>
      <c r="AF390" s="418" t="s">
        <v>4946</v>
      </c>
      <c r="AG390" s="418" t="s">
        <v>4947</v>
      </c>
      <c r="AH390" s="418" t="s">
        <v>4948</v>
      </c>
      <c r="AI390" s="418" t="s">
        <v>4949</v>
      </c>
      <c r="AJ390" s="418" t="s">
        <v>4950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3785</v>
      </c>
      <c r="B391" s="104" t="s">
        <v>2115</v>
      </c>
      <c r="C391" s="122" t="s">
        <v>4935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3788</v>
      </c>
      <c r="K391" s="292" t="s">
        <v>162</v>
      </c>
      <c r="L391" s="292" t="s">
        <v>3148</v>
      </c>
      <c r="M391" s="436" t="s">
        <v>4177</v>
      </c>
      <c r="N391" s="299"/>
      <c r="O391" s="299" t="s">
        <v>4951</v>
      </c>
      <c r="P391" s="388">
        <v>0.01</v>
      </c>
      <c r="Q391" s="311" t="s">
        <v>4937</v>
      </c>
      <c r="R391" s="417"/>
      <c r="S391" s="292" t="str">
        <f t="shared" si="41"/>
        <v>Não Qualificado</v>
      </c>
      <c r="T391" s="292" t="s">
        <v>146</v>
      </c>
      <c r="U391" s="299" t="s">
        <v>3816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2933</v>
      </c>
      <c r="BE391" s="339" t="s">
        <v>2933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3785</v>
      </c>
      <c r="B392" s="104" t="s">
        <v>2122</v>
      </c>
      <c r="C392" s="441" t="s">
        <v>4952</v>
      </c>
      <c r="D392" s="426">
        <v>7273700</v>
      </c>
      <c r="E392" s="293" t="s">
        <v>19</v>
      </c>
      <c r="F392" s="293" t="s">
        <v>49</v>
      </c>
      <c r="G392" s="426" t="s">
        <v>329</v>
      </c>
      <c r="H392" s="293" t="str">
        <f>IFERROR(VLOOKUP(G392,'Cadastro de assessores'!A:B,2,FALSE),"Não Cadastrado")</f>
        <v>18009</v>
      </c>
      <c r="I392" s="293"/>
      <c r="J392" s="24" t="s">
        <v>3788</v>
      </c>
      <c r="K392" s="293" t="s">
        <v>153</v>
      </c>
      <c r="L392" s="415">
        <v>44532</v>
      </c>
      <c r="M392" s="415">
        <v>44536</v>
      </c>
      <c r="N392" s="426"/>
      <c r="O392" s="426" t="s">
        <v>3802</v>
      </c>
      <c r="P392" s="388">
        <v>7.0000000000000001E-3</v>
      </c>
      <c r="Q392" s="167" t="s">
        <v>4953</v>
      </c>
      <c r="R392" s="417"/>
      <c r="S392" s="292" t="str">
        <f t="shared" si="41"/>
        <v/>
      </c>
      <c r="T392" s="292" t="s">
        <v>188</v>
      </c>
      <c r="U392" s="299" t="s">
        <v>4467</v>
      </c>
      <c r="V392" s="292" t="s">
        <v>49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3785</v>
      </c>
      <c r="B393" s="104" t="s">
        <v>4954</v>
      </c>
      <c r="C393" s="122" t="s">
        <v>4955</v>
      </c>
      <c r="D393" s="292">
        <v>4461414</v>
      </c>
      <c r="E393" s="292" t="s">
        <v>64</v>
      </c>
      <c r="F393" s="292" t="s">
        <v>20</v>
      </c>
      <c r="G393" s="292" t="s">
        <v>3634</v>
      </c>
      <c r="H393" s="292" t="str">
        <f>IFERROR(VLOOKUP(G393,'Cadastro de assessores'!A:B,2,FALSE),"Não Cadastrado")</f>
        <v>14574</v>
      </c>
      <c r="I393" s="292"/>
      <c r="J393" s="24" t="s">
        <v>144</v>
      </c>
      <c r="K393" s="292" t="s">
        <v>3794</v>
      </c>
      <c r="L393" s="387">
        <v>44090</v>
      </c>
      <c r="M393" s="387">
        <v>44090</v>
      </c>
      <c r="N393" s="387">
        <v>44408</v>
      </c>
      <c r="O393" s="292" t="s">
        <v>3805</v>
      </c>
      <c r="P393" s="388">
        <v>1.2E-2</v>
      </c>
      <c r="Q393" s="440" t="s">
        <v>4956</v>
      </c>
      <c r="R393" s="417"/>
      <c r="S393" s="292" t="str">
        <f t="shared" si="41"/>
        <v/>
      </c>
      <c r="T393" s="292" t="s">
        <v>188</v>
      </c>
      <c r="U393" s="292" t="s">
        <v>3803</v>
      </c>
      <c r="V393" s="292" t="s">
        <v>20</v>
      </c>
      <c r="W393" s="418" t="s">
        <v>3798</v>
      </c>
      <c r="X393" s="418" t="s">
        <v>3798</v>
      </c>
      <c r="Y393" s="418" t="s">
        <v>3798</v>
      </c>
      <c r="Z393" s="418" t="s">
        <v>3798</v>
      </c>
      <c r="AA393" s="418" t="s">
        <v>3798</v>
      </c>
      <c r="AB393" s="418" t="s">
        <v>3798</v>
      </c>
      <c r="AC393" s="418" t="s">
        <v>3798</v>
      </c>
      <c r="AD393" s="418" t="s">
        <v>3798</v>
      </c>
      <c r="AE393" s="418" t="s">
        <v>3798</v>
      </c>
      <c r="AF393" s="418" t="s">
        <v>3798</v>
      </c>
      <c r="AG393" s="418" t="s">
        <v>3798</v>
      </c>
      <c r="AH393" s="418" t="s">
        <v>4957</v>
      </c>
      <c r="AI393" s="418" t="s">
        <v>4958</v>
      </c>
      <c r="AJ393" s="418" t="s">
        <v>4959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2933</v>
      </c>
      <c r="BE393" s="339" t="s">
        <v>2933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3785</v>
      </c>
      <c r="B394" s="104" t="s">
        <v>2146</v>
      </c>
      <c r="C394" s="441" t="s">
        <v>2142</v>
      </c>
      <c r="D394" s="422">
        <v>3428496</v>
      </c>
      <c r="E394" s="293" t="s">
        <v>19</v>
      </c>
      <c r="F394" s="293" t="s">
        <v>49</v>
      </c>
      <c r="G394" s="293" t="s">
        <v>50</v>
      </c>
      <c r="H394" s="293">
        <f>IFERROR(VLOOKUP(G394,'Cadastro de assessores'!A:B,2,FALSE),"Não Cadastrado")</f>
        <v>12331</v>
      </c>
      <c r="I394" s="293"/>
      <c r="J394" s="24" t="s">
        <v>3788</v>
      </c>
      <c r="K394" s="293" t="s">
        <v>153</v>
      </c>
      <c r="L394" s="423">
        <v>44613</v>
      </c>
      <c r="M394" s="423">
        <v>44613</v>
      </c>
      <c r="N394" s="306"/>
      <c r="O394" s="426" t="s">
        <v>4016</v>
      </c>
      <c r="P394" s="388">
        <v>1.2E-2</v>
      </c>
      <c r="Q394" s="167" t="s">
        <v>4960</v>
      </c>
      <c r="R394" s="417"/>
      <c r="S394" s="292" t="str">
        <f t="shared" si="41"/>
        <v/>
      </c>
      <c r="T394" s="292" t="s">
        <v>146</v>
      </c>
      <c r="U394" s="292" t="s">
        <v>3841</v>
      </c>
      <c r="V394" s="292" t="s">
        <v>49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3785</v>
      </c>
      <c r="B395" s="104" t="s">
        <v>2146</v>
      </c>
      <c r="C395" s="390" t="s">
        <v>2142</v>
      </c>
      <c r="D395" s="474">
        <v>8088158</v>
      </c>
      <c r="E395" s="292" t="s">
        <v>19</v>
      </c>
      <c r="F395" s="292" t="s">
        <v>49</v>
      </c>
      <c r="G395" s="292" t="s">
        <v>50</v>
      </c>
      <c r="H395" s="292">
        <f>IFERROR(VLOOKUP(G395,'Cadastro de assessores'!A:B,2,FALSE),"Não Cadastrado")</f>
        <v>12331</v>
      </c>
      <c r="I395" s="292"/>
      <c r="J395" s="24" t="s">
        <v>153</v>
      </c>
      <c r="K395" s="292" t="s">
        <v>153</v>
      </c>
      <c r="L395" s="475">
        <v>44682</v>
      </c>
      <c r="M395" s="475">
        <v>44682</v>
      </c>
      <c r="N395" s="292"/>
      <c r="O395" s="292" t="s">
        <v>3911</v>
      </c>
      <c r="P395" s="388">
        <v>8.0000000000000002E-3</v>
      </c>
      <c r="Q395" s="167" t="s">
        <v>4961</v>
      </c>
      <c r="R395" s="417"/>
      <c r="S395" s="292" t="str">
        <f t="shared" si="41"/>
        <v/>
      </c>
      <c r="T395" s="292" t="s">
        <v>146</v>
      </c>
      <c r="U395" s="292" t="s">
        <v>3841</v>
      </c>
      <c r="V395" s="292" t="s">
        <v>49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3785</v>
      </c>
      <c r="B396" s="104" t="s">
        <v>2149</v>
      </c>
      <c r="C396" s="390" t="s">
        <v>4962</v>
      </c>
      <c r="D396" s="293">
        <v>5682953</v>
      </c>
      <c r="E396" s="293" t="s">
        <v>19</v>
      </c>
      <c r="F396" s="293" t="s">
        <v>20</v>
      </c>
      <c r="G396" s="293" t="s">
        <v>3641</v>
      </c>
      <c r="H396" s="293" t="str">
        <f>IFERROR(VLOOKUP(G396,'Cadastro de assessores'!A:B,2,FALSE),"Não Cadastrado")</f>
        <v>14739</v>
      </c>
      <c r="I396" s="293"/>
      <c r="J396" s="24" t="s">
        <v>153</v>
      </c>
      <c r="K396" s="293" t="s">
        <v>153</v>
      </c>
      <c r="L396" s="415">
        <v>44453</v>
      </c>
      <c r="M396" s="415">
        <v>44424</v>
      </c>
      <c r="N396" s="292"/>
      <c r="O396" s="292" t="s">
        <v>3805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146</v>
      </c>
      <c r="U396" s="299" t="s">
        <v>3859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3785</v>
      </c>
      <c r="B397" s="104" t="s">
        <v>4963</v>
      </c>
      <c r="C397" s="122" t="s">
        <v>4964</v>
      </c>
      <c r="D397" s="292">
        <v>4719236</v>
      </c>
      <c r="E397" s="292" t="s">
        <v>19</v>
      </c>
      <c r="F397" s="292" t="s">
        <v>20</v>
      </c>
      <c r="G397" s="292" t="s">
        <v>3793</v>
      </c>
      <c r="H397" s="292" t="str">
        <f>IFERROR(VLOOKUP(G397,'Cadastro de assessores'!A:B,2,FALSE),"Não Cadastrado")</f>
        <v>17679</v>
      </c>
      <c r="I397" s="292"/>
      <c r="J397" s="24" t="s">
        <v>144</v>
      </c>
      <c r="K397" s="292" t="s">
        <v>3794</v>
      </c>
      <c r="L397" s="419">
        <v>44196</v>
      </c>
      <c r="M397" s="419">
        <v>44196</v>
      </c>
      <c r="N397" s="387">
        <v>44428</v>
      </c>
      <c r="O397" s="292" t="s">
        <v>3802</v>
      </c>
      <c r="P397" s="388">
        <v>7.0000000000000001E-3</v>
      </c>
      <c r="Q397" s="420" t="s">
        <v>4965</v>
      </c>
      <c r="R397" s="417"/>
      <c r="S397" s="292" t="str">
        <f t="shared" si="41"/>
        <v>Não Qualificado</v>
      </c>
      <c r="T397" s="292" t="s">
        <v>146</v>
      </c>
      <c r="U397" s="292" t="s">
        <v>4223</v>
      </c>
      <c r="V397" s="292" t="s">
        <v>3647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2933</v>
      </c>
      <c r="BE397" s="339" t="s">
        <v>2933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3785</v>
      </c>
      <c r="B398" s="104" t="s">
        <v>4966</v>
      </c>
      <c r="C398" s="122" t="s">
        <v>4967</v>
      </c>
      <c r="D398" s="292">
        <v>2749522</v>
      </c>
      <c r="E398" s="292" t="s">
        <v>64</v>
      </c>
      <c r="F398" s="292" t="s">
        <v>20</v>
      </c>
      <c r="G398" s="292" t="s">
        <v>3847</v>
      </c>
      <c r="H398" s="292" t="str">
        <f>IFERROR(VLOOKUP(G398,'Cadastro de assessores'!A:B,2,FALSE),"Não Cadastrado")</f>
        <v>12624</v>
      </c>
      <c r="I398" s="292"/>
      <c r="J398" s="24" t="s">
        <v>153</v>
      </c>
      <c r="K398" s="292" t="s">
        <v>153</v>
      </c>
      <c r="L398" s="419">
        <v>44771</v>
      </c>
      <c r="M398" s="419">
        <v>44771</v>
      </c>
      <c r="N398" s="387"/>
      <c r="O398" s="292" t="s">
        <v>3802</v>
      </c>
      <c r="P398" s="388">
        <v>7.0000000000000001E-3</v>
      </c>
      <c r="Q398" s="420"/>
      <c r="R398" s="417"/>
      <c r="S398" s="292"/>
      <c r="T398" s="292" t="s">
        <v>146</v>
      </c>
      <c r="U398" s="292" t="s">
        <v>4178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3785</v>
      </c>
      <c r="B399" s="104" t="s">
        <v>4968</v>
      </c>
      <c r="C399" s="390" t="s">
        <v>4969</v>
      </c>
      <c r="D399" s="292">
        <v>5606475</v>
      </c>
      <c r="E399" s="292" t="s">
        <v>19</v>
      </c>
      <c r="F399" s="292" t="s">
        <v>49</v>
      </c>
      <c r="G399" s="299" t="s">
        <v>4796</v>
      </c>
      <c r="H399" s="299" t="str">
        <f>IFERROR(VLOOKUP(G399,'Cadastro de assessores'!A:B,2,FALSE),"Não Cadastrado")</f>
        <v>1275</v>
      </c>
      <c r="I399" s="299"/>
      <c r="J399" s="24" t="s">
        <v>144</v>
      </c>
      <c r="K399" s="292" t="s">
        <v>3794</v>
      </c>
      <c r="L399" s="387">
        <v>44364</v>
      </c>
      <c r="M399" s="387">
        <v>44364</v>
      </c>
      <c r="N399" s="387">
        <v>44803</v>
      </c>
      <c r="O399" s="292" t="s">
        <v>3795</v>
      </c>
      <c r="P399" s="388">
        <v>1.4999999999999999E-2</v>
      </c>
      <c r="Q399" s="167" t="s">
        <v>4117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146</v>
      </c>
      <c r="U399" s="299" t="s">
        <v>4970</v>
      </c>
      <c r="V399" s="299" t="s">
        <v>60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3785</v>
      </c>
      <c r="B400" s="104" t="s">
        <v>4971</v>
      </c>
      <c r="C400" s="122" t="s">
        <v>4972</v>
      </c>
      <c r="D400" s="292">
        <v>2214585</v>
      </c>
      <c r="E400" s="293" t="s">
        <v>64</v>
      </c>
      <c r="F400" s="293" t="s">
        <v>20</v>
      </c>
      <c r="G400" s="293" t="s">
        <v>3973</v>
      </c>
      <c r="H400" s="293" t="str">
        <f>IFERROR(VLOOKUP(G400,'Cadastro de assessores'!A:B,2,FALSE),"Não Cadastrado")</f>
        <v>16459</v>
      </c>
      <c r="I400" s="293"/>
      <c r="J400" s="24" t="s">
        <v>3788</v>
      </c>
      <c r="K400" s="292" t="s">
        <v>153</v>
      </c>
      <c r="L400" s="415">
        <v>44085</v>
      </c>
      <c r="M400" s="415">
        <v>44085</v>
      </c>
      <c r="N400" s="292"/>
      <c r="O400" s="292" t="s">
        <v>3789</v>
      </c>
      <c r="P400" s="388">
        <v>0.02</v>
      </c>
      <c r="Q400" s="167"/>
      <c r="R400" s="417"/>
      <c r="S400" s="292" t="str">
        <f t="shared" si="42"/>
        <v/>
      </c>
      <c r="T400" s="292" t="s">
        <v>146</v>
      </c>
      <c r="U400" s="292" t="s">
        <v>3929</v>
      </c>
      <c r="V400" s="292" t="s">
        <v>20</v>
      </c>
      <c r="W400" s="418" t="s">
        <v>3798</v>
      </c>
      <c r="X400" s="418" t="s">
        <v>3798</v>
      </c>
      <c r="Y400" s="418" t="s">
        <v>3798</v>
      </c>
      <c r="Z400" s="418" t="s">
        <v>3798</v>
      </c>
      <c r="AA400" s="418" t="s">
        <v>3798</v>
      </c>
      <c r="AB400" s="418" t="s">
        <v>3798</v>
      </c>
      <c r="AC400" s="418" t="s">
        <v>3798</v>
      </c>
      <c r="AD400" s="418" t="s">
        <v>3798</v>
      </c>
      <c r="AE400" s="418" t="s">
        <v>3798</v>
      </c>
      <c r="AF400" s="418" t="s">
        <v>3798</v>
      </c>
      <c r="AG400" s="418" t="s">
        <v>3798</v>
      </c>
      <c r="AH400" s="418" t="s">
        <v>4973</v>
      </c>
      <c r="AI400" s="418" t="s">
        <v>4974</v>
      </c>
      <c r="AJ400" s="418" t="s">
        <v>4975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3785</v>
      </c>
      <c r="B401" s="104" t="s">
        <v>4976</v>
      </c>
      <c r="C401" s="122" t="s">
        <v>4977</v>
      </c>
      <c r="D401" s="292">
        <v>4911406</v>
      </c>
      <c r="E401" s="293" t="s">
        <v>64</v>
      </c>
      <c r="F401" s="293" t="s">
        <v>20</v>
      </c>
      <c r="G401" s="293" t="s">
        <v>3634</v>
      </c>
      <c r="H401" s="293" t="str">
        <f>IFERROR(VLOOKUP(G401,'Cadastro de assessores'!A:B,2,FALSE),"Não Cadastrado")</f>
        <v>14574</v>
      </c>
      <c r="I401" s="293"/>
      <c r="J401" s="24" t="s">
        <v>3788</v>
      </c>
      <c r="K401" s="292" t="s">
        <v>162</v>
      </c>
      <c r="L401" s="292" t="s">
        <v>3148</v>
      </c>
      <c r="M401" s="436" t="s">
        <v>3638</v>
      </c>
      <c r="N401" s="299"/>
      <c r="O401" s="299" t="s">
        <v>3842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146</v>
      </c>
      <c r="U401" s="292" t="s">
        <v>3929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3148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2933</v>
      </c>
      <c r="BE401" s="339" t="s">
        <v>2933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3785</v>
      </c>
      <c r="B402" s="104" t="s">
        <v>4976</v>
      </c>
      <c r="C402" s="122" t="s">
        <v>4977</v>
      </c>
      <c r="D402" s="292">
        <v>4886679</v>
      </c>
      <c r="E402" s="292" t="s">
        <v>64</v>
      </c>
      <c r="F402" s="292" t="s">
        <v>20</v>
      </c>
      <c r="G402" s="292" t="s">
        <v>3634</v>
      </c>
      <c r="H402" s="292" t="str">
        <f>IFERROR(VLOOKUP(G402,'Cadastro de assessores'!A:B,2,FALSE),"Não Cadastrado")</f>
        <v>14574</v>
      </c>
      <c r="I402" s="292"/>
      <c r="J402" s="24" t="s">
        <v>144</v>
      </c>
      <c r="K402" s="292" t="s">
        <v>3794</v>
      </c>
      <c r="L402" s="387">
        <v>44256</v>
      </c>
      <c r="M402" s="387">
        <v>44256</v>
      </c>
      <c r="N402" s="387">
        <v>44691</v>
      </c>
      <c r="O402" s="292" t="s">
        <v>3795</v>
      </c>
      <c r="P402" s="388">
        <v>1.4999999999999999E-2</v>
      </c>
      <c r="Q402" s="167" t="s">
        <v>4978</v>
      </c>
      <c r="R402" s="417"/>
      <c r="S402" s="292" t="str">
        <f t="shared" si="42"/>
        <v/>
      </c>
      <c r="T402" s="292" t="s">
        <v>146</v>
      </c>
      <c r="U402" s="292" t="s">
        <v>3929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2933</v>
      </c>
      <c r="BE402" s="339" t="s">
        <v>2933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3785</v>
      </c>
      <c r="B403" s="104" t="s">
        <v>2185</v>
      </c>
      <c r="C403" s="390" t="s">
        <v>2182</v>
      </c>
      <c r="D403" s="299">
        <v>6675462</v>
      </c>
      <c r="E403" s="293" t="s">
        <v>19</v>
      </c>
      <c r="F403" s="293" t="s">
        <v>49</v>
      </c>
      <c r="G403" s="299" t="s">
        <v>167</v>
      </c>
      <c r="H403" s="293" t="str">
        <f>IFERROR(VLOOKUP(G403,'Cadastro de assessores'!A:B,2,FALSE),"Não Cadastrado")</f>
        <v>18890</v>
      </c>
      <c r="I403" s="293"/>
      <c r="J403" s="24" t="s">
        <v>3788</v>
      </c>
      <c r="K403" s="292" t="s">
        <v>153</v>
      </c>
      <c r="L403" s="415">
        <v>44684</v>
      </c>
      <c r="M403" s="415">
        <v>44686</v>
      </c>
      <c r="N403" s="299"/>
      <c r="O403" s="299" t="s">
        <v>3805</v>
      </c>
      <c r="P403" s="388">
        <v>1.2E-2</v>
      </c>
      <c r="Q403" s="167" t="s">
        <v>3908</v>
      </c>
      <c r="R403" s="417"/>
      <c r="S403" s="292" t="str">
        <f t="shared" si="42"/>
        <v>Não Qualificado</v>
      </c>
      <c r="T403" s="292" t="s">
        <v>146</v>
      </c>
      <c r="U403" s="292" t="s">
        <v>3841</v>
      </c>
      <c r="V403" s="292" t="s">
        <v>49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3785</v>
      </c>
      <c r="B404" s="104" t="s">
        <v>3414</v>
      </c>
      <c r="C404" s="122" t="s">
        <v>3413</v>
      </c>
      <c r="D404" s="292">
        <v>4457777</v>
      </c>
      <c r="E404" s="292" t="s">
        <v>2924</v>
      </c>
      <c r="F404" s="292" t="s">
        <v>20</v>
      </c>
      <c r="G404" s="292" t="s">
        <v>2924</v>
      </c>
      <c r="H404" s="292" t="str">
        <f>IFERROR(VLOOKUP(G404,'Cadastro de assessores'!A:B,2,FALSE),"Não Cadastrado")</f>
        <v>18986</v>
      </c>
      <c r="I404" s="292"/>
      <c r="J404" s="24" t="s">
        <v>144</v>
      </c>
      <c r="K404" s="292" t="s">
        <v>3794</v>
      </c>
      <c r="L404" s="419">
        <v>44151</v>
      </c>
      <c r="M404" s="419">
        <v>44151</v>
      </c>
      <c r="N404" s="419">
        <v>44543</v>
      </c>
      <c r="O404" s="292" t="s">
        <v>3795</v>
      </c>
      <c r="P404" s="388">
        <v>1.4999999999999999E-2</v>
      </c>
      <c r="Q404" s="167" t="s">
        <v>4979</v>
      </c>
      <c r="R404" s="417"/>
      <c r="S404" s="292" t="str">
        <f t="shared" si="42"/>
        <v>Não Qualificado</v>
      </c>
      <c r="T404" s="292" t="s">
        <v>146</v>
      </c>
      <c r="U404" s="292" t="s">
        <v>3790</v>
      </c>
      <c r="V404" s="292" t="s">
        <v>49</v>
      </c>
      <c r="W404" s="418" t="s">
        <v>3798</v>
      </c>
      <c r="X404" s="418" t="s">
        <v>3798</v>
      </c>
      <c r="Y404" s="418" t="s">
        <v>3798</v>
      </c>
      <c r="Z404" s="418" t="s">
        <v>3798</v>
      </c>
      <c r="AA404" s="418" t="s">
        <v>3798</v>
      </c>
      <c r="AB404" s="418" t="s">
        <v>3798</v>
      </c>
      <c r="AC404" s="418" t="s">
        <v>3798</v>
      </c>
      <c r="AD404" s="418" t="s">
        <v>3798</v>
      </c>
      <c r="AE404" s="418" t="s">
        <v>3798</v>
      </c>
      <c r="AF404" s="418" t="s">
        <v>3798</v>
      </c>
      <c r="AG404" s="418" t="s">
        <v>3798</v>
      </c>
      <c r="AH404" s="418" t="s">
        <v>3798</v>
      </c>
      <c r="AI404" s="418" t="s">
        <v>3798</v>
      </c>
      <c r="AJ404" s="418" t="s">
        <v>4980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2933</v>
      </c>
      <c r="BE404" s="339" t="s">
        <v>2933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3785</v>
      </c>
      <c r="B405" s="104" t="s">
        <v>2205</v>
      </c>
      <c r="C405" s="441" t="s">
        <v>2202</v>
      </c>
      <c r="D405" s="299">
        <v>7514118</v>
      </c>
      <c r="E405" s="293" t="s">
        <v>19</v>
      </c>
      <c r="F405" s="293" t="s">
        <v>49</v>
      </c>
      <c r="G405" s="426" t="s">
        <v>329</v>
      </c>
      <c r="H405" s="299" t="str">
        <f>IFERROR(VLOOKUP(G405,'Cadastro de assessores'!A:B,2,FALSE),"Não Cadastrado")</f>
        <v>18009</v>
      </c>
      <c r="I405" s="299"/>
      <c r="J405" s="24" t="s">
        <v>3788</v>
      </c>
      <c r="K405" s="292" t="s">
        <v>153</v>
      </c>
      <c r="L405" s="415">
        <v>44564</v>
      </c>
      <c r="M405" s="415">
        <v>44572</v>
      </c>
      <c r="N405" s="299"/>
      <c r="O405" s="299" t="s">
        <v>3802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188</v>
      </c>
      <c r="U405" s="292" t="s">
        <v>3841</v>
      </c>
      <c r="V405" s="292" t="s">
        <v>49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3785</v>
      </c>
      <c r="B406" s="104" t="s">
        <v>2205</v>
      </c>
      <c r="C406" s="390" t="s">
        <v>2202</v>
      </c>
      <c r="D406" s="422">
        <v>7605641</v>
      </c>
      <c r="E406" s="293" t="s">
        <v>19</v>
      </c>
      <c r="F406" s="293" t="s">
        <v>49</v>
      </c>
      <c r="G406" s="426" t="s">
        <v>329</v>
      </c>
      <c r="H406" s="299" t="str">
        <f>IFERROR(VLOOKUP(G406,'Cadastro de assessores'!A:B,2,FALSE),"Não Cadastrado")</f>
        <v>18009</v>
      </c>
      <c r="I406" s="299"/>
      <c r="J406" s="24" t="s">
        <v>3788</v>
      </c>
      <c r="K406" s="292" t="s">
        <v>153</v>
      </c>
      <c r="L406" s="423">
        <v>44669</v>
      </c>
      <c r="M406" s="423">
        <v>44669</v>
      </c>
      <c r="N406" s="299"/>
      <c r="O406" s="299" t="s">
        <v>3802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188</v>
      </c>
      <c r="U406" s="292" t="s">
        <v>3841</v>
      </c>
      <c r="V406" s="292" t="s">
        <v>49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3785</v>
      </c>
      <c r="B407" s="104" t="s">
        <v>4981</v>
      </c>
      <c r="C407" s="390" t="s">
        <v>4982</v>
      </c>
      <c r="D407" s="299">
        <v>515215</v>
      </c>
      <c r="E407" s="293" t="s">
        <v>19</v>
      </c>
      <c r="F407" s="293" t="s">
        <v>49</v>
      </c>
      <c r="G407" s="293" t="s">
        <v>329</v>
      </c>
      <c r="H407" s="299" t="str">
        <f>IFERROR(VLOOKUP(G407,'Cadastro de assessores'!A:B,2,FALSE),"Não Cadastrado")</f>
        <v>18009</v>
      </c>
      <c r="I407" s="299"/>
      <c r="J407" s="24" t="s">
        <v>3788</v>
      </c>
      <c r="K407" s="292" t="s">
        <v>162</v>
      </c>
      <c r="L407" s="415">
        <v>44349</v>
      </c>
      <c r="M407" s="415">
        <v>44349</v>
      </c>
      <c r="N407" s="292"/>
      <c r="O407" s="292" t="s">
        <v>4010</v>
      </c>
      <c r="P407" s="388">
        <v>0.02</v>
      </c>
      <c r="Q407" s="167" t="s">
        <v>4983</v>
      </c>
      <c r="R407" s="417"/>
      <c r="S407" s="292" t="str">
        <f t="shared" si="42"/>
        <v/>
      </c>
      <c r="T407" s="299" t="s">
        <v>146</v>
      </c>
      <c r="U407" s="299" t="s">
        <v>4094</v>
      </c>
      <c r="V407" s="299" t="s">
        <v>46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2933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3785</v>
      </c>
      <c r="B408" s="104" t="s">
        <v>4984</v>
      </c>
      <c r="C408" s="390" t="s">
        <v>4985</v>
      </c>
      <c r="D408" s="299">
        <v>6403193</v>
      </c>
      <c r="E408" s="292" t="s">
        <v>19</v>
      </c>
      <c r="F408" s="292" t="s">
        <v>20</v>
      </c>
      <c r="G408" s="292" t="s">
        <v>4343</v>
      </c>
      <c r="H408" s="292" t="str">
        <f>IFERROR(VLOOKUP(G408,'Cadastro de assessores'!A:B,2,FALSE),"Não Cadastrado")</f>
        <v>16130</v>
      </c>
      <c r="I408" s="292"/>
      <c r="J408" s="24" t="s">
        <v>144</v>
      </c>
      <c r="K408" s="292" t="s">
        <v>3794</v>
      </c>
      <c r="L408" s="391">
        <v>44434</v>
      </c>
      <c r="M408" s="391">
        <v>44434</v>
      </c>
      <c r="N408" s="391">
        <v>44764</v>
      </c>
      <c r="O408" s="299" t="s">
        <v>3802</v>
      </c>
      <c r="P408" s="388">
        <v>7.0000000000000001E-3</v>
      </c>
      <c r="Q408" s="167" t="s">
        <v>4986</v>
      </c>
      <c r="R408" s="417"/>
      <c r="S408" s="292" t="str">
        <f t="shared" si="42"/>
        <v>Qualificado</v>
      </c>
      <c r="T408" s="299" t="s">
        <v>146</v>
      </c>
      <c r="U408" s="299" t="s">
        <v>3832</v>
      </c>
      <c r="V408" s="292" t="s">
        <v>49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3785</v>
      </c>
      <c r="B409" s="104" t="s">
        <v>3417</v>
      </c>
      <c r="C409" s="122" t="s">
        <v>3415</v>
      </c>
      <c r="D409" s="292">
        <v>490973</v>
      </c>
      <c r="E409" s="293" t="s">
        <v>19</v>
      </c>
      <c r="F409" s="293" t="s">
        <v>20</v>
      </c>
      <c r="G409" s="293" t="s">
        <v>801</v>
      </c>
      <c r="H409" s="293" t="str">
        <f>IFERROR(VLOOKUP(G409,'Cadastro de assessores'!A:B,2,FALSE),"Não Cadastrado")</f>
        <v>18467</v>
      </c>
      <c r="I409" s="293"/>
      <c r="J409" s="24" t="s">
        <v>3788</v>
      </c>
      <c r="K409" s="292" t="s">
        <v>153</v>
      </c>
      <c r="L409" s="415">
        <v>43685</v>
      </c>
      <c r="M409" s="415">
        <v>43690</v>
      </c>
      <c r="N409" s="292"/>
      <c r="O409" s="292" t="s">
        <v>3789</v>
      </c>
      <c r="P409" s="388">
        <v>0.02</v>
      </c>
      <c r="Q409" s="420" t="s">
        <v>4987</v>
      </c>
      <c r="R409" s="417"/>
      <c r="S409" s="292" t="str">
        <f t="shared" si="42"/>
        <v/>
      </c>
      <c r="T409" s="292" t="s">
        <v>146</v>
      </c>
      <c r="U409" s="292" t="s">
        <v>3967</v>
      </c>
      <c r="V409" s="292" t="s">
        <v>49</v>
      </c>
      <c r="W409" s="418" t="s">
        <v>4988</v>
      </c>
      <c r="X409" s="418"/>
      <c r="Y409" s="418" t="s">
        <v>4989</v>
      </c>
      <c r="Z409" s="418" t="s">
        <v>4990</v>
      </c>
      <c r="AA409" s="418" t="s">
        <v>4991</v>
      </c>
      <c r="AB409" s="418" t="s">
        <v>4992</v>
      </c>
      <c r="AC409" s="418" t="s">
        <v>4993</v>
      </c>
      <c r="AD409" s="418" t="s">
        <v>4994</v>
      </c>
      <c r="AE409" s="418" t="s">
        <v>4995</v>
      </c>
      <c r="AF409" s="418" t="s">
        <v>4996</v>
      </c>
      <c r="AG409" s="418" t="s">
        <v>4997</v>
      </c>
      <c r="AH409" s="418" t="s">
        <v>4998</v>
      </c>
      <c r="AI409" s="418" t="s">
        <v>4999</v>
      </c>
      <c r="AJ409" s="418" t="s">
        <v>5000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3785</v>
      </c>
      <c r="B410" s="104" t="s">
        <v>5001</v>
      </c>
      <c r="C410" s="122" t="s">
        <v>5002</v>
      </c>
      <c r="D410" s="299">
        <v>3318900</v>
      </c>
      <c r="E410" s="293" t="s">
        <v>2924</v>
      </c>
      <c r="F410" s="293" t="s">
        <v>20</v>
      </c>
      <c r="G410" s="293" t="s">
        <v>2924</v>
      </c>
      <c r="H410" s="293" t="str">
        <f>IFERROR(VLOOKUP(G410,'Cadastro de assessores'!A:B,2,FALSE),"Não Cadastrado")</f>
        <v>18986</v>
      </c>
      <c r="I410" s="293"/>
      <c r="J410" s="24" t="s">
        <v>3788</v>
      </c>
      <c r="K410" s="292" t="s">
        <v>153</v>
      </c>
      <c r="L410" s="415">
        <v>44449</v>
      </c>
      <c r="M410" s="415">
        <v>44452</v>
      </c>
      <c r="N410" s="299"/>
      <c r="O410" s="299" t="s">
        <v>3795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146</v>
      </c>
      <c r="U410" s="299" t="s">
        <v>3823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3785</v>
      </c>
      <c r="B411" s="104" t="s">
        <v>2220</v>
      </c>
      <c r="C411" s="122" t="s">
        <v>5003</v>
      </c>
      <c r="D411" s="292">
        <v>4634086</v>
      </c>
      <c r="E411" s="293" t="s">
        <v>64</v>
      </c>
      <c r="F411" s="293" t="s">
        <v>20</v>
      </c>
      <c r="G411" s="293" t="s">
        <v>73</v>
      </c>
      <c r="H411" s="293" t="str">
        <f>IFERROR(VLOOKUP(G411,'Cadastro de assessores'!A:B,2,FALSE),"Não Cadastrado")</f>
        <v>17243</v>
      </c>
      <c r="I411" s="293"/>
      <c r="J411" s="24" t="s">
        <v>3788</v>
      </c>
      <c r="K411" s="292" t="s">
        <v>153</v>
      </c>
      <c r="L411" s="415">
        <v>44167</v>
      </c>
      <c r="M411" s="415">
        <v>44167</v>
      </c>
      <c r="N411" s="292"/>
      <c r="O411" s="292" t="s">
        <v>3805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146</v>
      </c>
      <c r="U411" s="306" t="s">
        <v>3797</v>
      </c>
      <c r="V411" s="292" t="s">
        <v>20</v>
      </c>
      <c r="W411" s="418" t="s">
        <v>3798</v>
      </c>
      <c r="X411" s="418" t="s">
        <v>3798</v>
      </c>
      <c r="Y411" s="418" t="s">
        <v>3798</v>
      </c>
      <c r="Z411" s="418" t="s">
        <v>3798</v>
      </c>
      <c r="AA411" s="418" t="s">
        <v>3798</v>
      </c>
      <c r="AB411" s="418" t="s">
        <v>3798</v>
      </c>
      <c r="AC411" s="418" t="s">
        <v>3798</v>
      </c>
      <c r="AD411" s="418" t="s">
        <v>3798</v>
      </c>
      <c r="AE411" s="418" t="s">
        <v>3798</v>
      </c>
      <c r="AF411" s="418" t="s">
        <v>3798</v>
      </c>
      <c r="AG411" s="418" t="s">
        <v>3798</v>
      </c>
      <c r="AH411" s="418" t="s">
        <v>3798</v>
      </c>
      <c r="AI411" s="418" t="s">
        <v>3798</v>
      </c>
      <c r="AJ411" s="418" t="s">
        <v>3798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3785</v>
      </c>
      <c r="B412" s="104" t="s">
        <v>2228</v>
      </c>
      <c r="C412" s="86" t="s">
        <v>2225</v>
      </c>
      <c r="D412" s="426">
        <v>7047969</v>
      </c>
      <c r="E412" s="293" t="s">
        <v>19</v>
      </c>
      <c r="F412" s="293" t="s">
        <v>20</v>
      </c>
      <c r="G412" s="293" t="s">
        <v>2227</v>
      </c>
      <c r="H412" s="293">
        <f>IFERROR(VLOOKUP(G412,'Cadastro de assessores'!A:B,2,FALSE),"Não Cadastrado")</f>
        <v>12343</v>
      </c>
      <c r="I412" s="293"/>
      <c r="J412" s="24" t="s">
        <v>3788</v>
      </c>
      <c r="K412" s="292" t="s">
        <v>153</v>
      </c>
      <c r="L412" s="416">
        <v>44510</v>
      </c>
      <c r="M412" s="416">
        <v>44511</v>
      </c>
      <c r="N412" s="299"/>
      <c r="O412" s="299" t="s">
        <v>3802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146</v>
      </c>
      <c r="U412" s="307" t="s">
        <v>3816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3785</v>
      </c>
      <c r="B413" s="104" t="s">
        <v>3434</v>
      </c>
      <c r="C413" s="122" t="s">
        <v>3432</v>
      </c>
      <c r="D413" s="292">
        <v>4679169</v>
      </c>
      <c r="E413" s="293" t="s">
        <v>19</v>
      </c>
      <c r="F413" s="293" t="s">
        <v>20</v>
      </c>
      <c r="G413" s="293" t="s">
        <v>3073</v>
      </c>
      <c r="H413" s="293" t="str">
        <f>IFERROR(VLOOKUP(G413,'Cadastro de assessores'!A:B,2,FALSE),"Não Cadastrado")</f>
        <v>18236</v>
      </c>
      <c r="I413" s="293"/>
      <c r="J413" s="24" t="s">
        <v>3788</v>
      </c>
      <c r="K413" s="292" t="s">
        <v>162</v>
      </c>
      <c r="L413" s="292" t="s">
        <v>3148</v>
      </c>
      <c r="M413" s="436" t="s">
        <v>4177</v>
      </c>
      <c r="N413" s="299"/>
      <c r="O413" s="299" t="s">
        <v>3842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146</v>
      </c>
      <c r="U413" s="292" t="s">
        <v>3797</v>
      </c>
      <c r="V413" s="292" t="s">
        <v>20</v>
      </c>
      <c r="W413" s="418" t="s">
        <v>3798</v>
      </c>
      <c r="X413" s="418" t="s">
        <v>3798</v>
      </c>
      <c r="Y413" s="418" t="s">
        <v>3798</v>
      </c>
      <c r="Z413" s="418" t="s">
        <v>3798</v>
      </c>
      <c r="AA413" s="418" t="s">
        <v>3798</v>
      </c>
      <c r="AB413" s="418" t="s">
        <v>3798</v>
      </c>
      <c r="AC413" s="418" t="s">
        <v>3798</v>
      </c>
      <c r="AD413" s="418" t="s">
        <v>3798</v>
      </c>
      <c r="AE413" s="418" t="s">
        <v>3798</v>
      </c>
      <c r="AF413" s="418" t="s">
        <v>3798</v>
      </c>
      <c r="AG413" s="418" t="s">
        <v>3798</v>
      </c>
      <c r="AH413" s="418" t="s">
        <v>3798</v>
      </c>
      <c r="AI413" s="418" t="s">
        <v>3798</v>
      </c>
      <c r="AJ413" s="418" t="s">
        <v>3798</v>
      </c>
      <c r="AK413" s="339" t="s">
        <v>3148</v>
      </c>
      <c r="AL413" s="339"/>
      <c r="AM413" s="339" t="s">
        <v>3148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2933</v>
      </c>
      <c r="BE413" s="339" t="s">
        <v>2933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3785</v>
      </c>
      <c r="B414" s="104" t="s">
        <v>3434</v>
      </c>
      <c r="C414" s="122" t="s">
        <v>3432</v>
      </c>
      <c r="D414" s="292">
        <v>2096281</v>
      </c>
      <c r="E414" s="293" t="s">
        <v>19</v>
      </c>
      <c r="F414" s="293" t="s">
        <v>20</v>
      </c>
      <c r="G414" s="293" t="s">
        <v>3073</v>
      </c>
      <c r="H414" s="293" t="str">
        <f>IFERROR(VLOOKUP(G414,'Cadastro de assessores'!A:B,2,FALSE),"Não Cadastrado")</f>
        <v>18236</v>
      </c>
      <c r="I414" s="293"/>
      <c r="J414" s="24" t="s">
        <v>153</v>
      </c>
      <c r="K414" s="292" t="s">
        <v>153</v>
      </c>
      <c r="L414" s="415">
        <v>44294</v>
      </c>
      <c r="M414" s="415">
        <v>44294</v>
      </c>
      <c r="N414" s="292"/>
      <c r="O414" s="292" t="s">
        <v>3809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146</v>
      </c>
      <c r="U414" s="292" t="s">
        <v>3797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3785</v>
      </c>
      <c r="B415" s="104" t="s">
        <v>2264</v>
      </c>
      <c r="C415" s="122" t="s">
        <v>2262</v>
      </c>
      <c r="D415" s="292">
        <v>6199853</v>
      </c>
      <c r="E415" s="292" t="s">
        <v>19</v>
      </c>
      <c r="F415" s="292" t="s">
        <v>49</v>
      </c>
      <c r="G415" s="292" t="s">
        <v>50</v>
      </c>
      <c r="H415" s="293">
        <f>IFERROR(VLOOKUP(G415,'Cadastro de assessores'!A:B,2,FALSE),"Não Cadastrado")</f>
        <v>12331</v>
      </c>
      <c r="I415" s="292"/>
      <c r="J415" s="24" t="s">
        <v>3788</v>
      </c>
      <c r="K415" s="292"/>
      <c r="L415" s="419"/>
      <c r="M415" s="419">
        <v>44851</v>
      </c>
      <c r="N415" s="387"/>
      <c r="O415" s="292" t="s">
        <v>3795</v>
      </c>
      <c r="P415" s="388">
        <v>1.4999999999999999E-2</v>
      </c>
      <c r="Q415" s="420" t="s">
        <v>4079</v>
      </c>
      <c r="R415" s="417"/>
      <c r="S415" s="292"/>
      <c r="T415" s="292"/>
      <c r="U415" s="292"/>
      <c r="V415" s="292" t="s">
        <v>49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3785</v>
      </c>
      <c r="B416" s="104" t="s">
        <v>5004</v>
      </c>
      <c r="C416" s="122" t="s">
        <v>5005</v>
      </c>
      <c r="D416" s="292">
        <v>528568</v>
      </c>
      <c r="E416" s="292" t="s">
        <v>64</v>
      </c>
      <c r="F416" s="292" t="s">
        <v>20</v>
      </c>
      <c r="G416" s="292" t="s">
        <v>338</v>
      </c>
      <c r="H416" s="292" t="str">
        <f>IFERROR(VLOOKUP(G416,'Cadastro de assessores'!A:B,2,FALSE),"Não Cadastrado")</f>
        <v>17896</v>
      </c>
      <c r="I416" s="292"/>
      <c r="J416" s="24" t="s">
        <v>144</v>
      </c>
      <c r="K416" s="292" t="s">
        <v>3794</v>
      </c>
      <c r="L416" s="419">
        <v>44183</v>
      </c>
      <c r="M416" s="419">
        <v>44183</v>
      </c>
      <c r="N416" s="387">
        <v>44315</v>
      </c>
      <c r="O416" s="292" t="s">
        <v>3789</v>
      </c>
      <c r="P416" s="388">
        <v>0.02</v>
      </c>
      <c r="Q416" s="420" t="s">
        <v>5006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146</v>
      </c>
      <c r="U416" s="292" t="s">
        <v>3797</v>
      </c>
      <c r="V416" s="292" t="s">
        <v>20</v>
      </c>
      <c r="W416" s="418" t="s">
        <v>3798</v>
      </c>
      <c r="X416" s="418" t="s">
        <v>3798</v>
      </c>
      <c r="Y416" s="418" t="s">
        <v>3798</v>
      </c>
      <c r="Z416" s="418" t="s">
        <v>3798</v>
      </c>
      <c r="AA416" s="418" t="s">
        <v>3798</v>
      </c>
      <c r="AB416" s="418" t="s">
        <v>3798</v>
      </c>
      <c r="AC416" s="418" t="s">
        <v>3798</v>
      </c>
      <c r="AD416" s="418" t="s">
        <v>3798</v>
      </c>
      <c r="AE416" s="418" t="s">
        <v>3798</v>
      </c>
      <c r="AF416" s="418" t="s">
        <v>3798</v>
      </c>
      <c r="AG416" s="418" t="s">
        <v>3798</v>
      </c>
      <c r="AH416" s="418" t="s">
        <v>3798</v>
      </c>
      <c r="AI416" s="418" t="s">
        <v>3798</v>
      </c>
      <c r="AJ416" s="418" t="s">
        <v>3798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2933</v>
      </c>
      <c r="BE416" s="339" t="s">
        <v>2933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3785</v>
      </c>
      <c r="B417" s="104" t="s">
        <v>5007</v>
      </c>
      <c r="C417" s="390" t="s">
        <v>5008</v>
      </c>
      <c r="D417" s="299">
        <v>7388997</v>
      </c>
      <c r="E417" s="293" t="s">
        <v>19</v>
      </c>
      <c r="F417" s="293" t="s">
        <v>20</v>
      </c>
      <c r="G417" s="426" t="s">
        <v>943</v>
      </c>
      <c r="H417" s="293">
        <f>IFERROR(VLOOKUP(G417,'Cadastro de assessores'!A:B,2,FALSE),"Não Cadastrado")</f>
        <v>12342</v>
      </c>
      <c r="I417" s="293"/>
      <c r="J417" s="24" t="s">
        <v>144</v>
      </c>
      <c r="K417" s="292" t="s">
        <v>153</v>
      </c>
      <c r="L417" s="416">
        <v>44539</v>
      </c>
      <c r="M417" s="416">
        <v>44543</v>
      </c>
      <c r="N417" s="426"/>
      <c r="O417" s="426" t="s">
        <v>3802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146</v>
      </c>
      <c r="U417" s="292" t="s">
        <v>4049</v>
      </c>
      <c r="V417" s="292" t="s">
        <v>887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3785</v>
      </c>
      <c r="B418" s="104" t="s">
        <v>5009</v>
      </c>
      <c r="C418" s="122" t="s">
        <v>5010</v>
      </c>
      <c r="D418" s="292">
        <v>3445098</v>
      </c>
      <c r="E418" s="293" t="s">
        <v>2924</v>
      </c>
      <c r="F418" s="293" t="s">
        <v>20</v>
      </c>
      <c r="G418" s="293" t="s">
        <v>2924</v>
      </c>
      <c r="H418" s="293" t="str">
        <f>IFERROR(VLOOKUP(G418,'Cadastro de assessores'!A:B,2,FALSE),"Não Cadastrado")</f>
        <v>18986</v>
      </c>
      <c r="I418" s="293"/>
      <c r="J418" s="24" t="s">
        <v>3788</v>
      </c>
      <c r="K418" s="292" t="s">
        <v>162</v>
      </c>
      <c r="L418" s="415">
        <v>44036</v>
      </c>
      <c r="M418" s="415">
        <v>44043</v>
      </c>
      <c r="N418" s="292"/>
      <c r="O418" s="292" t="s">
        <v>3795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146</v>
      </c>
      <c r="U418" s="292" t="s">
        <v>3967</v>
      </c>
      <c r="V418" s="292" t="s">
        <v>49</v>
      </c>
      <c r="W418" s="418" t="s">
        <v>3798</v>
      </c>
      <c r="X418" s="418" t="s">
        <v>3798</v>
      </c>
      <c r="Y418" s="418" t="s">
        <v>3798</v>
      </c>
      <c r="Z418" s="418" t="s">
        <v>3798</v>
      </c>
      <c r="AA418" s="418" t="s">
        <v>3798</v>
      </c>
      <c r="AB418" s="418" t="s">
        <v>3798</v>
      </c>
      <c r="AC418" s="418" t="s">
        <v>3798</v>
      </c>
      <c r="AD418" s="418" t="s">
        <v>3798</v>
      </c>
      <c r="AE418" s="418" t="s">
        <v>3798</v>
      </c>
      <c r="AF418" s="418" t="s">
        <v>5011</v>
      </c>
      <c r="AG418" s="418" t="s">
        <v>5012</v>
      </c>
      <c r="AH418" s="418" t="s">
        <v>5013</v>
      </c>
      <c r="AI418" s="418" t="s">
        <v>5014</v>
      </c>
      <c r="AJ418" s="418" t="s">
        <v>5015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3785</v>
      </c>
      <c r="B419" s="104" t="s">
        <v>5016</v>
      </c>
      <c r="C419" s="390" t="s">
        <v>5017</v>
      </c>
      <c r="D419" s="432">
        <v>7709062</v>
      </c>
      <c r="E419" s="292" t="s">
        <v>19</v>
      </c>
      <c r="F419" s="292" t="s">
        <v>49</v>
      </c>
      <c r="G419" s="292" t="s">
        <v>5018</v>
      </c>
      <c r="H419" s="292" t="str">
        <f>IFERROR(VLOOKUP(G419,'Cadastro de assessores'!A:B,2,FALSE),"Não Cadastrado")</f>
        <v>15544</v>
      </c>
      <c r="I419" s="292"/>
      <c r="J419" s="24" t="s">
        <v>144</v>
      </c>
      <c r="K419" s="292" t="s">
        <v>162</v>
      </c>
      <c r="L419" s="387">
        <v>44615</v>
      </c>
      <c r="M419" s="387">
        <v>44623</v>
      </c>
      <c r="N419" s="391">
        <v>44820</v>
      </c>
      <c r="O419" s="299" t="s">
        <v>4150</v>
      </c>
      <c r="P419" s="388">
        <v>0.01</v>
      </c>
      <c r="Q419" s="420" t="s">
        <v>5019</v>
      </c>
      <c r="R419" s="417"/>
      <c r="S419" s="292" t="str">
        <f t="shared" si="43"/>
        <v>Não Qualificado</v>
      </c>
      <c r="T419" s="292" t="s">
        <v>146</v>
      </c>
      <c r="U419" s="292" t="s">
        <v>3841</v>
      </c>
      <c r="V419" s="292" t="s">
        <v>49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3785</v>
      </c>
      <c r="B420" s="104" t="s">
        <v>5020</v>
      </c>
      <c r="C420" s="390" t="s">
        <v>5021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3788</v>
      </c>
      <c r="K420" s="293" t="s">
        <v>153</v>
      </c>
      <c r="L420" s="423">
        <v>44760</v>
      </c>
      <c r="M420" s="423">
        <v>44764</v>
      </c>
      <c r="N420" s="299"/>
      <c r="O420" s="299" t="s">
        <v>3805</v>
      </c>
      <c r="P420" s="388">
        <v>1.2E-2</v>
      </c>
      <c r="Q420" s="167"/>
      <c r="R420" s="417"/>
      <c r="S420" s="292"/>
      <c r="T420" s="292" t="s">
        <v>146</v>
      </c>
      <c r="U420" s="299"/>
      <c r="V420" s="299" t="s">
        <v>60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3785</v>
      </c>
      <c r="B421" s="104" t="s">
        <v>2279</v>
      </c>
      <c r="C421" s="390" t="s">
        <v>5022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3788</v>
      </c>
      <c r="K421" s="293" t="s">
        <v>153</v>
      </c>
      <c r="L421" s="423">
        <v>44636</v>
      </c>
      <c r="M421" s="423">
        <v>44645</v>
      </c>
      <c r="N421" s="299"/>
      <c r="O421" s="299" t="s">
        <v>3802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146</v>
      </c>
      <c r="U421" s="299" t="s">
        <v>4661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3785</v>
      </c>
      <c r="B422" s="104" t="s">
        <v>5023</v>
      </c>
      <c r="C422" s="390" t="s">
        <v>5024</v>
      </c>
      <c r="D422" s="299">
        <v>5603037</v>
      </c>
      <c r="E422" s="292" t="s">
        <v>2924</v>
      </c>
      <c r="F422" s="292" t="s">
        <v>20</v>
      </c>
      <c r="G422" s="299" t="s">
        <v>2924</v>
      </c>
      <c r="H422" s="299" t="str">
        <f>IFERROR(VLOOKUP(G422,'Cadastro de assessores'!A:B,2,FALSE),"Não Cadastrado")</f>
        <v>18986</v>
      </c>
      <c r="I422" s="299"/>
      <c r="J422" s="24" t="s">
        <v>144</v>
      </c>
      <c r="K422" s="476" t="s">
        <v>153</v>
      </c>
      <c r="L422" s="387">
        <v>44358</v>
      </c>
      <c r="M422" s="387">
        <v>44361</v>
      </c>
      <c r="N422" s="387">
        <v>44831</v>
      </c>
      <c r="O422" s="292" t="s">
        <v>3805</v>
      </c>
      <c r="P422" s="388">
        <v>1.2E-2</v>
      </c>
      <c r="Q422" s="167" t="s">
        <v>5025</v>
      </c>
      <c r="R422" s="417"/>
      <c r="S422" s="292" t="str">
        <f t="shared" si="44"/>
        <v/>
      </c>
      <c r="T422" s="292" t="s">
        <v>146</v>
      </c>
      <c r="U422" s="299" t="s">
        <v>4178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3785</v>
      </c>
      <c r="B423" s="104" t="s">
        <v>5026</v>
      </c>
      <c r="C423" s="390" t="s">
        <v>5027</v>
      </c>
      <c r="D423" s="292">
        <v>5646446</v>
      </c>
      <c r="E423" s="292" t="s">
        <v>64</v>
      </c>
      <c r="F423" s="292" t="s">
        <v>20</v>
      </c>
      <c r="G423" s="292" t="s">
        <v>2804</v>
      </c>
      <c r="H423" s="293">
        <f>IFERROR(VLOOKUP(G423,'Cadastro de assessores'!A:B,2,FALSE),"Não Cadastrado")</f>
        <v>12347</v>
      </c>
      <c r="I423" s="293"/>
      <c r="J423" s="24" t="s">
        <v>3788</v>
      </c>
      <c r="K423" s="293" t="s">
        <v>153</v>
      </c>
      <c r="L423" s="415">
        <v>44361</v>
      </c>
      <c r="M423" s="415">
        <v>44361</v>
      </c>
      <c r="N423" s="292"/>
      <c r="O423" s="292" t="s">
        <v>3805</v>
      </c>
      <c r="P423" s="388">
        <v>1.2E-2</v>
      </c>
      <c r="Q423" s="421" t="s">
        <v>5028</v>
      </c>
      <c r="R423" s="417"/>
      <c r="S423" s="292" t="str">
        <f t="shared" si="44"/>
        <v/>
      </c>
      <c r="T423" s="292" t="s">
        <v>146</v>
      </c>
      <c r="U423" s="299" t="s">
        <v>4209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3785</v>
      </c>
      <c r="B424" s="104" t="s">
        <v>3439</v>
      </c>
      <c r="C424" s="122" t="s">
        <v>5029</v>
      </c>
      <c r="D424" s="292">
        <v>3768368</v>
      </c>
      <c r="E424" s="293" t="s">
        <v>19</v>
      </c>
      <c r="F424" s="293" t="s">
        <v>20</v>
      </c>
      <c r="G424" s="293" t="s">
        <v>2956</v>
      </c>
      <c r="H424" s="293" t="str">
        <f>IFERROR(VLOOKUP(G424,'Cadastro de assessores'!A:B,2,FALSE),"Não Cadastrado")</f>
        <v>18836</v>
      </c>
      <c r="I424" s="293"/>
      <c r="J424" s="24" t="s">
        <v>3788</v>
      </c>
      <c r="K424" s="293" t="s">
        <v>153</v>
      </c>
      <c r="L424" s="416">
        <v>44138</v>
      </c>
      <c r="M424" s="416">
        <v>44151</v>
      </c>
      <c r="N424" s="299"/>
      <c r="O424" s="299" t="s">
        <v>3842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146</v>
      </c>
      <c r="U424" s="292" t="s">
        <v>4049</v>
      </c>
      <c r="V424" s="292" t="s">
        <v>887</v>
      </c>
      <c r="W424" s="418" t="s">
        <v>3798</v>
      </c>
      <c r="X424" s="418" t="s">
        <v>3798</v>
      </c>
      <c r="Y424" s="418" t="s">
        <v>3798</v>
      </c>
      <c r="Z424" s="418" t="s">
        <v>3798</v>
      </c>
      <c r="AA424" s="418" t="s">
        <v>3798</v>
      </c>
      <c r="AB424" s="418" t="s">
        <v>3798</v>
      </c>
      <c r="AC424" s="418" t="s">
        <v>3798</v>
      </c>
      <c r="AD424" s="418" t="s">
        <v>3798</v>
      </c>
      <c r="AE424" s="418" t="s">
        <v>3798</v>
      </c>
      <c r="AF424" s="418" t="s">
        <v>3798</v>
      </c>
      <c r="AG424" s="418" t="s">
        <v>3798</v>
      </c>
      <c r="AH424" s="418" t="s">
        <v>3798</v>
      </c>
      <c r="AI424" s="418" t="s">
        <v>3798</v>
      </c>
      <c r="AJ424" s="418" t="s">
        <v>5030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3785</v>
      </c>
      <c r="B425" s="104" t="s">
        <v>3439</v>
      </c>
      <c r="C425" s="122" t="s">
        <v>5029</v>
      </c>
      <c r="D425" s="292">
        <v>4587723</v>
      </c>
      <c r="E425" s="293" t="s">
        <v>19</v>
      </c>
      <c r="F425" s="293" t="s">
        <v>20</v>
      </c>
      <c r="G425" s="293" t="s">
        <v>2956</v>
      </c>
      <c r="H425" s="293" t="str">
        <f>IFERROR(VLOOKUP(G425,'Cadastro de assessores'!A:B,2,FALSE),"Não Cadastrado")</f>
        <v>18836</v>
      </c>
      <c r="I425" s="293"/>
      <c r="J425" s="24" t="s">
        <v>3788</v>
      </c>
      <c r="K425" s="293" t="s">
        <v>153</v>
      </c>
      <c r="L425" s="416">
        <v>44151</v>
      </c>
      <c r="M425" s="416">
        <v>44151</v>
      </c>
      <c r="N425" s="292"/>
      <c r="O425" s="292" t="s">
        <v>3809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146</v>
      </c>
      <c r="U425" s="292" t="s">
        <v>4049</v>
      </c>
      <c r="V425" s="292" t="s">
        <v>887</v>
      </c>
      <c r="W425" s="418" t="s">
        <v>3798</v>
      </c>
      <c r="X425" s="418" t="s">
        <v>3798</v>
      </c>
      <c r="Y425" s="418" t="s">
        <v>3798</v>
      </c>
      <c r="Z425" s="418" t="s">
        <v>3798</v>
      </c>
      <c r="AA425" s="418" t="s">
        <v>3798</v>
      </c>
      <c r="AB425" s="418" t="s">
        <v>3798</v>
      </c>
      <c r="AC425" s="418" t="s">
        <v>3798</v>
      </c>
      <c r="AD425" s="418" t="s">
        <v>3798</v>
      </c>
      <c r="AE425" s="418" t="s">
        <v>3798</v>
      </c>
      <c r="AF425" s="418" t="s">
        <v>3798</v>
      </c>
      <c r="AG425" s="418" t="s">
        <v>3798</v>
      </c>
      <c r="AH425" s="418" t="s">
        <v>3798</v>
      </c>
      <c r="AI425" s="418" t="s">
        <v>3798</v>
      </c>
      <c r="AJ425" s="418" t="s">
        <v>5031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3785</v>
      </c>
      <c r="B426" s="104" t="s">
        <v>5032</v>
      </c>
      <c r="C426" s="390" t="s">
        <v>5033</v>
      </c>
      <c r="D426" s="299">
        <v>5563710</v>
      </c>
      <c r="E426" s="292" t="s">
        <v>19</v>
      </c>
      <c r="F426" s="292" t="s">
        <v>49</v>
      </c>
      <c r="G426" s="292" t="s">
        <v>329</v>
      </c>
      <c r="H426" s="292" t="str">
        <f>IFERROR(VLOOKUP(G426,'Cadastro de assessores'!A:B,2,FALSE),"Não Cadastrado")</f>
        <v>18009</v>
      </c>
      <c r="I426" s="292"/>
      <c r="J426" s="24" t="s">
        <v>144</v>
      </c>
      <c r="K426" s="292" t="s">
        <v>3794</v>
      </c>
      <c r="L426" s="387">
        <v>44362</v>
      </c>
      <c r="M426" s="387">
        <v>44362</v>
      </c>
      <c r="N426" s="391">
        <v>44714</v>
      </c>
      <c r="O426" s="299" t="s">
        <v>3789</v>
      </c>
      <c r="P426" s="388">
        <v>0.02</v>
      </c>
      <c r="Q426" s="420" t="s">
        <v>4763</v>
      </c>
      <c r="R426" s="417"/>
      <c r="S426" s="292" t="str">
        <f t="shared" si="44"/>
        <v>Não Qualificado</v>
      </c>
      <c r="T426" s="292" t="s">
        <v>146</v>
      </c>
      <c r="U426" s="292" t="s">
        <v>3846</v>
      </c>
      <c r="V426" s="292" t="s">
        <v>46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2933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3785</v>
      </c>
      <c r="B427" s="104" t="s">
        <v>5034</v>
      </c>
      <c r="C427" s="122" t="s">
        <v>5035</v>
      </c>
      <c r="D427" s="292">
        <v>5709377</v>
      </c>
      <c r="E427" s="292" t="s">
        <v>19</v>
      </c>
      <c r="F427" s="292" t="s">
        <v>20</v>
      </c>
      <c r="G427" s="292" t="s">
        <v>5036</v>
      </c>
      <c r="H427" s="292" t="str">
        <f>IFERROR(VLOOKUP(G427,'Cadastro de assessores'!A:B,2,FALSE),"Não Cadastrado")</f>
        <v>17109</v>
      </c>
      <c r="I427" s="292"/>
      <c r="J427" s="24" t="s">
        <v>144</v>
      </c>
      <c r="K427" s="292" t="s">
        <v>3794</v>
      </c>
      <c r="L427" s="292" t="s">
        <v>3148</v>
      </c>
      <c r="M427" s="292" t="s">
        <v>3148</v>
      </c>
      <c r="N427" s="387">
        <v>44384</v>
      </c>
      <c r="O427" s="292" t="s">
        <v>3805</v>
      </c>
      <c r="P427" s="388">
        <v>1.2E-2</v>
      </c>
      <c r="Q427" s="420" t="s">
        <v>5037</v>
      </c>
      <c r="R427" s="417"/>
      <c r="S427" s="292" t="str">
        <f t="shared" si="44"/>
        <v>Não Qualificado</v>
      </c>
      <c r="T427" s="292" t="s">
        <v>146</v>
      </c>
      <c r="U427" s="292"/>
      <c r="V427" s="292" t="s">
        <v>3148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2933</v>
      </c>
      <c r="BE427" s="339" t="s">
        <v>2933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3785</v>
      </c>
      <c r="B428" s="104" t="s">
        <v>5038</v>
      </c>
      <c r="C428" s="390" t="s">
        <v>5039</v>
      </c>
      <c r="D428" s="299">
        <v>2545354</v>
      </c>
      <c r="E428" s="293" t="s">
        <v>19</v>
      </c>
      <c r="F428" s="293" t="s">
        <v>49</v>
      </c>
      <c r="G428" s="293" t="s">
        <v>329</v>
      </c>
      <c r="H428" s="293" t="str">
        <f>IFERROR(VLOOKUP(G428,'Cadastro de assessores'!A:B,2,FALSE),"Não Cadastrado")</f>
        <v>18009</v>
      </c>
      <c r="I428" s="293"/>
      <c r="J428" s="24" t="s">
        <v>3788</v>
      </c>
      <c r="K428" s="299" t="s">
        <v>153</v>
      </c>
      <c r="L428" s="477">
        <v>44355</v>
      </c>
      <c r="M428" s="477">
        <v>44355</v>
      </c>
      <c r="N428" s="458"/>
      <c r="O428" s="292" t="s">
        <v>3795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146</v>
      </c>
      <c r="U428" s="299" t="s">
        <v>4094</v>
      </c>
      <c r="V428" s="299" t="s">
        <v>46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3785</v>
      </c>
      <c r="B429" s="104" t="s">
        <v>2327</v>
      </c>
      <c r="C429" s="441" t="s">
        <v>5040</v>
      </c>
      <c r="D429" s="422">
        <v>2751241</v>
      </c>
      <c r="E429" s="293" t="s">
        <v>19</v>
      </c>
      <c r="F429" s="293" t="s">
        <v>49</v>
      </c>
      <c r="G429" s="293" t="s">
        <v>50</v>
      </c>
      <c r="H429" s="293">
        <f>IFERROR(VLOOKUP(G429,'Cadastro de assessores'!A:B,2,FALSE),"Não Cadastrado")</f>
        <v>12331</v>
      </c>
      <c r="I429" s="293"/>
      <c r="J429" s="24" t="s">
        <v>153</v>
      </c>
      <c r="K429" s="299"/>
      <c r="L429" s="478"/>
      <c r="M429" s="478">
        <v>44851</v>
      </c>
      <c r="N429" s="462"/>
      <c r="O429" s="293" t="s">
        <v>3795</v>
      </c>
      <c r="P429" s="428">
        <v>1.4999999999999999E-2</v>
      </c>
      <c r="Q429" s="479" t="s">
        <v>5041</v>
      </c>
      <c r="R429" s="417"/>
      <c r="S429" s="292"/>
      <c r="T429" s="292"/>
      <c r="U429" s="292"/>
      <c r="V429" s="292" t="s">
        <v>49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3785</v>
      </c>
      <c r="B430" s="104" t="s">
        <v>2334</v>
      </c>
      <c r="C430" s="441" t="s">
        <v>2332</v>
      </c>
      <c r="D430" s="422">
        <v>6029791</v>
      </c>
      <c r="E430" s="293" t="s">
        <v>19</v>
      </c>
      <c r="F430" s="293" t="s">
        <v>49</v>
      </c>
      <c r="G430" s="293" t="s">
        <v>167</v>
      </c>
      <c r="H430" s="293" t="str">
        <f>IFERROR(VLOOKUP(G430,'Cadastro de assessores'!A:B,2,FALSE),"Não Cadastrado")</f>
        <v>18890</v>
      </c>
      <c r="I430" s="293"/>
      <c r="J430" s="24" t="s">
        <v>3788</v>
      </c>
      <c r="K430" s="299" t="s">
        <v>153</v>
      </c>
      <c r="L430" s="391">
        <v>44600</v>
      </c>
      <c r="M430" s="391">
        <v>44605</v>
      </c>
      <c r="N430" s="293"/>
      <c r="O430" s="293" t="s">
        <v>3802</v>
      </c>
      <c r="P430" s="428">
        <v>7.0000000000000001E-3</v>
      </c>
      <c r="Q430" s="167" t="s">
        <v>3908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146</v>
      </c>
      <c r="U430" s="292" t="s">
        <v>3841</v>
      </c>
      <c r="V430" s="292" t="s">
        <v>49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3785</v>
      </c>
      <c r="B431" s="104" t="s">
        <v>2340</v>
      </c>
      <c r="C431" s="122" t="s">
        <v>5042</v>
      </c>
      <c r="D431" s="292">
        <v>8698050</v>
      </c>
      <c r="E431" s="292" t="s">
        <v>19</v>
      </c>
      <c r="F431" s="292" t="s">
        <v>49</v>
      </c>
      <c r="G431" s="292" t="s">
        <v>278</v>
      </c>
      <c r="H431" s="292" t="s">
        <v>5043</v>
      </c>
      <c r="I431" s="292"/>
      <c r="J431" s="24" t="s">
        <v>3788</v>
      </c>
      <c r="K431" s="292" t="s">
        <v>153</v>
      </c>
      <c r="L431" s="387">
        <v>44715</v>
      </c>
      <c r="M431" s="387">
        <v>44719</v>
      </c>
      <c r="N431" s="387"/>
      <c r="O431" s="292" t="s">
        <v>4465</v>
      </c>
      <c r="P431" s="388">
        <v>1.2E-2</v>
      </c>
      <c r="Q431" s="167" t="s">
        <v>5044</v>
      </c>
      <c r="R431" s="417"/>
      <c r="S431" s="292"/>
      <c r="T431" s="292" t="s">
        <v>146</v>
      </c>
      <c r="U431" s="292" t="s">
        <v>3967</v>
      </c>
      <c r="V431" s="292" t="s">
        <v>49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2933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3785</v>
      </c>
      <c r="B432" s="104" t="s">
        <v>2347</v>
      </c>
      <c r="C432" s="433" t="s">
        <v>5045</v>
      </c>
      <c r="D432" s="434">
        <v>495561</v>
      </c>
      <c r="E432" s="292" t="s">
        <v>19</v>
      </c>
      <c r="F432" s="292" t="s">
        <v>20</v>
      </c>
      <c r="G432" s="292" t="s">
        <v>200</v>
      </c>
      <c r="H432" s="292"/>
      <c r="I432" s="292"/>
      <c r="J432" s="24" t="s">
        <v>153</v>
      </c>
      <c r="K432" s="292"/>
      <c r="L432" s="419"/>
      <c r="M432" s="419">
        <v>44918</v>
      </c>
      <c r="N432" s="387"/>
      <c r="O432" s="292" t="s">
        <v>3805</v>
      </c>
      <c r="P432" s="388">
        <v>8.0000000000000002E-3</v>
      </c>
      <c r="Q432" s="481" t="s">
        <v>5046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3785</v>
      </c>
      <c r="B433" s="104" t="s">
        <v>5047</v>
      </c>
      <c r="C433" s="122" t="s">
        <v>5048</v>
      </c>
      <c r="D433" s="292">
        <v>3520517</v>
      </c>
      <c r="E433" s="292" t="s">
        <v>2924</v>
      </c>
      <c r="F433" s="292" t="s">
        <v>20</v>
      </c>
      <c r="G433" s="292" t="s">
        <v>2924</v>
      </c>
      <c r="H433" s="292" t="str">
        <f>IFERROR(VLOOKUP(G433,'Cadastro de assessores'!A:B,2,FALSE),"Não Cadastrado")</f>
        <v>18986</v>
      </c>
      <c r="I433" s="292"/>
      <c r="J433" s="24" t="s">
        <v>144</v>
      </c>
      <c r="K433" s="292" t="s">
        <v>3794</v>
      </c>
      <c r="L433" s="419">
        <v>43749</v>
      </c>
      <c r="M433" s="419">
        <v>43749</v>
      </c>
      <c r="N433" s="387">
        <v>44305</v>
      </c>
      <c r="O433" s="292" t="s">
        <v>4188</v>
      </c>
      <c r="P433" s="388">
        <v>0.01</v>
      </c>
      <c r="Q433" s="167" t="s">
        <v>5049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146</v>
      </c>
      <c r="U433" s="292" t="s">
        <v>3929</v>
      </c>
      <c r="V433" s="292" t="s">
        <v>20</v>
      </c>
      <c r="W433" s="418" t="s">
        <v>5050</v>
      </c>
      <c r="X433" s="418"/>
      <c r="Y433" s="418" t="s">
        <v>5051</v>
      </c>
      <c r="Z433" s="418" t="s">
        <v>5052</v>
      </c>
      <c r="AA433" s="418" t="s">
        <v>5053</v>
      </c>
      <c r="AB433" s="418" t="s">
        <v>5054</v>
      </c>
      <c r="AC433" s="418" t="s">
        <v>5055</v>
      </c>
      <c r="AD433" s="418" t="s">
        <v>5056</v>
      </c>
      <c r="AE433" s="418" t="s">
        <v>5057</v>
      </c>
      <c r="AF433" s="418" t="s">
        <v>5058</v>
      </c>
      <c r="AG433" s="418" t="s">
        <v>5059</v>
      </c>
      <c r="AH433" s="418" t="s">
        <v>5060</v>
      </c>
      <c r="AI433" s="418" t="s">
        <v>5061</v>
      </c>
      <c r="AJ433" s="418" t="s">
        <v>5062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2933</v>
      </c>
      <c r="BE433" s="339" t="s">
        <v>2933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3785</v>
      </c>
      <c r="B434" s="104" t="s">
        <v>2361</v>
      </c>
      <c r="C434" s="441" t="s">
        <v>5063</v>
      </c>
      <c r="D434" s="293">
        <v>6579987</v>
      </c>
      <c r="E434" s="293" t="s">
        <v>19</v>
      </c>
      <c r="F434" s="293" t="s">
        <v>49</v>
      </c>
      <c r="G434" s="293" t="s">
        <v>329</v>
      </c>
      <c r="H434" s="293" t="str">
        <f>IFERROR(VLOOKUP(G434,'Cadastro de assessores'!A:B,2,FALSE),"Não Cadastrado")</f>
        <v>18009</v>
      </c>
      <c r="I434" s="293"/>
      <c r="J434" s="24" t="s">
        <v>144</v>
      </c>
      <c r="K434" s="293" t="s">
        <v>153</v>
      </c>
      <c r="L434" s="415">
        <v>44452</v>
      </c>
      <c r="M434" s="415">
        <v>44469</v>
      </c>
      <c r="N434" s="391">
        <v>44960</v>
      </c>
      <c r="O434" s="299" t="s">
        <v>3789</v>
      </c>
      <c r="P434" s="428">
        <v>0.02</v>
      </c>
      <c r="Q434" s="167" t="s">
        <v>5064</v>
      </c>
      <c r="R434" s="417"/>
      <c r="S434" s="292" t="str">
        <f t="shared" si="45"/>
        <v/>
      </c>
      <c r="T434" s="292" t="s">
        <v>146</v>
      </c>
      <c r="U434" s="292" t="s">
        <v>3933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3785</v>
      </c>
      <c r="B435" s="104" t="s">
        <v>2365</v>
      </c>
      <c r="C435" s="122" t="s">
        <v>5065</v>
      </c>
      <c r="D435" s="292">
        <v>306126</v>
      </c>
      <c r="E435" s="293" t="s">
        <v>2924</v>
      </c>
      <c r="F435" s="293" t="s">
        <v>20</v>
      </c>
      <c r="G435" s="293" t="s">
        <v>2924</v>
      </c>
      <c r="H435" s="293" t="str">
        <f>IFERROR(VLOOKUP(G435,'Cadastro de assessores'!A:B,2,FALSE),"Não Cadastrado")</f>
        <v>18986</v>
      </c>
      <c r="I435" s="293"/>
      <c r="J435" s="24" t="s">
        <v>3788</v>
      </c>
      <c r="K435" s="293" t="s">
        <v>153</v>
      </c>
      <c r="L435" s="415">
        <v>44172</v>
      </c>
      <c r="M435" s="415">
        <v>44210</v>
      </c>
      <c r="N435" s="299"/>
      <c r="O435" s="299" t="s">
        <v>3789</v>
      </c>
      <c r="P435" s="428">
        <v>0.02</v>
      </c>
      <c r="Q435" s="420"/>
      <c r="R435" s="417"/>
      <c r="S435" s="292" t="str">
        <f t="shared" si="45"/>
        <v/>
      </c>
      <c r="T435" s="292" t="s">
        <v>146</v>
      </c>
      <c r="U435" s="292" t="s">
        <v>3797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3785</v>
      </c>
      <c r="B436" s="104" t="s">
        <v>2384</v>
      </c>
      <c r="C436" s="390" t="s">
        <v>5066</v>
      </c>
      <c r="D436" s="299">
        <v>2997463</v>
      </c>
      <c r="E436" s="293" t="s">
        <v>19</v>
      </c>
      <c r="F436" s="293" t="s">
        <v>20</v>
      </c>
      <c r="G436" s="293" t="s">
        <v>200</v>
      </c>
      <c r="H436" s="293">
        <f>IFERROR(VLOOKUP(G436,'Cadastro de assessores'!A:B,2,FALSE),"Não Cadastrado")</f>
        <v>12332</v>
      </c>
      <c r="I436" s="293"/>
      <c r="J436" s="24" t="s">
        <v>3788</v>
      </c>
      <c r="K436" s="299" t="s">
        <v>153</v>
      </c>
      <c r="L436" s="415">
        <v>44496</v>
      </c>
      <c r="M436" s="415">
        <v>44503</v>
      </c>
      <c r="N436" s="299"/>
      <c r="O436" s="299" t="s">
        <v>3802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146</v>
      </c>
      <c r="U436" s="299" t="s">
        <v>3832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3785</v>
      </c>
      <c r="B437" s="104" t="s">
        <v>2384</v>
      </c>
      <c r="C437" s="390" t="s">
        <v>5066</v>
      </c>
      <c r="D437" s="293">
        <v>9129986</v>
      </c>
      <c r="E437" s="293" t="s">
        <v>19</v>
      </c>
      <c r="F437" s="293" t="s">
        <v>20</v>
      </c>
      <c r="G437" s="293" t="s">
        <v>200</v>
      </c>
      <c r="H437" s="293">
        <f>IFERROR(VLOOKUP(G437,'Cadastro de assessores'!A:B,2,FALSE),"Não Cadastrado")</f>
        <v>12332</v>
      </c>
      <c r="I437" s="293"/>
      <c r="J437" s="24" t="s">
        <v>3788</v>
      </c>
      <c r="K437" s="292" t="s">
        <v>162</v>
      </c>
      <c r="L437" s="415">
        <v>44817</v>
      </c>
      <c r="M437" s="415">
        <v>44825</v>
      </c>
      <c r="N437" s="292"/>
      <c r="O437" s="292" t="s">
        <v>3809</v>
      </c>
      <c r="P437" s="428">
        <v>2.5000000000000001E-2</v>
      </c>
      <c r="Q437" s="304"/>
      <c r="R437" s="417"/>
      <c r="S437" s="292"/>
      <c r="T437" s="292"/>
      <c r="U437" s="292"/>
      <c r="V437" s="292" t="s">
        <v>3148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3785</v>
      </c>
      <c r="B438" s="104" t="s">
        <v>5067</v>
      </c>
      <c r="C438" s="122" t="s">
        <v>5068</v>
      </c>
      <c r="D438" s="293">
        <v>4837612</v>
      </c>
      <c r="E438" s="293" t="s">
        <v>64</v>
      </c>
      <c r="F438" s="293" t="s">
        <v>20</v>
      </c>
      <c r="G438" s="293" t="s">
        <v>338</v>
      </c>
      <c r="H438" s="293" t="str">
        <f>IFERROR(VLOOKUP(G438,'Cadastro de assessores'!A:B,2,FALSE),"Não Cadastrado")</f>
        <v>17896</v>
      </c>
      <c r="I438" s="293"/>
      <c r="J438" s="24" t="s">
        <v>144</v>
      </c>
      <c r="K438" s="293" t="s">
        <v>153</v>
      </c>
      <c r="L438" s="415">
        <v>44232</v>
      </c>
      <c r="M438" s="415">
        <v>44250</v>
      </c>
      <c r="N438" s="387">
        <v>44984</v>
      </c>
      <c r="O438" s="292" t="s">
        <v>3795</v>
      </c>
      <c r="P438" s="428">
        <v>1.4999999999999999E-2</v>
      </c>
      <c r="Q438" s="304" t="s">
        <v>5069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146</v>
      </c>
      <c r="U438" s="292" t="s">
        <v>3933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3785</v>
      </c>
      <c r="B439" s="104" t="s">
        <v>5070</v>
      </c>
      <c r="C439" s="122" t="s">
        <v>5071</v>
      </c>
      <c r="D439" s="292">
        <v>4617147</v>
      </c>
      <c r="E439" s="292" t="s">
        <v>19</v>
      </c>
      <c r="F439" s="292" t="s">
        <v>20</v>
      </c>
      <c r="G439" s="292" t="s">
        <v>3793</v>
      </c>
      <c r="H439" s="292" t="str">
        <f>IFERROR(VLOOKUP(G439,'Cadastro de assessores'!A:B,2,FALSE),"Não Cadastrado")</f>
        <v>17679</v>
      </c>
      <c r="I439" s="292"/>
      <c r="J439" s="24" t="s">
        <v>144</v>
      </c>
      <c r="K439" s="292" t="s">
        <v>3794</v>
      </c>
      <c r="L439" s="387">
        <v>44166</v>
      </c>
      <c r="M439" s="387">
        <v>44166</v>
      </c>
      <c r="N439" s="387">
        <v>44390</v>
      </c>
      <c r="O439" s="292" t="s">
        <v>3795</v>
      </c>
      <c r="P439" s="388">
        <v>1.4999999999999999E-2</v>
      </c>
      <c r="Q439" s="420" t="s">
        <v>5072</v>
      </c>
      <c r="R439" s="417"/>
      <c r="S439" s="292" t="str">
        <f t="shared" si="46"/>
        <v>Não Qualificado</v>
      </c>
      <c r="T439" s="292" t="s">
        <v>146</v>
      </c>
      <c r="U439" s="292" t="s">
        <v>4049</v>
      </c>
      <c r="V439" s="292" t="s">
        <v>887</v>
      </c>
      <c r="W439" s="418" t="s">
        <v>3798</v>
      </c>
      <c r="X439" s="418" t="s">
        <v>3798</v>
      </c>
      <c r="Y439" s="418" t="s">
        <v>3798</v>
      </c>
      <c r="Z439" s="418" t="s">
        <v>3798</v>
      </c>
      <c r="AA439" s="418" t="s">
        <v>3798</v>
      </c>
      <c r="AB439" s="418" t="s">
        <v>3798</v>
      </c>
      <c r="AC439" s="418" t="s">
        <v>3798</v>
      </c>
      <c r="AD439" s="418" t="s">
        <v>3798</v>
      </c>
      <c r="AE439" s="418" t="s">
        <v>3798</v>
      </c>
      <c r="AF439" s="418" t="s">
        <v>3798</v>
      </c>
      <c r="AG439" s="418" t="s">
        <v>3798</v>
      </c>
      <c r="AH439" s="418" t="s">
        <v>3798</v>
      </c>
      <c r="AI439" s="418" t="s">
        <v>3798</v>
      </c>
      <c r="AJ439" s="418" t="s">
        <v>3798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2933</v>
      </c>
      <c r="BE439" s="339" t="s">
        <v>2933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3785</v>
      </c>
      <c r="B440" s="104" t="s">
        <v>5073</v>
      </c>
      <c r="C440" s="390" t="s">
        <v>5074</v>
      </c>
      <c r="D440" s="299">
        <v>355180</v>
      </c>
      <c r="E440" s="292" t="s">
        <v>19</v>
      </c>
      <c r="F440" s="292" t="s">
        <v>49</v>
      </c>
      <c r="G440" s="292" t="s">
        <v>329</v>
      </c>
      <c r="H440" s="292" t="str">
        <f>IFERROR(VLOOKUP(G440,'Cadastro de assessores'!A:B,2,FALSE),"Não Cadastrado")</f>
        <v>18009</v>
      </c>
      <c r="I440" s="292"/>
      <c r="J440" s="24" t="s">
        <v>144</v>
      </c>
      <c r="K440" s="292" t="s">
        <v>3794</v>
      </c>
      <c r="L440" s="387">
        <v>44362</v>
      </c>
      <c r="M440" s="387">
        <v>44362</v>
      </c>
      <c r="N440" s="447">
        <v>44489</v>
      </c>
      <c r="O440" s="299" t="s">
        <v>3789</v>
      </c>
      <c r="P440" s="388">
        <v>0.02</v>
      </c>
      <c r="Q440" s="420" t="s">
        <v>5075</v>
      </c>
      <c r="R440" s="417"/>
      <c r="S440" s="292" t="str">
        <f t="shared" si="46"/>
        <v>Não Qualificado</v>
      </c>
      <c r="T440" s="292" t="s">
        <v>146</v>
      </c>
      <c r="U440" s="299" t="s">
        <v>4551</v>
      </c>
      <c r="V440" s="299" t="s">
        <v>60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2933</v>
      </c>
      <c r="BE440" s="339" t="s">
        <v>2933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3785</v>
      </c>
      <c r="B441" s="104" t="s">
        <v>5076</v>
      </c>
      <c r="C441" s="122" t="s">
        <v>5077</v>
      </c>
      <c r="D441" s="293">
        <v>396107</v>
      </c>
      <c r="E441" s="293" t="s">
        <v>2924</v>
      </c>
      <c r="F441" s="293" t="s">
        <v>20</v>
      </c>
      <c r="G441" s="293" t="s">
        <v>2924</v>
      </c>
      <c r="H441" s="293" t="str">
        <f>IFERROR(VLOOKUP(G441,'Cadastro de assessores'!A:B,2,FALSE),"Não Cadastrado")</f>
        <v>18986</v>
      </c>
      <c r="I441" s="293"/>
      <c r="J441" s="24" t="s">
        <v>153</v>
      </c>
      <c r="K441" s="293" t="s">
        <v>153</v>
      </c>
      <c r="L441" s="415">
        <v>44193</v>
      </c>
      <c r="M441" s="415">
        <v>44250</v>
      </c>
      <c r="N441" s="292"/>
      <c r="O441" s="292" t="s">
        <v>3795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146</v>
      </c>
      <c r="U441" s="292" t="s">
        <v>3967</v>
      </c>
      <c r="V441" s="292" t="s">
        <v>49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3785</v>
      </c>
      <c r="B442" s="104" t="s">
        <v>5078</v>
      </c>
      <c r="C442" s="122" t="s">
        <v>5079</v>
      </c>
      <c r="D442" s="292">
        <v>4836917</v>
      </c>
      <c r="E442" s="292" t="s">
        <v>2924</v>
      </c>
      <c r="F442" s="292" t="s">
        <v>20</v>
      </c>
      <c r="G442" s="292" t="s">
        <v>2924</v>
      </c>
      <c r="H442" s="292" t="str">
        <f>IFERROR(VLOOKUP(G442,'Cadastro de assessores'!A:B,2,FALSE),"Não Cadastrado")</f>
        <v>18986</v>
      </c>
      <c r="I442" s="292"/>
      <c r="J442" s="24" t="s">
        <v>144</v>
      </c>
      <c r="K442" s="292" t="s">
        <v>3794</v>
      </c>
      <c r="L442" s="387">
        <v>44244</v>
      </c>
      <c r="M442" s="387">
        <v>44244</v>
      </c>
      <c r="N442" s="387">
        <v>44270</v>
      </c>
      <c r="O442" s="292" t="s">
        <v>3795</v>
      </c>
      <c r="P442" s="388">
        <v>1.4999999999999999E-2</v>
      </c>
      <c r="Q442" s="420" t="s">
        <v>4473</v>
      </c>
      <c r="R442" s="417"/>
      <c r="S442" s="292" t="str">
        <f t="shared" si="46"/>
        <v/>
      </c>
      <c r="T442" s="292" t="s">
        <v>146</v>
      </c>
      <c r="U442" s="299" t="s">
        <v>4209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2933</v>
      </c>
      <c r="BE442" s="339" t="s">
        <v>2933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3785</v>
      </c>
      <c r="B443" s="104" t="s">
        <v>5080</v>
      </c>
      <c r="C443" s="122" t="s">
        <v>5081</v>
      </c>
      <c r="D443" s="292">
        <v>4425136</v>
      </c>
      <c r="E443" s="292" t="s">
        <v>19</v>
      </c>
      <c r="F443" s="292" t="s">
        <v>20</v>
      </c>
      <c r="G443" s="292" t="s">
        <v>3793</v>
      </c>
      <c r="H443" s="292" t="str">
        <f>IFERROR(VLOOKUP(G443,'Cadastro de assessores'!A:B,2,FALSE),"Não Cadastrado")</f>
        <v>17679</v>
      </c>
      <c r="I443" s="292"/>
      <c r="J443" s="24" t="s">
        <v>144</v>
      </c>
      <c r="K443" s="292" t="s">
        <v>3794</v>
      </c>
      <c r="L443" s="387">
        <v>44096</v>
      </c>
      <c r="M443" s="387">
        <v>44096</v>
      </c>
      <c r="N443" s="387">
        <v>44448</v>
      </c>
      <c r="O443" s="292" t="s">
        <v>3795</v>
      </c>
      <c r="P443" s="388">
        <v>1.4999999999999999E-2</v>
      </c>
      <c r="Q443" s="420" t="s">
        <v>5082</v>
      </c>
      <c r="R443" s="417"/>
      <c r="S443" s="292" t="str">
        <f t="shared" si="46"/>
        <v/>
      </c>
      <c r="T443" s="292" t="s">
        <v>146</v>
      </c>
      <c r="U443" s="292" t="s">
        <v>3823</v>
      </c>
      <c r="V443" s="292" t="s">
        <v>20</v>
      </c>
      <c r="W443" s="418" t="s">
        <v>3798</v>
      </c>
      <c r="X443" s="418" t="s">
        <v>3798</v>
      </c>
      <c r="Y443" s="418" t="s">
        <v>3798</v>
      </c>
      <c r="Z443" s="418" t="s">
        <v>3798</v>
      </c>
      <c r="AA443" s="418" t="s">
        <v>3798</v>
      </c>
      <c r="AB443" s="418" t="s">
        <v>3798</v>
      </c>
      <c r="AC443" s="418" t="s">
        <v>3798</v>
      </c>
      <c r="AD443" s="418" t="s">
        <v>3798</v>
      </c>
      <c r="AE443" s="418" t="s">
        <v>3798</v>
      </c>
      <c r="AF443" s="418" t="s">
        <v>3798</v>
      </c>
      <c r="AG443" s="418" t="s">
        <v>3798</v>
      </c>
      <c r="AH443" s="418" t="s">
        <v>5083</v>
      </c>
      <c r="AI443" s="418" t="s">
        <v>5084</v>
      </c>
      <c r="AJ443" s="418" t="s">
        <v>5085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2933</v>
      </c>
      <c r="BE443" s="339" t="s">
        <v>2933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3785</v>
      </c>
      <c r="B444" s="104" t="s">
        <v>5086</v>
      </c>
      <c r="C444" s="122" t="s">
        <v>5087</v>
      </c>
      <c r="D444" s="292">
        <v>4655754</v>
      </c>
      <c r="E444" s="293" t="s">
        <v>64</v>
      </c>
      <c r="F444" s="293" t="s">
        <v>20</v>
      </c>
      <c r="G444" s="293" t="s">
        <v>4472</v>
      </c>
      <c r="H444" s="293" t="str">
        <f>IFERROR(VLOOKUP(G444,'Cadastro de assessores'!A:B,2,FALSE),"Não Cadastrado")</f>
        <v>14244</v>
      </c>
      <c r="I444" s="293"/>
      <c r="J444" s="24" t="s">
        <v>3788</v>
      </c>
      <c r="K444" s="293" t="s">
        <v>153</v>
      </c>
      <c r="L444" s="416">
        <v>44173</v>
      </c>
      <c r="M444" s="416">
        <v>44180</v>
      </c>
      <c r="N444" s="292"/>
      <c r="O444" s="292" t="s">
        <v>3795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146</v>
      </c>
      <c r="U444" s="292" t="s">
        <v>3929</v>
      </c>
      <c r="V444" s="292" t="s">
        <v>20</v>
      </c>
      <c r="W444" s="418" t="s">
        <v>3798</v>
      </c>
      <c r="X444" s="418" t="s">
        <v>3798</v>
      </c>
      <c r="Y444" s="418" t="s">
        <v>3798</v>
      </c>
      <c r="Z444" s="418" t="s">
        <v>3798</v>
      </c>
      <c r="AA444" s="418" t="s">
        <v>3798</v>
      </c>
      <c r="AB444" s="418" t="s">
        <v>3798</v>
      </c>
      <c r="AC444" s="418" t="s">
        <v>3798</v>
      </c>
      <c r="AD444" s="418" t="s">
        <v>3798</v>
      </c>
      <c r="AE444" s="418" t="s">
        <v>3798</v>
      </c>
      <c r="AF444" s="418" t="s">
        <v>3798</v>
      </c>
      <c r="AG444" s="418" t="s">
        <v>3798</v>
      </c>
      <c r="AH444" s="418" t="s">
        <v>3798</v>
      </c>
      <c r="AI444" s="418" t="s">
        <v>3798</v>
      </c>
      <c r="AJ444" s="418" t="s">
        <v>3798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3785</v>
      </c>
      <c r="B445" s="104" t="s">
        <v>5088</v>
      </c>
      <c r="C445" s="122" t="s">
        <v>5089</v>
      </c>
      <c r="D445" s="292">
        <v>7782720</v>
      </c>
      <c r="E445" s="293" t="s">
        <v>64</v>
      </c>
      <c r="F445" s="293" t="s">
        <v>20</v>
      </c>
      <c r="G445" s="293" t="s">
        <v>4267</v>
      </c>
      <c r="H445" s="293">
        <f>IFERROR(VLOOKUP(G445,'Cadastro de assessores'!A:B,2,FALSE),"Não Cadastrado")</f>
        <v>12330</v>
      </c>
      <c r="I445" s="293"/>
      <c r="J445" s="24" t="s">
        <v>3788</v>
      </c>
      <c r="K445" s="293" t="s">
        <v>153</v>
      </c>
      <c r="L445" s="423">
        <v>44588</v>
      </c>
      <c r="M445" s="423">
        <v>44595</v>
      </c>
      <c r="N445" s="292"/>
      <c r="O445" s="292" t="s">
        <v>3802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146</v>
      </c>
      <c r="U445" s="292" t="s">
        <v>3923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3785</v>
      </c>
      <c r="B446" s="104" t="s">
        <v>2406</v>
      </c>
      <c r="C446" s="122" t="s">
        <v>5090</v>
      </c>
      <c r="D446" s="292">
        <v>475798</v>
      </c>
      <c r="E446" s="292" t="s">
        <v>19</v>
      </c>
      <c r="F446" s="292" t="s">
        <v>49</v>
      </c>
      <c r="G446" s="292" t="s">
        <v>50</v>
      </c>
      <c r="H446" s="299">
        <v>12331</v>
      </c>
      <c r="I446" s="299"/>
      <c r="J446" s="24" t="s">
        <v>3788</v>
      </c>
      <c r="K446" s="292" t="s">
        <v>153</v>
      </c>
      <c r="L446" s="423">
        <v>44715</v>
      </c>
      <c r="M446" s="423">
        <v>44715</v>
      </c>
      <c r="N446" s="387"/>
      <c r="O446" s="292" t="s">
        <v>3805</v>
      </c>
      <c r="P446" s="388">
        <v>1.2E-2</v>
      </c>
      <c r="Q446" s="420" t="s">
        <v>4084</v>
      </c>
      <c r="R446" s="417"/>
      <c r="S446" s="292"/>
      <c r="T446" s="292" t="s">
        <v>146</v>
      </c>
      <c r="U446" s="292" t="s">
        <v>3841</v>
      </c>
      <c r="V446" s="292" t="s">
        <v>49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2933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3785</v>
      </c>
      <c r="B447" s="104" t="s">
        <v>5091</v>
      </c>
      <c r="C447" s="122" t="s">
        <v>5092</v>
      </c>
      <c r="D447" s="292">
        <v>4493392</v>
      </c>
      <c r="E447" s="292" t="s">
        <v>19</v>
      </c>
      <c r="F447" s="292" t="s">
        <v>20</v>
      </c>
      <c r="G447" s="292" t="s">
        <v>3793</v>
      </c>
      <c r="H447" s="292" t="str">
        <f>IFERROR(VLOOKUP(G447,'Cadastro de assessores'!A:B,2,FALSE),"Não Cadastrado")</f>
        <v>17679</v>
      </c>
      <c r="I447" s="292"/>
      <c r="J447" s="24" t="s">
        <v>144</v>
      </c>
      <c r="K447" s="292" t="s">
        <v>3794</v>
      </c>
      <c r="L447" s="419">
        <v>44147</v>
      </c>
      <c r="M447" s="419">
        <v>44147</v>
      </c>
      <c r="N447" s="387">
        <v>44445</v>
      </c>
      <c r="O447" s="292" t="s">
        <v>3805</v>
      </c>
      <c r="P447" s="388">
        <v>1.2E-2</v>
      </c>
      <c r="Q447" s="420" t="s">
        <v>5093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146</v>
      </c>
      <c r="U447" s="292" t="s">
        <v>4223</v>
      </c>
      <c r="V447" s="292" t="s">
        <v>3647</v>
      </c>
      <c r="W447" s="418" t="s">
        <v>3798</v>
      </c>
      <c r="X447" s="418" t="s">
        <v>3798</v>
      </c>
      <c r="Y447" s="418" t="s">
        <v>3798</v>
      </c>
      <c r="Z447" s="418" t="s">
        <v>3798</v>
      </c>
      <c r="AA447" s="418" t="s">
        <v>3798</v>
      </c>
      <c r="AB447" s="418" t="s">
        <v>3798</v>
      </c>
      <c r="AC447" s="418" t="s">
        <v>3798</v>
      </c>
      <c r="AD447" s="418" t="s">
        <v>3798</v>
      </c>
      <c r="AE447" s="418" t="s">
        <v>3798</v>
      </c>
      <c r="AF447" s="418" t="s">
        <v>3798</v>
      </c>
      <c r="AG447" s="418" t="s">
        <v>3798</v>
      </c>
      <c r="AH447" s="418" t="s">
        <v>3798</v>
      </c>
      <c r="AI447" s="418" t="s">
        <v>3798</v>
      </c>
      <c r="AJ447" s="418" t="s">
        <v>5094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2933</v>
      </c>
      <c r="BE447" s="339" t="s">
        <v>2933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3785</v>
      </c>
      <c r="B448" s="104" t="s">
        <v>5095</v>
      </c>
      <c r="C448" s="122" t="s">
        <v>5096</v>
      </c>
      <c r="D448" s="292">
        <v>4757223</v>
      </c>
      <c r="E448" s="293" t="s">
        <v>19</v>
      </c>
      <c r="F448" s="293" t="s">
        <v>49</v>
      </c>
      <c r="G448" s="293" t="s">
        <v>329</v>
      </c>
      <c r="H448" s="293" t="str">
        <f>IFERROR(VLOOKUP(G448,'Cadastro de assessores'!A:B,2,FALSE),"Não Cadastrado")</f>
        <v>18009</v>
      </c>
      <c r="I448" s="293"/>
      <c r="J448" s="24" t="s">
        <v>3788</v>
      </c>
      <c r="K448" s="293" t="s">
        <v>153</v>
      </c>
      <c r="L448" s="415">
        <v>44210</v>
      </c>
      <c r="M448" s="415">
        <v>44210</v>
      </c>
      <c r="N448" s="292"/>
      <c r="O448" s="292" t="s">
        <v>3795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146</v>
      </c>
      <c r="U448" s="292" t="s">
        <v>4049</v>
      </c>
      <c r="V448" s="292" t="s">
        <v>887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3785</v>
      </c>
      <c r="B449" s="104" t="s">
        <v>5097</v>
      </c>
      <c r="C449" s="122" t="s">
        <v>5098</v>
      </c>
      <c r="D449" s="292">
        <v>4491063</v>
      </c>
      <c r="E449" s="292" t="s">
        <v>19</v>
      </c>
      <c r="F449" s="292" t="s">
        <v>20</v>
      </c>
      <c r="G449" s="292" t="s">
        <v>3793</v>
      </c>
      <c r="H449" s="292" t="str">
        <f>IFERROR(VLOOKUP(G449,'Cadastro de assessores'!A:B,2,FALSE),"Não Cadastrado")</f>
        <v>17679</v>
      </c>
      <c r="I449" s="292"/>
      <c r="J449" s="24" t="s">
        <v>144</v>
      </c>
      <c r="K449" s="292" t="s">
        <v>3794</v>
      </c>
      <c r="L449" s="419">
        <v>44120</v>
      </c>
      <c r="M449" s="419">
        <v>44120</v>
      </c>
      <c r="N449" s="387">
        <v>44452</v>
      </c>
      <c r="O449" s="292" t="s">
        <v>3795</v>
      </c>
      <c r="P449" s="388">
        <v>1.4999999999999999E-2</v>
      </c>
      <c r="Q449" s="420" t="s">
        <v>5099</v>
      </c>
      <c r="R449" s="417"/>
      <c r="S449" s="292" t="str">
        <f t="shared" si="47"/>
        <v>Não Qualificado</v>
      </c>
      <c r="T449" s="292" t="s">
        <v>146</v>
      </c>
      <c r="U449" s="292" t="s">
        <v>3929</v>
      </c>
      <c r="V449" s="292" t="s">
        <v>20</v>
      </c>
      <c r="W449" s="418" t="s">
        <v>3798</v>
      </c>
      <c r="X449" s="418" t="s">
        <v>3798</v>
      </c>
      <c r="Y449" s="418" t="s">
        <v>3798</v>
      </c>
      <c r="Z449" s="418" t="s">
        <v>3798</v>
      </c>
      <c r="AA449" s="418" t="s">
        <v>3798</v>
      </c>
      <c r="AB449" s="418" t="s">
        <v>3798</v>
      </c>
      <c r="AC449" s="418" t="s">
        <v>3798</v>
      </c>
      <c r="AD449" s="418" t="s">
        <v>3798</v>
      </c>
      <c r="AE449" s="418" t="s">
        <v>3798</v>
      </c>
      <c r="AF449" s="418" t="s">
        <v>3798</v>
      </c>
      <c r="AG449" s="418" t="s">
        <v>3798</v>
      </c>
      <c r="AH449" s="418" t="s">
        <v>3798</v>
      </c>
      <c r="AI449" s="418" t="s">
        <v>5100</v>
      </c>
      <c r="AJ449" s="418" t="s">
        <v>5101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2933</v>
      </c>
      <c r="BE449" s="339" t="s">
        <v>2933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3785</v>
      </c>
      <c r="B450" s="104" t="s">
        <v>5102</v>
      </c>
      <c r="C450" s="390" t="s">
        <v>5103</v>
      </c>
      <c r="D450" s="299">
        <v>4740849</v>
      </c>
      <c r="E450" s="292" t="s">
        <v>64</v>
      </c>
      <c r="F450" s="292" t="s">
        <v>20</v>
      </c>
      <c r="G450" s="292" t="s">
        <v>4128</v>
      </c>
      <c r="H450" s="292" t="str">
        <f>IFERROR(VLOOKUP(G450,'Cadastro de assessores'!A:B,2,FALSE),"Não Cadastrado")</f>
        <v>17489</v>
      </c>
      <c r="I450" s="292"/>
      <c r="J450" s="24" t="s">
        <v>144</v>
      </c>
      <c r="K450" s="292" t="s">
        <v>3794</v>
      </c>
      <c r="L450" s="387">
        <v>44320</v>
      </c>
      <c r="M450" s="387">
        <v>44320</v>
      </c>
      <c r="N450" s="387">
        <v>44684</v>
      </c>
      <c r="O450" s="292" t="s">
        <v>3789</v>
      </c>
      <c r="P450" s="388">
        <v>0.02</v>
      </c>
      <c r="Q450" s="167" t="s">
        <v>5104</v>
      </c>
      <c r="R450" s="417"/>
      <c r="S450" s="292" t="str">
        <f t="shared" si="47"/>
        <v/>
      </c>
      <c r="T450" s="292" t="s">
        <v>146</v>
      </c>
      <c r="U450" s="299" t="s">
        <v>3816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2933</v>
      </c>
      <c r="BE450" s="339" t="s">
        <v>2933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3785</v>
      </c>
      <c r="B451" s="104" t="s">
        <v>5105</v>
      </c>
      <c r="C451" s="122" t="s">
        <v>5106</v>
      </c>
      <c r="D451" s="292">
        <v>4441540</v>
      </c>
      <c r="E451" s="292" t="s">
        <v>19</v>
      </c>
      <c r="F451" s="292" t="s">
        <v>20</v>
      </c>
      <c r="G451" s="292" t="s">
        <v>3793</v>
      </c>
      <c r="H451" s="292" t="str">
        <f>IFERROR(VLOOKUP(G451,'Cadastro de assessores'!A:B,2,FALSE),"Não Cadastrado")</f>
        <v>17679</v>
      </c>
      <c r="I451" s="292"/>
      <c r="J451" s="24" t="s">
        <v>144</v>
      </c>
      <c r="K451" s="292" t="s">
        <v>3794</v>
      </c>
      <c r="L451" s="419">
        <v>44133</v>
      </c>
      <c r="M451" s="419">
        <v>44133</v>
      </c>
      <c r="N451" s="387">
        <v>44438</v>
      </c>
      <c r="O451" s="292" t="s">
        <v>3805</v>
      </c>
      <c r="P451" s="388">
        <v>1.2E-2</v>
      </c>
      <c r="Q451" s="420" t="s">
        <v>5107</v>
      </c>
      <c r="R451" s="417"/>
      <c r="S451" s="292" t="str">
        <f t="shared" si="47"/>
        <v>Não Qualificado</v>
      </c>
      <c r="T451" s="292" t="s">
        <v>146</v>
      </c>
      <c r="U451" s="292" t="s">
        <v>3846</v>
      </c>
      <c r="V451" s="292" t="s">
        <v>46</v>
      </c>
      <c r="W451" s="418" t="s">
        <v>3798</v>
      </c>
      <c r="X451" s="418" t="s">
        <v>3798</v>
      </c>
      <c r="Y451" s="418" t="s">
        <v>3798</v>
      </c>
      <c r="Z451" s="418" t="s">
        <v>3798</v>
      </c>
      <c r="AA451" s="418" t="s">
        <v>3798</v>
      </c>
      <c r="AB451" s="418" t="s">
        <v>3798</v>
      </c>
      <c r="AC451" s="418" t="s">
        <v>3798</v>
      </c>
      <c r="AD451" s="418" t="s">
        <v>3798</v>
      </c>
      <c r="AE451" s="418" t="s">
        <v>3798</v>
      </c>
      <c r="AF451" s="418" t="s">
        <v>3798</v>
      </c>
      <c r="AG451" s="418" t="s">
        <v>3798</v>
      </c>
      <c r="AH451" s="418" t="s">
        <v>3798</v>
      </c>
      <c r="AI451" s="418" t="s">
        <v>5108</v>
      </c>
      <c r="AJ451" s="418" t="s">
        <v>5109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2933</v>
      </c>
      <c r="BE451" s="339" t="s">
        <v>2933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3785</v>
      </c>
      <c r="B452" s="104" t="s">
        <v>5110</v>
      </c>
      <c r="C452" s="122" t="s">
        <v>5111</v>
      </c>
      <c r="D452" s="292">
        <v>3615656</v>
      </c>
      <c r="E452" s="292" t="s">
        <v>2924</v>
      </c>
      <c r="F452" s="292" t="s">
        <v>20</v>
      </c>
      <c r="G452" s="292" t="s">
        <v>2924</v>
      </c>
      <c r="H452" s="292" t="str">
        <f>IFERROR(VLOOKUP(G452,'Cadastro de assessores'!A:B,2,FALSE),"Não Cadastrado")</f>
        <v>18986</v>
      </c>
      <c r="I452" s="292"/>
      <c r="J452" s="24" t="s">
        <v>144</v>
      </c>
      <c r="K452" s="292" t="s">
        <v>3794</v>
      </c>
      <c r="L452" s="387">
        <v>43859</v>
      </c>
      <c r="M452" s="387">
        <v>43859</v>
      </c>
      <c r="N452" s="387">
        <v>44305</v>
      </c>
      <c r="O452" s="292" t="s">
        <v>3795</v>
      </c>
      <c r="P452" s="388">
        <v>1.4999999999999999E-2</v>
      </c>
      <c r="Q452" s="420" t="s">
        <v>5049</v>
      </c>
      <c r="R452" s="417"/>
      <c r="S452" s="292" t="str">
        <f t="shared" si="47"/>
        <v>Não Qualificado</v>
      </c>
      <c r="T452" s="292" t="s">
        <v>146</v>
      </c>
      <c r="U452" s="292" t="s">
        <v>5112</v>
      </c>
      <c r="V452" s="292" t="s">
        <v>20</v>
      </c>
      <c r="W452" s="418" t="s">
        <v>3798</v>
      </c>
      <c r="X452" s="418" t="s">
        <v>3798</v>
      </c>
      <c r="Y452" s="418" t="s">
        <v>3798</v>
      </c>
      <c r="Z452" s="418" t="s">
        <v>5113</v>
      </c>
      <c r="AA452" s="418" t="s">
        <v>5114</v>
      </c>
      <c r="AB452" s="418" t="s">
        <v>5115</v>
      </c>
      <c r="AC452" s="418" t="s">
        <v>5116</v>
      </c>
      <c r="AD452" s="418" t="s">
        <v>5117</v>
      </c>
      <c r="AE452" s="418" t="s">
        <v>5118</v>
      </c>
      <c r="AF452" s="418" t="s">
        <v>5119</v>
      </c>
      <c r="AG452" s="418" t="s">
        <v>5120</v>
      </c>
      <c r="AH452" s="418" t="s">
        <v>5121</v>
      </c>
      <c r="AI452" s="418" t="s">
        <v>5122</v>
      </c>
      <c r="AJ452" s="418" t="s">
        <v>5123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2933</v>
      </c>
      <c r="BE452" s="339" t="s">
        <v>2933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3785</v>
      </c>
      <c r="B453" s="104" t="s">
        <v>5124</v>
      </c>
      <c r="C453" s="390" t="s">
        <v>5125</v>
      </c>
      <c r="D453" s="292">
        <v>5892424</v>
      </c>
      <c r="E453" s="292" t="s">
        <v>19</v>
      </c>
      <c r="F453" s="292" t="s">
        <v>49</v>
      </c>
      <c r="G453" s="292" t="s">
        <v>4134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144</v>
      </c>
      <c r="K453" s="292" t="s">
        <v>3794</v>
      </c>
      <c r="L453" s="387">
        <v>44421</v>
      </c>
      <c r="M453" s="387">
        <v>44421</v>
      </c>
      <c r="N453" s="391">
        <v>44817</v>
      </c>
      <c r="O453" s="299" t="s">
        <v>3802</v>
      </c>
      <c r="P453" s="388">
        <v>7.0000000000000001E-3</v>
      </c>
      <c r="Q453" s="167" t="s">
        <v>5126</v>
      </c>
      <c r="R453" s="417"/>
      <c r="S453" s="292" t="str">
        <f t="shared" si="47"/>
        <v>Não Qualificado</v>
      </c>
      <c r="T453" s="292" t="s">
        <v>146</v>
      </c>
      <c r="U453" s="299" t="s">
        <v>5127</v>
      </c>
      <c r="V453" s="299" t="s">
        <v>60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3785</v>
      </c>
      <c r="B454" s="104" t="s">
        <v>5128</v>
      </c>
      <c r="C454" s="122" t="s">
        <v>5129</v>
      </c>
      <c r="D454" s="292">
        <v>4362832</v>
      </c>
      <c r="E454" s="292" t="s">
        <v>64</v>
      </c>
      <c r="F454" s="292" t="s">
        <v>20</v>
      </c>
      <c r="G454" s="292" t="s">
        <v>3973</v>
      </c>
      <c r="H454" s="292" t="str">
        <f>IFERROR(VLOOKUP(G454,'Cadastro de assessores'!A:B,2,FALSE),"Não Cadastrado")</f>
        <v>16459</v>
      </c>
      <c r="I454" s="292"/>
      <c r="J454" s="24" t="s">
        <v>144</v>
      </c>
      <c r="K454" s="292" t="s">
        <v>3794</v>
      </c>
      <c r="L454" s="387">
        <v>44078</v>
      </c>
      <c r="M454" s="387">
        <v>44078</v>
      </c>
      <c r="N454" s="391">
        <v>44424</v>
      </c>
      <c r="O454" s="299" t="s">
        <v>3789</v>
      </c>
      <c r="P454" s="388">
        <v>0.02</v>
      </c>
      <c r="Q454" s="420" t="s">
        <v>5130</v>
      </c>
      <c r="R454" s="417"/>
      <c r="S454" s="292" t="str">
        <f t="shared" si="47"/>
        <v>Não Qualificado</v>
      </c>
      <c r="T454" s="292" t="s">
        <v>146</v>
      </c>
      <c r="U454" s="292" t="s">
        <v>3811</v>
      </c>
      <c r="V454" s="292" t="s">
        <v>20</v>
      </c>
      <c r="W454" s="418" t="s">
        <v>3798</v>
      </c>
      <c r="X454" s="418" t="s">
        <v>3798</v>
      </c>
      <c r="Y454" s="418" t="s">
        <v>3798</v>
      </c>
      <c r="Z454" s="418" t="s">
        <v>3798</v>
      </c>
      <c r="AA454" s="418" t="s">
        <v>3798</v>
      </c>
      <c r="AB454" s="418" t="s">
        <v>3798</v>
      </c>
      <c r="AC454" s="418" t="s">
        <v>3798</v>
      </c>
      <c r="AD454" s="418" t="s">
        <v>3798</v>
      </c>
      <c r="AE454" s="418" t="s">
        <v>3798</v>
      </c>
      <c r="AF454" s="418" t="s">
        <v>3798</v>
      </c>
      <c r="AG454" s="418" t="s">
        <v>5131</v>
      </c>
      <c r="AH454" s="418" t="s">
        <v>5132</v>
      </c>
      <c r="AI454" s="418" t="s">
        <v>5133</v>
      </c>
      <c r="AJ454" s="418" t="s">
        <v>5134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2933</v>
      </c>
      <c r="BE454" s="339" t="s">
        <v>2933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3785</v>
      </c>
      <c r="B455" s="104" t="s">
        <v>2451</v>
      </c>
      <c r="C455" s="122" t="s">
        <v>5135</v>
      </c>
      <c r="D455" s="292">
        <v>2365107</v>
      </c>
      <c r="E455" s="292" t="s">
        <v>19</v>
      </c>
      <c r="F455" s="292" t="s">
        <v>49</v>
      </c>
      <c r="G455" s="292" t="s">
        <v>2037</v>
      </c>
      <c r="H455" s="292">
        <f>IFERROR(VLOOKUP(G455,'Cadastro de assessores'!A:B,2,FALSE),"Não Cadastrado")</f>
        <v>12350</v>
      </c>
      <c r="I455" s="292"/>
      <c r="J455" s="24" t="s">
        <v>144</v>
      </c>
      <c r="K455" s="292" t="s">
        <v>162</v>
      </c>
      <c r="L455" s="387">
        <v>44817</v>
      </c>
      <c r="M455" s="387">
        <v>44824</v>
      </c>
      <c r="N455" s="391"/>
      <c r="O455" s="299" t="s">
        <v>3795</v>
      </c>
      <c r="P455" s="388">
        <v>1.4999999999999999E-2</v>
      </c>
      <c r="Q455" s="420" t="s">
        <v>5136</v>
      </c>
      <c r="R455" s="417"/>
      <c r="S455" s="292"/>
      <c r="T455" s="292"/>
      <c r="U455" s="292"/>
      <c r="V455" s="292" t="s">
        <v>60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3785</v>
      </c>
      <c r="B456" s="104" t="s">
        <v>2457</v>
      </c>
      <c r="C456" s="390" t="s">
        <v>2455</v>
      </c>
      <c r="D456" s="299">
        <v>2293219</v>
      </c>
      <c r="E456" s="293" t="s">
        <v>19</v>
      </c>
      <c r="F456" s="293" t="s">
        <v>20</v>
      </c>
      <c r="G456" s="293" t="s">
        <v>3073</v>
      </c>
      <c r="H456" s="293" t="str">
        <f>IFERROR(VLOOKUP(G456,'Cadastro de assessores'!A:B,2,FALSE),"Não Cadastrado")</f>
        <v>18236</v>
      </c>
      <c r="I456" s="293"/>
      <c r="J456" s="24" t="s">
        <v>3788</v>
      </c>
      <c r="K456" s="293" t="s">
        <v>153</v>
      </c>
      <c r="L456" s="415">
        <v>44210</v>
      </c>
      <c r="M456" s="415">
        <v>44293</v>
      </c>
      <c r="N456" s="299"/>
      <c r="O456" s="299" t="s">
        <v>3789</v>
      </c>
      <c r="P456" s="388">
        <v>0.02</v>
      </c>
      <c r="Q456" s="167" t="s">
        <v>5137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146</v>
      </c>
      <c r="U456" s="299" t="s">
        <v>5138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3785</v>
      </c>
      <c r="B457" s="104" t="s">
        <v>5139</v>
      </c>
      <c r="C457" s="122" t="s">
        <v>5140</v>
      </c>
      <c r="D457" s="292">
        <v>2523005</v>
      </c>
      <c r="E457" s="293" t="s">
        <v>19</v>
      </c>
      <c r="F457" s="292" t="s">
        <v>49</v>
      </c>
      <c r="G457" s="292" t="s">
        <v>2037</v>
      </c>
      <c r="H457" s="293">
        <f>IFERROR(VLOOKUP(G457,'Cadastro de assessores'!A:B,2,FALSE),"Não Cadastrado")</f>
        <v>12350</v>
      </c>
      <c r="I457" s="292"/>
      <c r="J457" s="24" t="s">
        <v>3788</v>
      </c>
      <c r="K457" s="292"/>
      <c r="L457" s="387"/>
      <c r="M457" s="387">
        <v>44834</v>
      </c>
      <c r="N457" s="419"/>
      <c r="O457" s="292" t="s">
        <v>3802</v>
      </c>
      <c r="P457" s="388">
        <v>0.01</v>
      </c>
      <c r="Q457" s="420" t="s">
        <v>5141</v>
      </c>
      <c r="R457" s="417"/>
      <c r="S457" s="292"/>
      <c r="T457" s="292"/>
      <c r="U457" s="292"/>
      <c r="V457" s="292" t="s">
        <v>60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3785</v>
      </c>
      <c r="B458" s="104" t="s">
        <v>5142</v>
      </c>
      <c r="C458" s="122" t="s">
        <v>5143</v>
      </c>
      <c r="D458" s="292">
        <v>4860067</v>
      </c>
      <c r="E458" s="292" t="s">
        <v>19</v>
      </c>
      <c r="F458" s="292" t="s">
        <v>49</v>
      </c>
      <c r="G458" s="292" t="s">
        <v>329</v>
      </c>
      <c r="H458" s="292" t="str">
        <f>IFERROR(VLOOKUP(G458,'Cadastro de assessores'!A:B,2,FALSE),"Não Cadastrado")</f>
        <v>18009</v>
      </c>
      <c r="I458" s="292"/>
      <c r="J458" s="24" t="s">
        <v>144</v>
      </c>
      <c r="K458" s="292" t="s">
        <v>3794</v>
      </c>
      <c r="L458" s="387">
        <v>44259</v>
      </c>
      <c r="M458" s="387">
        <v>44259</v>
      </c>
      <c r="N458" s="419">
        <v>44516</v>
      </c>
      <c r="O458" s="292" t="s">
        <v>3809</v>
      </c>
      <c r="P458" s="388">
        <v>2.5000000000000001E-2</v>
      </c>
      <c r="Q458" s="420" t="s">
        <v>5144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146</v>
      </c>
      <c r="U458" s="292" t="s">
        <v>3846</v>
      </c>
      <c r="V458" s="292" t="s">
        <v>46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3148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2933</v>
      </c>
      <c r="BE458" s="339" t="s">
        <v>2933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3785</v>
      </c>
      <c r="B459" s="104" t="s">
        <v>5145</v>
      </c>
      <c r="C459" s="122" t="s">
        <v>5146</v>
      </c>
      <c r="D459" s="292">
        <v>4582050</v>
      </c>
      <c r="E459" s="293" t="s">
        <v>19</v>
      </c>
      <c r="F459" s="293" t="s">
        <v>20</v>
      </c>
      <c r="G459" s="293" t="s">
        <v>3793</v>
      </c>
      <c r="H459" s="293" t="str">
        <f>IFERROR(VLOOKUP(G459,'Cadastro de assessores'!A:B,2,FALSE),"Não Cadastrado")</f>
        <v>17679</v>
      </c>
      <c r="I459" s="293"/>
      <c r="J459" s="24" t="s">
        <v>3788</v>
      </c>
      <c r="K459" s="439" t="s">
        <v>162</v>
      </c>
      <c r="L459" s="292" t="s">
        <v>3148</v>
      </c>
      <c r="M459" s="436" t="s">
        <v>4177</v>
      </c>
      <c r="N459" s="292"/>
      <c r="O459" s="292" t="s">
        <v>3795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146</v>
      </c>
      <c r="U459" s="292" t="s">
        <v>4223</v>
      </c>
      <c r="V459" s="292" t="s">
        <v>3647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3148</v>
      </c>
      <c r="AN459" s="339" t="s">
        <v>3148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2933</v>
      </c>
      <c r="BE459" s="339" t="s">
        <v>2933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3785</v>
      </c>
      <c r="B460" s="104" t="s">
        <v>5147</v>
      </c>
      <c r="C460" s="390" t="s">
        <v>5148</v>
      </c>
      <c r="D460" s="299">
        <v>5080319</v>
      </c>
      <c r="E460" s="293" t="s">
        <v>19</v>
      </c>
      <c r="F460" s="293" t="s">
        <v>49</v>
      </c>
      <c r="G460" s="293" t="s">
        <v>329</v>
      </c>
      <c r="H460" s="293" t="str">
        <f>IFERROR(VLOOKUP(G460,'Cadastro de assessores'!A:B,2,FALSE),"Não Cadastrado")</f>
        <v>18009</v>
      </c>
      <c r="I460" s="293"/>
      <c r="J460" s="24" t="s">
        <v>3788</v>
      </c>
      <c r="K460" s="439" t="s">
        <v>153</v>
      </c>
      <c r="L460" s="415">
        <v>44298</v>
      </c>
      <c r="M460" s="415">
        <v>44298</v>
      </c>
      <c r="N460" s="292"/>
      <c r="O460" s="292" t="s">
        <v>3795</v>
      </c>
      <c r="P460" s="388">
        <v>1.4999999999999999E-2</v>
      </c>
      <c r="Q460" s="167" t="s">
        <v>4497</v>
      </c>
      <c r="R460" s="417"/>
      <c r="S460" s="292" t="str">
        <f t="shared" si="48"/>
        <v/>
      </c>
      <c r="T460" s="292" t="s">
        <v>146</v>
      </c>
      <c r="U460" s="292" t="s">
        <v>3846</v>
      </c>
      <c r="V460" s="292" t="s">
        <v>46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3785</v>
      </c>
      <c r="B461" s="104" t="s">
        <v>2489</v>
      </c>
      <c r="C461" s="441" t="s">
        <v>2487</v>
      </c>
      <c r="D461" s="426">
        <v>7336791</v>
      </c>
      <c r="E461" s="293" t="s">
        <v>19</v>
      </c>
      <c r="F461" s="293" t="s">
        <v>49</v>
      </c>
      <c r="G461" s="426" t="s">
        <v>278</v>
      </c>
      <c r="H461" s="293" t="str">
        <f>IFERROR(VLOOKUP(G461,'Cadastro de assessores'!A:B,2,FALSE),"Não Cadastrado")</f>
        <v>17831</v>
      </c>
      <c r="I461" s="293"/>
      <c r="J461" s="24" t="s">
        <v>3788</v>
      </c>
      <c r="K461" s="292" t="s">
        <v>153</v>
      </c>
      <c r="L461" s="416">
        <v>44543</v>
      </c>
      <c r="M461" s="416">
        <v>44544</v>
      </c>
      <c r="N461" s="426"/>
      <c r="O461" s="426" t="s">
        <v>3805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146</v>
      </c>
      <c r="U461" s="299" t="s">
        <v>3967</v>
      </c>
      <c r="V461" s="299" t="s">
        <v>49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3785</v>
      </c>
      <c r="B462" s="104" t="s">
        <v>5149</v>
      </c>
      <c r="C462" s="122" t="s">
        <v>5150</v>
      </c>
      <c r="D462" s="292">
        <v>4486837</v>
      </c>
      <c r="E462" s="292" t="s">
        <v>19</v>
      </c>
      <c r="F462" s="292" t="s">
        <v>20</v>
      </c>
      <c r="G462" s="292" t="s">
        <v>3793</v>
      </c>
      <c r="H462" s="292" t="str">
        <f>IFERROR(VLOOKUP(G462,'Cadastro de assessores'!A:B,2,FALSE),"Não Cadastrado")</f>
        <v>17679</v>
      </c>
      <c r="I462" s="292"/>
      <c r="J462" s="24" t="s">
        <v>144</v>
      </c>
      <c r="K462" s="292" t="s">
        <v>3794</v>
      </c>
      <c r="L462" s="419">
        <v>44148</v>
      </c>
      <c r="M462" s="419">
        <v>44148</v>
      </c>
      <c r="N462" s="387">
        <v>44425</v>
      </c>
      <c r="O462" s="292" t="s">
        <v>3795</v>
      </c>
      <c r="P462" s="388">
        <v>1.4999999999999999E-2</v>
      </c>
      <c r="Q462" s="420" t="s">
        <v>5151</v>
      </c>
      <c r="R462" s="417"/>
      <c r="S462" s="292" t="str">
        <f t="shared" si="48"/>
        <v>Não Qualificado</v>
      </c>
      <c r="T462" s="292" t="s">
        <v>146</v>
      </c>
      <c r="U462" s="292" t="s">
        <v>3933</v>
      </c>
      <c r="V462" s="292" t="s">
        <v>20</v>
      </c>
      <c r="W462" s="418" t="s">
        <v>3798</v>
      </c>
      <c r="X462" s="418" t="s">
        <v>3798</v>
      </c>
      <c r="Y462" s="418" t="s">
        <v>3798</v>
      </c>
      <c r="Z462" s="418" t="s">
        <v>3798</v>
      </c>
      <c r="AA462" s="418" t="s">
        <v>3798</v>
      </c>
      <c r="AB462" s="418" t="s">
        <v>3798</v>
      </c>
      <c r="AC462" s="418" t="s">
        <v>3798</v>
      </c>
      <c r="AD462" s="418" t="s">
        <v>3798</v>
      </c>
      <c r="AE462" s="418" t="s">
        <v>3798</v>
      </c>
      <c r="AF462" s="418" t="s">
        <v>3798</v>
      </c>
      <c r="AG462" s="418" t="s">
        <v>3798</v>
      </c>
      <c r="AH462" s="418" t="s">
        <v>3798</v>
      </c>
      <c r="AI462" s="418" t="s">
        <v>3798</v>
      </c>
      <c r="AJ462" s="418" t="s">
        <v>5152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2933</v>
      </c>
      <c r="BE462" s="339" t="s">
        <v>2933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3785</v>
      </c>
      <c r="B463" s="104" t="s">
        <v>2500</v>
      </c>
      <c r="C463" s="390" t="s">
        <v>5153</v>
      </c>
      <c r="D463" s="299">
        <v>7518857</v>
      </c>
      <c r="E463" s="293" t="s">
        <v>19</v>
      </c>
      <c r="F463" s="293" t="s">
        <v>20</v>
      </c>
      <c r="G463" s="293" t="s">
        <v>373</v>
      </c>
      <c r="H463" s="292">
        <f>IFERROR(VLOOKUP(G463,'Cadastro de assessores'!A:B,2,FALSE),"Não Cadastrado")</f>
        <v>12359</v>
      </c>
      <c r="I463" s="292"/>
      <c r="J463" s="24" t="s">
        <v>3788</v>
      </c>
      <c r="K463" s="292" t="s">
        <v>153</v>
      </c>
      <c r="L463" s="415">
        <v>44791</v>
      </c>
      <c r="M463" s="415">
        <v>44792</v>
      </c>
      <c r="N463" s="299"/>
      <c r="O463" s="299" t="s">
        <v>3805</v>
      </c>
      <c r="P463" s="388">
        <v>1.2E-2</v>
      </c>
      <c r="Q463" s="446" t="s">
        <v>4395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3785</v>
      </c>
      <c r="B464" s="104" t="s">
        <v>2514</v>
      </c>
      <c r="C464" s="390" t="s">
        <v>2511</v>
      </c>
      <c r="D464" s="299">
        <v>5648950</v>
      </c>
      <c r="E464" s="293" t="s">
        <v>19</v>
      </c>
      <c r="F464" s="293" t="s">
        <v>20</v>
      </c>
      <c r="G464" s="293" t="s">
        <v>2513</v>
      </c>
      <c r="H464" s="293" t="str">
        <f>IFERROR(VLOOKUP(G464,'Cadastro de assessores'!A:B,2,FALSE),"Não Cadastrado")</f>
        <v>18256</v>
      </c>
      <c r="I464" s="293"/>
      <c r="J464" s="24" t="s">
        <v>3788</v>
      </c>
      <c r="K464" s="292" t="s">
        <v>153</v>
      </c>
      <c r="L464" s="415">
        <v>44365</v>
      </c>
      <c r="M464" s="415">
        <v>44365</v>
      </c>
      <c r="N464" s="299"/>
      <c r="O464" s="299" t="s">
        <v>3789</v>
      </c>
      <c r="P464" s="388">
        <v>1.9E-2</v>
      </c>
      <c r="Q464" s="167" t="s">
        <v>3878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146</v>
      </c>
      <c r="U464" s="299" t="s">
        <v>3816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3785</v>
      </c>
      <c r="B465" s="104" t="s">
        <v>5154</v>
      </c>
      <c r="C465" s="390" t="s">
        <v>5155</v>
      </c>
      <c r="D465" s="299">
        <v>6320705</v>
      </c>
      <c r="E465" s="293" t="s">
        <v>64</v>
      </c>
      <c r="F465" s="293" t="s">
        <v>20</v>
      </c>
      <c r="G465" s="293" t="s">
        <v>3847</v>
      </c>
      <c r="H465" s="293" t="str">
        <f>IFERROR(VLOOKUP(G465,'Cadastro de assessores'!A:B,2,FALSE),"Não Cadastrado")</f>
        <v>12624</v>
      </c>
      <c r="I465" s="293"/>
      <c r="J465" s="24" t="s">
        <v>3788</v>
      </c>
      <c r="K465" s="292" t="s">
        <v>153</v>
      </c>
      <c r="L465" s="415">
        <v>44421</v>
      </c>
      <c r="M465" s="415">
        <v>44421</v>
      </c>
      <c r="N465" s="299"/>
      <c r="O465" s="299" t="s">
        <v>3809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146</v>
      </c>
      <c r="U465" s="292" t="s">
        <v>3929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3785</v>
      </c>
      <c r="B466" s="104" t="s">
        <v>2520</v>
      </c>
      <c r="C466" s="390" t="s">
        <v>5156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3788</v>
      </c>
      <c r="K466" s="439" t="s">
        <v>162</v>
      </c>
      <c r="L466" s="292" t="s">
        <v>3148</v>
      </c>
      <c r="M466" s="436" t="s">
        <v>4177</v>
      </c>
      <c r="N466" s="426"/>
      <c r="O466" s="426" t="s">
        <v>3809</v>
      </c>
      <c r="P466" s="388">
        <v>2.5000000000000001E-2</v>
      </c>
      <c r="Q466" s="311" t="s">
        <v>5157</v>
      </c>
      <c r="R466" s="417"/>
      <c r="S466" s="292" t="str">
        <f t="shared" si="49"/>
        <v>Não Qualificado</v>
      </c>
      <c r="T466" s="292" t="s">
        <v>146</v>
      </c>
      <c r="U466" s="292" t="s">
        <v>3929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2933</v>
      </c>
      <c r="BE466" s="339" t="s">
        <v>2933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3785</v>
      </c>
      <c r="B467" s="104" t="s">
        <v>2520</v>
      </c>
      <c r="C467" s="390" t="s">
        <v>5156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153</v>
      </c>
      <c r="K467" s="292" t="s">
        <v>153</v>
      </c>
      <c r="L467" s="415">
        <v>44557</v>
      </c>
      <c r="M467" s="415">
        <v>44557</v>
      </c>
      <c r="N467" s="426"/>
      <c r="O467" s="426" t="s">
        <v>3802</v>
      </c>
      <c r="P467" s="388">
        <v>7.0000000000000001E-3</v>
      </c>
      <c r="Q467" s="311" t="s">
        <v>5157</v>
      </c>
      <c r="R467" s="417"/>
      <c r="S467" s="292" t="str">
        <f t="shared" si="49"/>
        <v>Não Qualificado</v>
      </c>
      <c r="T467" s="292" t="s">
        <v>146</v>
      </c>
      <c r="U467" s="292" t="s">
        <v>3929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3785</v>
      </c>
      <c r="B468" s="104" t="s">
        <v>5158</v>
      </c>
      <c r="C468" s="390" t="s">
        <v>5159</v>
      </c>
      <c r="D468" s="299">
        <v>4841428</v>
      </c>
      <c r="E468" s="293" t="s">
        <v>19</v>
      </c>
      <c r="F468" s="293" t="s">
        <v>20</v>
      </c>
      <c r="G468" s="293" t="s">
        <v>3160</v>
      </c>
      <c r="H468" s="293" t="str">
        <f>IFERROR(VLOOKUP(G468,'Cadastro de assessores'!A:B,2,FALSE),"Não Cadastrado")</f>
        <v>13444</v>
      </c>
      <c r="I468" s="293"/>
      <c r="J468" s="24" t="s">
        <v>3788</v>
      </c>
      <c r="K468" s="292" t="s">
        <v>153</v>
      </c>
      <c r="L468" s="415">
        <v>44370</v>
      </c>
      <c r="M468" s="415">
        <v>44372</v>
      </c>
      <c r="N468" s="299"/>
      <c r="O468" s="299" t="s">
        <v>4019</v>
      </c>
      <c r="P468" s="388">
        <v>0.02</v>
      </c>
      <c r="Q468" s="167"/>
      <c r="R468" s="417"/>
      <c r="S468" s="292" t="str">
        <f t="shared" si="49"/>
        <v/>
      </c>
      <c r="T468" s="292" t="s">
        <v>146</v>
      </c>
      <c r="U468" s="299" t="s">
        <v>4020</v>
      </c>
      <c r="V468" s="299" t="s">
        <v>60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3785</v>
      </c>
      <c r="B469" s="104" t="s">
        <v>5160</v>
      </c>
      <c r="C469" s="122" t="s">
        <v>5161</v>
      </c>
      <c r="D469" s="292">
        <v>4681272</v>
      </c>
      <c r="E469" s="293" t="s">
        <v>64</v>
      </c>
      <c r="F469" s="293" t="s">
        <v>20</v>
      </c>
      <c r="G469" s="293" t="s">
        <v>3634</v>
      </c>
      <c r="H469" s="293" t="str">
        <f>IFERROR(VLOOKUP(G469,'Cadastro de assessores'!A:B,2,FALSE),"Não Cadastrado")</f>
        <v>14574</v>
      </c>
      <c r="I469" s="293"/>
      <c r="J469" s="24" t="s">
        <v>144</v>
      </c>
      <c r="K469" s="292" t="s">
        <v>153</v>
      </c>
      <c r="L469" s="416">
        <v>44186</v>
      </c>
      <c r="M469" s="416">
        <v>44186</v>
      </c>
      <c r="N469" s="391">
        <v>44901</v>
      </c>
      <c r="O469" s="299" t="s">
        <v>3789</v>
      </c>
      <c r="P469" s="388">
        <v>0.02</v>
      </c>
      <c r="Q469" s="420" t="s">
        <v>5162</v>
      </c>
      <c r="R469" s="417"/>
      <c r="S469" s="292" t="str">
        <f t="shared" si="49"/>
        <v>Não Qualificado</v>
      </c>
      <c r="T469" s="292" t="s">
        <v>146</v>
      </c>
      <c r="U469" s="292" t="s">
        <v>5163</v>
      </c>
      <c r="V469" s="292" t="s">
        <v>5164</v>
      </c>
      <c r="W469" s="418" t="s">
        <v>3798</v>
      </c>
      <c r="X469" s="418" t="s">
        <v>3798</v>
      </c>
      <c r="Y469" s="418" t="s">
        <v>3798</v>
      </c>
      <c r="Z469" s="418" t="s">
        <v>3798</v>
      </c>
      <c r="AA469" s="418" t="s">
        <v>3798</v>
      </c>
      <c r="AB469" s="418" t="s">
        <v>3798</v>
      </c>
      <c r="AC469" s="418" t="s">
        <v>3798</v>
      </c>
      <c r="AD469" s="418" t="s">
        <v>3798</v>
      </c>
      <c r="AE469" s="418" t="s">
        <v>3798</v>
      </c>
      <c r="AF469" s="418" t="s">
        <v>3798</v>
      </c>
      <c r="AG469" s="418" t="s">
        <v>3798</v>
      </c>
      <c r="AH469" s="418" t="s">
        <v>3798</v>
      </c>
      <c r="AI469" s="418" t="s">
        <v>3798</v>
      </c>
      <c r="AJ469" s="418" t="s">
        <v>3798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3785</v>
      </c>
      <c r="B470" s="104" t="s">
        <v>2535</v>
      </c>
      <c r="C470" s="390" t="s">
        <v>5165</v>
      </c>
      <c r="D470" s="299">
        <v>3658320</v>
      </c>
      <c r="E470" s="293" t="s">
        <v>19</v>
      </c>
      <c r="F470" s="293" t="s">
        <v>20</v>
      </c>
      <c r="G470" s="299" t="s">
        <v>373</v>
      </c>
      <c r="H470" s="299">
        <f>IFERROR(VLOOKUP(G470,'Cadastro de assessores'!A:B,2,FALSE),"Não Cadastrado")</f>
        <v>12359</v>
      </c>
      <c r="I470" s="299"/>
      <c r="J470" s="24" t="s">
        <v>3788</v>
      </c>
      <c r="K470" s="292" t="s">
        <v>153</v>
      </c>
      <c r="L470" s="416">
        <v>44704</v>
      </c>
      <c r="M470" s="416">
        <v>44704</v>
      </c>
      <c r="N470" s="292"/>
      <c r="O470" s="292" t="s">
        <v>3805</v>
      </c>
      <c r="P470" s="388">
        <v>1.2E-2</v>
      </c>
      <c r="Q470" s="446" t="s">
        <v>4395</v>
      </c>
      <c r="R470" s="417"/>
      <c r="S470" s="292"/>
      <c r="T470" s="292" t="s">
        <v>146</v>
      </c>
      <c r="U470" s="292" t="s">
        <v>3816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3785</v>
      </c>
      <c r="B471" s="104" t="s">
        <v>2541</v>
      </c>
      <c r="C471" s="122" t="s">
        <v>2539</v>
      </c>
      <c r="D471" s="292">
        <v>4559307</v>
      </c>
      <c r="E471" s="293" t="s">
        <v>64</v>
      </c>
      <c r="F471" s="293" t="s">
        <v>20</v>
      </c>
      <c r="G471" s="293" t="s">
        <v>3862</v>
      </c>
      <c r="H471" s="293" t="str">
        <f>IFERROR(VLOOKUP(G471,'Cadastro de assessores'!A:B,2,FALSE),"Não Cadastrado")</f>
        <v>1298</v>
      </c>
      <c r="I471" s="293"/>
      <c r="J471" s="24" t="s">
        <v>3788</v>
      </c>
      <c r="K471" s="292" t="s">
        <v>153</v>
      </c>
      <c r="L471" s="416">
        <v>44151</v>
      </c>
      <c r="M471" s="416">
        <v>44151</v>
      </c>
      <c r="N471" s="292"/>
      <c r="O471" s="292" t="s">
        <v>3795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146</v>
      </c>
      <c r="U471" s="292" t="s">
        <v>3797</v>
      </c>
      <c r="V471" s="292" t="s">
        <v>20</v>
      </c>
      <c r="W471" s="418" t="s">
        <v>3798</v>
      </c>
      <c r="X471" s="418" t="s">
        <v>3798</v>
      </c>
      <c r="Y471" s="418" t="s">
        <v>3798</v>
      </c>
      <c r="Z471" s="418" t="s">
        <v>3798</v>
      </c>
      <c r="AA471" s="418" t="s">
        <v>3798</v>
      </c>
      <c r="AB471" s="418" t="s">
        <v>3798</v>
      </c>
      <c r="AC471" s="418" t="s">
        <v>3798</v>
      </c>
      <c r="AD471" s="418" t="s">
        <v>3798</v>
      </c>
      <c r="AE471" s="418" t="s">
        <v>3798</v>
      </c>
      <c r="AF471" s="418" t="s">
        <v>3798</v>
      </c>
      <c r="AG471" s="418" t="s">
        <v>3798</v>
      </c>
      <c r="AH471" s="418" t="s">
        <v>3798</v>
      </c>
      <c r="AI471" s="418" t="s">
        <v>3798</v>
      </c>
      <c r="AJ471" s="418" t="s">
        <v>5166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3785</v>
      </c>
      <c r="B472" s="104" t="s">
        <v>2552</v>
      </c>
      <c r="C472" s="390" t="s">
        <v>2549</v>
      </c>
      <c r="D472" s="299">
        <v>3677198</v>
      </c>
      <c r="E472" s="293" t="s">
        <v>19</v>
      </c>
      <c r="F472" s="293" t="s">
        <v>49</v>
      </c>
      <c r="G472" s="293" t="s">
        <v>50</v>
      </c>
      <c r="H472" s="293">
        <f>IFERROR(VLOOKUP(G472,'Cadastro de assessores'!A:B,2,FALSE),"Não Cadastrado")</f>
        <v>12331</v>
      </c>
      <c r="I472" s="293"/>
      <c r="J472" s="24" t="s">
        <v>3788</v>
      </c>
      <c r="K472" s="292" t="s">
        <v>153</v>
      </c>
      <c r="L472" s="416">
        <v>44784</v>
      </c>
      <c r="M472" s="416">
        <v>44784</v>
      </c>
      <c r="N472" s="292"/>
      <c r="O472" s="292" t="s">
        <v>3805</v>
      </c>
      <c r="P472" s="388">
        <v>1.2E-2</v>
      </c>
      <c r="Q472" s="420" t="s">
        <v>5167</v>
      </c>
      <c r="R472" s="417"/>
      <c r="S472" s="292"/>
      <c r="T472" s="292"/>
      <c r="U472" s="292"/>
      <c r="V472" s="292" t="s">
        <v>60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3785</v>
      </c>
      <c r="B473" s="104" t="s">
        <v>5168</v>
      </c>
      <c r="C473" s="122" t="s">
        <v>5169</v>
      </c>
      <c r="D473" s="292">
        <v>2645505</v>
      </c>
      <c r="E473" s="292" t="s">
        <v>2924</v>
      </c>
      <c r="F473" s="292" t="s">
        <v>20</v>
      </c>
      <c r="G473" s="292" t="s">
        <v>2924</v>
      </c>
      <c r="H473" s="292" t="str">
        <f>IFERROR(VLOOKUP(G473,'Cadastro de assessores'!A:B,2,FALSE),"Não Cadastrado")</f>
        <v>18986</v>
      </c>
      <c r="I473" s="292"/>
      <c r="J473" s="24" t="s">
        <v>144</v>
      </c>
      <c r="K473" s="292" t="s">
        <v>3794</v>
      </c>
      <c r="L473" s="387">
        <v>43684</v>
      </c>
      <c r="M473" s="387">
        <v>43684</v>
      </c>
      <c r="N473" s="387">
        <v>43924</v>
      </c>
      <c r="O473" s="292" t="s">
        <v>3795</v>
      </c>
      <c r="P473" s="388">
        <v>0.01</v>
      </c>
      <c r="Q473" s="420" t="s">
        <v>5170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146</v>
      </c>
      <c r="U473" s="292" t="s">
        <v>3811</v>
      </c>
      <c r="V473" s="292" t="s">
        <v>20</v>
      </c>
      <c r="W473" s="418" t="s">
        <v>5171</v>
      </c>
      <c r="X473" s="418"/>
      <c r="Y473" s="418" t="s">
        <v>5172</v>
      </c>
      <c r="Z473" s="418" t="s">
        <v>5173</v>
      </c>
      <c r="AA473" s="418" t="s">
        <v>5174</v>
      </c>
      <c r="AB473" s="418" t="s">
        <v>5175</v>
      </c>
      <c r="AC473" s="418" t="s">
        <v>3798</v>
      </c>
      <c r="AD473" s="418" t="s">
        <v>3798</v>
      </c>
      <c r="AE473" s="418" t="s">
        <v>3798</v>
      </c>
      <c r="AF473" s="418" t="s">
        <v>3798</v>
      </c>
      <c r="AG473" s="418" t="s">
        <v>3798</v>
      </c>
      <c r="AH473" s="418"/>
      <c r="AI473" s="418" t="s">
        <v>3798</v>
      </c>
      <c r="AJ473" s="418"/>
      <c r="AK473" s="339"/>
      <c r="AL473" s="339"/>
      <c r="AM473" s="339" t="s">
        <v>3148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2933</v>
      </c>
      <c r="BE473" s="339" t="s">
        <v>2933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3785</v>
      </c>
      <c r="B474" s="104" t="s">
        <v>5176</v>
      </c>
      <c r="C474" s="122" t="s">
        <v>5177</v>
      </c>
      <c r="D474" s="292">
        <v>2289902</v>
      </c>
      <c r="E474" s="292" t="s">
        <v>19</v>
      </c>
      <c r="F474" s="292" t="s">
        <v>49</v>
      </c>
      <c r="G474" s="292" t="s">
        <v>167</v>
      </c>
      <c r="H474" s="292">
        <v>18890</v>
      </c>
      <c r="I474" s="292"/>
      <c r="J474" s="24" t="s">
        <v>3788</v>
      </c>
      <c r="K474" s="292" t="s">
        <v>162</v>
      </c>
      <c r="L474" s="292" t="s">
        <v>3148</v>
      </c>
      <c r="M474" s="387"/>
      <c r="N474" s="387"/>
      <c r="O474" s="292" t="s">
        <v>3805</v>
      </c>
      <c r="P474" s="388">
        <v>1.2E-2</v>
      </c>
      <c r="Q474" s="420" t="s">
        <v>5178</v>
      </c>
      <c r="R474" s="417"/>
      <c r="S474" s="292"/>
      <c r="T474" s="292" t="s">
        <v>146</v>
      </c>
      <c r="U474" s="292" t="s">
        <v>5179</v>
      </c>
      <c r="V474" s="292" t="s">
        <v>5180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2933</v>
      </c>
      <c r="BE474" s="339" t="s">
        <v>2933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3785</v>
      </c>
      <c r="B475" s="104" t="s">
        <v>5181</v>
      </c>
      <c r="C475" s="122" t="s">
        <v>5182</v>
      </c>
      <c r="D475" s="292">
        <v>4837403</v>
      </c>
      <c r="E475" s="292" t="s">
        <v>64</v>
      </c>
      <c r="F475" s="292" t="s">
        <v>20</v>
      </c>
      <c r="G475" s="292" t="s">
        <v>4058</v>
      </c>
      <c r="H475" s="292" t="str">
        <f>IFERROR(VLOOKUP(G475,'Cadastro de assessores'!A:B,2,FALSE),"Não Cadastrado")</f>
        <v>19634</v>
      </c>
      <c r="I475" s="292"/>
      <c r="J475" s="24" t="s">
        <v>144</v>
      </c>
      <c r="K475" s="292" t="s">
        <v>3794</v>
      </c>
      <c r="L475" s="387">
        <v>44250</v>
      </c>
      <c r="M475" s="387">
        <v>44250</v>
      </c>
      <c r="N475" s="391">
        <v>44452</v>
      </c>
      <c r="O475" s="299" t="s">
        <v>3842</v>
      </c>
      <c r="P475" s="388">
        <v>8.0000000000000002E-3</v>
      </c>
      <c r="Q475" s="420" t="s">
        <v>5099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146</v>
      </c>
      <c r="U475" s="292" t="s">
        <v>3811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2933</v>
      </c>
      <c r="BE475" s="339" t="s">
        <v>2933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3785</v>
      </c>
      <c r="B476" s="104" t="s">
        <v>2555</v>
      </c>
      <c r="C476" s="122" t="s">
        <v>2553</v>
      </c>
      <c r="D476" s="292">
        <v>4903270</v>
      </c>
      <c r="E476" s="293" t="s">
        <v>64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3788</v>
      </c>
      <c r="K476" s="293" t="s">
        <v>153</v>
      </c>
      <c r="L476" s="415">
        <v>44257</v>
      </c>
      <c r="M476" s="415">
        <v>44257</v>
      </c>
      <c r="N476" s="299"/>
      <c r="O476" s="299" t="s">
        <v>3789</v>
      </c>
      <c r="P476" s="388">
        <v>0.02</v>
      </c>
      <c r="Q476" s="420" t="s">
        <v>5183</v>
      </c>
      <c r="R476" s="417"/>
      <c r="S476" s="292" t="str">
        <f t="shared" si="50"/>
        <v>Não Qualificado</v>
      </c>
      <c r="T476" s="292" t="s">
        <v>146</v>
      </c>
      <c r="U476" s="292" t="s">
        <v>4178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3785</v>
      </c>
      <c r="B477" s="104" t="s">
        <v>5184</v>
      </c>
      <c r="C477" s="122" t="s">
        <v>5185</v>
      </c>
      <c r="D477" s="292">
        <v>2405046</v>
      </c>
      <c r="E477" s="292" t="s">
        <v>19</v>
      </c>
      <c r="F477" s="292" t="s">
        <v>20</v>
      </c>
      <c r="G477" s="292" t="s">
        <v>5186</v>
      </c>
      <c r="H477" s="292" t="str">
        <f>IFERROR(VLOOKUP(G477,'Cadastro de assessores'!A:B,2,FALSE),"Não Cadastrado")</f>
        <v>14320</v>
      </c>
      <c r="I477" s="292"/>
      <c r="J477" s="24" t="s">
        <v>144</v>
      </c>
      <c r="K477" s="292" t="s">
        <v>3794</v>
      </c>
      <c r="L477" s="387">
        <v>43777</v>
      </c>
      <c r="M477" s="387">
        <v>43777</v>
      </c>
      <c r="N477" s="465">
        <v>44105</v>
      </c>
      <c r="O477" s="292" t="s">
        <v>4607</v>
      </c>
      <c r="P477" s="388">
        <v>0.02</v>
      </c>
      <c r="Q477" s="420" t="s">
        <v>5187</v>
      </c>
      <c r="R477" s="417"/>
      <c r="S477" s="292" t="str">
        <f t="shared" si="50"/>
        <v/>
      </c>
      <c r="T477" s="292" t="s">
        <v>146</v>
      </c>
      <c r="U477" s="292" t="s">
        <v>3991</v>
      </c>
      <c r="V477" s="292" t="s">
        <v>20</v>
      </c>
      <c r="W477" s="418" t="s">
        <v>5188</v>
      </c>
      <c r="X477" s="418"/>
      <c r="Y477" s="418" t="s">
        <v>5189</v>
      </c>
      <c r="Z477" s="418" t="s">
        <v>5190</v>
      </c>
      <c r="AA477" s="418" t="s">
        <v>5191</v>
      </c>
      <c r="AB477" s="418" t="s">
        <v>5192</v>
      </c>
      <c r="AC477" s="418" t="s">
        <v>5193</v>
      </c>
      <c r="AD477" s="418" t="s">
        <v>5194</v>
      </c>
      <c r="AE477" s="418" t="s">
        <v>5195</v>
      </c>
      <c r="AF477" s="418" t="s">
        <v>5196</v>
      </c>
      <c r="AG477" s="418" t="s">
        <v>5197</v>
      </c>
      <c r="AH477" s="418" t="s">
        <v>5198</v>
      </c>
      <c r="AI477" s="418" t="s">
        <v>5199</v>
      </c>
      <c r="AJ477" s="418"/>
      <c r="AK477" s="339"/>
      <c r="AL477" s="339"/>
      <c r="AM477" s="339" t="s">
        <v>3148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2933</v>
      </c>
      <c r="BE477" s="339" t="s">
        <v>2933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3785</v>
      </c>
      <c r="B478" s="104" t="s">
        <v>5200</v>
      </c>
      <c r="C478" s="390" t="s">
        <v>5201</v>
      </c>
      <c r="D478" s="299">
        <v>4460007</v>
      </c>
      <c r="E478" s="293" t="s">
        <v>19</v>
      </c>
      <c r="F478" s="293" t="s">
        <v>20</v>
      </c>
      <c r="G478" s="293" t="s">
        <v>3160</v>
      </c>
      <c r="H478" s="293" t="str">
        <f>IFERROR(VLOOKUP(G478,'Cadastro de assessores'!A:B,2,FALSE),"Não Cadastrado")</f>
        <v>13444</v>
      </c>
      <c r="I478" s="293"/>
      <c r="J478" s="24" t="s">
        <v>3788</v>
      </c>
      <c r="K478" s="293" t="s">
        <v>153</v>
      </c>
      <c r="L478" s="415">
        <v>44372</v>
      </c>
      <c r="M478" s="415">
        <v>44372</v>
      </c>
      <c r="N478" s="299"/>
      <c r="O478" s="299" t="s">
        <v>4019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188</v>
      </c>
      <c r="U478" s="299" t="s">
        <v>4020</v>
      </c>
      <c r="V478" s="299" t="s">
        <v>60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3785</v>
      </c>
      <c r="B479" s="104" t="s">
        <v>2561</v>
      </c>
      <c r="C479" s="390" t="s">
        <v>5202</v>
      </c>
      <c r="D479" s="299">
        <v>8419053</v>
      </c>
      <c r="E479" s="293" t="s">
        <v>19</v>
      </c>
      <c r="F479" s="293" t="s">
        <v>49</v>
      </c>
      <c r="G479" s="299" t="s">
        <v>278</v>
      </c>
      <c r="H479" s="299" t="str">
        <f>IFERROR(VLOOKUP(G479,'Cadastro de assessores'!A:B,2,FALSE),"Não Cadastrado")</f>
        <v>17831</v>
      </c>
      <c r="I479" s="299"/>
      <c r="J479" s="24" t="s">
        <v>3788</v>
      </c>
      <c r="K479" s="439" t="s">
        <v>162</v>
      </c>
      <c r="L479" s="292" t="s">
        <v>3148</v>
      </c>
      <c r="M479" s="436" t="s">
        <v>4177</v>
      </c>
      <c r="N479" s="299"/>
      <c r="O479" s="299" t="s">
        <v>3805</v>
      </c>
      <c r="P479" s="388">
        <v>1.2E-2</v>
      </c>
      <c r="Q479" s="420"/>
      <c r="R479" s="417"/>
      <c r="S479" s="292"/>
      <c r="T479" s="292" t="s">
        <v>146</v>
      </c>
      <c r="U479" s="292" t="s">
        <v>3841</v>
      </c>
      <c r="V479" s="292" t="s">
        <v>49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2933</v>
      </c>
      <c r="BE479" s="339" t="s">
        <v>2933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3785</v>
      </c>
      <c r="B480" s="104" t="s">
        <v>5203</v>
      </c>
      <c r="C480" s="122" t="s">
        <v>5204</v>
      </c>
      <c r="D480" s="299">
        <v>8419053</v>
      </c>
      <c r="E480" s="292" t="s">
        <v>19</v>
      </c>
      <c r="F480" s="292" t="s">
        <v>20</v>
      </c>
      <c r="G480" s="292" t="s">
        <v>3793</v>
      </c>
      <c r="H480" s="292" t="str">
        <f>IFERROR(VLOOKUP(G480,'Cadastro de assessores'!A:B,2,FALSE),"Não Cadastrado")</f>
        <v>17679</v>
      </c>
      <c r="I480" s="292"/>
      <c r="J480" s="24" t="s">
        <v>144</v>
      </c>
      <c r="K480" s="292" t="s">
        <v>3794</v>
      </c>
      <c r="L480" s="387">
        <v>44272</v>
      </c>
      <c r="M480" s="387">
        <v>44272</v>
      </c>
      <c r="N480" s="419">
        <v>44498</v>
      </c>
      <c r="O480" s="292" t="s">
        <v>3805</v>
      </c>
      <c r="P480" s="388">
        <v>1.2E-2</v>
      </c>
      <c r="Q480" s="420" t="s">
        <v>5205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146</v>
      </c>
      <c r="U480" s="292" t="s">
        <v>3823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2933</v>
      </c>
      <c r="BE480" s="339" t="s">
        <v>2933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3785</v>
      </c>
      <c r="B481" s="104" t="s">
        <v>5203</v>
      </c>
      <c r="C481" s="122" t="s">
        <v>5204</v>
      </c>
      <c r="D481" s="292">
        <v>4951699</v>
      </c>
      <c r="E481" s="292" t="s">
        <v>19</v>
      </c>
      <c r="F481" s="292" t="s">
        <v>20</v>
      </c>
      <c r="G481" s="292" t="s">
        <v>5206</v>
      </c>
      <c r="H481" s="292" t="str">
        <f>IFERROR(VLOOKUP(G481,'Cadastro de assessores'!A:B,2,FALSE),"Não Cadastrado")</f>
        <v>12305</v>
      </c>
      <c r="I481" s="292"/>
      <c r="J481" s="24" t="s">
        <v>144</v>
      </c>
      <c r="K481" s="292" t="s">
        <v>3794</v>
      </c>
      <c r="L481" s="387">
        <v>44271</v>
      </c>
      <c r="M481" s="387">
        <v>44271</v>
      </c>
      <c r="N481" s="419">
        <v>44498</v>
      </c>
      <c r="O481" s="299" t="s">
        <v>3842</v>
      </c>
      <c r="P481" s="388">
        <v>8.0000000000000002E-3</v>
      </c>
      <c r="Q481" s="420" t="s">
        <v>5205</v>
      </c>
      <c r="R481" s="417"/>
      <c r="S481" s="292" t="str">
        <f t="shared" si="51"/>
        <v>Qualificado</v>
      </c>
      <c r="T481" s="292" t="s">
        <v>146</v>
      </c>
      <c r="U481" s="292" t="s">
        <v>3823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2933</v>
      </c>
      <c r="BE481" s="339" t="s">
        <v>2933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3785</v>
      </c>
      <c r="B482" s="104" t="s">
        <v>5207</v>
      </c>
      <c r="C482" s="390" t="s">
        <v>5208</v>
      </c>
      <c r="D482" s="299">
        <v>5900712</v>
      </c>
      <c r="E482" s="293" t="s">
        <v>19</v>
      </c>
      <c r="F482" s="293" t="s">
        <v>49</v>
      </c>
      <c r="G482" s="293" t="s">
        <v>329</v>
      </c>
      <c r="H482" s="299" t="str">
        <f>IFERROR(VLOOKUP(G482,'Cadastro de assessores'!A:B,2,FALSE),"Não Cadastrado")</f>
        <v>18009</v>
      </c>
      <c r="I482" s="299"/>
      <c r="J482" s="24" t="s">
        <v>144</v>
      </c>
      <c r="K482" s="293" t="s">
        <v>153</v>
      </c>
      <c r="L482" s="415">
        <v>44386</v>
      </c>
      <c r="M482" s="415">
        <v>44390</v>
      </c>
      <c r="N482" s="447">
        <v>44895</v>
      </c>
      <c r="O482" s="299" t="s">
        <v>3809</v>
      </c>
      <c r="P482" s="388">
        <v>2.5000000000000001E-2</v>
      </c>
      <c r="Q482" s="167" t="s">
        <v>5209</v>
      </c>
      <c r="R482" s="417"/>
      <c r="S482" s="292" t="str">
        <f t="shared" si="51"/>
        <v>Não Qualificado</v>
      </c>
      <c r="T482" s="292" t="s">
        <v>146</v>
      </c>
      <c r="U482" s="299" t="s">
        <v>3816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3785</v>
      </c>
      <c r="B483" s="104" t="s">
        <v>2571</v>
      </c>
      <c r="C483" s="122" t="s">
        <v>2569</v>
      </c>
      <c r="D483" s="292">
        <v>3369465</v>
      </c>
      <c r="E483" s="293" t="s">
        <v>19</v>
      </c>
      <c r="F483" s="293" t="s">
        <v>20</v>
      </c>
      <c r="G483" s="293" t="s">
        <v>373</v>
      </c>
      <c r="H483" s="299">
        <f>IFERROR(VLOOKUP(G483,'Cadastro de assessores'!A:B,2,FALSE),"Não Cadastrado")</f>
        <v>12359</v>
      </c>
      <c r="I483" s="299"/>
      <c r="J483" s="24" t="s">
        <v>153</v>
      </c>
      <c r="K483" s="293" t="s">
        <v>153</v>
      </c>
      <c r="L483" s="423">
        <v>44618</v>
      </c>
      <c r="M483" s="423">
        <v>44618</v>
      </c>
      <c r="N483" s="299"/>
      <c r="O483" s="299" t="s">
        <v>3802</v>
      </c>
      <c r="P483" s="388">
        <v>7.0000000000000001E-3</v>
      </c>
      <c r="Q483" s="446" t="s">
        <v>4395</v>
      </c>
      <c r="R483" s="417"/>
      <c r="S483" s="292" t="str">
        <f t="shared" si="51"/>
        <v>Não Qualificado</v>
      </c>
      <c r="T483" s="292" t="s">
        <v>146</v>
      </c>
      <c r="U483" s="292" t="s">
        <v>3811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3785</v>
      </c>
      <c r="B484" s="104" t="s">
        <v>5210</v>
      </c>
      <c r="C484" s="122" t="s">
        <v>5211</v>
      </c>
      <c r="D484" s="292">
        <v>3730315</v>
      </c>
      <c r="E484" s="293" t="s">
        <v>64</v>
      </c>
      <c r="F484" s="293" t="s">
        <v>20</v>
      </c>
      <c r="G484" s="293" t="s">
        <v>4058</v>
      </c>
      <c r="H484" s="299" t="str">
        <f>IFERROR(VLOOKUP(G484,'Cadastro de assessores'!A:B,2,FALSE),"Não Cadastrado")</f>
        <v>19634</v>
      </c>
      <c r="I484" s="299"/>
      <c r="J484" s="24" t="s">
        <v>3788</v>
      </c>
      <c r="K484" s="293" t="s">
        <v>153</v>
      </c>
      <c r="L484" s="415">
        <v>44714</v>
      </c>
      <c r="M484" s="415">
        <v>44714</v>
      </c>
      <c r="N484" s="299"/>
      <c r="O484" s="299" t="s">
        <v>3805</v>
      </c>
      <c r="P484" s="388">
        <v>1.2E-2</v>
      </c>
      <c r="Q484" s="420" t="s">
        <v>5212</v>
      </c>
      <c r="R484" s="417"/>
      <c r="S484" s="292"/>
      <c r="T484" s="292" t="s">
        <v>188</v>
      </c>
      <c r="U484" s="292" t="s">
        <v>3823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2933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3785</v>
      </c>
      <c r="B485" s="104" t="s">
        <v>5213</v>
      </c>
      <c r="C485" s="122" t="s">
        <v>5214</v>
      </c>
      <c r="D485" s="292">
        <v>5371919</v>
      </c>
      <c r="E485" s="293" t="s">
        <v>64</v>
      </c>
      <c r="F485" s="293" t="s">
        <v>20</v>
      </c>
      <c r="G485" s="293" t="s">
        <v>4058</v>
      </c>
      <c r="H485" s="299" t="str">
        <f>IFERROR(VLOOKUP(G485,'Cadastro de assessores'!A:B,2,FALSE),"Não Cadastrado")</f>
        <v>19634</v>
      </c>
      <c r="I485" s="299"/>
      <c r="J485" s="24" t="s">
        <v>3788</v>
      </c>
      <c r="K485" s="293" t="s">
        <v>153</v>
      </c>
      <c r="L485" s="415">
        <v>44711</v>
      </c>
      <c r="M485" s="415">
        <v>44714</v>
      </c>
      <c r="N485" s="299"/>
      <c r="O485" s="299" t="s">
        <v>3805</v>
      </c>
      <c r="P485" s="388">
        <v>1.2E-2</v>
      </c>
      <c r="Q485" s="420" t="s">
        <v>5215</v>
      </c>
      <c r="R485" s="417"/>
      <c r="S485" s="292"/>
      <c r="T485" s="292" t="s">
        <v>188</v>
      </c>
      <c r="U485" s="292" t="s">
        <v>3823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2933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3785</v>
      </c>
      <c r="B486" s="104" t="s">
        <v>5216</v>
      </c>
      <c r="C486" s="122" t="s">
        <v>5217</v>
      </c>
      <c r="D486" s="292">
        <v>3102597</v>
      </c>
      <c r="E486" s="293" t="s">
        <v>19</v>
      </c>
      <c r="F486" s="293" t="s">
        <v>20</v>
      </c>
      <c r="G486" s="293" t="s">
        <v>373</v>
      </c>
      <c r="H486" s="293">
        <f>IFERROR(VLOOKUP(G486,'Cadastro de assessores'!A:B,2,FALSE),"Não Cadastrado")</f>
        <v>12359</v>
      </c>
      <c r="I486" s="293"/>
      <c r="J486" s="24" t="s">
        <v>3788</v>
      </c>
      <c r="K486" s="293" t="s">
        <v>153</v>
      </c>
      <c r="L486" s="415">
        <v>44249</v>
      </c>
      <c r="M486" s="415">
        <v>44249</v>
      </c>
      <c r="N486" s="299"/>
      <c r="O486" s="299" t="s">
        <v>3789</v>
      </c>
      <c r="P486" s="388">
        <v>0.02</v>
      </c>
      <c r="Q486" s="420" t="s">
        <v>3900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146</v>
      </c>
      <c r="U486" s="292" t="s">
        <v>3797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3785</v>
      </c>
      <c r="B487" s="104" t="s">
        <v>2590</v>
      </c>
      <c r="C487" s="122" t="s">
        <v>5218</v>
      </c>
      <c r="D487" s="292">
        <v>3457906</v>
      </c>
      <c r="E487" s="293" t="s">
        <v>19</v>
      </c>
      <c r="F487" s="293" t="s">
        <v>20</v>
      </c>
      <c r="G487" s="293" t="s">
        <v>450</v>
      </c>
      <c r="H487" s="293" t="str">
        <f>IFERROR(VLOOKUP(G487,'Cadastro de assessores'!A:B,2,FALSE),"Não Cadastrado")</f>
        <v>18993</v>
      </c>
      <c r="I487" s="293"/>
      <c r="J487" s="24" t="s">
        <v>3788</v>
      </c>
      <c r="K487" s="293" t="s">
        <v>153</v>
      </c>
      <c r="L487" s="415">
        <v>43693</v>
      </c>
      <c r="M487" s="415">
        <v>43693</v>
      </c>
      <c r="N487" s="292"/>
      <c r="O487" s="292" t="s">
        <v>5219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146</v>
      </c>
      <c r="U487" s="292" t="s">
        <v>3816</v>
      </c>
      <c r="V487" s="292" t="s">
        <v>20</v>
      </c>
      <c r="W487" s="418" t="s">
        <v>5220</v>
      </c>
      <c r="X487" s="418"/>
      <c r="Y487" s="418" t="s">
        <v>5221</v>
      </c>
      <c r="Z487" s="418" t="s">
        <v>5222</v>
      </c>
      <c r="AA487" s="418" t="s">
        <v>5223</v>
      </c>
      <c r="AB487" s="418" t="s">
        <v>5224</v>
      </c>
      <c r="AC487" s="418" t="s">
        <v>5225</v>
      </c>
      <c r="AD487" s="418" t="s">
        <v>5226</v>
      </c>
      <c r="AE487" s="418" t="s">
        <v>5227</v>
      </c>
      <c r="AF487" s="418" t="s">
        <v>5228</v>
      </c>
      <c r="AG487" s="418" t="s">
        <v>5229</v>
      </c>
      <c r="AH487" s="418" t="s">
        <v>5230</v>
      </c>
      <c r="AI487" s="418" t="s">
        <v>5231</v>
      </c>
      <c r="AJ487" s="418" t="s">
        <v>5232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3785</v>
      </c>
      <c r="B488" s="104" t="s">
        <v>5233</v>
      </c>
      <c r="C488" s="441" t="s">
        <v>5234</v>
      </c>
      <c r="D488" s="299">
        <v>5582661</v>
      </c>
      <c r="E488" s="293" t="s">
        <v>19</v>
      </c>
      <c r="F488" s="293" t="s">
        <v>49</v>
      </c>
      <c r="G488" s="293" t="s">
        <v>329</v>
      </c>
      <c r="H488" s="293" t="str">
        <f>IFERROR(VLOOKUP(G488,'Cadastro de assessores'!A:B,2,FALSE),"Não Cadastrado")</f>
        <v>18009</v>
      </c>
      <c r="I488" s="293"/>
      <c r="J488" s="24" t="s">
        <v>144</v>
      </c>
      <c r="K488" s="293" t="s">
        <v>153</v>
      </c>
      <c r="L488" s="415">
        <v>44340</v>
      </c>
      <c r="M488" s="415">
        <v>44340</v>
      </c>
      <c r="N488" s="387">
        <v>44896</v>
      </c>
      <c r="O488" s="292" t="s">
        <v>3809</v>
      </c>
      <c r="P488" s="388">
        <v>2.5000000000000001E-2</v>
      </c>
      <c r="Q488" s="167" t="s">
        <v>5235</v>
      </c>
      <c r="R488" s="417"/>
      <c r="S488" s="292" t="str">
        <f t="shared" si="52"/>
        <v/>
      </c>
      <c r="T488" s="292" t="s">
        <v>146</v>
      </c>
      <c r="U488" s="292" t="s">
        <v>3811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3785</v>
      </c>
      <c r="B489" s="104" t="s">
        <v>5236</v>
      </c>
      <c r="C489" s="122" t="s">
        <v>5237</v>
      </c>
      <c r="D489" s="292">
        <v>4484307</v>
      </c>
      <c r="E489" s="292" t="s">
        <v>64</v>
      </c>
      <c r="F489" s="292" t="s">
        <v>20</v>
      </c>
      <c r="G489" s="292" t="s">
        <v>5238</v>
      </c>
      <c r="H489" s="292" t="str">
        <f>IFERROR(VLOOKUP(G489,'Cadastro de assessores'!A:B,2,FALSE),"Não Cadastrado")</f>
        <v>18061</v>
      </c>
      <c r="I489" s="292"/>
      <c r="J489" s="24" t="s">
        <v>144</v>
      </c>
      <c r="K489" s="292" t="s">
        <v>3794</v>
      </c>
      <c r="L489" s="387">
        <v>44105</v>
      </c>
      <c r="M489" s="387">
        <v>44105</v>
      </c>
      <c r="N489" s="419">
        <v>44482</v>
      </c>
      <c r="O489" s="292" t="s">
        <v>3809</v>
      </c>
      <c r="P489" s="388">
        <v>2.5000000000000001E-2</v>
      </c>
      <c r="Q489" s="420" t="s">
        <v>5239</v>
      </c>
      <c r="R489" s="417"/>
      <c r="S489" s="292" t="str">
        <f t="shared" si="52"/>
        <v>Não Qualificado</v>
      </c>
      <c r="T489" s="292" t="s">
        <v>146</v>
      </c>
      <c r="U489" s="292" t="s">
        <v>5240</v>
      </c>
      <c r="V489" s="292" t="s">
        <v>49</v>
      </c>
      <c r="W489" s="418" t="s">
        <v>3798</v>
      </c>
      <c r="X489" s="418" t="s">
        <v>3798</v>
      </c>
      <c r="Y489" s="418" t="s">
        <v>3798</v>
      </c>
      <c r="Z489" s="418" t="s">
        <v>3798</v>
      </c>
      <c r="AA489" s="418" t="s">
        <v>3798</v>
      </c>
      <c r="AB489" s="418" t="s">
        <v>3798</v>
      </c>
      <c r="AC489" s="418" t="s">
        <v>3798</v>
      </c>
      <c r="AD489" s="418" t="s">
        <v>3798</v>
      </c>
      <c r="AE489" s="418" t="s">
        <v>3798</v>
      </c>
      <c r="AF489" s="418" t="s">
        <v>3798</v>
      </c>
      <c r="AG489" s="418" t="s">
        <v>3798</v>
      </c>
      <c r="AH489" s="418" t="s">
        <v>3798</v>
      </c>
      <c r="AI489" s="418" t="s">
        <v>5241</v>
      </c>
      <c r="AJ489" s="418" t="s">
        <v>5242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2933</v>
      </c>
      <c r="BE489" s="339" t="s">
        <v>2933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3785</v>
      </c>
      <c r="B490" s="104" t="s">
        <v>3596</v>
      </c>
      <c r="C490" s="122" t="s">
        <v>5243</v>
      </c>
      <c r="D490" s="292">
        <v>4598320</v>
      </c>
      <c r="E490" s="293" t="s">
        <v>19</v>
      </c>
      <c r="F490" s="293" t="s">
        <v>20</v>
      </c>
      <c r="G490" s="293" t="s">
        <v>450</v>
      </c>
      <c r="H490" s="293" t="str">
        <f>IFERROR(VLOOKUP(G490,'Cadastro de assessores'!A:B,2,FALSE),"Não Cadastrado")</f>
        <v>18993</v>
      </c>
      <c r="I490" s="293"/>
      <c r="J490" s="24" t="s">
        <v>3788</v>
      </c>
      <c r="K490" s="293" t="s">
        <v>153</v>
      </c>
      <c r="L490" s="416">
        <v>44148</v>
      </c>
      <c r="M490" s="416">
        <v>44148</v>
      </c>
      <c r="N490" s="292"/>
      <c r="O490" s="292" t="s">
        <v>3809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146</v>
      </c>
      <c r="U490" s="292" t="s">
        <v>4049</v>
      </c>
      <c r="V490" s="292" t="s">
        <v>887</v>
      </c>
      <c r="W490" s="418" t="s">
        <v>3798</v>
      </c>
      <c r="X490" s="418" t="s">
        <v>3798</v>
      </c>
      <c r="Y490" s="418" t="s">
        <v>3798</v>
      </c>
      <c r="Z490" s="418" t="s">
        <v>3798</v>
      </c>
      <c r="AA490" s="418" t="s">
        <v>3798</v>
      </c>
      <c r="AB490" s="418" t="s">
        <v>3798</v>
      </c>
      <c r="AC490" s="418" t="s">
        <v>3798</v>
      </c>
      <c r="AD490" s="418" t="s">
        <v>3798</v>
      </c>
      <c r="AE490" s="418" t="s">
        <v>3798</v>
      </c>
      <c r="AF490" s="418" t="s">
        <v>3798</v>
      </c>
      <c r="AG490" s="418" t="s">
        <v>3798</v>
      </c>
      <c r="AH490" s="418" t="s">
        <v>3798</v>
      </c>
      <c r="AI490" s="418" t="s">
        <v>3798</v>
      </c>
      <c r="AJ490" s="418" t="s">
        <v>5244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3785</v>
      </c>
      <c r="B491" s="104" t="s">
        <v>5245</v>
      </c>
      <c r="C491" s="122" t="s">
        <v>5246</v>
      </c>
      <c r="D491" s="292">
        <v>3412436</v>
      </c>
      <c r="E491" s="293" t="s">
        <v>2924</v>
      </c>
      <c r="F491" s="293" t="s">
        <v>20</v>
      </c>
      <c r="G491" s="293" t="s">
        <v>2924</v>
      </c>
      <c r="H491" s="293" t="str">
        <f>IFERROR(VLOOKUP(G491,'Cadastro de assessores'!A:B,2,FALSE),"Não Cadastrado")</f>
        <v>18986</v>
      </c>
      <c r="I491" s="293"/>
      <c r="J491" s="24" t="s">
        <v>3788</v>
      </c>
      <c r="K491" s="439" t="s">
        <v>162</v>
      </c>
      <c r="L491" s="415">
        <v>44067</v>
      </c>
      <c r="M491" s="415">
        <v>44075</v>
      </c>
      <c r="N491" s="292"/>
      <c r="O491" s="292" t="s">
        <v>3795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146</v>
      </c>
      <c r="U491" s="292" t="s">
        <v>3929</v>
      </c>
      <c r="V491" s="292" t="s">
        <v>20</v>
      </c>
      <c r="W491" s="418" t="s">
        <v>3798</v>
      </c>
      <c r="X491" s="418" t="s">
        <v>3798</v>
      </c>
      <c r="Y491" s="418" t="s">
        <v>3798</v>
      </c>
      <c r="Z491" s="418" t="s">
        <v>3798</v>
      </c>
      <c r="AA491" s="418" t="s">
        <v>3798</v>
      </c>
      <c r="AB491" s="418" t="s">
        <v>3798</v>
      </c>
      <c r="AC491" s="418" t="s">
        <v>3798</v>
      </c>
      <c r="AD491" s="418" t="s">
        <v>3798</v>
      </c>
      <c r="AE491" s="418" t="s">
        <v>3798</v>
      </c>
      <c r="AF491" s="418" t="s">
        <v>3798</v>
      </c>
      <c r="AG491" s="418" t="s">
        <v>5247</v>
      </c>
      <c r="AH491" s="418" t="s">
        <v>5248</v>
      </c>
      <c r="AI491" s="418" t="s">
        <v>5249</v>
      </c>
      <c r="AJ491" s="418" t="s">
        <v>5250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3785</v>
      </c>
      <c r="B492" s="104" t="s">
        <v>2598</v>
      </c>
      <c r="C492" s="441" t="s">
        <v>5251</v>
      </c>
      <c r="D492" s="299">
        <v>5681841</v>
      </c>
      <c r="E492" s="293" t="s">
        <v>19</v>
      </c>
      <c r="F492" s="293" t="s">
        <v>49</v>
      </c>
      <c r="G492" s="293" t="s">
        <v>167</v>
      </c>
      <c r="H492" s="293" t="str">
        <f>IFERROR(VLOOKUP(G492,'Cadastro de assessores'!A:B,2,FALSE),"Não Cadastrado")</f>
        <v>18890</v>
      </c>
      <c r="I492" s="293"/>
      <c r="J492" s="24" t="s">
        <v>3788</v>
      </c>
      <c r="K492" s="293" t="s">
        <v>153</v>
      </c>
      <c r="L492" s="415">
        <v>44469</v>
      </c>
      <c r="M492" s="415">
        <v>44469</v>
      </c>
      <c r="N492" s="292"/>
      <c r="O492" s="292" t="s">
        <v>3805</v>
      </c>
      <c r="P492" s="388">
        <v>1.2E-2</v>
      </c>
      <c r="Q492" s="167" t="s">
        <v>3908</v>
      </c>
      <c r="R492" s="417"/>
      <c r="S492" s="292" t="str">
        <f t="shared" si="52"/>
        <v>Não Qualificado</v>
      </c>
      <c r="T492" s="292" t="s">
        <v>146</v>
      </c>
      <c r="U492" s="299" t="s">
        <v>3967</v>
      </c>
      <c r="V492" s="299" t="s">
        <v>49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3785</v>
      </c>
      <c r="B493" s="104" t="s">
        <v>5252</v>
      </c>
      <c r="C493" s="390" t="s">
        <v>5253</v>
      </c>
      <c r="D493" s="292">
        <v>5146477</v>
      </c>
      <c r="E493" s="292" t="s">
        <v>2924</v>
      </c>
      <c r="F493" s="292" t="s">
        <v>20</v>
      </c>
      <c r="G493" s="292" t="s">
        <v>2924</v>
      </c>
      <c r="H493" s="292" t="str">
        <f>IFERROR(VLOOKUP(G493,'Cadastro de assessores'!A:B,2,FALSE),"Não Cadastrado")</f>
        <v>18986</v>
      </c>
      <c r="I493" s="292"/>
      <c r="J493" s="24" t="s">
        <v>144</v>
      </c>
      <c r="K493" s="292" t="s">
        <v>3794</v>
      </c>
      <c r="L493" s="387">
        <v>44355</v>
      </c>
      <c r="M493" s="387">
        <v>44355</v>
      </c>
      <c r="N493" s="387">
        <v>44776</v>
      </c>
      <c r="O493" s="292" t="s">
        <v>3805</v>
      </c>
      <c r="P493" s="388">
        <v>1.2E-2</v>
      </c>
      <c r="Q493" s="167" t="s">
        <v>5254</v>
      </c>
      <c r="R493" s="417"/>
      <c r="S493" s="292" t="str">
        <f t="shared" si="52"/>
        <v/>
      </c>
      <c r="T493" s="292" t="s">
        <v>146</v>
      </c>
      <c r="U493" s="299" t="s">
        <v>5255</v>
      </c>
      <c r="V493" s="299" t="s">
        <v>46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3785</v>
      </c>
      <c r="B494" s="104" t="s">
        <v>5256</v>
      </c>
      <c r="C494" s="441" t="s">
        <v>5257</v>
      </c>
      <c r="D494" s="299">
        <v>5620188</v>
      </c>
      <c r="E494" s="293" t="s">
        <v>19</v>
      </c>
      <c r="F494" s="293" t="s">
        <v>49</v>
      </c>
      <c r="G494" s="299" t="s">
        <v>5258</v>
      </c>
      <c r="H494" s="299" t="str">
        <f>IFERROR(VLOOKUP(G494,'Cadastro de assessores'!A:B,2,FALSE),"Não Cadastrado")</f>
        <v>18530</v>
      </c>
      <c r="I494" s="299"/>
      <c r="J494" s="24" t="s">
        <v>3788</v>
      </c>
      <c r="K494" s="439" t="s">
        <v>162</v>
      </c>
      <c r="L494" s="415">
        <v>44355</v>
      </c>
      <c r="M494" s="415">
        <v>44356</v>
      </c>
      <c r="N494" s="292"/>
      <c r="O494" s="292" t="s">
        <v>3809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146</v>
      </c>
      <c r="U494" s="292" t="s">
        <v>3811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3785</v>
      </c>
      <c r="B495" s="104" t="s">
        <v>5259</v>
      </c>
      <c r="C495" s="122" t="s">
        <v>5260</v>
      </c>
      <c r="D495" s="483">
        <v>7738705</v>
      </c>
      <c r="E495" s="293" t="s">
        <v>19</v>
      </c>
      <c r="F495" s="293" t="s">
        <v>49</v>
      </c>
      <c r="G495" s="293" t="s">
        <v>278</v>
      </c>
      <c r="H495" s="299" t="str">
        <f>IFERROR(VLOOKUP(G495,'Cadastro de assessores'!A:B,2,FALSE),"Não Cadastrado")</f>
        <v>17831</v>
      </c>
      <c r="I495" s="299"/>
      <c r="J495" s="24" t="s">
        <v>3788</v>
      </c>
      <c r="K495" s="293" t="s">
        <v>153</v>
      </c>
      <c r="L495" s="415">
        <v>44585</v>
      </c>
      <c r="M495" s="415">
        <v>44589</v>
      </c>
      <c r="N495" s="292"/>
      <c r="O495" s="292" t="s">
        <v>3802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146</v>
      </c>
      <c r="U495" s="292" t="s">
        <v>3841</v>
      </c>
      <c r="V495" s="292" t="s">
        <v>49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3785</v>
      </c>
      <c r="B496" s="104" t="s">
        <v>2613</v>
      </c>
      <c r="C496" s="122" t="s">
        <v>2611</v>
      </c>
      <c r="D496" s="292">
        <v>4634231</v>
      </c>
      <c r="E496" s="293" t="s">
        <v>64</v>
      </c>
      <c r="F496" s="293" t="s">
        <v>20</v>
      </c>
      <c r="G496" s="293" t="s">
        <v>3847</v>
      </c>
      <c r="H496" s="293" t="str">
        <f>IFERROR(VLOOKUP(G496,'Cadastro de assessores'!A:B,2,FALSE),"Não Cadastrado")</f>
        <v>12624</v>
      </c>
      <c r="I496" s="293"/>
      <c r="J496" s="24" t="s">
        <v>3788</v>
      </c>
      <c r="K496" s="293" t="s">
        <v>153</v>
      </c>
      <c r="L496" s="415">
        <v>44166</v>
      </c>
      <c r="M496" s="415">
        <v>44173</v>
      </c>
      <c r="N496" s="292"/>
      <c r="O496" s="292" t="s">
        <v>3802</v>
      </c>
      <c r="P496" s="388">
        <v>7.0000000000000001E-3</v>
      </c>
      <c r="Q496" s="484" t="s">
        <v>5261</v>
      </c>
      <c r="R496" s="417"/>
      <c r="S496" s="292" t="str">
        <f t="shared" si="52"/>
        <v>Não Qualificado</v>
      </c>
      <c r="T496" s="292" t="s">
        <v>146</v>
      </c>
      <c r="U496" s="292" t="s">
        <v>3811</v>
      </c>
      <c r="V496" s="292" t="s">
        <v>20</v>
      </c>
      <c r="W496" s="418" t="s">
        <v>3798</v>
      </c>
      <c r="X496" s="418" t="s">
        <v>3798</v>
      </c>
      <c r="Y496" s="418" t="s">
        <v>3798</v>
      </c>
      <c r="Z496" s="418" t="s">
        <v>3798</v>
      </c>
      <c r="AA496" s="418" t="s">
        <v>3798</v>
      </c>
      <c r="AB496" s="418" t="s">
        <v>3798</v>
      </c>
      <c r="AC496" s="418" t="s">
        <v>3798</v>
      </c>
      <c r="AD496" s="418" t="s">
        <v>3798</v>
      </c>
      <c r="AE496" s="418" t="s">
        <v>3798</v>
      </c>
      <c r="AF496" s="418" t="s">
        <v>3798</v>
      </c>
      <c r="AG496" s="418" t="s">
        <v>3798</v>
      </c>
      <c r="AH496" s="418" t="s">
        <v>3798</v>
      </c>
      <c r="AI496" s="418" t="s">
        <v>3798</v>
      </c>
      <c r="AJ496" s="418" t="s">
        <v>3798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3785</v>
      </c>
      <c r="B497" s="104" t="s">
        <v>5262</v>
      </c>
      <c r="C497" s="390" t="s">
        <v>5263</v>
      </c>
      <c r="D497" s="299">
        <v>4304013</v>
      </c>
      <c r="E497" s="293" t="s">
        <v>19</v>
      </c>
      <c r="F497" s="293" t="s">
        <v>49</v>
      </c>
      <c r="G497" s="293" t="s">
        <v>329</v>
      </c>
      <c r="H497" s="293" t="str">
        <f>IFERROR(VLOOKUP(G497,'Cadastro de assessores'!A:B,2,FALSE),"Não Cadastrado")</f>
        <v>18009</v>
      </c>
      <c r="I497" s="293"/>
      <c r="J497" s="24" t="s">
        <v>3788</v>
      </c>
      <c r="K497" s="439" t="s">
        <v>153</v>
      </c>
      <c r="L497" s="415">
        <v>44292</v>
      </c>
      <c r="M497" s="415">
        <v>44291</v>
      </c>
      <c r="N497" s="292"/>
      <c r="O497" s="292" t="s">
        <v>3809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146</v>
      </c>
      <c r="U497" s="299" t="s">
        <v>3883</v>
      </c>
      <c r="V497" s="292" t="s">
        <v>3884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3785</v>
      </c>
      <c r="B498" s="104" t="s">
        <v>2626</v>
      </c>
      <c r="C498" s="122" t="s">
        <v>2623</v>
      </c>
      <c r="D498" s="292">
        <v>4695301</v>
      </c>
      <c r="E498" s="293" t="s">
        <v>64</v>
      </c>
      <c r="F498" s="293" t="s">
        <v>20</v>
      </c>
      <c r="G498" s="293" t="s">
        <v>4058</v>
      </c>
      <c r="H498" s="293" t="str">
        <f>IFERROR(VLOOKUP(G498,'Cadastro de assessores'!A:B,2,FALSE),"Não Cadastrado")</f>
        <v>19634</v>
      </c>
      <c r="I498" s="293"/>
      <c r="J498" s="24" t="s">
        <v>3788</v>
      </c>
      <c r="K498" s="293" t="s">
        <v>153</v>
      </c>
      <c r="L498" s="415">
        <v>44217</v>
      </c>
      <c r="M498" s="415">
        <v>44218</v>
      </c>
      <c r="N498" s="292"/>
      <c r="O498" s="292" t="s">
        <v>3789</v>
      </c>
      <c r="P498" s="388">
        <v>0.02</v>
      </c>
      <c r="Q498" s="420"/>
      <c r="R498" s="417"/>
      <c r="S498" s="292" t="str">
        <f t="shared" si="52"/>
        <v/>
      </c>
      <c r="T498" s="292" t="s">
        <v>146</v>
      </c>
      <c r="U498" s="292" t="s">
        <v>4661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3148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3785</v>
      </c>
      <c r="B499" s="104" t="s">
        <v>5264</v>
      </c>
      <c r="C499" s="122" t="s">
        <v>5265</v>
      </c>
      <c r="D499" s="292">
        <v>4537910</v>
      </c>
      <c r="E499" s="293" t="s">
        <v>64</v>
      </c>
      <c r="F499" s="293" t="s">
        <v>20</v>
      </c>
      <c r="G499" s="293" t="s">
        <v>73</v>
      </c>
      <c r="H499" s="293" t="str">
        <f>IFERROR(VLOOKUP(G499,'Cadastro de assessores'!A:B,2,FALSE),"Não Cadastrado")</f>
        <v>17243</v>
      </c>
      <c r="I499" s="293"/>
      <c r="J499" s="24" t="s">
        <v>3788</v>
      </c>
      <c r="K499" s="439" t="s">
        <v>162</v>
      </c>
      <c r="L499" s="292" t="s">
        <v>3148</v>
      </c>
      <c r="M499" s="436" t="s">
        <v>4177</v>
      </c>
      <c r="N499" s="292"/>
      <c r="O499" s="292" t="s">
        <v>3795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188</v>
      </c>
      <c r="U499" s="292" t="s">
        <v>4071</v>
      </c>
      <c r="V499" s="292" t="s">
        <v>20</v>
      </c>
      <c r="W499" s="418" t="s">
        <v>3798</v>
      </c>
      <c r="X499" s="418" t="s">
        <v>3798</v>
      </c>
      <c r="Y499" s="418" t="s">
        <v>3798</v>
      </c>
      <c r="Z499" s="418" t="s">
        <v>3798</v>
      </c>
      <c r="AA499" s="418" t="s">
        <v>3798</v>
      </c>
      <c r="AB499" s="418" t="s">
        <v>3798</v>
      </c>
      <c r="AC499" s="418" t="s">
        <v>3798</v>
      </c>
      <c r="AD499" s="418" t="s">
        <v>3798</v>
      </c>
      <c r="AE499" s="418" t="s">
        <v>3798</v>
      </c>
      <c r="AF499" s="418" t="s">
        <v>3798</v>
      </c>
      <c r="AG499" s="418" t="s">
        <v>3798</v>
      </c>
      <c r="AH499" s="418" t="s">
        <v>3798</v>
      </c>
      <c r="AI499" s="418" t="s">
        <v>3798</v>
      </c>
      <c r="AJ499" s="418" t="s">
        <v>3798</v>
      </c>
      <c r="AK499" s="339" t="s">
        <v>3148</v>
      </c>
      <c r="AL499" s="339"/>
      <c r="AM499" s="339" t="s">
        <v>3148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2933</v>
      </c>
      <c r="BE499" s="339" t="s">
        <v>2933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3785</v>
      </c>
      <c r="B500" s="104" t="s">
        <v>2629</v>
      </c>
      <c r="C500" s="86" t="s">
        <v>2627</v>
      </c>
      <c r="D500" s="299">
        <v>7012555</v>
      </c>
      <c r="E500" s="293" t="s">
        <v>19</v>
      </c>
      <c r="F500" s="293" t="s">
        <v>20</v>
      </c>
      <c r="G500" s="426" t="s">
        <v>943</v>
      </c>
      <c r="H500" s="293">
        <f>IFERROR(VLOOKUP(G500,'Cadastro de assessores'!A:B,2,FALSE),"Não Cadastrado")</f>
        <v>12342</v>
      </c>
      <c r="I500" s="293"/>
      <c r="J500" s="24" t="s">
        <v>3788</v>
      </c>
      <c r="K500" s="293" t="s">
        <v>153</v>
      </c>
      <c r="L500" s="416">
        <v>44553</v>
      </c>
      <c r="M500" s="416">
        <v>44558</v>
      </c>
      <c r="N500" s="426"/>
      <c r="O500" s="426" t="s">
        <v>3802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146</v>
      </c>
      <c r="U500" s="307" t="s">
        <v>3923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3785</v>
      </c>
      <c r="B501" s="104" t="s">
        <v>2633</v>
      </c>
      <c r="C501" s="122" t="s">
        <v>3522</v>
      </c>
      <c r="D501" s="292">
        <v>4848036</v>
      </c>
      <c r="E501" s="293" t="s">
        <v>2924</v>
      </c>
      <c r="F501" s="293" t="s">
        <v>20</v>
      </c>
      <c r="G501" s="293" t="s">
        <v>2924</v>
      </c>
      <c r="H501" s="293" t="str">
        <f>IFERROR(VLOOKUP(G501,'Cadastro de assessores'!A:B,2,FALSE),"Não Cadastrado")</f>
        <v>18986</v>
      </c>
      <c r="I501" s="293"/>
      <c r="J501" s="24" t="s">
        <v>3788</v>
      </c>
      <c r="K501" s="293" t="s">
        <v>153</v>
      </c>
      <c r="L501" s="415">
        <v>44249</v>
      </c>
      <c r="M501" s="415">
        <v>44249</v>
      </c>
      <c r="N501" s="292"/>
      <c r="O501" s="292" t="s">
        <v>3805</v>
      </c>
      <c r="P501" s="388">
        <v>1.2E-2</v>
      </c>
      <c r="Q501" s="420"/>
      <c r="R501" s="417"/>
      <c r="S501" s="292" t="str">
        <f t="shared" si="52"/>
        <v/>
      </c>
      <c r="T501" s="292" t="s">
        <v>146</v>
      </c>
      <c r="U501" s="292" t="s">
        <v>3832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3785</v>
      </c>
      <c r="B502" s="104" t="s">
        <v>5266</v>
      </c>
      <c r="C502" s="390" t="s">
        <v>5267</v>
      </c>
      <c r="D502" s="432">
        <v>7975278</v>
      </c>
      <c r="E502" s="292" t="s">
        <v>19</v>
      </c>
      <c r="F502" s="292" t="s">
        <v>20</v>
      </c>
      <c r="G502" s="292" t="s">
        <v>4343</v>
      </c>
      <c r="H502" s="292" t="str">
        <f>IFERROR(VLOOKUP(G502,'Cadastro de assessores'!A:B,2,FALSE),"Não Cadastrado")</f>
        <v>16130</v>
      </c>
      <c r="I502" s="292"/>
      <c r="J502" s="24" t="s">
        <v>144</v>
      </c>
      <c r="K502" s="292" t="s">
        <v>3794</v>
      </c>
      <c r="L502" s="387">
        <v>44623</v>
      </c>
      <c r="M502" s="387">
        <v>44623</v>
      </c>
      <c r="N502" s="387">
        <v>44774</v>
      </c>
      <c r="O502" s="292" t="s">
        <v>3802</v>
      </c>
      <c r="P502" s="388">
        <v>7.0000000000000001E-3</v>
      </c>
      <c r="Q502" s="167" t="s">
        <v>5268</v>
      </c>
      <c r="R502" s="417"/>
      <c r="S502" s="292" t="str">
        <f t="shared" si="52"/>
        <v>Não Qualificado</v>
      </c>
      <c r="T502" s="292" t="s">
        <v>146</v>
      </c>
      <c r="U502" s="299" t="s">
        <v>3832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3785</v>
      </c>
      <c r="B503" s="104" t="s">
        <v>2653</v>
      </c>
      <c r="C503" s="433" t="s">
        <v>5269</v>
      </c>
      <c r="D503" s="434">
        <v>3924234</v>
      </c>
      <c r="E503" s="293" t="s">
        <v>19</v>
      </c>
      <c r="F503" s="293" t="s">
        <v>20</v>
      </c>
      <c r="G503" s="293" t="s">
        <v>200</v>
      </c>
      <c r="H503" s="293"/>
      <c r="I503" s="293"/>
      <c r="J503" s="24" t="s">
        <v>3788</v>
      </c>
      <c r="K503" s="293"/>
      <c r="L503" s="415"/>
      <c r="M503" s="415">
        <v>44918</v>
      </c>
      <c r="N503" s="292"/>
      <c r="O503" s="292" t="s">
        <v>3805</v>
      </c>
      <c r="P503" s="388">
        <v>8.0000000000000002E-3</v>
      </c>
      <c r="Q503" s="481" t="s">
        <v>5270</v>
      </c>
      <c r="R503" s="417"/>
      <c r="S503" s="292"/>
      <c r="T503" s="292"/>
      <c r="U503" s="292"/>
      <c r="V503" s="292" t="s">
        <v>49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3785</v>
      </c>
      <c r="B504" s="104" t="s">
        <v>5271</v>
      </c>
      <c r="C504" s="122" t="s">
        <v>5272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144</v>
      </c>
      <c r="K504" s="293" t="s">
        <v>153</v>
      </c>
      <c r="L504" s="415">
        <v>44076</v>
      </c>
      <c r="M504" s="415">
        <v>44076</v>
      </c>
      <c r="N504" s="387">
        <v>44930</v>
      </c>
      <c r="O504" s="292" t="s">
        <v>3805</v>
      </c>
      <c r="P504" s="388">
        <v>1.2E-2</v>
      </c>
      <c r="Q504" s="420" t="s">
        <v>5183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146</v>
      </c>
      <c r="U504" s="292" t="s">
        <v>3929</v>
      </c>
      <c r="V504" s="292" t="s">
        <v>20</v>
      </c>
      <c r="W504" s="418" t="s">
        <v>3798</v>
      </c>
      <c r="X504" s="418" t="s">
        <v>3798</v>
      </c>
      <c r="Y504" s="418" t="s">
        <v>3798</v>
      </c>
      <c r="Z504" s="418" t="s">
        <v>3798</v>
      </c>
      <c r="AA504" s="418" t="s">
        <v>3798</v>
      </c>
      <c r="AB504" s="418" t="s">
        <v>3798</v>
      </c>
      <c r="AC504" s="418" t="s">
        <v>3798</v>
      </c>
      <c r="AD504" s="418" t="s">
        <v>3798</v>
      </c>
      <c r="AE504" s="418" t="s">
        <v>3798</v>
      </c>
      <c r="AF504" s="418" t="s">
        <v>3798</v>
      </c>
      <c r="AG504" s="418" t="s">
        <v>3798</v>
      </c>
      <c r="AH504" s="418" t="s">
        <v>5273</v>
      </c>
      <c r="AI504" s="418" t="s">
        <v>5274</v>
      </c>
      <c r="AJ504" s="418" t="s">
        <v>5275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3785</v>
      </c>
      <c r="B505" s="104" t="s">
        <v>5276</v>
      </c>
      <c r="C505" s="390" t="s">
        <v>5277</v>
      </c>
      <c r="D505" s="299">
        <v>5577058</v>
      </c>
      <c r="E505" s="292" t="s">
        <v>19</v>
      </c>
      <c r="F505" s="292" t="s">
        <v>49</v>
      </c>
      <c r="G505" s="292" t="s">
        <v>329</v>
      </c>
      <c r="H505" s="292" t="str">
        <f>IFERROR(VLOOKUP(G505,'Cadastro de assessores'!A:B,2,FALSE),"Não Cadastrado")</f>
        <v>18009</v>
      </c>
      <c r="I505" s="292"/>
      <c r="J505" s="24" t="s">
        <v>144</v>
      </c>
      <c r="K505" s="292" t="s">
        <v>3794</v>
      </c>
      <c r="L505" s="387">
        <v>44355</v>
      </c>
      <c r="M505" s="387">
        <v>44355</v>
      </c>
      <c r="N505" s="387">
        <v>44683</v>
      </c>
      <c r="O505" s="292" t="s">
        <v>3802</v>
      </c>
      <c r="P505" s="388">
        <v>7.0000000000000001E-3</v>
      </c>
      <c r="Q505" s="167" t="s">
        <v>5278</v>
      </c>
      <c r="R505" s="417"/>
      <c r="S505" s="292" t="str">
        <f t="shared" si="53"/>
        <v/>
      </c>
      <c r="T505" s="292" t="s">
        <v>146</v>
      </c>
      <c r="U505" s="299" t="s">
        <v>3846</v>
      </c>
      <c r="V505" s="299" t="s">
        <v>46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2933</v>
      </c>
      <c r="BE505" s="339" t="s">
        <v>2933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3785</v>
      </c>
      <c r="B506" s="104" t="s">
        <v>2656</v>
      </c>
      <c r="C506" s="441" t="s">
        <v>2654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153</v>
      </c>
      <c r="K506" s="293" t="s">
        <v>153</v>
      </c>
      <c r="L506" s="415">
        <v>44802</v>
      </c>
      <c r="M506" s="415">
        <v>44802</v>
      </c>
      <c r="N506" s="292"/>
      <c r="O506" s="292" t="s">
        <v>3802</v>
      </c>
      <c r="P506" s="388">
        <v>7.0000000000000001E-3</v>
      </c>
      <c r="Q506" s="167"/>
      <c r="R506" s="417"/>
      <c r="S506" s="292"/>
      <c r="T506" s="292"/>
      <c r="U506" s="299"/>
      <c r="V506" s="299" t="s">
        <v>49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3785</v>
      </c>
      <c r="B507" s="104" t="s">
        <v>5279</v>
      </c>
      <c r="C507" s="390" t="s">
        <v>5280</v>
      </c>
      <c r="D507" s="299">
        <v>6065361</v>
      </c>
      <c r="E507" s="292" t="s">
        <v>19</v>
      </c>
      <c r="F507" s="292" t="s">
        <v>49</v>
      </c>
      <c r="G507" s="292" t="s">
        <v>4134</v>
      </c>
      <c r="H507" s="292" t="str">
        <f>IFERROR(VLOOKUP(G507,'Cadastro de assessores'!A:B,2,FALSE),"Não Cadastrado")</f>
        <v>14294</v>
      </c>
      <c r="I507" s="292"/>
      <c r="J507" s="24" t="s">
        <v>144</v>
      </c>
      <c r="K507" s="292" t="s">
        <v>3794</v>
      </c>
      <c r="L507" s="387">
        <v>44414</v>
      </c>
      <c r="M507" s="387">
        <v>44414</v>
      </c>
      <c r="N507" s="387">
        <v>44818</v>
      </c>
      <c r="O507" s="292" t="s">
        <v>3805</v>
      </c>
      <c r="P507" s="388">
        <v>1.2E-2</v>
      </c>
      <c r="Q507" s="167" t="s">
        <v>5281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146</v>
      </c>
      <c r="U507" s="299" t="s">
        <v>4498</v>
      </c>
      <c r="V507" s="299" t="s">
        <v>60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3785</v>
      </c>
      <c r="B508" s="104" t="s">
        <v>2671</v>
      </c>
      <c r="C508" s="122" t="s">
        <v>5282</v>
      </c>
      <c r="D508" s="292">
        <v>4459682</v>
      </c>
      <c r="E508" s="293" t="s">
        <v>64</v>
      </c>
      <c r="F508" s="293" t="s">
        <v>20</v>
      </c>
      <c r="G508" s="293" t="s">
        <v>200</v>
      </c>
      <c r="H508" s="293">
        <f>IFERROR(VLOOKUP(G508,'Cadastro de assessores'!A:B,2,FALSE),"Não Cadastrado")</f>
        <v>12332</v>
      </c>
      <c r="I508" s="293"/>
      <c r="J508" s="24" t="s">
        <v>153</v>
      </c>
      <c r="K508" s="293" t="s">
        <v>153</v>
      </c>
      <c r="L508" s="415">
        <v>44090</v>
      </c>
      <c r="M508" s="415">
        <v>44105</v>
      </c>
      <c r="N508" s="292"/>
      <c r="O508" s="292" t="s">
        <v>3795</v>
      </c>
      <c r="P508" s="388">
        <v>1.4999999999999999E-2</v>
      </c>
      <c r="Q508" s="485" t="s">
        <v>5283</v>
      </c>
      <c r="R508" s="417"/>
      <c r="S508" s="292" t="str">
        <f t="shared" si="54"/>
        <v/>
      </c>
      <c r="T508" s="292" t="s">
        <v>146</v>
      </c>
      <c r="U508" s="292" t="s">
        <v>3797</v>
      </c>
      <c r="V508" s="292" t="s">
        <v>20</v>
      </c>
      <c r="W508" s="418" t="s">
        <v>3798</v>
      </c>
      <c r="X508" s="418" t="s">
        <v>3798</v>
      </c>
      <c r="Y508" s="418" t="s">
        <v>3798</v>
      </c>
      <c r="Z508" s="418" t="s">
        <v>3798</v>
      </c>
      <c r="AA508" s="418" t="s">
        <v>3798</v>
      </c>
      <c r="AB508" s="418" t="s">
        <v>3798</v>
      </c>
      <c r="AC508" s="418" t="s">
        <v>3798</v>
      </c>
      <c r="AD508" s="418" t="s">
        <v>3798</v>
      </c>
      <c r="AE508" s="418" t="s">
        <v>3798</v>
      </c>
      <c r="AF508" s="418" t="s">
        <v>3798</v>
      </c>
      <c r="AG508" s="418" t="s">
        <v>3798</v>
      </c>
      <c r="AH508" s="418" t="s">
        <v>3798</v>
      </c>
      <c r="AI508" s="418" t="s">
        <v>5284</v>
      </c>
      <c r="AJ508" s="418" t="s">
        <v>5285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3785</v>
      </c>
      <c r="B509" s="104" t="s">
        <v>2677</v>
      </c>
      <c r="C509" s="122" t="s">
        <v>2675</v>
      </c>
      <c r="D509" s="292">
        <v>2331277</v>
      </c>
      <c r="E509" s="293" t="s">
        <v>19</v>
      </c>
      <c r="F509" s="293" t="s">
        <v>20</v>
      </c>
      <c r="G509" s="293" t="s">
        <v>3073</v>
      </c>
      <c r="H509" s="293" t="str">
        <f>IFERROR(VLOOKUP(G509,'Cadastro de assessores'!A:B,2,FALSE),"Não Cadastrado")</f>
        <v>18236</v>
      </c>
      <c r="I509" s="293"/>
      <c r="J509" s="24" t="s">
        <v>3788</v>
      </c>
      <c r="K509" s="293" t="s">
        <v>153</v>
      </c>
      <c r="L509" s="415">
        <v>44279</v>
      </c>
      <c r="M509" s="415">
        <v>44279</v>
      </c>
      <c r="N509" s="292"/>
      <c r="O509" s="292" t="s">
        <v>3809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146</v>
      </c>
      <c r="U509" s="292" t="s">
        <v>5138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3785</v>
      </c>
      <c r="B510" s="104" t="s">
        <v>5286</v>
      </c>
      <c r="C510" s="390" t="s">
        <v>5287</v>
      </c>
      <c r="D510" s="292">
        <v>3600186</v>
      </c>
      <c r="E510" s="292" t="s">
        <v>19</v>
      </c>
      <c r="F510" s="292" t="s">
        <v>49</v>
      </c>
      <c r="G510" s="292" t="s">
        <v>4134</v>
      </c>
      <c r="H510" s="292" t="str">
        <f>IFERROR(VLOOKUP(G510,'Cadastro de assessores'!A:B,2,FALSE),"Não Cadastrado")</f>
        <v>14294</v>
      </c>
      <c r="I510" s="292"/>
      <c r="J510" s="24" t="s">
        <v>144</v>
      </c>
      <c r="K510" s="292" t="s">
        <v>3794</v>
      </c>
      <c r="L510" s="387">
        <v>44454</v>
      </c>
      <c r="M510" s="387">
        <v>44454</v>
      </c>
      <c r="N510" s="391">
        <v>44684</v>
      </c>
      <c r="O510" s="299" t="s">
        <v>3802</v>
      </c>
      <c r="P510" s="388">
        <v>7.0000000000000001E-3</v>
      </c>
      <c r="Q510" s="167" t="s">
        <v>5288</v>
      </c>
      <c r="R510" s="417"/>
      <c r="S510" s="292" t="str">
        <f t="shared" si="54"/>
        <v>Não Qualificado</v>
      </c>
      <c r="T510" s="292" t="s">
        <v>146</v>
      </c>
      <c r="U510" s="299" t="s">
        <v>5289</v>
      </c>
      <c r="V510" s="299" t="s">
        <v>60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2933</v>
      </c>
      <c r="BE510" s="339" t="s">
        <v>2933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3785</v>
      </c>
      <c r="B511" s="104" t="s">
        <v>2699</v>
      </c>
      <c r="C511" s="122" t="s">
        <v>5290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3788</v>
      </c>
      <c r="K511" s="293" t="s">
        <v>153</v>
      </c>
      <c r="L511" s="423">
        <v>44715</v>
      </c>
      <c r="M511" s="423">
        <v>44718</v>
      </c>
      <c r="N511" s="292"/>
      <c r="O511" s="292" t="s">
        <v>3802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146</v>
      </c>
      <c r="U511" s="292" t="s">
        <v>3841</v>
      </c>
      <c r="V511" s="292" t="s">
        <v>49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2933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3785</v>
      </c>
      <c r="B512" s="104" t="s">
        <v>2704</v>
      </c>
      <c r="C512" s="122" t="s">
        <v>2702</v>
      </c>
      <c r="D512" s="292">
        <v>4437315</v>
      </c>
      <c r="E512" s="293" t="s">
        <v>64</v>
      </c>
      <c r="F512" s="293" t="s">
        <v>20</v>
      </c>
      <c r="G512" s="293" t="s">
        <v>3853</v>
      </c>
      <c r="H512" s="293" t="str">
        <f>IFERROR(VLOOKUP(G512,'Cadastro de assessores'!A:B,2,FALSE),"Não Cadastrado")</f>
        <v>1441</v>
      </c>
      <c r="I512" s="293"/>
      <c r="J512" s="24" t="s">
        <v>3788</v>
      </c>
      <c r="K512" s="293" t="s">
        <v>153</v>
      </c>
      <c r="L512" s="415">
        <v>44082</v>
      </c>
      <c r="M512" s="415">
        <v>44082</v>
      </c>
      <c r="N512" s="292"/>
      <c r="O512" s="292" t="s">
        <v>3789</v>
      </c>
      <c r="P512" s="388">
        <v>0.02</v>
      </c>
      <c r="Q512" s="420" t="s">
        <v>5291</v>
      </c>
      <c r="R512" s="417"/>
      <c r="S512" s="292" t="str">
        <f t="shared" si="54"/>
        <v/>
      </c>
      <c r="T512" s="292" t="s">
        <v>146</v>
      </c>
      <c r="U512" s="292" t="s">
        <v>3811</v>
      </c>
      <c r="V512" s="292" t="s">
        <v>20</v>
      </c>
      <c r="W512" s="418" t="s">
        <v>3798</v>
      </c>
      <c r="X512" s="418" t="s">
        <v>3798</v>
      </c>
      <c r="Y512" s="418" t="s">
        <v>3798</v>
      </c>
      <c r="Z512" s="418" t="s">
        <v>3798</v>
      </c>
      <c r="AA512" s="418" t="s">
        <v>3798</v>
      </c>
      <c r="AB512" s="418" t="s">
        <v>3798</v>
      </c>
      <c r="AC512" s="418" t="s">
        <v>3798</v>
      </c>
      <c r="AD512" s="418" t="s">
        <v>3798</v>
      </c>
      <c r="AE512" s="418" t="s">
        <v>3798</v>
      </c>
      <c r="AF512" s="418" t="s">
        <v>3798</v>
      </c>
      <c r="AG512" s="418" t="s">
        <v>3798</v>
      </c>
      <c r="AH512" s="418" t="s">
        <v>5292</v>
      </c>
      <c r="AI512" s="418" t="s">
        <v>5293</v>
      </c>
      <c r="AJ512" s="418" t="s">
        <v>5294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3785</v>
      </c>
      <c r="B513" s="104" t="s">
        <v>5295</v>
      </c>
      <c r="C513" s="390" t="s">
        <v>5296</v>
      </c>
      <c r="D513" s="299">
        <v>5917601</v>
      </c>
      <c r="E513" s="292" t="s">
        <v>19</v>
      </c>
      <c r="F513" s="292" t="s">
        <v>20</v>
      </c>
      <c r="G513" s="292" t="s">
        <v>3683</v>
      </c>
      <c r="H513" s="292" t="str">
        <f>IFERROR(VLOOKUP(G513,'Cadastro de assessores'!A:B,2,FALSE),"Não Cadastrado")</f>
        <v>18266</v>
      </c>
      <c r="I513" s="292"/>
      <c r="J513" s="24" t="s">
        <v>144</v>
      </c>
      <c r="K513" s="292" t="s">
        <v>3794</v>
      </c>
      <c r="L513" s="387">
        <v>44397</v>
      </c>
      <c r="M513" s="387">
        <v>44397</v>
      </c>
      <c r="N513" s="391">
        <v>44622</v>
      </c>
      <c r="O513" s="299" t="s">
        <v>3809</v>
      </c>
      <c r="P513" s="388">
        <v>2.5000000000000001E-2</v>
      </c>
      <c r="Q513" s="167" t="s">
        <v>5297</v>
      </c>
      <c r="R513" s="417"/>
      <c r="S513" s="292" t="str">
        <f t="shared" si="54"/>
        <v>Não Qualificado</v>
      </c>
      <c r="T513" s="292" t="s">
        <v>146</v>
      </c>
      <c r="U513" s="292" t="s">
        <v>3797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2933</v>
      </c>
      <c r="BE513" s="339" t="s">
        <v>2933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3785</v>
      </c>
      <c r="B514" s="104" t="s">
        <v>2719</v>
      </c>
      <c r="C514" s="122" t="s">
        <v>5298</v>
      </c>
      <c r="D514" s="292">
        <v>4367434</v>
      </c>
      <c r="E514" s="293" t="s">
        <v>64</v>
      </c>
      <c r="F514" s="293" t="s">
        <v>20</v>
      </c>
      <c r="G514" s="293" t="s">
        <v>73</v>
      </c>
      <c r="H514" s="293" t="str">
        <f>IFERROR(VLOOKUP(G514,'Cadastro de assessores'!A:B,2,FALSE),"Não Cadastrado")</f>
        <v>17243</v>
      </c>
      <c r="I514" s="293"/>
      <c r="J514" s="24" t="s">
        <v>3788</v>
      </c>
      <c r="K514" s="293" t="s">
        <v>153</v>
      </c>
      <c r="L514" s="416">
        <v>44147</v>
      </c>
      <c r="M514" s="416">
        <v>44147</v>
      </c>
      <c r="N514" s="292"/>
      <c r="O514" s="292" t="s">
        <v>3809</v>
      </c>
      <c r="P514" s="388">
        <v>2.5000000000000001E-2</v>
      </c>
      <c r="Q514" s="420" t="s">
        <v>5299</v>
      </c>
      <c r="R514" s="417"/>
      <c r="S514" s="292" t="str">
        <f t="shared" si="54"/>
        <v>Não Qualificado</v>
      </c>
      <c r="T514" s="292" t="s">
        <v>146</v>
      </c>
      <c r="U514" s="292" t="s">
        <v>3811</v>
      </c>
      <c r="V514" s="292" t="s">
        <v>20</v>
      </c>
      <c r="W514" s="418" t="s">
        <v>3798</v>
      </c>
      <c r="X514" s="418" t="s">
        <v>3798</v>
      </c>
      <c r="Y514" s="418" t="s">
        <v>3798</v>
      </c>
      <c r="Z514" s="418" t="s">
        <v>3798</v>
      </c>
      <c r="AA514" s="418" t="s">
        <v>3798</v>
      </c>
      <c r="AB514" s="418" t="s">
        <v>3798</v>
      </c>
      <c r="AC514" s="418" t="s">
        <v>3798</v>
      </c>
      <c r="AD514" s="418" t="s">
        <v>3798</v>
      </c>
      <c r="AE514" s="418" t="s">
        <v>3798</v>
      </c>
      <c r="AF514" s="418" t="s">
        <v>3798</v>
      </c>
      <c r="AG514" s="418" t="s">
        <v>3798</v>
      </c>
      <c r="AH514" s="418" t="s">
        <v>3798</v>
      </c>
      <c r="AI514" s="418" t="s">
        <v>3798</v>
      </c>
      <c r="AJ514" s="418" t="s">
        <v>5300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3785</v>
      </c>
      <c r="B515" s="104" t="s">
        <v>2723</v>
      </c>
      <c r="C515" s="122" t="s">
        <v>5301</v>
      </c>
      <c r="D515" s="292">
        <v>6163576</v>
      </c>
      <c r="E515" s="293" t="s">
        <v>19</v>
      </c>
      <c r="F515" s="293" t="s">
        <v>49</v>
      </c>
      <c r="G515" s="293" t="s">
        <v>167</v>
      </c>
      <c r="H515" s="293" t="str">
        <f>IFERROR(VLOOKUP(G515,'Cadastro de assessores'!A:B,2,FALSE),"Não Cadastrado")</f>
        <v>18890</v>
      </c>
      <c r="I515" s="293"/>
      <c r="J515" s="24" t="s">
        <v>3788</v>
      </c>
      <c r="K515" s="293"/>
      <c r="L515" s="415"/>
      <c r="M515" s="415">
        <v>44847</v>
      </c>
      <c r="N515" s="292"/>
      <c r="O515" s="292" t="s">
        <v>3802</v>
      </c>
      <c r="P515" s="388">
        <v>0.01</v>
      </c>
      <c r="Q515" s="420" t="s">
        <v>5302</v>
      </c>
      <c r="R515" s="417"/>
      <c r="S515" s="292"/>
      <c r="T515" s="292"/>
      <c r="U515" s="292"/>
      <c r="V515" s="292" t="s">
        <v>46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3785</v>
      </c>
      <c r="B516" s="104" t="s">
        <v>5303</v>
      </c>
      <c r="C516" s="122" t="s">
        <v>5304</v>
      </c>
      <c r="D516" s="292">
        <v>4418396</v>
      </c>
      <c r="E516" s="293" t="s">
        <v>64</v>
      </c>
      <c r="F516" s="293" t="s">
        <v>20</v>
      </c>
      <c r="G516" s="293" t="s">
        <v>5305</v>
      </c>
      <c r="H516" s="293" t="str">
        <f>IFERROR(VLOOKUP(G516,'Cadastro de assessores'!A:B,2,FALSE),"Não Cadastrado")</f>
        <v>16072</v>
      </c>
      <c r="I516" s="293"/>
      <c r="J516" s="24" t="s">
        <v>3788</v>
      </c>
      <c r="K516" s="293" t="s">
        <v>153</v>
      </c>
      <c r="L516" s="415">
        <v>44075</v>
      </c>
      <c r="M516" s="415">
        <v>44082</v>
      </c>
      <c r="N516" s="292"/>
      <c r="O516" s="292" t="s">
        <v>3789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146</v>
      </c>
      <c r="U516" s="292" t="s">
        <v>3797</v>
      </c>
      <c r="V516" s="292" t="s">
        <v>20</v>
      </c>
      <c r="W516" s="418" t="s">
        <v>3798</v>
      </c>
      <c r="X516" s="418" t="s">
        <v>3798</v>
      </c>
      <c r="Y516" s="418" t="s">
        <v>3798</v>
      </c>
      <c r="Z516" s="418" t="s">
        <v>3798</v>
      </c>
      <c r="AA516" s="418" t="s">
        <v>3798</v>
      </c>
      <c r="AB516" s="418" t="s">
        <v>3798</v>
      </c>
      <c r="AC516" s="418" t="s">
        <v>3798</v>
      </c>
      <c r="AD516" s="418" t="s">
        <v>3798</v>
      </c>
      <c r="AE516" s="418" t="s">
        <v>3798</v>
      </c>
      <c r="AF516" s="418" t="s">
        <v>3798</v>
      </c>
      <c r="AG516" s="418" t="s">
        <v>3798</v>
      </c>
      <c r="AH516" s="418" t="s">
        <v>5306</v>
      </c>
      <c r="AI516" s="418" t="s">
        <v>5307</v>
      </c>
      <c r="AJ516" s="418" t="s">
        <v>5308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3785</v>
      </c>
      <c r="B517" s="104" t="s">
        <v>5309</v>
      </c>
      <c r="C517" s="122" t="s">
        <v>5310</v>
      </c>
      <c r="D517" s="292">
        <v>2847489</v>
      </c>
      <c r="E517" s="292" t="s">
        <v>2924</v>
      </c>
      <c r="F517" s="292" t="s">
        <v>20</v>
      </c>
      <c r="G517" s="292" t="s">
        <v>2924</v>
      </c>
      <c r="H517" s="292" t="str">
        <f>IFERROR(VLOOKUP(G517,'Cadastro de assessores'!A:B,2,FALSE),"Não Cadastrado")</f>
        <v>18986</v>
      </c>
      <c r="I517" s="292"/>
      <c r="J517" s="24" t="s">
        <v>144</v>
      </c>
      <c r="K517" s="292" t="s">
        <v>3794</v>
      </c>
      <c r="L517" s="387">
        <v>43850</v>
      </c>
      <c r="M517" s="387">
        <v>43850</v>
      </c>
      <c r="N517" s="387">
        <v>44011</v>
      </c>
      <c r="O517" s="292" t="s">
        <v>3795</v>
      </c>
      <c r="P517" s="388">
        <v>1.4999999999999999E-2</v>
      </c>
      <c r="Q517" s="420" t="s">
        <v>5311</v>
      </c>
      <c r="R517" s="417"/>
      <c r="S517" s="292" t="str">
        <f t="shared" si="55"/>
        <v/>
      </c>
      <c r="T517" s="292" t="s">
        <v>146</v>
      </c>
      <c r="U517" s="292" t="s">
        <v>3991</v>
      </c>
      <c r="V517" s="292" t="s">
        <v>20</v>
      </c>
      <c r="W517" s="418" t="s">
        <v>3798</v>
      </c>
      <c r="X517" s="418" t="s">
        <v>3798</v>
      </c>
      <c r="Y517" s="418" t="s">
        <v>3798</v>
      </c>
      <c r="Z517" s="418" t="s">
        <v>5312</v>
      </c>
      <c r="AA517" s="418" t="s">
        <v>5313</v>
      </c>
      <c r="AB517" s="418" t="s">
        <v>5314</v>
      </c>
      <c r="AC517" s="418" t="s">
        <v>5315</v>
      </c>
      <c r="AD517" s="418" t="s">
        <v>5316</v>
      </c>
      <c r="AE517" s="418" t="s">
        <v>3798</v>
      </c>
      <c r="AF517" s="418" t="s">
        <v>3798</v>
      </c>
      <c r="AG517" s="418" t="s">
        <v>3798</v>
      </c>
      <c r="AH517" s="418"/>
      <c r="AI517" s="418" t="s">
        <v>3798</v>
      </c>
      <c r="AJ517" s="418"/>
      <c r="AK517" s="339"/>
      <c r="AL517" s="339"/>
      <c r="AM517" s="339" t="s">
        <v>3148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2933</v>
      </c>
      <c r="BE517" s="339" t="s">
        <v>2933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3785</v>
      </c>
      <c r="B518" s="104" t="s">
        <v>2728</v>
      </c>
      <c r="C518" s="122" t="s">
        <v>2726</v>
      </c>
      <c r="D518" s="292">
        <v>4879786</v>
      </c>
      <c r="E518" s="293" t="s">
        <v>64</v>
      </c>
      <c r="F518" s="293" t="s">
        <v>20</v>
      </c>
      <c r="G518" s="293" t="s">
        <v>4067</v>
      </c>
      <c r="H518" s="293" t="str">
        <f>IFERROR(VLOOKUP(G518,'Cadastro de assessores'!A:B,2,FALSE),"Não Cadastrado")</f>
        <v>15049</v>
      </c>
      <c r="I518" s="293"/>
      <c r="J518" s="24" t="s">
        <v>3788</v>
      </c>
      <c r="K518" s="293" t="s">
        <v>153</v>
      </c>
      <c r="L518" s="415">
        <v>44251</v>
      </c>
      <c r="M518" s="415">
        <v>44251</v>
      </c>
      <c r="N518" s="299"/>
      <c r="O518" s="299" t="s">
        <v>3842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146</v>
      </c>
      <c r="U518" s="292" t="s">
        <v>3811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3785</v>
      </c>
      <c r="B519" s="104" t="s">
        <v>2734</v>
      </c>
      <c r="C519" s="390" t="s">
        <v>5317</v>
      </c>
      <c r="D519" s="422">
        <v>2536076</v>
      </c>
      <c r="E519" s="293" t="s">
        <v>19</v>
      </c>
      <c r="F519" s="293" t="s">
        <v>49</v>
      </c>
      <c r="G519" s="293" t="s">
        <v>50</v>
      </c>
      <c r="H519" s="293">
        <f>IFERROR(VLOOKUP(G519,'Cadastro de assessores'!A:B,2,FALSE),"Não Cadastrado")</f>
        <v>12331</v>
      </c>
      <c r="I519" s="293"/>
      <c r="J519" s="24" t="s">
        <v>3788</v>
      </c>
      <c r="K519" s="293" t="s">
        <v>153</v>
      </c>
      <c r="L519" s="423">
        <v>44665</v>
      </c>
      <c r="M519" s="423">
        <v>44665</v>
      </c>
      <c r="N519" s="299"/>
      <c r="O519" s="299" t="s">
        <v>3805</v>
      </c>
      <c r="P519" s="388">
        <v>1.2E-2</v>
      </c>
      <c r="Q519" s="420" t="s">
        <v>5318</v>
      </c>
      <c r="R519" s="417"/>
      <c r="S519" s="292" t="str">
        <f t="shared" si="55"/>
        <v/>
      </c>
      <c r="T519" s="292" t="s">
        <v>146</v>
      </c>
      <c r="U519" s="292" t="s">
        <v>3841</v>
      </c>
      <c r="V519" s="292" t="s">
        <v>49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3785</v>
      </c>
      <c r="B520" s="104" t="s">
        <v>5319</v>
      </c>
      <c r="C520" s="122" t="s">
        <v>5320</v>
      </c>
      <c r="D520" s="292">
        <v>4548330</v>
      </c>
      <c r="E520" s="293" t="s">
        <v>64</v>
      </c>
      <c r="F520" s="293" t="s">
        <v>20</v>
      </c>
      <c r="G520" s="293" t="s">
        <v>73</v>
      </c>
      <c r="H520" s="293" t="str">
        <f>IFERROR(VLOOKUP(G520,'Cadastro de assessores'!A:B,2,FALSE),"Não Cadastrado")</f>
        <v>17243</v>
      </c>
      <c r="I520" s="293"/>
      <c r="J520" s="24" t="s">
        <v>3788</v>
      </c>
      <c r="K520" s="292" t="s">
        <v>153</v>
      </c>
      <c r="L520" s="416">
        <v>44130</v>
      </c>
      <c r="M520" s="416">
        <v>44130</v>
      </c>
      <c r="N520" s="292"/>
      <c r="O520" s="292" t="s">
        <v>3795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188</v>
      </c>
      <c r="U520" s="292" t="s">
        <v>3823</v>
      </c>
      <c r="V520" s="292" t="s">
        <v>20</v>
      </c>
      <c r="W520" s="418" t="s">
        <v>3798</v>
      </c>
      <c r="X520" s="418" t="s">
        <v>3798</v>
      </c>
      <c r="Y520" s="418" t="s">
        <v>3798</v>
      </c>
      <c r="Z520" s="418" t="s">
        <v>3798</v>
      </c>
      <c r="AA520" s="418" t="s">
        <v>3798</v>
      </c>
      <c r="AB520" s="418" t="s">
        <v>3798</v>
      </c>
      <c r="AC520" s="418" t="s">
        <v>3798</v>
      </c>
      <c r="AD520" s="418" t="s">
        <v>3798</v>
      </c>
      <c r="AE520" s="418" t="s">
        <v>3798</v>
      </c>
      <c r="AF520" s="418" t="s">
        <v>3798</v>
      </c>
      <c r="AG520" s="418" t="s">
        <v>3798</v>
      </c>
      <c r="AH520" s="418"/>
      <c r="AI520" s="418" t="s">
        <v>5321</v>
      </c>
      <c r="AJ520" s="418" t="s">
        <v>5322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3785</v>
      </c>
      <c r="B521" s="104" t="s">
        <v>5323</v>
      </c>
      <c r="C521" s="122" t="s">
        <v>5324</v>
      </c>
      <c r="D521" s="292">
        <v>4784067</v>
      </c>
      <c r="E521" s="292" t="s">
        <v>64</v>
      </c>
      <c r="F521" s="292" t="s">
        <v>20</v>
      </c>
      <c r="G521" s="292" t="s">
        <v>3853</v>
      </c>
      <c r="H521" s="292" t="str">
        <f>IFERROR(VLOOKUP(G521,'Cadastro de assessores'!A:B,2,FALSE),"Não Cadastrado")</f>
        <v>1441</v>
      </c>
      <c r="I521" s="292"/>
      <c r="J521" s="24" t="s">
        <v>144</v>
      </c>
      <c r="K521" s="292" t="s">
        <v>3794</v>
      </c>
      <c r="L521" s="387">
        <v>44215</v>
      </c>
      <c r="M521" s="387">
        <v>44215</v>
      </c>
      <c r="N521" s="387">
        <v>44291</v>
      </c>
      <c r="O521" s="292" t="s">
        <v>3789</v>
      </c>
      <c r="P521" s="388">
        <v>0.02</v>
      </c>
      <c r="Q521" s="420" t="s">
        <v>5325</v>
      </c>
      <c r="R521" s="417"/>
      <c r="S521" s="292" t="str">
        <f t="shared" si="55"/>
        <v/>
      </c>
      <c r="T521" s="299" t="s">
        <v>146</v>
      </c>
      <c r="U521" s="299" t="s">
        <v>3883</v>
      </c>
      <c r="V521" s="292" t="s">
        <v>3884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3798</v>
      </c>
      <c r="AI521" s="418" t="s">
        <v>5326</v>
      </c>
      <c r="AJ521" s="418" t="s">
        <v>5322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2933</v>
      </c>
      <c r="BE521" s="339" t="s">
        <v>2933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3785</v>
      </c>
      <c r="B522" s="104" t="s">
        <v>5327</v>
      </c>
      <c r="C522" s="122" t="s">
        <v>5328</v>
      </c>
      <c r="D522" s="292">
        <v>4809599</v>
      </c>
      <c r="E522" s="292" t="s">
        <v>19</v>
      </c>
      <c r="F522" s="292" t="s">
        <v>49</v>
      </c>
      <c r="G522" s="292" t="s">
        <v>329</v>
      </c>
      <c r="H522" s="292" t="str">
        <f>IFERROR(VLOOKUP(G522,'Cadastro de assessores'!A:B,2,FALSE),"Não Cadastrado")</f>
        <v>18009</v>
      </c>
      <c r="I522" s="292"/>
      <c r="J522" s="24" t="s">
        <v>144</v>
      </c>
      <c r="K522" s="292" t="s">
        <v>3794</v>
      </c>
      <c r="L522" s="387">
        <v>44229</v>
      </c>
      <c r="M522" s="387">
        <v>44229</v>
      </c>
      <c r="N522" s="387">
        <v>44683</v>
      </c>
      <c r="O522" s="292" t="s">
        <v>3789</v>
      </c>
      <c r="P522" s="388">
        <v>0.02</v>
      </c>
      <c r="Q522" s="420" t="s">
        <v>5329</v>
      </c>
      <c r="R522" s="417"/>
      <c r="S522" s="292" t="str">
        <f t="shared" si="55"/>
        <v>Não Qualificado</v>
      </c>
      <c r="T522" s="292" t="s">
        <v>146</v>
      </c>
      <c r="U522" s="299" t="s">
        <v>3883</v>
      </c>
      <c r="V522" s="292" t="s">
        <v>3884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2933</v>
      </c>
      <c r="BE522" s="339" t="s">
        <v>2933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3785</v>
      </c>
      <c r="B523" s="104" t="s">
        <v>5327</v>
      </c>
      <c r="C523" s="122" t="s">
        <v>5328</v>
      </c>
      <c r="D523" s="292">
        <v>4900263</v>
      </c>
      <c r="E523" s="292" t="s">
        <v>19</v>
      </c>
      <c r="F523" s="292" t="s">
        <v>49</v>
      </c>
      <c r="G523" s="292" t="s">
        <v>329</v>
      </c>
      <c r="H523" s="292" t="str">
        <f>IFERROR(VLOOKUP(G523,'Cadastro de assessores'!A:B,2,FALSE),"Não Cadastrado")</f>
        <v>18009</v>
      </c>
      <c r="I523" s="292"/>
      <c r="J523" s="24" t="s">
        <v>144</v>
      </c>
      <c r="K523" s="292" t="s">
        <v>3794</v>
      </c>
      <c r="L523" s="292" t="s">
        <v>3638</v>
      </c>
      <c r="M523" s="292" t="s">
        <v>3638</v>
      </c>
      <c r="N523" s="387">
        <v>44683</v>
      </c>
      <c r="O523" s="299" t="s">
        <v>3842</v>
      </c>
      <c r="P523" s="388">
        <v>8.0000000000000002E-3</v>
      </c>
      <c r="Q523" s="420" t="s">
        <v>5329</v>
      </c>
      <c r="R523" s="417"/>
      <c r="S523" s="292" t="str">
        <f t="shared" si="55"/>
        <v>Não Qualificado</v>
      </c>
      <c r="T523" s="292" t="s">
        <v>146</v>
      </c>
      <c r="U523" s="299" t="s">
        <v>3883</v>
      </c>
      <c r="V523" s="292" t="s">
        <v>3884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3148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2933</v>
      </c>
      <c r="BE523" s="339" t="s">
        <v>2933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3785</v>
      </c>
      <c r="B524" s="104" t="s">
        <v>5330</v>
      </c>
      <c r="C524" s="390" t="s">
        <v>5331</v>
      </c>
      <c r="D524" s="299">
        <v>4458091</v>
      </c>
      <c r="E524" s="293" t="s">
        <v>19</v>
      </c>
      <c r="F524" s="293" t="s">
        <v>20</v>
      </c>
      <c r="G524" s="293" t="s">
        <v>3160</v>
      </c>
      <c r="H524" s="293" t="str">
        <f>IFERROR(VLOOKUP(G524,'Cadastro de assessores'!A:B,2,FALSE),"Não Cadastrado")</f>
        <v>13444</v>
      </c>
      <c r="I524" s="293"/>
      <c r="J524" s="24" t="s">
        <v>3788</v>
      </c>
      <c r="K524" s="293" t="s">
        <v>153</v>
      </c>
      <c r="L524" s="415">
        <v>44372</v>
      </c>
      <c r="M524" s="415">
        <v>44372</v>
      </c>
      <c r="N524" s="299"/>
      <c r="O524" s="299" t="s">
        <v>4019</v>
      </c>
      <c r="P524" s="388">
        <v>0.02</v>
      </c>
      <c r="Q524" s="167"/>
      <c r="R524" s="417"/>
      <c r="S524" s="292" t="str">
        <f t="shared" si="55"/>
        <v/>
      </c>
      <c r="T524" s="292" t="s">
        <v>188</v>
      </c>
      <c r="U524" s="299" t="s">
        <v>4020</v>
      </c>
      <c r="V524" s="299" t="s">
        <v>60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3785</v>
      </c>
      <c r="B525" s="104" t="s">
        <v>5332</v>
      </c>
      <c r="C525" s="122" t="s">
        <v>5333</v>
      </c>
      <c r="D525" s="292">
        <v>4729728</v>
      </c>
      <c r="E525" s="293" t="s">
        <v>64</v>
      </c>
      <c r="F525" s="293" t="s">
        <v>20</v>
      </c>
      <c r="G525" s="293" t="s">
        <v>4058</v>
      </c>
      <c r="H525" s="293" t="str">
        <f>IFERROR(VLOOKUP(G525,'Cadastro de assessores'!A:B,2,FALSE),"Não Cadastrado")</f>
        <v>19634</v>
      </c>
      <c r="I525" s="293"/>
      <c r="J525" s="24" t="s">
        <v>144</v>
      </c>
      <c r="K525" s="293" t="s">
        <v>153</v>
      </c>
      <c r="L525" s="415">
        <v>44203</v>
      </c>
      <c r="M525" s="415">
        <v>44203</v>
      </c>
      <c r="N525" s="419">
        <v>44911</v>
      </c>
      <c r="O525" s="292" t="s">
        <v>3795</v>
      </c>
      <c r="P525" s="388">
        <v>1.4999999999999999E-2</v>
      </c>
      <c r="Q525" s="420" t="s">
        <v>5334</v>
      </c>
      <c r="R525" s="417"/>
      <c r="S525" s="292" t="str">
        <f t="shared" si="55"/>
        <v>Não Qualificado</v>
      </c>
      <c r="T525" s="292" t="s">
        <v>146</v>
      </c>
      <c r="U525" s="292" t="s">
        <v>3797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3785</v>
      </c>
      <c r="B526" s="104" t="s">
        <v>5335</v>
      </c>
      <c r="C526" s="390" t="s">
        <v>5336</v>
      </c>
      <c r="D526" s="299">
        <v>6104436</v>
      </c>
      <c r="E526" s="292" t="s">
        <v>19</v>
      </c>
      <c r="F526" s="292" t="s">
        <v>49</v>
      </c>
      <c r="G526" s="292" t="s">
        <v>4134</v>
      </c>
      <c r="H526" s="292" t="str">
        <f>IFERROR(VLOOKUP(G526,'Cadastro de assessores'!A:B,2,FALSE),"Não Cadastrado")</f>
        <v>14294</v>
      </c>
      <c r="I526" s="292"/>
      <c r="J526" s="24" t="s">
        <v>144</v>
      </c>
      <c r="K526" s="292" t="s">
        <v>3794</v>
      </c>
      <c r="L526" s="387">
        <v>44420</v>
      </c>
      <c r="M526" s="387">
        <v>44420</v>
      </c>
      <c r="N526" s="387">
        <v>44812</v>
      </c>
      <c r="O526" s="292" t="s">
        <v>3805</v>
      </c>
      <c r="P526" s="388">
        <v>1.2E-2</v>
      </c>
      <c r="Q526" s="167" t="s">
        <v>5337</v>
      </c>
      <c r="R526" s="417"/>
      <c r="S526" s="292" t="str">
        <f t="shared" si="55"/>
        <v>Não Qualificado</v>
      </c>
      <c r="T526" s="292" t="s">
        <v>146</v>
      </c>
      <c r="U526" s="299" t="s">
        <v>3883</v>
      </c>
      <c r="V526" s="292" t="s">
        <v>3884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3785</v>
      </c>
      <c r="B527" s="104" t="s">
        <v>5338</v>
      </c>
      <c r="C527" s="122" t="s">
        <v>5339</v>
      </c>
      <c r="D527" s="292">
        <v>3608409</v>
      </c>
      <c r="E527" s="292" t="s">
        <v>64</v>
      </c>
      <c r="F527" s="292" t="s">
        <v>20</v>
      </c>
      <c r="G527" s="292" t="s">
        <v>4128</v>
      </c>
      <c r="H527" s="292" t="str">
        <f>IFERROR(VLOOKUP(G527,'Cadastro de assessores'!A:B,2,FALSE),"Não Cadastrado")</f>
        <v>17489</v>
      </c>
      <c r="I527" s="292"/>
      <c r="J527" s="24" t="s">
        <v>144</v>
      </c>
      <c r="K527" s="292" t="s">
        <v>3794</v>
      </c>
      <c r="L527" s="387">
        <v>44092</v>
      </c>
      <c r="M527" s="387">
        <v>44092</v>
      </c>
      <c r="N527" s="419">
        <v>44490</v>
      </c>
      <c r="O527" s="292" t="s">
        <v>3789</v>
      </c>
      <c r="P527" s="388">
        <v>0.02</v>
      </c>
      <c r="Q527" s="420" t="s">
        <v>5340</v>
      </c>
      <c r="R527" s="417"/>
      <c r="S527" s="292" t="str">
        <f t="shared" si="55"/>
        <v>Não Qualificado</v>
      </c>
      <c r="T527" s="292" t="s">
        <v>146</v>
      </c>
      <c r="U527" s="292" t="s">
        <v>3816</v>
      </c>
      <c r="V527" s="292" t="s">
        <v>20</v>
      </c>
      <c r="W527" s="418" t="s">
        <v>3798</v>
      </c>
      <c r="X527" s="418" t="s">
        <v>3798</v>
      </c>
      <c r="Y527" s="418" t="s">
        <v>3798</v>
      </c>
      <c r="Z527" s="418" t="s">
        <v>3798</v>
      </c>
      <c r="AA527" s="418" t="s">
        <v>3798</v>
      </c>
      <c r="AB527" s="418" t="s">
        <v>3798</v>
      </c>
      <c r="AC527" s="418" t="s">
        <v>3798</v>
      </c>
      <c r="AD527" s="418" t="s">
        <v>3798</v>
      </c>
      <c r="AE527" s="418" t="s">
        <v>3798</v>
      </c>
      <c r="AF527" s="418" t="s">
        <v>3798</v>
      </c>
      <c r="AG527" s="418" t="s">
        <v>3798</v>
      </c>
      <c r="AH527" s="418" t="s">
        <v>5341</v>
      </c>
      <c r="AI527" s="418" t="s">
        <v>5342</v>
      </c>
      <c r="AJ527" s="418" t="s">
        <v>5343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2933</v>
      </c>
      <c r="BE527" s="339" t="s">
        <v>2933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3785</v>
      </c>
      <c r="B528" s="104" t="s">
        <v>5344</v>
      </c>
      <c r="C528" s="486" t="s">
        <v>5345</v>
      </c>
      <c r="D528" s="292">
        <v>4465050</v>
      </c>
      <c r="E528" s="293" t="s">
        <v>19</v>
      </c>
      <c r="F528" s="293" t="s">
        <v>49</v>
      </c>
      <c r="G528" s="293" t="s">
        <v>329</v>
      </c>
      <c r="H528" s="293" t="str">
        <f>IFERROR(VLOOKUP(G528,'Cadastro de assessores'!A:B,2,FALSE),"Não Cadastrado")</f>
        <v>18009</v>
      </c>
      <c r="I528" s="293"/>
      <c r="J528" s="24" t="s">
        <v>144</v>
      </c>
      <c r="K528" s="292" t="s">
        <v>3794</v>
      </c>
      <c r="L528" s="415">
        <v>44103</v>
      </c>
      <c r="M528" s="415">
        <v>44104</v>
      </c>
      <c r="N528" s="292"/>
      <c r="O528" s="292" t="s">
        <v>3795</v>
      </c>
      <c r="P528" s="388">
        <v>1.4999999999999999E-2</v>
      </c>
      <c r="Q528" s="484" t="s">
        <v>5346</v>
      </c>
      <c r="R528" s="417"/>
      <c r="S528" s="292" t="str">
        <f t="shared" si="55"/>
        <v/>
      </c>
      <c r="T528" s="292" t="s">
        <v>146</v>
      </c>
      <c r="U528" s="292" t="s">
        <v>3797</v>
      </c>
      <c r="V528" s="292" t="s">
        <v>20</v>
      </c>
      <c r="W528" s="418" t="s">
        <v>3798</v>
      </c>
      <c r="X528" s="418" t="s">
        <v>3798</v>
      </c>
      <c r="Y528" s="418" t="s">
        <v>3798</v>
      </c>
      <c r="Z528" s="418" t="s">
        <v>3798</v>
      </c>
      <c r="AA528" s="418" t="s">
        <v>3798</v>
      </c>
      <c r="AB528" s="418" t="s">
        <v>3798</v>
      </c>
      <c r="AC528" s="418" t="s">
        <v>3798</v>
      </c>
      <c r="AD528" s="418" t="s">
        <v>3798</v>
      </c>
      <c r="AE528" s="418" t="s">
        <v>3798</v>
      </c>
      <c r="AF528" s="418" t="s">
        <v>3798</v>
      </c>
      <c r="AG528" s="418" t="s">
        <v>3798</v>
      </c>
      <c r="AH528" s="418" t="s">
        <v>5347</v>
      </c>
      <c r="AI528" s="418" t="s">
        <v>5348</v>
      </c>
      <c r="AJ528" s="418" t="s">
        <v>5349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3785</v>
      </c>
      <c r="B529" s="104" t="s">
        <v>5350</v>
      </c>
      <c r="C529" s="390" t="s">
        <v>5351</v>
      </c>
      <c r="D529" s="299">
        <v>5678151</v>
      </c>
      <c r="E529" s="292" t="s">
        <v>64</v>
      </c>
      <c r="F529" s="292" t="s">
        <v>20</v>
      </c>
      <c r="G529" s="292" t="s">
        <v>4451</v>
      </c>
      <c r="H529" s="292" t="str">
        <f>IFERROR(VLOOKUP(G529,'Cadastro de assessores'!A:B,2,FALSE),"Não Cadastrado")</f>
        <v>14091</v>
      </c>
      <c r="I529" s="292"/>
      <c r="J529" s="24" t="s">
        <v>144</v>
      </c>
      <c r="K529" s="292" t="s">
        <v>3794</v>
      </c>
      <c r="L529" s="387">
        <v>44397</v>
      </c>
      <c r="M529" s="387">
        <v>44397</v>
      </c>
      <c r="N529" s="387">
        <v>44473</v>
      </c>
      <c r="O529" s="292" t="s">
        <v>3805</v>
      </c>
      <c r="P529" s="388">
        <v>1.2E-2</v>
      </c>
      <c r="Q529" s="420" t="s">
        <v>3826</v>
      </c>
      <c r="R529" s="417"/>
      <c r="S529" s="292" t="str">
        <f t="shared" si="55"/>
        <v>Não Qualificado</v>
      </c>
      <c r="T529" s="299" t="s">
        <v>188</v>
      </c>
      <c r="U529" s="299" t="s">
        <v>3797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2933</v>
      </c>
      <c r="BE529" s="339" t="s">
        <v>2933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3785</v>
      </c>
      <c r="B530" s="104" t="s">
        <v>5352</v>
      </c>
      <c r="C530" s="394" t="s">
        <v>5353</v>
      </c>
      <c r="D530" s="426">
        <v>2129230</v>
      </c>
      <c r="E530" s="293" t="s">
        <v>19</v>
      </c>
      <c r="F530" s="293" t="s">
        <v>20</v>
      </c>
      <c r="G530" s="426" t="s">
        <v>3683</v>
      </c>
      <c r="H530" s="426" t="str">
        <f>IFERROR(VLOOKUP(G530,'Cadastro de assessores'!A:B,2,FALSE),"Não Cadastrado")</f>
        <v>18266</v>
      </c>
      <c r="I530" s="426"/>
      <c r="J530" s="24" t="s">
        <v>3788</v>
      </c>
      <c r="K530" s="299" t="s">
        <v>153</v>
      </c>
      <c r="L530" s="415">
        <v>44426</v>
      </c>
      <c r="M530" s="415">
        <v>44426</v>
      </c>
      <c r="N530" s="426"/>
      <c r="O530" s="426" t="s">
        <v>3809</v>
      </c>
      <c r="P530" s="428">
        <v>2.5000000000000001E-2</v>
      </c>
      <c r="Q530" s="487" t="s">
        <v>5354</v>
      </c>
      <c r="R530" s="417"/>
      <c r="S530" s="292" t="str">
        <f t="shared" si="55"/>
        <v>Qualificado</v>
      </c>
      <c r="T530" s="299" t="s">
        <v>146</v>
      </c>
      <c r="U530" s="299" t="s">
        <v>4049</v>
      </c>
      <c r="V530" s="299" t="s">
        <v>887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3785</v>
      </c>
      <c r="B531" s="104" t="s">
        <v>2798</v>
      </c>
      <c r="C531" s="390" t="s">
        <v>5355</v>
      </c>
      <c r="D531" s="299">
        <v>417444</v>
      </c>
      <c r="E531" s="293" t="s">
        <v>19</v>
      </c>
      <c r="F531" s="293" t="s">
        <v>20</v>
      </c>
      <c r="G531" s="293" t="s">
        <v>3683</v>
      </c>
      <c r="H531" s="293" t="str">
        <f>IFERROR(VLOOKUP(G531,'Cadastro de assessores'!A:B,2,FALSE),"Não Cadastrado")</f>
        <v>18266</v>
      </c>
      <c r="I531" s="293"/>
      <c r="J531" s="24" t="s">
        <v>153</v>
      </c>
      <c r="K531" s="299" t="s">
        <v>153</v>
      </c>
      <c r="L531" s="415">
        <v>44329</v>
      </c>
      <c r="M531" s="415">
        <v>44344</v>
      </c>
      <c r="N531" s="299"/>
      <c r="O531" s="299" t="s">
        <v>3842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146</v>
      </c>
      <c r="U531" s="299" t="s">
        <v>4049</v>
      </c>
      <c r="V531" s="299" t="s">
        <v>887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3785</v>
      </c>
      <c r="B532" s="104" t="s">
        <v>5356</v>
      </c>
      <c r="C532" s="390" t="s">
        <v>5357</v>
      </c>
      <c r="D532" s="299">
        <v>4841689</v>
      </c>
      <c r="E532" s="293" t="s">
        <v>19</v>
      </c>
      <c r="F532" s="293" t="s">
        <v>49</v>
      </c>
      <c r="G532" s="293" t="s">
        <v>329</v>
      </c>
      <c r="H532" s="293" t="str">
        <f>IFERROR(VLOOKUP(G532,'Cadastro de assessores'!A:B,2,FALSE),"Não Cadastrado")</f>
        <v>18009</v>
      </c>
      <c r="I532" s="293"/>
      <c r="J532" s="24" t="s">
        <v>144</v>
      </c>
      <c r="K532" s="439" t="s">
        <v>153</v>
      </c>
      <c r="L532" s="415">
        <v>44256</v>
      </c>
      <c r="M532" s="415">
        <v>44256</v>
      </c>
      <c r="N532" s="299"/>
      <c r="O532" s="299" t="s">
        <v>3789</v>
      </c>
      <c r="P532" s="388">
        <v>0.02</v>
      </c>
      <c r="Q532" s="420" t="s">
        <v>5358</v>
      </c>
      <c r="R532" s="417"/>
      <c r="S532" s="292" t="str">
        <f t="shared" si="55"/>
        <v/>
      </c>
      <c r="T532" s="292" t="s">
        <v>146</v>
      </c>
      <c r="U532" s="292" t="s">
        <v>3846</v>
      </c>
      <c r="V532" s="292" t="s">
        <v>46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3148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3785</v>
      </c>
      <c r="B533" s="104" t="s">
        <v>2809</v>
      </c>
      <c r="C533" s="390" t="s">
        <v>5359</v>
      </c>
      <c r="D533" s="422">
        <v>4145752</v>
      </c>
      <c r="E533" s="293" t="s">
        <v>19</v>
      </c>
      <c r="F533" s="293" t="s">
        <v>49</v>
      </c>
      <c r="G533" s="293" t="s">
        <v>50</v>
      </c>
      <c r="H533" s="426">
        <f>IFERROR(VLOOKUP(G533,'Cadastro de assessores'!A:B,2,FALSE),"Não Cadastrado")</f>
        <v>12331</v>
      </c>
      <c r="I533" s="426"/>
      <c r="J533" s="24" t="s">
        <v>3788</v>
      </c>
      <c r="K533" s="299" t="s">
        <v>153</v>
      </c>
      <c r="L533" s="423">
        <v>44651</v>
      </c>
      <c r="M533" s="423">
        <v>44655</v>
      </c>
      <c r="N533" s="426"/>
      <c r="O533" s="426" t="s">
        <v>3802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146</v>
      </c>
      <c r="U533" s="292" t="s">
        <v>3841</v>
      </c>
      <c r="V533" s="292" t="s">
        <v>49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3785</v>
      </c>
      <c r="B534" s="104" t="s">
        <v>2838</v>
      </c>
      <c r="C534" s="390" t="s">
        <v>5360</v>
      </c>
      <c r="D534" s="422">
        <v>2897612</v>
      </c>
      <c r="E534" s="293" t="s">
        <v>19</v>
      </c>
      <c r="F534" s="293" t="s">
        <v>5361</v>
      </c>
      <c r="G534" s="293" t="s">
        <v>50</v>
      </c>
      <c r="H534" s="426">
        <f>IFERROR(VLOOKUP(G534,'Cadastro de assessores'!A:B,2,FALSE),"Não Cadastrado")</f>
        <v>12331</v>
      </c>
      <c r="I534" s="426"/>
      <c r="J534" s="24" t="s">
        <v>153</v>
      </c>
      <c r="K534" s="299" t="s">
        <v>153</v>
      </c>
      <c r="L534" s="423">
        <v>44812</v>
      </c>
      <c r="M534" s="423">
        <v>44812</v>
      </c>
      <c r="N534" s="426"/>
      <c r="O534" s="426" t="s">
        <v>3805</v>
      </c>
      <c r="P534" s="428">
        <v>1.2E-2</v>
      </c>
      <c r="Q534" s="487" t="s">
        <v>4545</v>
      </c>
      <c r="R534" s="417"/>
      <c r="S534" s="292"/>
      <c r="T534" s="292"/>
      <c r="U534" s="292"/>
      <c r="V534" s="292" t="s">
        <v>46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3785</v>
      </c>
      <c r="B535" s="104" t="s">
        <v>5362</v>
      </c>
      <c r="C535" s="122" t="s">
        <v>5363</v>
      </c>
      <c r="D535" s="292">
        <v>4424587</v>
      </c>
      <c r="E535" s="292" t="s">
        <v>19</v>
      </c>
      <c r="F535" s="292" t="s">
        <v>20</v>
      </c>
      <c r="G535" s="292" t="s">
        <v>3793</v>
      </c>
      <c r="H535" s="292" t="str">
        <f>IFERROR(VLOOKUP(G535,'Cadastro de assessores'!A:B,2,FALSE),"Não Cadastrado")</f>
        <v>17679</v>
      </c>
      <c r="I535" s="292"/>
      <c r="J535" s="24" t="s">
        <v>144</v>
      </c>
      <c r="K535" s="292" t="s">
        <v>3794</v>
      </c>
      <c r="L535" s="387">
        <v>44088</v>
      </c>
      <c r="M535" s="387">
        <v>44088</v>
      </c>
      <c r="N535" s="387">
        <v>44460</v>
      </c>
      <c r="O535" s="292" t="s">
        <v>3809</v>
      </c>
      <c r="P535" s="388">
        <v>2.5000000000000001E-2</v>
      </c>
      <c r="Q535" s="420" t="s">
        <v>5364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146</v>
      </c>
      <c r="U535" s="292" t="s">
        <v>3933</v>
      </c>
      <c r="V535" s="292" t="s">
        <v>20</v>
      </c>
      <c r="W535" s="418" t="s">
        <v>3798</v>
      </c>
      <c r="X535" s="418" t="s">
        <v>3798</v>
      </c>
      <c r="Y535" s="418" t="s">
        <v>3798</v>
      </c>
      <c r="Z535" s="418" t="s">
        <v>3798</v>
      </c>
      <c r="AA535" s="418" t="s">
        <v>3798</v>
      </c>
      <c r="AB535" s="418" t="s">
        <v>3798</v>
      </c>
      <c r="AC535" s="418" t="s">
        <v>3798</v>
      </c>
      <c r="AD535" s="418" t="s">
        <v>3798</v>
      </c>
      <c r="AE535" s="418" t="s">
        <v>3798</v>
      </c>
      <c r="AF535" s="418" t="s">
        <v>3798</v>
      </c>
      <c r="AG535" s="418" t="s">
        <v>3798</v>
      </c>
      <c r="AH535" s="418" t="s">
        <v>5365</v>
      </c>
      <c r="AI535" s="418" t="s">
        <v>5366</v>
      </c>
      <c r="AJ535" s="418" t="s">
        <v>5367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2933</v>
      </c>
      <c r="BE535" s="339" t="s">
        <v>2933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3785</v>
      </c>
      <c r="B536" s="104" t="s">
        <v>5368</v>
      </c>
      <c r="C536" s="122" t="s">
        <v>5369</v>
      </c>
      <c r="D536" s="292">
        <v>480283</v>
      </c>
      <c r="E536" s="292" t="s">
        <v>19</v>
      </c>
      <c r="F536" s="292" t="s">
        <v>20</v>
      </c>
      <c r="G536" s="292" t="s">
        <v>4301</v>
      </c>
      <c r="H536" s="292" t="str">
        <f>IFERROR(VLOOKUP(G536,'Cadastro de assessores'!A:B,2,FALSE),"Não Cadastrado")</f>
        <v>12846</v>
      </c>
      <c r="I536" s="292"/>
      <c r="J536" s="24" t="s">
        <v>144</v>
      </c>
      <c r="K536" s="292" t="s">
        <v>3794</v>
      </c>
      <c r="L536" s="387">
        <v>44166</v>
      </c>
      <c r="M536" s="387">
        <v>44166</v>
      </c>
      <c r="N536" s="387">
        <v>44378</v>
      </c>
      <c r="O536" s="292" t="s">
        <v>3795</v>
      </c>
      <c r="P536" s="388">
        <v>1.2E-2</v>
      </c>
      <c r="Q536" s="420" t="s">
        <v>4302</v>
      </c>
      <c r="R536" s="417"/>
      <c r="S536" s="292" t="str">
        <f t="shared" si="56"/>
        <v/>
      </c>
      <c r="T536" s="292" t="s">
        <v>146</v>
      </c>
      <c r="U536" s="292" t="s">
        <v>3832</v>
      </c>
      <c r="V536" s="292" t="s">
        <v>20</v>
      </c>
      <c r="W536" s="418" t="s">
        <v>3798</v>
      </c>
      <c r="X536" s="418" t="s">
        <v>3798</v>
      </c>
      <c r="Y536" s="418" t="s">
        <v>3798</v>
      </c>
      <c r="Z536" s="418" t="s">
        <v>3798</v>
      </c>
      <c r="AA536" s="418" t="s">
        <v>3798</v>
      </c>
      <c r="AB536" s="418" t="s">
        <v>3798</v>
      </c>
      <c r="AC536" s="418" t="s">
        <v>3798</v>
      </c>
      <c r="AD536" s="418" t="s">
        <v>3798</v>
      </c>
      <c r="AE536" s="418" t="s">
        <v>3798</v>
      </c>
      <c r="AF536" s="418" t="s">
        <v>3798</v>
      </c>
      <c r="AG536" s="418" t="s">
        <v>3798</v>
      </c>
      <c r="AH536" s="418" t="s">
        <v>3798</v>
      </c>
      <c r="AI536" s="418" t="s">
        <v>3798</v>
      </c>
      <c r="AJ536" s="418" t="s">
        <v>3798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2933</v>
      </c>
      <c r="BE536" s="339" t="s">
        <v>2933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3785</v>
      </c>
      <c r="B537" s="104" t="s">
        <v>2847</v>
      </c>
      <c r="C537" s="122" t="s">
        <v>2845</v>
      </c>
      <c r="D537" s="292">
        <v>2049496</v>
      </c>
      <c r="E537" s="293" t="s">
        <v>2924</v>
      </c>
      <c r="F537" s="293" t="s">
        <v>20</v>
      </c>
      <c r="G537" s="293" t="s">
        <v>2924</v>
      </c>
      <c r="H537" s="293" t="str">
        <f>IFERROR(VLOOKUP(G537,'Cadastro de assessores'!A:B,2,FALSE),"Não Cadastrado")</f>
        <v>18986</v>
      </c>
      <c r="I537" s="293"/>
      <c r="J537" s="24" t="s">
        <v>153</v>
      </c>
      <c r="K537" s="293" t="s">
        <v>153</v>
      </c>
      <c r="L537" s="415">
        <v>43655</v>
      </c>
      <c r="M537" s="415">
        <v>43696</v>
      </c>
      <c r="N537" s="292"/>
      <c r="O537" s="292" t="s">
        <v>4188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146</v>
      </c>
      <c r="U537" s="292" t="s">
        <v>3933</v>
      </c>
      <c r="V537" s="292" t="s">
        <v>20</v>
      </c>
      <c r="W537" s="418" t="s">
        <v>5370</v>
      </c>
      <c r="X537" s="418"/>
      <c r="Y537" s="418" t="s">
        <v>5371</v>
      </c>
      <c r="Z537" s="418" t="s">
        <v>5372</v>
      </c>
      <c r="AA537" s="418" t="s">
        <v>5373</v>
      </c>
      <c r="AB537" s="418" t="s">
        <v>5374</v>
      </c>
      <c r="AC537" s="418" t="s">
        <v>5375</v>
      </c>
      <c r="AD537" s="418" t="s">
        <v>5376</v>
      </c>
      <c r="AE537" s="418" t="s">
        <v>5377</v>
      </c>
      <c r="AF537" s="418" t="s">
        <v>5378</v>
      </c>
      <c r="AG537" s="418" t="s">
        <v>5379</v>
      </c>
      <c r="AH537" s="418" t="s">
        <v>5380</v>
      </c>
      <c r="AI537" s="418" t="s">
        <v>5381</v>
      </c>
      <c r="AJ537" s="418" t="s">
        <v>5382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3785</v>
      </c>
      <c r="B538" s="104" t="s">
        <v>5383</v>
      </c>
      <c r="C538" s="86" t="s">
        <v>5384</v>
      </c>
      <c r="D538" s="426">
        <v>7086435</v>
      </c>
      <c r="E538" s="293" t="s">
        <v>19</v>
      </c>
      <c r="F538" s="293" t="s">
        <v>20</v>
      </c>
      <c r="G538" s="293" t="s">
        <v>943</v>
      </c>
      <c r="H538" s="293">
        <f>IFERROR(VLOOKUP(G538,'Cadastro de assessores'!A:B,2,FALSE),"Não Cadastrado")</f>
        <v>12342</v>
      </c>
      <c r="I538" s="293"/>
      <c r="J538" s="24" t="s">
        <v>144</v>
      </c>
      <c r="K538" s="293" t="s">
        <v>153</v>
      </c>
      <c r="L538" s="416">
        <v>44510</v>
      </c>
      <c r="M538" s="416">
        <v>44517</v>
      </c>
      <c r="N538" s="299"/>
      <c r="O538" s="299" t="s">
        <v>3795</v>
      </c>
      <c r="P538" s="388">
        <v>1.4999999999999999E-2</v>
      </c>
      <c r="Q538" s="311" t="s">
        <v>5385</v>
      </c>
      <c r="R538" s="417"/>
      <c r="S538" s="292" t="str">
        <f t="shared" si="56"/>
        <v/>
      </c>
      <c r="T538" s="299" t="s">
        <v>146</v>
      </c>
      <c r="U538" s="299" t="s">
        <v>3923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3785</v>
      </c>
      <c r="B539" s="104" t="s">
        <v>5386</v>
      </c>
      <c r="C539" s="390" t="s">
        <v>5387</v>
      </c>
      <c r="D539" s="293">
        <v>226343</v>
      </c>
      <c r="E539" s="293" t="s">
        <v>19</v>
      </c>
      <c r="F539" s="293" t="s">
        <v>49</v>
      </c>
      <c r="G539" s="293" t="s">
        <v>4134</v>
      </c>
      <c r="H539" s="293" t="str">
        <f>IFERROR(VLOOKUP(G539,'Cadastro de assessores'!A:B,2,FALSE),"Não Cadastrado")</f>
        <v>14294</v>
      </c>
      <c r="I539" s="293"/>
      <c r="J539" s="24" t="s">
        <v>3788</v>
      </c>
      <c r="K539" s="439" t="s">
        <v>153</v>
      </c>
      <c r="L539" s="415">
        <v>44452</v>
      </c>
      <c r="M539" s="415">
        <v>44469</v>
      </c>
      <c r="N539" s="299"/>
      <c r="O539" s="299" t="s">
        <v>3789</v>
      </c>
      <c r="P539" s="388">
        <v>0.02</v>
      </c>
      <c r="Q539" s="167" t="s">
        <v>4497</v>
      </c>
      <c r="R539" s="417"/>
      <c r="S539" s="292" t="str">
        <f t="shared" si="56"/>
        <v>Não Qualificado</v>
      </c>
      <c r="T539" s="299" t="s">
        <v>146</v>
      </c>
      <c r="U539" s="299" t="s">
        <v>4498</v>
      </c>
      <c r="V539" s="299" t="s">
        <v>60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3785</v>
      </c>
      <c r="B540" s="104" t="s">
        <v>2858</v>
      </c>
      <c r="C540" s="122" t="s">
        <v>5388</v>
      </c>
      <c r="D540" s="292">
        <v>9009128</v>
      </c>
      <c r="E540" s="293" t="s">
        <v>19</v>
      </c>
      <c r="F540" s="293" t="s">
        <v>49</v>
      </c>
      <c r="G540" s="293" t="s">
        <v>50</v>
      </c>
      <c r="H540" s="293">
        <f>IFERROR(VLOOKUP(G540,'Cadastro de assessores'!A:B,2,FALSE),"Não Cadastrado")</f>
        <v>12331</v>
      </c>
      <c r="I540" s="293"/>
      <c r="J540" s="24" t="s">
        <v>3788</v>
      </c>
      <c r="K540" s="292" t="s">
        <v>162</v>
      </c>
      <c r="L540" s="293" t="s">
        <v>3148</v>
      </c>
      <c r="M540" s="416">
        <v>44848</v>
      </c>
      <c r="N540" s="292"/>
      <c r="O540" s="292" t="s">
        <v>3802</v>
      </c>
      <c r="P540" s="388">
        <v>7.0000000000000001E-3</v>
      </c>
      <c r="Q540" s="420"/>
      <c r="R540" s="417"/>
      <c r="S540" s="292"/>
      <c r="T540" s="292" t="s">
        <v>146</v>
      </c>
      <c r="U540" s="292"/>
      <c r="V540" s="292" t="s">
        <v>49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3785</v>
      </c>
      <c r="B541" s="104" t="s">
        <v>5389</v>
      </c>
      <c r="C541" s="122" t="s">
        <v>5390</v>
      </c>
      <c r="D541" s="292">
        <v>2694253</v>
      </c>
      <c r="E541" s="293" t="s">
        <v>64</v>
      </c>
      <c r="F541" s="293" t="s">
        <v>20</v>
      </c>
      <c r="G541" s="293" t="s">
        <v>73</v>
      </c>
      <c r="H541" s="293" t="str">
        <f>IFERROR(VLOOKUP(G541,'Cadastro de assessores'!A:B,2,FALSE),"Não Cadastrado")</f>
        <v>17243</v>
      </c>
      <c r="I541" s="293"/>
      <c r="J541" s="24" t="s">
        <v>153</v>
      </c>
      <c r="K541" s="293" t="s">
        <v>153</v>
      </c>
      <c r="L541" s="416">
        <v>44134</v>
      </c>
      <c r="M541" s="416">
        <v>44134</v>
      </c>
      <c r="N541" s="292"/>
      <c r="O541" s="292" t="s">
        <v>3789</v>
      </c>
      <c r="P541" s="388">
        <v>0.02</v>
      </c>
      <c r="Q541" s="420" t="s">
        <v>5391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188</v>
      </c>
      <c r="U541" s="292" t="s">
        <v>3816</v>
      </c>
      <c r="V541" s="292" t="s">
        <v>20</v>
      </c>
      <c r="W541" s="418" t="s">
        <v>3798</v>
      </c>
      <c r="X541" s="418" t="s">
        <v>3798</v>
      </c>
      <c r="Y541" s="418" t="s">
        <v>3798</v>
      </c>
      <c r="Z541" s="418" t="s">
        <v>3798</v>
      </c>
      <c r="AA541" s="418" t="s">
        <v>3798</v>
      </c>
      <c r="AB541" s="418" t="s">
        <v>3798</v>
      </c>
      <c r="AC541" s="418" t="s">
        <v>3798</v>
      </c>
      <c r="AD541" s="418" t="s">
        <v>3798</v>
      </c>
      <c r="AE541" s="418" t="s">
        <v>3798</v>
      </c>
      <c r="AF541" s="418" t="s">
        <v>3798</v>
      </c>
      <c r="AG541" s="418" t="s">
        <v>3798</v>
      </c>
      <c r="AH541" s="418" t="s">
        <v>3798</v>
      </c>
      <c r="AI541" s="418" t="s">
        <v>5392</v>
      </c>
      <c r="AJ541" s="418" t="s">
        <v>5393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3785</v>
      </c>
      <c r="B542" s="104" t="s">
        <v>5394</v>
      </c>
      <c r="C542" s="122" t="s">
        <v>5395</v>
      </c>
      <c r="D542" s="292">
        <v>4906342</v>
      </c>
      <c r="E542" s="292" t="s">
        <v>19</v>
      </c>
      <c r="F542" s="292" t="s">
        <v>49</v>
      </c>
      <c r="G542" s="292" t="s">
        <v>329</v>
      </c>
      <c r="H542" s="292" t="str">
        <f>IFERROR(VLOOKUP(G542,'Cadastro de assessores'!A:B,2,FALSE),"Não Cadastrado")</f>
        <v>18009</v>
      </c>
      <c r="I542" s="292"/>
      <c r="J542" s="24" t="s">
        <v>144</v>
      </c>
      <c r="K542" s="292" t="s">
        <v>3794</v>
      </c>
      <c r="L542" s="387"/>
      <c r="M542" s="387">
        <v>44294</v>
      </c>
      <c r="N542" s="447">
        <v>44651</v>
      </c>
      <c r="O542" s="299" t="s">
        <v>3789</v>
      </c>
      <c r="P542" s="388">
        <v>0.02</v>
      </c>
      <c r="Q542" s="420" t="s">
        <v>5396</v>
      </c>
      <c r="R542" s="417"/>
      <c r="S542" s="292" t="str">
        <f t="shared" si="57"/>
        <v>Não Qualificado</v>
      </c>
      <c r="T542" s="292" t="s">
        <v>146</v>
      </c>
      <c r="U542" s="292" t="s">
        <v>3846</v>
      </c>
      <c r="V542" s="292" t="s">
        <v>46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3148</v>
      </c>
      <c r="AN542" s="339" t="s">
        <v>3148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2933</v>
      </c>
      <c r="BE542" s="339" t="s">
        <v>2933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3785</v>
      </c>
      <c r="B543" s="104" t="s">
        <v>2872</v>
      </c>
      <c r="C543" s="122" t="s">
        <v>5397</v>
      </c>
      <c r="D543" s="292">
        <v>4733764</v>
      </c>
      <c r="E543" s="292" t="s">
        <v>64</v>
      </c>
      <c r="F543" s="292" t="s">
        <v>20</v>
      </c>
      <c r="G543" s="292" t="s">
        <v>5398</v>
      </c>
      <c r="H543" s="292" t="str">
        <f>IFERROR(VLOOKUP(G543,'Cadastro de assessores'!A:B,2,FALSE),"Não Cadastrado")</f>
        <v>18992</v>
      </c>
      <c r="I543" s="292"/>
      <c r="J543" s="24" t="s">
        <v>144</v>
      </c>
      <c r="K543" s="292" t="s">
        <v>3794</v>
      </c>
      <c r="L543" s="387"/>
      <c r="M543" s="387">
        <v>44209</v>
      </c>
      <c r="N543" s="447">
        <v>44512</v>
      </c>
      <c r="O543" s="299" t="s">
        <v>3842</v>
      </c>
      <c r="P543" s="388">
        <v>8.0000000000000002E-3</v>
      </c>
      <c r="Q543" s="420" t="s">
        <v>5399</v>
      </c>
      <c r="R543" s="417"/>
      <c r="S543" s="292" t="str">
        <f t="shared" si="57"/>
        <v>Não Qualificado</v>
      </c>
      <c r="T543" s="292" t="s">
        <v>146</v>
      </c>
      <c r="U543" s="292" t="s">
        <v>3811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2933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2879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2881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5400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5401</v>
      </c>
      <c r="BK547" s="208" t="s">
        <v>5402</v>
      </c>
      <c r="BL547" s="208" t="s">
        <v>5403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5404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3785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2922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3573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3607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5405</v>
      </c>
      <c r="BJ554" s="208" t="s">
        <v>5406</v>
      </c>
      <c r="BK554" s="208" t="s">
        <v>5407</v>
      </c>
      <c r="BL554" s="208" t="s">
        <v>5407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C1:BN543" xr:uid="{C85F1487-85E5-48C4-91D9-183EAF5B05D1}"/>
    </customSheetView>
    <customSheetView guid="{63213BD5-3138-427A-8182-A8EDB16326D3}" filter="1" showAutoFilter="1">
      <pageMargins left="0.511811024" right="0.511811024" top="0.78740157499999996" bottom="0.78740157499999996" header="0.31496062000000002" footer="0.31496062000000002"/>
      <autoFilter ref="C1:BS543" xr:uid="{13AD98DE-B949-4F1A-958E-B2F35475DEA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5408</v>
      </c>
      <c r="B1" s="647"/>
      <c r="C1" s="647"/>
      <c r="E1" s="497"/>
      <c r="F1" s="497"/>
      <c r="H1" s="659" t="s">
        <v>5409</v>
      </c>
      <c r="I1" s="647"/>
      <c r="K1" s="659" t="s">
        <v>5410</v>
      </c>
      <c r="L1" s="647"/>
      <c r="N1" s="659" t="s">
        <v>3785</v>
      </c>
      <c r="O1" s="647"/>
      <c r="P1" s="647"/>
    </row>
    <row r="2" spans="1:16">
      <c r="A2" s="498" t="s">
        <v>1</v>
      </c>
      <c r="B2" s="499" t="s">
        <v>0</v>
      </c>
      <c r="C2" s="499" t="s">
        <v>5411</v>
      </c>
      <c r="E2" s="500" t="s">
        <v>5412</v>
      </c>
      <c r="F2" s="501">
        <v>45597</v>
      </c>
      <c r="H2" s="498" t="s">
        <v>1</v>
      </c>
      <c r="I2" s="499" t="s">
        <v>5411</v>
      </c>
      <c r="K2" s="498" t="s">
        <v>1</v>
      </c>
      <c r="L2" s="499" t="s">
        <v>5411</v>
      </c>
      <c r="N2" s="498" t="s">
        <v>1</v>
      </c>
      <c r="O2" s="499" t="s">
        <v>0</v>
      </c>
      <c r="P2" s="499" t="s">
        <v>5411</v>
      </c>
    </row>
    <row r="3" spans="1:16" ht="14.25">
      <c r="A3" s="502" t="s">
        <v>1342</v>
      </c>
      <c r="B3" s="503" t="s">
        <v>5413</v>
      </c>
      <c r="C3" s="504">
        <v>15592552.48</v>
      </c>
      <c r="H3" s="398">
        <v>579904</v>
      </c>
      <c r="I3" s="505">
        <v>0</v>
      </c>
      <c r="K3" s="382">
        <v>11005560</v>
      </c>
      <c r="L3" s="505">
        <v>3343931.54</v>
      </c>
      <c r="N3" s="398">
        <v>9183025</v>
      </c>
      <c r="O3" s="398" t="s">
        <v>5414</v>
      </c>
      <c r="P3" s="505">
        <v>0</v>
      </c>
    </row>
    <row r="4" spans="1:16" ht="14.25">
      <c r="A4" s="502" t="s">
        <v>441</v>
      </c>
      <c r="B4" s="503" t="s">
        <v>5415</v>
      </c>
      <c r="C4" s="504">
        <v>8541947.6199999992</v>
      </c>
      <c r="H4" s="398">
        <v>36881</v>
      </c>
      <c r="I4" s="505">
        <v>0</v>
      </c>
      <c r="K4" s="382">
        <v>10940590</v>
      </c>
      <c r="L4" s="505">
        <v>776723.97</v>
      </c>
      <c r="N4" s="398">
        <v>6852608</v>
      </c>
      <c r="O4" s="398" t="s">
        <v>5416</v>
      </c>
      <c r="P4" s="505">
        <v>0</v>
      </c>
    </row>
    <row r="5" spans="1:16" ht="14.25">
      <c r="A5" s="502" t="s">
        <v>421</v>
      </c>
      <c r="B5" s="503" t="s">
        <v>5417</v>
      </c>
      <c r="C5" s="504">
        <v>6467270.3600000003</v>
      </c>
      <c r="H5" s="398">
        <v>34899</v>
      </c>
      <c r="I5" s="505">
        <v>0</v>
      </c>
      <c r="K5" s="382" t="s">
        <v>3580</v>
      </c>
      <c r="L5" s="505">
        <v>40950.050000000003</v>
      </c>
      <c r="N5" s="398">
        <v>6188251</v>
      </c>
      <c r="O5" s="398" t="s">
        <v>5418</v>
      </c>
      <c r="P5" s="505">
        <v>0</v>
      </c>
    </row>
    <row r="6" spans="1:16" ht="14.25">
      <c r="A6" s="502" t="s">
        <v>521</v>
      </c>
      <c r="B6" s="503" t="s">
        <v>5419</v>
      </c>
      <c r="C6" s="504">
        <v>4209978.58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5420</v>
      </c>
      <c r="P6" s="505">
        <v>0</v>
      </c>
    </row>
    <row r="7" spans="1:16" ht="14.25">
      <c r="A7" s="502" t="s">
        <v>797</v>
      </c>
      <c r="B7" s="503" t="s">
        <v>5421</v>
      </c>
      <c r="C7" s="504">
        <v>3885548.35</v>
      </c>
      <c r="H7" s="398">
        <v>442725</v>
      </c>
      <c r="I7" s="505">
        <v>55745.31</v>
      </c>
      <c r="K7" s="382" t="s">
        <v>3584</v>
      </c>
      <c r="L7" s="505">
        <v>9822338.0500000007</v>
      </c>
      <c r="N7" s="398">
        <v>4783402</v>
      </c>
      <c r="O7" s="398" t="s">
        <v>5422</v>
      </c>
      <c r="P7" s="505">
        <v>0</v>
      </c>
    </row>
    <row r="8" spans="1:16" ht="14.25">
      <c r="A8" s="502" t="s">
        <v>907</v>
      </c>
      <c r="B8" s="503" t="s">
        <v>5423</v>
      </c>
      <c r="C8" s="504">
        <v>3592711.18</v>
      </c>
      <c r="H8" s="398">
        <v>421731</v>
      </c>
      <c r="I8" s="505">
        <v>20607.900000000001</v>
      </c>
      <c r="K8" s="382">
        <v>3844136</v>
      </c>
      <c r="L8" s="505">
        <v>54556.2</v>
      </c>
      <c r="N8" s="398">
        <v>226343</v>
      </c>
      <c r="O8" s="398" t="s">
        <v>5424</v>
      </c>
      <c r="P8" s="505">
        <v>0</v>
      </c>
    </row>
    <row r="9" spans="1:16" ht="14.25">
      <c r="A9" s="502" t="s">
        <v>1698</v>
      </c>
      <c r="B9" s="503" t="s">
        <v>5425</v>
      </c>
      <c r="C9" s="504">
        <v>3547396.25</v>
      </c>
      <c r="H9" s="398">
        <v>376503</v>
      </c>
      <c r="I9" s="505">
        <v>393253.72</v>
      </c>
      <c r="K9" s="382">
        <v>10936630</v>
      </c>
      <c r="L9" s="505">
        <v>0</v>
      </c>
      <c r="N9" s="398">
        <v>4841428</v>
      </c>
      <c r="O9" s="398" t="s">
        <v>5426</v>
      </c>
      <c r="P9" s="505">
        <v>0</v>
      </c>
    </row>
    <row r="10" spans="1:16" ht="14.25">
      <c r="A10" s="502" t="s">
        <v>2345</v>
      </c>
      <c r="B10" s="503" t="s">
        <v>5427</v>
      </c>
      <c r="C10" s="504">
        <v>3408409.97</v>
      </c>
      <c r="H10" s="398">
        <v>376732</v>
      </c>
      <c r="I10" s="505">
        <v>344726.64</v>
      </c>
      <c r="K10" s="382">
        <v>10944986</v>
      </c>
      <c r="L10" s="505">
        <v>0</v>
      </c>
      <c r="N10" s="398">
        <v>2096281</v>
      </c>
      <c r="O10" s="398" t="s">
        <v>5428</v>
      </c>
      <c r="P10" s="505">
        <v>268901.46999999997</v>
      </c>
    </row>
    <row r="11" spans="1:16" ht="14.25">
      <c r="A11" s="502" t="s">
        <v>1973</v>
      </c>
      <c r="B11" s="503" t="s">
        <v>5429</v>
      </c>
      <c r="C11" s="504">
        <v>3102839.49</v>
      </c>
      <c r="H11" s="398">
        <v>420111</v>
      </c>
      <c r="I11" s="505">
        <v>2148.4699999999998</v>
      </c>
      <c r="K11" s="382">
        <v>11071318</v>
      </c>
      <c r="L11" s="505">
        <v>360906.66</v>
      </c>
      <c r="N11" s="398">
        <v>4805165</v>
      </c>
      <c r="O11" s="398" t="s">
        <v>5430</v>
      </c>
      <c r="P11" s="505">
        <v>2582.0100000000002</v>
      </c>
    </row>
    <row r="12" spans="1:16" ht="14.25">
      <c r="A12" s="502" t="s">
        <v>524</v>
      </c>
      <c r="B12" s="503" t="s">
        <v>5431</v>
      </c>
      <c r="C12" s="504">
        <v>2981736.08</v>
      </c>
      <c r="H12" s="398">
        <v>47785</v>
      </c>
      <c r="I12" s="398">
        <v>0</v>
      </c>
      <c r="K12" s="382" t="s">
        <v>3589</v>
      </c>
      <c r="L12" s="505">
        <v>0</v>
      </c>
      <c r="N12" s="398">
        <v>7783008</v>
      </c>
      <c r="O12" s="398" t="s">
        <v>5432</v>
      </c>
      <c r="P12" s="505">
        <v>0</v>
      </c>
    </row>
    <row r="13" spans="1:16" ht="14.25">
      <c r="A13" s="502" t="s">
        <v>1581</v>
      </c>
      <c r="B13" s="503" t="s">
        <v>5433</v>
      </c>
      <c r="C13" s="504">
        <v>2932501.63</v>
      </c>
      <c r="H13" s="398">
        <v>49819</v>
      </c>
      <c r="I13" s="398">
        <v>0</v>
      </c>
      <c r="K13" s="382">
        <v>11026371</v>
      </c>
      <c r="L13" s="505">
        <v>2863045.88</v>
      </c>
      <c r="N13" s="398">
        <v>4831456</v>
      </c>
      <c r="O13" s="398" t="s">
        <v>5434</v>
      </c>
      <c r="P13" s="505">
        <v>0</v>
      </c>
    </row>
    <row r="14" spans="1:16" ht="14.25">
      <c r="A14" s="502" t="s">
        <v>549</v>
      </c>
      <c r="B14" s="503" t="s">
        <v>5435</v>
      </c>
      <c r="C14" s="504">
        <v>2753016.07</v>
      </c>
      <c r="H14" s="398">
        <v>379151</v>
      </c>
      <c r="I14" s="505">
        <v>268135.82</v>
      </c>
      <c r="K14" s="382" t="s">
        <v>3592</v>
      </c>
      <c r="L14" s="505">
        <v>490532.57</v>
      </c>
      <c r="N14" s="398">
        <v>447631</v>
      </c>
      <c r="O14" s="398" t="s">
        <v>5436</v>
      </c>
      <c r="P14" s="505">
        <v>0</v>
      </c>
    </row>
    <row r="15" spans="1:16" ht="14.25">
      <c r="A15" s="502" t="s">
        <v>889</v>
      </c>
      <c r="B15" s="503" t="s">
        <v>5437</v>
      </c>
      <c r="C15" s="504">
        <v>2441527.5499999998</v>
      </c>
      <c r="H15" s="398">
        <v>253852</v>
      </c>
      <c r="I15" s="398">
        <v>0</v>
      </c>
      <c r="K15" s="382" t="s">
        <v>3594</v>
      </c>
      <c r="L15" s="505">
        <v>0</v>
      </c>
      <c r="N15" s="398">
        <v>4358218</v>
      </c>
      <c r="O15" s="398" t="s">
        <v>5438</v>
      </c>
      <c r="P15" s="505">
        <v>0</v>
      </c>
    </row>
    <row r="16" spans="1:16" ht="14.25">
      <c r="A16" s="502" t="s">
        <v>1354</v>
      </c>
      <c r="B16" s="503" t="s">
        <v>5439</v>
      </c>
      <c r="C16" s="504">
        <v>2156866.61</v>
      </c>
      <c r="H16" s="398">
        <v>34380</v>
      </c>
      <c r="I16" s="505">
        <v>0</v>
      </c>
      <c r="N16" s="398">
        <v>8023410</v>
      </c>
      <c r="O16" s="398" t="s">
        <v>5440</v>
      </c>
      <c r="P16" s="505">
        <v>0</v>
      </c>
    </row>
    <row r="17" spans="1:16" ht="14.25">
      <c r="A17" s="502" t="s">
        <v>204</v>
      </c>
      <c r="B17" s="503" t="s">
        <v>5441</v>
      </c>
      <c r="C17" s="504">
        <v>2155715.1</v>
      </c>
      <c r="H17" s="398">
        <v>578360</v>
      </c>
      <c r="I17" s="398">
        <v>0</v>
      </c>
      <c r="N17" s="398">
        <v>2720929</v>
      </c>
      <c r="O17" s="398" t="s">
        <v>5442</v>
      </c>
      <c r="P17" s="505">
        <v>0</v>
      </c>
    </row>
    <row r="18" spans="1:16" ht="14.25">
      <c r="A18" s="502" t="s">
        <v>1535</v>
      </c>
      <c r="B18" s="503" t="s">
        <v>5443</v>
      </c>
      <c r="C18" s="504">
        <v>2121344.39</v>
      </c>
      <c r="H18" s="398">
        <v>32319</v>
      </c>
      <c r="I18" s="505">
        <v>13144.95</v>
      </c>
      <c r="N18" s="398">
        <v>6889397</v>
      </c>
      <c r="O18" s="398" t="s">
        <v>5444</v>
      </c>
      <c r="P18" s="505">
        <v>0</v>
      </c>
    </row>
    <row r="19" spans="1:16" ht="14.25">
      <c r="A19" s="502" t="s">
        <v>1057</v>
      </c>
      <c r="B19" s="503" t="s">
        <v>5445</v>
      </c>
      <c r="C19" s="504">
        <v>2007832.17</v>
      </c>
      <c r="H19" s="398">
        <v>36944</v>
      </c>
      <c r="I19" s="505">
        <v>97592.63</v>
      </c>
      <c r="N19" s="398">
        <v>8524764</v>
      </c>
      <c r="O19" s="398" t="s">
        <v>5446</v>
      </c>
      <c r="P19" s="505">
        <v>0</v>
      </c>
    </row>
    <row r="20" spans="1:16" ht="14.25">
      <c r="A20" s="502" t="s">
        <v>428</v>
      </c>
      <c r="B20" s="503" t="s">
        <v>5447</v>
      </c>
      <c r="C20" s="504">
        <v>2004337.51</v>
      </c>
      <c r="H20" s="398">
        <v>446649</v>
      </c>
      <c r="I20" s="398">
        <v>7.19</v>
      </c>
      <c r="N20" s="398">
        <v>5648950</v>
      </c>
      <c r="O20" s="398" t="s">
        <v>5448</v>
      </c>
      <c r="P20" s="505">
        <v>0</v>
      </c>
    </row>
    <row r="21" spans="1:16" ht="15.75" customHeight="1">
      <c r="A21" s="502" t="s">
        <v>616</v>
      </c>
      <c r="B21" s="503" t="s">
        <v>5449</v>
      </c>
      <c r="C21" s="504">
        <v>1936558.38</v>
      </c>
      <c r="H21" s="398">
        <v>352574</v>
      </c>
      <c r="I21" s="398">
        <v>0</v>
      </c>
      <c r="N21" s="398">
        <v>4418396</v>
      </c>
      <c r="O21" s="398" t="s">
        <v>5450</v>
      </c>
      <c r="P21" s="505">
        <v>0</v>
      </c>
    </row>
    <row r="22" spans="1:16" ht="15.75" customHeight="1">
      <c r="A22" s="502" t="s">
        <v>2247</v>
      </c>
      <c r="B22" s="503" t="s">
        <v>5451</v>
      </c>
      <c r="C22" s="504">
        <v>1933920.7</v>
      </c>
      <c r="H22" s="398">
        <v>34467</v>
      </c>
      <c r="I22" s="398">
        <v>0</v>
      </c>
      <c r="N22" s="398">
        <v>8233833</v>
      </c>
      <c r="O22" s="398" t="s">
        <v>5442</v>
      </c>
      <c r="P22" s="505">
        <v>0</v>
      </c>
    </row>
    <row r="23" spans="1:16" ht="15.75" customHeight="1">
      <c r="A23" s="502" t="s">
        <v>1481</v>
      </c>
      <c r="B23" s="503" t="s">
        <v>5452</v>
      </c>
      <c r="C23" s="504">
        <v>1887635.05</v>
      </c>
      <c r="H23" s="398">
        <v>32262</v>
      </c>
      <c r="I23" s="398">
        <v>0</v>
      </c>
      <c r="N23" s="398">
        <v>4598320</v>
      </c>
      <c r="O23" s="398" t="s">
        <v>5453</v>
      </c>
      <c r="P23" s="505">
        <v>0</v>
      </c>
    </row>
    <row r="24" spans="1:16" ht="15.75" customHeight="1">
      <c r="A24" s="502" t="s">
        <v>2767</v>
      </c>
      <c r="B24" s="503" t="s">
        <v>5454</v>
      </c>
      <c r="C24" s="504">
        <v>1838239.96</v>
      </c>
      <c r="H24" s="398">
        <v>293395</v>
      </c>
      <c r="I24" s="398">
        <v>0</v>
      </c>
      <c r="N24" s="398">
        <v>58954</v>
      </c>
      <c r="O24" s="398" t="s">
        <v>5455</v>
      </c>
      <c r="P24" s="505">
        <v>159271.18</v>
      </c>
    </row>
    <row r="25" spans="1:16" ht="15.75" customHeight="1">
      <c r="A25" s="502" t="s">
        <v>1997</v>
      </c>
      <c r="B25" s="503" t="s">
        <v>5429</v>
      </c>
      <c r="C25" s="504">
        <v>1829175.06</v>
      </c>
      <c r="H25" s="398">
        <v>33002</v>
      </c>
      <c r="I25" s="505">
        <v>0</v>
      </c>
      <c r="N25" s="398">
        <v>6032020</v>
      </c>
      <c r="O25" s="398" t="s">
        <v>5456</v>
      </c>
      <c r="P25" s="505">
        <v>0</v>
      </c>
    </row>
    <row r="26" spans="1:16" ht="15.75" customHeight="1">
      <c r="A26" s="502" t="s">
        <v>1099</v>
      </c>
      <c r="B26" s="503" t="s">
        <v>5457</v>
      </c>
      <c r="C26" s="504">
        <v>1808700.82</v>
      </c>
      <c r="H26" s="398">
        <v>627408</v>
      </c>
      <c r="I26" s="398">
        <v>0</v>
      </c>
      <c r="N26" s="398">
        <v>3774100</v>
      </c>
      <c r="O26" s="398" t="s">
        <v>5458</v>
      </c>
      <c r="P26" s="505">
        <v>0</v>
      </c>
    </row>
    <row r="27" spans="1:16" ht="15.75" customHeight="1">
      <c r="A27" s="502" t="s">
        <v>1216</v>
      </c>
      <c r="B27" s="503" t="s">
        <v>5459</v>
      </c>
      <c r="C27" s="504">
        <v>1780438.31</v>
      </c>
      <c r="H27" s="398">
        <v>624508</v>
      </c>
      <c r="I27" s="398">
        <v>0</v>
      </c>
      <c r="N27" s="398">
        <v>4652696</v>
      </c>
      <c r="O27" s="398" t="s">
        <v>5460</v>
      </c>
      <c r="P27" s="505">
        <v>46779.89</v>
      </c>
    </row>
    <row r="28" spans="1:16" ht="15.75" customHeight="1">
      <c r="A28" s="502" t="s">
        <v>2099</v>
      </c>
      <c r="B28" s="503" t="s">
        <v>5461</v>
      </c>
      <c r="C28" s="504">
        <v>1768907.41</v>
      </c>
      <c r="H28" s="398">
        <v>270211</v>
      </c>
      <c r="I28" s="398">
        <v>355.86</v>
      </c>
      <c r="N28" s="398">
        <v>5661723</v>
      </c>
      <c r="O28" s="398" t="s">
        <v>5462</v>
      </c>
      <c r="P28" s="505">
        <v>0</v>
      </c>
    </row>
    <row r="29" spans="1:16" ht="15.75" customHeight="1">
      <c r="A29" s="502" t="s">
        <v>2203</v>
      </c>
      <c r="B29" s="503" t="s">
        <v>5463</v>
      </c>
      <c r="C29" s="504">
        <v>1739516.72</v>
      </c>
      <c r="H29" s="398">
        <v>451734</v>
      </c>
      <c r="I29" s="505">
        <v>0</v>
      </c>
      <c r="N29" s="398">
        <v>4988368</v>
      </c>
      <c r="O29" s="398" t="s">
        <v>5464</v>
      </c>
      <c r="P29" s="505">
        <v>88830.55</v>
      </c>
    </row>
    <row r="30" spans="1:16" ht="15.75" customHeight="1">
      <c r="A30" s="502" t="s">
        <v>2120</v>
      </c>
      <c r="B30" s="503" t="s">
        <v>5465</v>
      </c>
      <c r="C30" s="504">
        <v>1723439.14</v>
      </c>
      <c r="H30" s="398">
        <v>624134</v>
      </c>
      <c r="I30" s="398">
        <v>0</v>
      </c>
      <c r="N30" s="398">
        <v>4416642</v>
      </c>
      <c r="O30" s="398" t="s">
        <v>5466</v>
      </c>
      <c r="P30" s="505">
        <v>0</v>
      </c>
    </row>
    <row r="31" spans="1:16" ht="15.75" customHeight="1">
      <c r="A31" s="502" t="s">
        <v>2117</v>
      </c>
      <c r="B31" s="503" t="s">
        <v>5467</v>
      </c>
      <c r="C31" s="504">
        <v>1720123</v>
      </c>
      <c r="H31" s="398">
        <v>35841</v>
      </c>
      <c r="I31" s="398">
        <v>0</v>
      </c>
      <c r="N31" s="398">
        <v>4903270</v>
      </c>
      <c r="O31" s="398" t="s">
        <v>5468</v>
      </c>
      <c r="P31" s="505">
        <v>0</v>
      </c>
    </row>
    <row r="32" spans="1:16" ht="15.75" customHeight="1">
      <c r="A32" s="502" t="s">
        <v>1633</v>
      </c>
      <c r="B32" s="503" t="s">
        <v>5469</v>
      </c>
      <c r="C32" s="504">
        <v>1685475.85</v>
      </c>
      <c r="H32" s="398">
        <v>36284</v>
      </c>
      <c r="I32" s="398">
        <v>0</v>
      </c>
      <c r="N32" s="398">
        <v>8155858</v>
      </c>
      <c r="O32" s="398" t="s">
        <v>5470</v>
      </c>
      <c r="P32" s="505">
        <v>0</v>
      </c>
    </row>
    <row r="33" spans="1:16" ht="15.75" customHeight="1">
      <c r="A33" s="502" t="s">
        <v>2102</v>
      </c>
      <c r="B33" s="503" t="s">
        <v>5461</v>
      </c>
      <c r="C33" s="504">
        <v>1663130.17</v>
      </c>
      <c r="H33" s="398">
        <v>46477</v>
      </c>
      <c r="I33" s="398">
        <v>0</v>
      </c>
      <c r="N33" s="398">
        <v>4459682</v>
      </c>
      <c r="O33" s="398" t="s">
        <v>5471</v>
      </c>
      <c r="P33" s="505">
        <v>239.42</v>
      </c>
    </row>
    <row r="34" spans="1:16" ht="15.75" customHeight="1">
      <c r="A34" s="502" t="s">
        <v>2143</v>
      </c>
      <c r="B34" s="503" t="s">
        <v>5472</v>
      </c>
      <c r="C34" s="504">
        <v>1656399.28</v>
      </c>
      <c r="H34" s="398">
        <v>39943</v>
      </c>
      <c r="I34" s="398">
        <v>0</v>
      </c>
      <c r="N34" s="398">
        <v>7518857</v>
      </c>
      <c r="O34" s="398" t="s">
        <v>5473</v>
      </c>
      <c r="P34" s="505">
        <v>0</v>
      </c>
    </row>
    <row r="35" spans="1:16" ht="15.75" customHeight="1">
      <c r="A35" s="502" t="s">
        <v>365</v>
      </c>
      <c r="B35" s="503" t="s">
        <v>5474</v>
      </c>
      <c r="C35" s="504">
        <v>1640352.37</v>
      </c>
      <c r="H35" s="398">
        <v>32049</v>
      </c>
      <c r="I35" s="398">
        <v>0</v>
      </c>
      <c r="N35" s="398">
        <v>2889018</v>
      </c>
      <c r="O35" s="398" t="s">
        <v>5475</v>
      </c>
      <c r="P35" s="505">
        <v>21551.3</v>
      </c>
    </row>
    <row r="36" spans="1:16" ht="15.75" customHeight="1">
      <c r="A36" s="502" t="s">
        <v>2187</v>
      </c>
      <c r="B36" s="503" t="s">
        <v>5476</v>
      </c>
      <c r="C36" s="504">
        <v>1620904.6</v>
      </c>
      <c r="H36" s="398">
        <v>35069</v>
      </c>
      <c r="I36" s="398">
        <v>0</v>
      </c>
      <c r="N36" s="398">
        <v>4488691</v>
      </c>
      <c r="O36" s="398" t="s">
        <v>5477</v>
      </c>
      <c r="P36" s="505">
        <v>0</v>
      </c>
    </row>
    <row r="37" spans="1:16" ht="15.75" customHeight="1">
      <c r="A37" s="502" t="s">
        <v>2245</v>
      </c>
      <c r="B37" s="503" t="s">
        <v>5451</v>
      </c>
      <c r="C37" s="504">
        <v>1565462.04</v>
      </c>
      <c r="H37" s="398">
        <v>32441</v>
      </c>
      <c r="I37" s="398">
        <v>0</v>
      </c>
      <c r="N37" s="398">
        <v>4793812</v>
      </c>
      <c r="O37" s="398" t="s">
        <v>5422</v>
      </c>
      <c r="P37" s="505">
        <v>0</v>
      </c>
    </row>
    <row r="38" spans="1:16" ht="15.75" customHeight="1">
      <c r="A38" s="502" t="s">
        <v>2652</v>
      </c>
      <c r="B38" s="503" t="s">
        <v>5478</v>
      </c>
      <c r="C38" s="504">
        <v>1544569.2</v>
      </c>
      <c r="H38" s="398">
        <v>37718</v>
      </c>
      <c r="I38" s="398">
        <v>0</v>
      </c>
      <c r="N38" s="398">
        <v>7782720</v>
      </c>
      <c r="O38" s="398" t="s">
        <v>5479</v>
      </c>
      <c r="P38" s="505">
        <v>-21.91</v>
      </c>
    </row>
    <row r="39" spans="1:16" ht="15.75" customHeight="1">
      <c r="A39" s="502" t="s">
        <v>1921</v>
      </c>
      <c r="B39" s="503" t="s">
        <v>5480</v>
      </c>
      <c r="C39" s="504">
        <v>1502031.64</v>
      </c>
      <c r="H39" s="398">
        <v>33153</v>
      </c>
      <c r="I39" s="505">
        <v>0</v>
      </c>
      <c r="N39" s="398">
        <v>8598875</v>
      </c>
      <c r="O39" s="398" t="s">
        <v>5446</v>
      </c>
      <c r="P39" s="505">
        <v>0</v>
      </c>
    </row>
    <row r="40" spans="1:16" ht="15.75" customHeight="1">
      <c r="A40" s="502" t="s">
        <v>341</v>
      </c>
      <c r="B40" s="503" t="s">
        <v>5481</v>
      </c>
      <c r="C40" s="504">
        <v>1490495.64</v>
      </c>
      <c r="H40" s="398">
        <v>474439</v>
      </c>
      <c r="I40" s="505">
        <v>0</v>
      </c>
      <c r="N40" s="398">
        <v>2289902</v>
      </c>
      <c r="O40" s="398" t="s">
        <v>5482</v>
      </c>
      <c r="P40" s="505">
        <v>0</v>
      </c>
    </row>
    <row r="41" spans="1:16" ht="15.75" customHeight="1">
      <c r="A41" s="502" t="s">
        <v>2206</v>
      </c>
      <c r="B41" s="503" t="s">
        <v>5463</v>
      </c>
      <c r="C41" s="504">
        <v>1453611.1</v>
      </c>
      <c r="H41" s="398">
        <v>424833</v>
      </c>
      <c r="I41" s="505">
        <v>175493.72</v>
      </c>
      <c r="N41" s="398">
        <v>4398585</v>
      </c>
      <c r="O41" s="398" t="s">
        <v>5483</v>
      </c>
      <c r="P41" s="505">
        <v>0</v>
      </c>
    </row>
    <row r="42" spans="1:16" ht="15.75" customHeight="1">
      <c r="A42" s="502" t="s">
        <v>1338</v>
      </c>
      <c r="B42" s="503" t="s">
        <v>5484</v>
      </c>
      <c r="C42" s="504">
        <v>1424641.12</v>
      </c>
      <c r="H42" s="398">
        <v>253798</v>
      </c>
      <c r="I42" s="505">
        <v>0</v>
      </c>
      <c r="N42" s="398">
        <v>4637696</v>
      </c>
      <c r="O42" s="398" t="s">
        <v>5485</v>
      </c>
      <c r="P42" s="505">
        <v>0</v>
      </c>
    </row>
    <row r="43" spans="1:16" ht="15.75" customHeight="1">
      <c r="A43" s="502" t="s">
        <v>1117</v>
      </c>
      <c r="B43" s="503" t="s">
        <v>5486</v>
      </c>
      <c r="C43" s="504">
        <v>1363870.08</v>
      </c>
      <c r="H43" s="398">
        <v>32208</v>
      </c>
      <c r="I43" s="505">
        <v>0</v>
      </c>
      <c r="N43" s="398">
        <v>6320705</v>
      </c>
      <c r="O43" s="398" t="s">
        <v>5487</v>
      </c>
      <c r="P43" s="505">
        <v>0.15</v>
      </c>
    </row>
    <row r="44" spans="1:16" ht="15.75" customHeight="1">
      <c r="A44" s="502" t="s">
        <v>1691</v>
      </c>
      <c r="B44" s="503" t="s">
        <v>5488</v>
      </c>
      <c r="C44" s="504">
        <v>1362586.58</v>
      </c>
      <c r="H44" s="398">
        <v>48783</v>
      </c>
      <c r="I44" s="398">
        <v>0</v>
      </c>
      <c r="N44" s="398">
        <v>5682953</v>
      </c>
      <c r="O44" s="398" t="s">
        <v>5489</v>
      </c>
      <c r="P44" s="505">
        <v>54921.86</v>
      </c>
    </row>
    <row r="45" spans="1:16" ht="15.75" customHeight="1">
      <c r="A45" s="502" t="s">
        <v>2127</v>
      </c>
      <c r="B45" s="503" t="s">
        <v>5490</v>
      </c>
      <c r="C45" s="504">
        <v>1353938.2</v>
      </c>
      <c r="H45" s="398">
        <v>441042</v>
      </c>
      <c r="I45" s="505">
        <v>0</v>
      </c>
      <c r="N45" s="398">
        <v>2214585</v>
      </c>
      <c r="O45" s="398" t="s">
        <v>5491</v>
      </c>
      <c r="P45" s="505">
        <v>0</v>
      </c>
    </row>
    <row r="46" spans="1:16" ht="15.75" customHeight="1">
      <c r="A46" s="502" t="s">
        <v>1959</v>
      </c>
      <c r="B46" s="503" t="s">
        <v>5429</v>
      </c>
      <c r="C46" s="504">
        <v>1347181.19</v>
      </c>
      <c r="H46" s="398">
        <v>455761</v>
      </c>
      <c r="I46" s="398">
        <v>0</v>
      </c>
      <c r="N46" s="398">
        <v>2660830</v>
      </c>
      <c r="O46" s="398" t="s">
        <v>5492</v>
      </c>
      <c r="P46" s="505">
        <v>0</v>
      </c>
    </row>
    <row r="47" spans="1:16" ht="15.75" customHeight="1">
      <c r="A47" s="502" t="s">
        <v>1738</v>
      </c>
      <c r="B47" s="503" t="s">
        <v>5493</v>
      </c>
      <c r="C47" s="504">
        <v>1325364.46</v>
      </c>
      <c r="H47" s="398">
        <v>362237</v>
      </c>
      <c r="I47" s="398">
        <v>0</v>
      </c>
      <c r="N47" s="398">
        <v>7854925</v>
      </c>
      <c r="O47" s="398" t="s">
        <v>5494</v>
      </c>
      <c r="P47" s="505">
        <v>0</v>
      </c>
    </row>
    <row r="48" spans="1:16" ht="15.75" customHeight="1">
      <c r="A48" s="502" t="s">
        <v>2333</v>
      </c>
      <c r="B48" s="503" t="s">
        <v>5495</v>
      </c>
      <c r="C48" s="504">
        <v>1266814.98</v>
      </c>
      <c r="H48" s="398">
        <v>36371</v>
      </c>
      <c r="I48" s="398">
        <v>0</v>
      </c>
      <c r="N48" s="398">
        <v>8118585</v>
      </c>
      <c r="O48" s="398" t="s">
        <v>5496</v>
      </c>
      <c r="P48" s="505">
        <v>0</v>
      </c>
    </row>
    <row r="49" spans="1:16" ht="15.75" customHeight="1">
      <c r="A49" s="502" t="s">
        <v>2484</v>
      </c>
      <c r="B49" s="503" t="s">
        <v>5497</v>
      </c>
      <c r="C49" s="504">
        <v>1264389.94</v>
      </c>
      <c r="H49" s="398">
        <v>560488</v>
      </c>
      <c r="I49" s="398">
        <v>0</v>
      </c>
      <c r="N49" s="398">
        <v>4680045</v>
      </c>
      <c r="O49" s="398" t="s">
        <v>5498</v>
      </c>
      <c r="P49" s="505">
        <v>0</v>
      </c>
    </row>
    <row r="50" spans="1:16" ht="15.75" customHeight="1">
      <c r="A50" s="502" t="s">
        <v>1275</v>
      </c>
      <c r="B50" s="503" t="s">
        <v>5499</v>
      </c>
      <c r="C50" s="504">
        <v>1250065.23</v>
      </c>
      <c r="H50" s="398">
        <v>266130</v>
      </c>
      <c r="I50" s="505">
        <v>0</v>
      </c>
      <c r="N50" s="398">
        <v>4608802</v>
      </c>
      <c r="O50" s="398" t="s">
        <v>5500</v>
      </c>
      <c r="P50" s="505">
        <v>83360.460000000006</v>
      </c>
    </row>
    <row r="51" spans="1:16" ht="15.75" customHeight="1">
      <c r="A51" s="502" t="s">
        <v>1472</v>
      </c>
      <c r="B51" s="503" t="s">
        <v>5501</v>
      </c>
      <c r="C51" s="504">
        <v>1235610.46</v>
      </c>
      <c r="H51" s="398">
        <v>435801</v>
      </c>
      <c r="I51" s="505">
        <v>243218.74</v>
      </c>
      <c r="N51" s="398">
        <v>4559307</v>
      </c>
      <c r="O51" s="398" t="s">
        <v>5502</v>
      </c>
      <c r="P51" s="505">
        <v>0</v>
      </c>
    </row>
    <row r="52" spans="1:16" ht="15.75" customHeight="1">
      <c r="A52" s="502" t="s">
        <v>1988</v>
      </c>
      <c r="B52" s="503" t="s">
        <v>5429</v>
      </c>
      <c r="C52" s="504">
        <v>1219590.08</v>
      </c>
      <c r="H52" s="398">
        <v>363494</v>
      </c>
      <c r="I52" s="398">
        <v>0</v>
      </c>
      <c r="N52" s="398">
        <v>6486558</v>
      </c>
      <c r="O52" s="398" t="s">
        <v>5503</v>
      </c>
      <c r="P52" s="505">
        <v>150228.25</v>
      </c>
    </row>
    <row r="53" spans="1:16" ht="15.75" customHeight="1">
      <c r="A53" s="502" t="s">
        <v>2104</v>
      </c>
      <c r="B53" s="503" t="s">
        <v>5504</v>
      </c>
      <c r="C53" s="504">
        <v>1203152</v>
      </c>
      <c r="H53" s="398">
        <v>79850</v>
      </c>
      <c r="I53" s="398">
        <v>0</v>
      </c>
      <c r="N53" s="398">
        <v>6480340</v>
      </c>
      <c r="O53" s="398" t="s">
        <v>5505</v>
      </c>
      <c r="P53" s="505">
        <v>0</v>
      </c>
    </row>
    <row r="54" spans="1:16" ht="15.75" customHeight="1">
      <c r="A54" s="502" t="s">
        <v>1874</v>
      </c>
      <c r="B54" s="503" t="s">
        <v>5506</v>
      </c>
      <c r="C54" s="504">
        <v>1177879</v>
      </c>
      <c r="H54" s="398">
        <v>449049</v>
      </c>
      <c r="I54" s="398">
        <v>0</v>
      </c>
      <c r="N54" s="398">
        <v>2551563</v>
      </c>
      <c r="O54" s="398" t="s">
        <v>5507</v>
      </c>
      <c r="P54" s="505">
        <v>50033.56</v>
      </c>
    </row>
    <row r="55" spans="1:16" ht="15.75" customHeight="1">
      <c r="A55" s="502" t="s">
        <v>730</v>
      </c>
      <c r="B55" s="503" t="s">
        <v>5508</v>
      </c>
      <c r="C55" s="504">
        <v>1126453.56</v>
      </c>
      <c r="H55" s="398">
        <v>338439</v>
      </c>
      <c r="I55" s="398">
        <v>0</v>
      </c>
      <c r="N55" s="398">
        <v>7046512</v>
      </c>
      <c r="O55" s="398" t="s">
        <v>5509</v>
      </c>
      <c r="P55" s="505">
        <v>0</v>
      </c>
    </row>
    <row r="56" spans="1:16" ht="15.75" customHeight="1">
      <c r="A56" s="502" t="s">
        <v>994</v>
      </c>
      <c r="B56" s="503" t="s">
        <v>5510</v>
      </c>
      <c r="C56" s="504">
        <v>1116320.31</v>
      </c>
      <c r="H56" s="398">
        <v>36791</v>
      </c>
      <c r="I56" s="398">
        <v>0</v>
      </c>
      <c r="N56" s="398">
        <v>8742121</v>
      </c>
      <c r="O56" s="398" t="s">
        <v>5511</v>
      </c>
      <c r="P56" s="505">
        <v>0</v>
      </c>
    </row>
    <row r="57" spans="1:16" ht="15.75" customHeight="1">
      <c r="A57" s="502" t="s">
        <v>2307</v>
      </c>
      <c r="B57" s="503" t="s">
        <v>5512</v>
      </c>
      <c r="C57" s="504">
        <v>1098426.23</v>
      </c>
      <c r="H57" s="398">
        <v>32374</v>
      </c>
      <c r="I57" s="398">
        <v>0</v>
      </c>
      <c r="N57" s="398">
        <v>4416789</v>
      </c>
      <c r="O57" s="398" t="s">
        <v>5513</v>
      </c>
      <c r="P57" s="505">
        <v>0</v>
      </c>
    </row>
    <row r="58" spans="1:16" ht="15.75" customHeight="1">
      <c r="A58" s="502" t="s">
        <v>832</v>
      </c>
      <c r="B58" s="503" t="s">
        <v>5514</v>
      </c>
      <c r="C58" s="504">
        <v>1098070.71</v>
      </c>
      <c r="H58" s="398">
        <v>362767</v>
      </c>
      <c r="I58" s="505">
        <v>0</v>
      </c>
      <c r="N58" s="398">
        <v>8685427</v>
      </c>
      <c r="O58" s="398" t="s">
        <v>5515</v>
      </c>
      <c r="P58" s="505">
        <v>0</v>
      </c>
    </row>
    <row r="59" spans="1:16" ht="15.75" customHeight="1">
      <c r="A59" s="502" t="s">
        <v>2193</v>
      </c>
      <c r="B59" s="503" t="s">
        <v>5516</v>
      </c>
      <c r="C59" s="504">
        <v>1080058.32</v>
      </c>
      <c r="H59" s="398">
        <v>38407</v>
      </c>
      <c r="I59" s="505">
        <v>0</v>
      </c>
      <c r="N59" s="398">
        <v>7667659</v>
      </c>
      <c r="O59" s="398" t="s">
        <v>5517</v>
      </c>
      <c r="P59" s="505">
        <v>22819.97</v>
      </c>
    </row>
    <row r="60" spans="1:16" ht="15.75" customHeight="1">
      <c r="A60" s="502" t="s">
        <v>1800</v>
      </c>
      <c r="B60" s="503" t="s">
        <v>5518</v>
      </c>
      <c r="C60" s="504">
        <v>1076873.68</v>
      </c>
      <c r="H60" s="398">
        <v>446581</v>
      </c>
      <c r="I60" s="505">
        <v>970283.08</v>
      </c>
      <c r="N60" s="398">
        <v>4634086</v>
      </c>
      <c r="O60" s="398" t="s">
        <v>5519</v>
      </c>
      <c r="P60" s="505">
        <v>0</v>
      </c>
    </row>
    <row r="61" spans="1:16" ht="15.75" customHeight="1">
      <c r="A61" s="502" t="s">
        <v>914</v>
      </c>
      <c r="B61" s="503" t="s">
        <v>5520</v>
      </c>
      <c r="C61" s="504">
        <v>1063306.97</v>
      </c>
      <c r="H61" s="398">
        <v>295437</v>
      </c>
      <c r="I61" s="398">
        <v>0</v>
      </c>
      <c r="N61" s="398">
        <v>3081966</v>
      </c>
      <c r="O61" s="398" t="s">
        <v>5521</v>
      </c>
      <c r="P61" s="505">
        <v>0</v>
      </c>
    </row>
    <row r="62" spans="1:16" ht="15.75" customHeight="1">
      <c r="A62" s="502" t="s">
        <v>2828</v>
      </c>
      <c r="B62" s="503" t="s">
        <v>5522</v>
      </c>
      <c r="C62" s="504">
        <v>1051387.96</v>
      </c>
      <c r="H62" s="398">
        <v>254180</v>
      </c>
      <c r="I62" s="505">
        <v>186623.57</v>
      </c>
      <c r="N62" s="398">
        <v>2699859</v>
      </c>
      <c r="O62" s="398" t="s">
        <v>5523</v>
      </c>
      <c r="P62" s="505">
        <v>0</v>
      </c>
    </row>
    <row r="63" spans="1:16" ht="15.75" customHeight="1">
      <c r="A63" s="502" t="s">
        <v>713</v>
      </c>
      <c r="B63" s="503" t="s">
        <v>5524</v>
      </c>
      <c r="C63" s="504">
        <v>1046716.33</v>
      </c>
      <c r="H63" s="398">
        <v>578866</v>
      </c>
      <c r="I63" s="505">
        <v>296254.71999999997</v>
      </c>
      <c r="N63" s="398">
        <v>8588911</v>
      </c>
      <c r="O63" s="398" t="s">
        <v>5525</v>
      </c>
      <c r="P63" s="505">
        <v>0</v>
      </c>
    </row>
    <row r="64" spans="1:16" ht="15.75" customHeight="1">
      <c r="A64" s="502" t="s">
        <v>2404</v>
      </c>
      <c r="B64" s="503" t="s">
        <v>5526</v>
      </c>
      <c r="C64" s="504">
        <v>1043824.94</v>
      </c>
      <c r="H64" s="398">
        <v>579753</v>
      </c>
      <c r="I64" s="505">
        <v>210000.79</v>
      </c>
      <c r="N64" s="398">
        <v>6029791</v>
      </c>
      <c r="O64" s="398" t="s">
        <v>5527</v>
      </c>
      <c r="P64" s="505">
        <v>0</v>
      </c>
    </row>
    <row r="65" spans="1:16" ht="15.75" customHeight="1">
      <c r="A65" s="502" t="s">
        <v>2323</v>
      </c>
      <c r="B65" s="503" t="s">
        <v>5528</v>
      </c>
      <c r="C65" s="504">
        <v>1041238.6</v>
      </c>
      <c r="H65" s="398">
        <v>368767</v>
      </c>
      <c r="I65" s="505">
        <v>102300.26</v>
      </c>
      <c r="N65" s="398">
        <v>7032839</v>
      </c>
      <c r="O65" s="398" t="s">
        <v>5529</v>
      </c>
      <c r="P65" s="505">
        <v>0</v>
      </c>
    </row>
    <row r="66" spans="1:16" ht="15.75" customHeight="1">
      <c r="A66" s="502" t="s">
        <v>179</v>
      </c>
      <c r="B66" s="503" t="s">
        <v>5530</v>
      </c>
      <c r="C66" s="504">
        <v>1024359.99</v>
      </c>
      <c r="H66" s="398">
        <v>33434</v>
      </c>
      <c r="I66" s="505">
        <v>186374.32</v>
      </c>
      <c r="N66" s="398">
        <v>4945025</v>
      </c>
      <c r="O66" s="398" t="s">
        <v>5531</v>
      </c>
      <c r="P66" s="505">
        <v>0</v>
      </c>
    </row>
    <row r="67" spans="1:16" ht="15.75" customHeight="1">
      <c r="A67" s="502" t="s">
        <v>503</v>
      </c>
      <c r="B67" s="503" t="s">
        <v>5532</v>
      </c>
      <c r="C67" s="504">
        <v>1023061.78</v>
      </c>
      <c r="H67" s="398">
        <v>478599</v>
      </c>
      <c r="I67" s="505">
        <v>0</v>
      </c>
      <c r="N67" s="398">
        <v>4750693</v>
      </c>
      <c r="O67" s="398" t="s">
        <v>5533</v>
      </c>
      <c r="P67" s="505">
        <v>0</v>
      </c>
    </row>
    <row r="68" spans="1:16" ht="15.75" customHeight="1">
      <c r="A68" s="502" t="s">
        <v>2197</v>
      </c>
      <c r="B68" s="503" t="s">
        <v>5534</v>
      </c>
      <c r="C68" s="504">
        <v>1018971.38</v>
      </c>
      <c r="H68" s="398">
        <v>464575</v>
      </c>
      <c r="I68" s="505">
        <v>0</v>
      </c>
      <c r="N68" s="398">
        <v>4571776</v>
      </c>
      <c r="O68" s="398" t="s">
        <v>5535</v>
      </c>
      <c r="P68" s="505">
        <v>0</v>
      </c>
    </row>
    <row r="69" spans="1:16" ht="15.75" customHeight="1">
      <c r="A69" s="502" t="s">
        <v>2794</v>
      </c>
      <c r="B69" s="503" t="s">
        <v>5536</v>
      </c>
      <c r="C69" s="504">
        <v>984436.11</v>
      </c>
      <c r="H69" s="398">
        <v>82859</v>
      </c>
      <c r="I69" s="398">
        <v>33.26</v>
      </c>
      <c r="N69" s="398">
        <v>4425564</v>
      </c>
      <c r="O69" s="398" t="s">
        <v>5537</v>
      </c>
      <c r="P69" s="505">
        <v>0</v>
      </c>
    </row>
    <row r="70" spans="1:16" ht="15.75" customHeight="1">
      <c r="A70" s="502" t="s">
        <v>2155</v>
      </c>
      <c r="B70" s="503" t="s">
        <v>5538</v>
      </c>
      <c r="C70" s="504">
        <v>981498.12</v>
      </c>
      <c r="H70" s="398">
        <v>439818</v>
      </c>
      <c r="I70" s="398">
        <v>0</v>
      </c>
      <c r="N70" s="398">
        <v>515215</v>
      </c>
      <c r="O70" s="398" t="s">
        <v>5539</v>
      </c>
      <c r="P70" s="505">
        <v>0</v>
      </c>
    </row>
    <row r="71" spans="1:16" ht="15.75" customHeight="1">
      <c r="A71" s="502" t="s">
        <v>1628</v>
      </c>
      <c r="B71" s="503" t="s">
        <v>5540</v>
      </c>
      <c r="C71" s="504">
        <v>954451.52</v>
      </c>
      <c r="H71" s="398">
        <v>463648</v>
      </c>
      <c r="I71" s="398">
        <v>0</v>
      </c>
      <c r="N71" s="398">
        <v>4307232</v>
      </c>
      <c r="O71" s="398" t="s">
        <v>5541</v>
      </c>
      <c r="P71" s="505">
        <v>0</v>
      </c>
    </row>
    <row r="72" spans="1:16" ht="15.75" customHeight="1">
      <c r="A72" s="502" t="s">
        <v>176</v>
      </c>
      <c r="B72" s="503" t="s">
        <v>5542</v>
      </c>
      <c r="C72" s="504">
        <v>943521.07</v>
      </c>
      <c r="H72" s="398">
        <v>31956</v>
      </c>
      <c r="I72" s="505">
        <v>0</v>
      </c>
      <c r="N72" s="398">
        <v>417444</v>
      </c>
      <c r="O72" s="398" t="s">
        <v>5543</v>
      </c>
      <c r="P72" s="505">
        <v>0</v>
      </c>
    </row>
    <row r="73" spans="1:16" ht="15.75" customHeight="1">
      <c r="A73" s="502" t="s">
        <v>293</v>
      </c>
      <c r="B73" s="503" t="s">
        <v>5481</v>
      </c>
      <c r="C73" s="504">
        <v>925960.25</v>
      </c>
      <c r="H73" s="398">
        <v>362768</v>
      </c>
      <c r="I73" s="505">
        <v>0</v>
      </c>
      <c r="N73" s="398">
        <v>4548330</v>
      </c>
      <c r="O73" s="398" t="s">
        <v>5544</v>
      </c>
      <c r="P73" s="505">
        <v>0</v>
      </c>
    </row>
    <row r="74" spans="1:16" ht="15.75" customHeight="1">
      <c r="A74" s="502" t="s">
        <v>354</v>
      </c>
      <c r="B74" s="503" t="s">
        <v>5481</v>
      </c>
      <c r="C74" s="504">
        <v>876861.15</v>
      </c>
      <c r="H74" s="398">
        <v>32131</v>
      </c>
      <c r="I74" s="398">
        <v>0</v>
      </c>
      <c r="N74" s="398">
        <v>4847953</v>
      </c>
      <c r="O74" s="398" t="s">
        <v>5545</v>
      </c>
      <c r="P74" s="505">
        <v>0</v>
      </c>
    </row>
    <row r="75" spans="1:16" ht="15.75" customHeight="1">
      <c r="A75" s="502" t="s">
        <v>1153</v>
      </c>
      <c r="B75" s="503" t="s">
        <v>5546</v>
      </c>
      <c r="C75" s="504">
        <v>872494.33</v>
      </c>
      <c r="H75" s="398">
        <v>476148</v>
      </c>
      <c r="I75" s="505">
        <v>0</v>
      </c>
      <c r="N75" s="398">
        <v>4680314</v>
      </c>
      <c r="O75" s="398" t="s">
        <v>5547</v>
      </c>
      <c r="P75" s="505">
        <v>0</v>
      </c>
    </row>
    <row r="76" spans="1:16" ht="15.75" customHeight="1">
      <c r="A76" s="502" t="s">
        <v>1806</v>
      </c>
      <c r="B76" s="503" t="s">
        <v>5518</v>
      </c>
      <c r="C76" s="504">
        <v>863436.22</v>
      </c>
      <c r="H76" s="398">
        <v>433634</v>
      </c>
      <c r="I76" s="505">
        <v>0</v>
      </c>
      <c r="N76" s="398">
        <v>5900668</v>
      </c>
      <c r="O76" s="398" t="s">
        <v>5548</v>
      </c>
      <c r="P76" s="505">
        <v>0</v>
      </c>
    </row>
    <row r="77" spans="1:16" ht="15.75" customHeight="1">
      <c r="A77" s="502" t="s">
        <v>794</v>
      </c>
      <c r="B77" s="503" t="s">
        <v>5421</v>
      </c>
      <c r="C77" s="504">
        <v>858562.13</v>
      </c>
      <c r="H77" s="398">
        <v>376904</v>
      </c>
      <c r="I77" s="505">
        <v>173143.52</v>
      </c>
      <c r="N77" s="398">
        <v>4859015</v>
      </c>
      <c r="O77" s="398" t="s">
        <v>5549</v>
      </c>
      <c r="P77" s="505">
        <v>0</v>
      </c>
    </row>
    <row r="78" spans="1:16" ht="15.75" customHeight="1">
      <c r="A78" s="502" t="s">
        <v>1335</v>
      </c>
      <c r="B78" s="503" t="s">
        <v>5550</v>
      </c>
      <c r="C78" s="504">
        <v>857994.58</v>
      </c>
      <c r="H78" s="398">
        <v>379302</v>
      </c>
      <c r="I78" s="398">
        <v>0</v>
      </c>
      <c r="N78" s="398">
        <v>4085020</v>
      </c>
      <c r="O78" s="398" t="s">
        <v>5551</v>
      </c>
      <c r="P78" s="505">
        <v>3479.5</v>
      </c>
    </row>
    <row r="79" spans="1:16" ht="15.75" customHeight="1">
      <c r="A79" s="502" t="s">
        <v>1345</v>
      </c>
      <c r="B79" s="503" t="s">
        <v>5413</v>
      </c>
      <c r="C79" s="504">
        <v>856028.35</v>
      </c>
      <c r="H79" s="398">
        <v>33712</v>
      </c>
      <c r="I79" s="505">
        <v>1705126.28</v>
      </c>
      <c r="N79" s="398">
        <v>4442405</v>
      </c>
      <c r="O79" s="398" t="s">
        <v>5552</v>
      </c>
      <c r="P79" s="505">
        <v>0.15</v>
      </c>
    </row>
    <row r="80" spans="1:16" ht="15.75" customHeight="1">
      <c r="A80" s="502" t="s">
        <v>1316</v>
      </c>
      <c r="B80" s="503" t="s">
        <v>5553</v>
      </c>
      <c r="C80" s="504">
        <v>854080.34</v>
      </c>
      <c r="H80" s="398">
        <v>320105</v>
      </c>
      <c r="I80" s="398">
        <v>0</v>
      </c>
      <c r="N80" s="398">
        <v>4458091</v>
      </c>
      <c r="O80" s="398" t="s">
        <v>5554</v>
      </c>
      <c r="P80" s="505">
        <v>0</v>
      </c>
    </row>
    <row r="81" spans="1:16" ht="15.75" customHeight="1">
      <c r="A81" s="502" t="s">
        <v>744</v>
      </c>
      <c r="B81" s="503" t="s">
        <v>5555</v>
      </c>
      <c r="C81" s="504">
        <v>853179.88</v>
      </c>
      <c r="H81" s="398">
        <v>436161</v>
      </c>
      <c r="I81" s="505">
        <v>0</v>
      </c>
      <c r="N81" s="398">
        <v>5947531</v>
      </c>
      <c r="O81" s="398" t="s">
        <v>5556</v>
      </c>
      <c r="P81" s="505">
        <v>0</v>
      </c>
    </row>
    <row r="82" spans="1:16" ht="15.75" customHeight="1">
      <c r="A82" s="502" t="s">
        <v>2508</v>
      </c>
      <c r="B82" s="503" t="s">
        <v>5557</v>
      </c>
      <c r="C82" s="504">
        <v>849047.07</v>
      </c>
      <c r="H82" s="398">
        <v>47285</v>
      </c>
      <c r="I82" s="398">
        <v>68.459999999999994</v>
      </c>
      <c r="N82" s="398">
        <v>5577</v>
      </c>
      <c r="O82" s="398" t="s">
        <v>5558</v>
      </c>
      <c r="P82" s="505">
        <v>0</v>
      </c>
    </row>
    <row r="83" spans="1:16" ht="15.75" customHeight="1">
      <c r="A83" s="502" t="s">
        <v>2519</v>
      </c>
      <c r="B83" s="503" t="s">
        <v>5559</v>
      </c>
      <c r="C83" s="504">
        <v>844877.27</v>
      </c>
      <c r="H83" s="398">
        <v>434550</v>
      </c>
      <c r="I83" s="505">
        <v>0</v>
      </c>
      <c r="N83" s="398">
        <v>9009694</v>
      </c>
      <c r="O83" s="398" t="s">
        <v>5560</v>
      </c>
      <c r="P83" s="505">
        <v>0</v>
      </c>
    </row>
    <row r="84" spans="1:16" ht="15.75" customHeight="1">
      <c r="A84" s="502" t="s">
        <v>1500</v>
      </c>
      <c r="B84" s="503" t="s">
        <v>5452</v>
      </c>
      <c r="C84" s="504">
        <v>839189.59</v>
      </c>
      <c r="H84" s="398">
        <v>463906</v>
      </c>
      <c r="I84" s="505">
        <v>0</v>
      </c>
      <c r="N84" s="398">
        <v>3214407</v>
      </c>
      <c r="O84" s="398" t="s">
        <v>5561</v>
      </c>
      <c r="P84" s="505">
        <v>0</v>
      </c>
    </row>
    <row r="85" spans="1:16" ht="15.75" customHeight="1">
      <c r="A85" s="502" t="s">
        <v>1575</v>
      </c>
      <c r="B85" s="503" t="s">
        <v>5562</v>
      </c>
      <c r="C85" s="504">
        <v>837148.83</v>
      </c>
      <c r="H85" s="398">
        <v>446028</v>
      </c>
      <c r="I85" s="398">
        <v>0</v>
      </c>
      <c r="N85" s="398">
        <v>3241823</v>
      </c>
      <c r="O85" s="398" t="s">
        <v>5563</v>
      </c>
      <c r="P85" s="505">
        <v>0</v>
      </c>
    </row>
    <row r="86" spans="1:16" ht="15.75" customHeight="1">
      <c r="A86" s="502" t="s">
        <v>1064</v>
      </c>
      <c r="B86" s="503" t="s">
        <v>5564</v>
      </c>
      <c r="C86" s="504">
        <v>821281.02</v>
      </c>
      <c r="H86" s="398">
        <v>34388</v>
      </c>
      <c r="I86" s="398">
        <v>0</v>
      </c>
      <c r="N86" s="398">
        <v>4468606</v>
      </c>
      <c r="O86" s="398" t="s">
        <v>5496</v>
      </c>
      <c r="P86" s="505">
        <v>0</v>
      </c>
    </row>
    <row r="87" spans="1:16" ht="15.75" customHeight="1">
      <c r="A87" s="502" t="s">
        <v>2557</v>
      </c>
      <c r="B87" s="503" t="s">
        <v>5565</v>
      </c>
      <c r="C87" s="504">
        <v>814798.57</v>
      </c>
      <c r="H87" s="398">
        <v>34321</v>
      </c>
      <c r="I87" s="398">
        <v>0</v>
      </c>
      <c r="N87" s="398">
        <v>8993002</v>
      </c>
      <c r="O87" s="398" t="s">
        <v>5566</v>
      </c>
      <c r="P87" s="505">
        <v>0</v>
      </c>
    </row>
    <row r="88" spans="1:16" ht="15.75" customHeight="1">
      <c r="A88" s="502" t="s">
        <v>1518</v>
      </c>
      <c r="B88" s="503" t="s">
        <v>5567</v>
      </c>
      <c r="C88" s="504">
        <v>814609.88</v>
      </c>
      <c r="H88" s="398">
        <v>39937</v>
      </c>
      <c r="I88" s="398">
        <v>0</v>
      </c>
      <c r="N88" s="398">
        <v>5663320</v>
      </c>
      <c r="O88" s="398" t="s">
        <v>5492</v>
      </c>
      <c r="P88" s="505">
        <v>0</v>
      </c>
    </row>
    <row r="89" spans="1:16" ht="15.75" customHeight="1">
      <c r="A89" s="502" t="s">
        <v>1759</v>
      </c>
      <c r="B89" s="503" t="s">
        <v>5568</v>
      </c>
      <c r="C89" s="504">
        <v>810454.09</v>
      </c>
      <c r="H89" s="398">
        <v>35673</v>
      </c>
      <c r="I89" s="398">
        <v>0</v>
      </c>
      <c r="N89" s="398">
        <v>4452023</v>
      </c>
      <c r="O89" s="398" t="s">
        <v>5569</v>
      </c>
      <c r="P89" s="505">
        <v>114705.59</v>
      </c>
    </row>
    <row r="90" spans="1:16" ht="15.75" customHeight="1">
      <c r="A90" s="502" t="s">
        <v>1631</v>
      </c>
      <c r="B90" s="503" t="s">
        <v>5469</v>
      </c>
      <c r="C90" s="504">
        <v>788431.33</v>
      </c>
      <c r="H90" s="398">
        <v>480861</v>
      </c>
      <c r="I90" s="398">
        <v>0</v>
      </c>
      <c r="N90" s="398">
        <v>5171052</v>
      </c>
      <c r="O90" s="398" t="s">
        <v>5570</v>
      </c>
      <c r="P90" s="505">
        <v>56554.59</v>
      </c>
    </row>
    <row r="91" spans="1:16" ht="15.75" customHeight="1">
      <c r="A91" s="502" t="s">
        <v>2661</v>
      </c>
      <c r="B91" s="503" t="s">
        <v>5571</v>
      </c>
      <c r="C91" s="504">
        <v>775113.26</v>
      </c>
      <c r="H91" s="398">
        <v>86513</v>
      </c>
      <c r="I91" s="505">
        <v>0</v>
      </c>
      <c r="N91" s="398">
        <v>4582050</v>
      </c>
      <c r="O91" s="398" t="s">
        <v>5572</v>
      </c>
      <c r="P91" s="505">
        <v>0</v>
      </c>
    </row>
    <row r="92" spans="1:16" ht="15.75" customHeight="1">
      <c r="A92" s="502" t="s">
        <v>734</v>
      </c>
      <c r="B92" s="503" t="s">
        <v>5573</v>
      </c>
      <c r="C92" s="504">
        <v>750269.68</v>
      </c>
      <c r="H92" s="398">
        <v>32187</v>
      </c>
      <c r="I92" s="398">
        <v>0</v>
      </c>
      <c r="N92" s="398">
        <v>5080319</v>
      </c>
      <c r="O92" s="398" t="s">
        <v>5574</v>
      </c>
      <c r="P92" s="505">
        <v>0</v>
      </c>
    </row>
    <row r="93" spans="1:16" ht="15.75" customHeight="1">
      <c r="A93" s="502" t="s">
        <v>1506</v>
      </c>
      <c r="B93" s="503" t="s">
        <v>5452</v>
      </c>
      <c r="C93" s="504">
        <v>742514.09</v>
      </c>
      <c r="H93" s="398">
        <v>445839</v>
      </c>
      <c r="I93" s="505">
        <v>0</v>
      </c>
      <c r="N93" s="398">
        <v>5702220</v>
      </c>
      <c r="O93" s="398" t="s">
        <v>5575</v>
      </c>
      <c r="P93" s="505">
        <v>18181.27</v>
      </c>
    </row>
    <row r="94" spans="1:16" ht="15.75" customHeight="1">
      <c r="A94" s="502" t="s">
        <v>439</v>
      </c>
      <c r="B94" s="503" t="s">
        <v>5415</v>
      </c>
      <c r="C94" s="504">
        <v>741560.95</v>
      </c>
      <c r="H94" s="398">
        <v>464995</v>
      </c>
      <c r="I94" s="505">
        <v>0</v>
      </c>
      <c r="N94" s="398">
        <v>552896</v>
      </c>
      <c r="O94" s="398" t="s">
        <v>5576</v>
      </c>
      <c r="P94" s="505">
        <v>166326.06</v>
      </c>
    </row>
    <row r="95" spans="1:16" ht="15.75" customHeight="1">
      <c r="A95" s="502" t="s">
        <v>2745</v>
      </c>
      <c r="B95" s="503" t="s">
        <v>5577</v>
      </c>
      <c r="C95" s="504">
        <v>741211.17</v>
      </c>
      <c r="H95" s="398">
        <v>579208</v>
      </c>
      <c r="I95" s="505">
        <v>153619.78</v>
      </c>
      <c r="N95" s="398">
        <v>4396977</v>
      </c>
      <c r="O95" s="398" t="s">
        <v>5578</v>
      </c>
      <c r="P95" s="505">
        <v>0</v>
      </c>
    </row>
    <row r="96" spans="1:16" ht="15.75" customHeight="1">
      <c r="A96" s="502" t="s">
        <v>2230</v>
      </c>
      <c r="B96" s="503" t="s">
        <v>5579</v>
      </c>
      <c r="C96" s="504">
        <v>722841.27</v>
      </c>
      <c r="H96" s="398">
        <v>582180</v>
      </c>
      <c r="I96" s="505">
        <v>72586.84</v>
      </c>
      <c r="N96" s="398">
        <v>4304013</v>
      </c>
      <c r="O96" s="398" t="s">
        <v>5580</v>
      </c>
      <c r="P96" s="505">
        <v>5099.78</v>
      </c>
    </row>
    <row r="97" spans="1:16" ht="15.75" customHeight="1">
      <c r="A97" s="502" t="s">
        <v>320</v>
      </c>
      <c r="B97" s="503" t="s">
        <v>5481</v>
      </c>
      <c r="C97" s="504">
        <v>711517.98</v>
      </c>
      <c r="H97" s="398">
        <v>32115</v>
      </c>
      <c r="I97" s="398">
        <v>0</v>
      </c>
      <c r="N97" s="398">
        <v>429563</v>
      </c>
      <c r="O97" s="398" t="s">
        <v>5581</v>
      </c>
      <c r="P97" s="505">
        <v>0</v>
      </c>
    </row>
    <row r="98" spans="1:16" ht="15.75" customHeight="1">
      <c r="A98" s="502" t="s">
        <v>390</v>
      </c>
      <c r="B98" s="503" t="s">
        <v>5582</v>
      </c>
      <c r="C98" s="504">
        <v>710881.27</v>
      </c>
      <c r="H98" s="398">
        <v>560590</v>
      </c>
      <c r="I98" s="505">
        <v>0</v>
      </c>
      <c r="N98" s="398">
        <v>9274386</v>
      </c>
      <c r="O98" s="398" t="s">
        <v>5583</v>
      </c>
      <c r="P98" s="505">
        <v>0</v>
      </c>
    </row>
    <row r="99" spans="1:16" ht="15.75" customHeight="1">
      <c r="A99" s="502" t="s">
        <v>1094</v>
      </c>
      <c r="B99" s="503" t="s">
        <v>5584</v>
      </c>
      <c r="C99" s="504">
        <v>698850.1</v>
      </c>
      <c r="H99" s="398">
        <v>451702</v>
      </c>
      <c r="I99" s="505">
        <v>115.71</v>
      </c>
      <c r="N99" s="398">
        <v>9215559</v>
      </c>
      <c r="O99" s="398" t="s">
        <v>5585</v>
      </c>
      <c r="P99" s="505">
        <v>0</v>
      </c>
    </row>
    <row r="100" spans="1:16" ht="15.75" customHeight="1">
      <c r="A100" s="502" t="s">
        <v>1952</v>
      </c>
      <c r="B100" s="503" t="s">
        <v>5429</v>
      </c>
      <c r="C100" s="504">
        <v>685885.05</v>
      </c>
      <c r="H100" s="398">
        <v>76952</v>
      </c>
      <c r="I100" s="398">
        <v>0</v>
      </c>
      <c r="N100" s="398">
        <v>4655754</v>
      </c>
      <c r="O100" s="398" t="s">
        <v>5586</v>
      </c>
      <c r="P100" s="505">
        <v>0</v>
      </c>
    </row>
    <row r="101" spans="1:16" ht="15.75" customHeight="1">
      <c r="A101" s="502" t="s">
        <v>337</v>
      </c>
      <c r="B101" s="503" t="s">
        <v>5481</v>
      </c>
      <c r="C101" s="504">
        <v>683673.45</v>
      </c>
      <c r="H101" s="398">
        <v>381137</v>
      </c>
      <c r="I101" s="505">
        <v>48994.76</v>
      </c>
      <c r="N101" s="398">
        <v>3679808</v>
      </c>
      <c r="O101" s="398" t="s">
        <v>5587</v>
      </c>
      <c r="P101" s="505">
        <v>0</v>
      </c>
    </row>
    <row r="102" spans="1:16" ht="15.75" customHeight="1">
      <c r="A102" s="502" t="s">
        <v>1227</v>
      </c>
      <c r="B102" s="503" t="s">
        <v>5588</v>
      </c>
      <c r="C102" s="504">
        <v>682661.65</v>
      </c>
      <c r="H102" s="398">
        <v>31793</v>
      </c>
      <c r="I102" s="505">
        <v>196860.97</v>
      </c>
      <c r="N102" s="398">
        <v>6096787</v>
      </c>
      <c r="O102" s="398" t="s">
        <v>5589</v>
      </c>
      <c r="P102" s="505">
        <v>0</v>
      </c>
    </row>
    <row r="103" spans="1:16" ht="15.75" customHeight="1">
      <c r="A103" s="502" t="s">
        <v>546</v>
      </c>
      <c r="B103" s="503" t="s">
        <v>5435</v>
      </c>
      <c r="C103" s="504">
        <v>681733.41</v>
      </c>
      <c r="H103" s="398">
        <v>266389</v>
      </c>
      <c r="I103" s="505">
        <v>0</v>
      </c>
      <c r="N103" s="398">
        <v>2089993</v>
      </c>
      <c r="O103" s="398" t="s">
        <v>5590</v>
      </c>
      <c r="P103" s="505">
        <v>0</v>
      </c>
    </row>
    <row r="104" spans="1:16" ht="15.75" customHeight="1">
      <c r="A104" s="502" t="s">
        <v>1265</v>
      </c>
      <c r="B104" s="503" t="s">
        <v>5499</v>
      </c>
      <c r="C104" s="504">
        <v>678356.22</v>
      </c>
      <c r="H104" s="398">
        <v>31966</v>
      </c>
      <c r="I104" s="398">
        <v>0</v>
      </c>
      <c r="N104" s="398">
        <v>2523005</v>
      </c>
      <c r="O104" s="398" t="s">
        <v>5591</v>
      </c>
      <c r="P104" s="505">
        <v>0</v>
      </c>
    </row>
    <row r="105" spans="1:16" ht="15.75" customHeight="1">
      <c r="A105" s="502" t="s">
        <v>232</v>
      </c>
      <c r="B105" s="503" t="s">
        <v>5592</v>
      </c>
      <c r="C105" s="504">
        <v>665198.12</v>
      </c>
      <c r="H105" s="398">
        <v>32897</v>
      </c>
      <c r="I105" s="505">
        <v>35.409999999999997</v>
      </c>
      <c r="N105" s="398">
        <v>6199853</v>
      </c>
      <c r="O105" s="398" t="s">
        <v>5593</v>
      </c>
      <c r="P105" s="505">
        <v>0</v>
      </c>
    </row>
    <row r="106" spans="1:16" ht="15.75" customHeight="1">
      <c r="A106" s="502" t="s">
        <v>1295</v>
      </c>
      <c r="B106" s="503" t="s">
        <v>5594</v>
      </c>
      <c r="C106" s="504">
        <v>654649.12</v>
      </c>
      <c r="H106" s="398">
        <v>39137</v>
      </c>
      <c r="I106" s="505">
        <v>0</v>
      </c>
      <c r="N106" s="398">
        <v>6456590</v>
      </c>
      <c r="O106" s="398" t="s">
        <v>5595</v>
      </c>
      <c r="P106" s="505">
        <v>1.06</v>
      </c>
    </row>
    <row r="107" spans="1:16" ht="15.75" customHeight="1">
      <c r="A107" s="502" t="s">
        <v>1244</v>
      </c>
      <c r="B107" s="503" t="s">
        <v>5596</v>
      </c>
      <c r="C107" s="504">
        <v>647478.73</v>
      </c>
      <c r="H107" s="398">
        <v>32362</v>
      </c>
      <c r="I107" s="398">
        <v>0</v>
      </c>
      <c r="N107" s="398">
        <v>8688629</v>
      </c>
      <c r="O107" s="398" t="s">
        <v>5597</v>
      </c>
      <c r="P107" s="505">
        <v>0</v>
      </c>
    </row>
    <row r="108" spans="1:16" ht="15.75" customHeight="1">
      <c r="A108" s="502" t="s">
        <v>417</v>
      </c>
      <c r="B108" s="503" t="s">
        <v>5417</v>
      </c>
      <c r="C108" s="504">
        <v>637334.31999999995</v>
      </c>
      <c r="H108" s="398">
        <v>32254</v>
      </c>
      <c r="I108" s="398">
        <v>0</v>
      </c>
      <c r="N108" s="398">
        <v>3102597</v>
      </c>
      <c r="O108" s="398" t="s">
        <v>5598</v>
      </c>
      <c r="P108" s="505">
        <v>0</v>
      </c>
    </row>
    <row r="109" spans="1:16" ht="15.75" customHeight="1">
      <c r="A109" s="502" t="s">
        <v>2449</v>
      </c>
      <c r="B109" s="503" t="s">
        <v>5599</v>
      </c>
      <c r="C109" s="504">
        <v>633781.43000000005</v>
      </c>
      <c r="H109" s="398">
        <v>577499</v>
      </c>
      <c r="I109" s="398">
        <v>0</v>
      </c>
      <c r="N109" s="398">
        <v>2673476</v>
      </c>
      <c r="O109" s="398" t="s">
        <v>5600</v>
      </c>
      <c r="P109" s="505">
        <v>0.15</v>
      </c>
    </row>
    <row r="110" spans="1:16" ht="15.75" customHeight="1">
      <c r="A110" s="502" t="s">
        <v>1011</v>
      </c>
      <c r="B110" s="503" t="s">
        <v>5601</v>
      </c>
      <c r="C110" s="504">
        <v>630950.19999999995</v>
      </c>
      <c r="H110" s="398">
        <v>32702</v>
      </c>
      <c r="I110" s="398">
        <v>0</v>
      </c>
      <c r="N110" s="398">
        <v>3025955</v>
      </c>
      <c r="O110" s="398" t="s">
        <v>5602</v>
      </c>
      <c r="P110" s="505">
        <v>0</v>
      </c>
    </row>
    <row r="111" spans="1:16" ht="15.75" customHeight="1">
      <c r="A111" s="502" t="s">
        <v>515</v>
      </c>
      <c r="B111" s="503" t="s">
        <v>5603</v>
      </c>
      <c r="C111" s="504">
        <v>629108.19999999995</v>
      </c>
      <c r="H111" s="398">
        <v>435597</v>
      </c>
      <c r="I111" s="505">
        <v>0</v>
      </c>
      <c r="N111" s="398">
        <v>4478774</v>
      </c>
      <c r="O111" s="398" t="s">
        <v>5604</v>
      </c>
      <c r="P111" s="505">
        <v>0</v>
      </c>
    </row>
    <row r="112" spans="1:16" ht="15.75" customHeight="1">
      <c r="A112" s="502" t="s">
        <v>2736</v>
      </c>
      <c r="B112" s="503" t="s">
        <v>5605</v>
      </c>
      <c r="C112" s="504">
        <v>624926.31999999995</v>
      </c>
      <c r="H112" s="398">
        <v>34985</v>
      </c>
      <c r="I112" s="398">
        <v>0</v>
      </c>
      <c r="N112" s="398">
        <v>9145079</v>
      </c>
      <c r="O112" s="398" t="s">
        <v>5606</v>
      </c>
      <c r="P112" s="505">
        <v>2715.53</v>
      </c>
    </row>
    <row r="113" spans="1:16" ht="15.75" customHeight="1">
      <c r="A113" s="502" t="s">
        <v>543</v>
      </c>
      <c r="B113" s="503" t="s">
        <v>5435</v>
      </c>
      <c r="C113" s="504">
        <v>624399.68999999994</v>
      </c>
      <c r="H113" s="398">
        <v>85867</v>
      </c>
      <c r="I113" s="505">
        <v>130505.93</v>
      </c>
      <c r="N113" s="398">
        <v>4622255</v>
      </c>
      <c r="O113" s="398" t="s">
        <v>5607</v>
      </c>
      <c r="P113" s="505">
        <v>0</v>
      </c>
    </row>
    <row r="114" spans="1:16" ht="15.75" customHeight="1">
      <c r="A114" s="502" t="s">
        <v>2379</v>
      </c>
      <c r="B114" s="503" t="s">
        <v>5427</v>
      </c>
      <c r="C114" s="504">
        <v>622805.56999999995</v>
      </c>
      <c r="H114" s="398">
        <v>33722</v>
      </c>
      <c r="I114" s="505">
        <v>0</v>
      </c>
      <c r="N114" s="398">
        <v>7393141</v>
      </c>
      <c r="O114" s="398" t="s">
        <v>5608</v>
      </c>
      <c r="P114" s="505">
        <v>0</v>
      </c>
    </row>
    <row r="115" spans="1:16" ht="15.75" customHeight="1">
      <c r="A115" s="502" t="s">
        <v>2580</v>
      </c>
      <c r="B115" s="503" t="s">
        <v>5609</v>
      </c>
      <c r="C115" s="504">
        <v>621131.93999999994</v>
      </c>
      <c r="H115" s="398">
        <v>388028</v>
      </c>
      <c r="I115" s="398">
        <v>0</v>
      </c>
      <c r="N115" s="398">
        <v>4084071</v>
      </c>
      <c r="O115" s="398" t="s">
        <v>5610</v>
      </c>
      <c r="P115" s="505">
        <v>0</v>
      </c>
    </row>
    <row r="116" spans="1:16" ht="15.75" customHeight="1">
      <c r="A116" s="502" t="s">
        <v>1333</v>
      </c>
      <c r="B116" s="503" t="s">
        <v>5550</v>
      </c>
      <c r="C116" s="504">
        <v>621039.56999999995</v>
      </c>
      <c r="H116" s="398">
        <v>388035</v>
      </c>
      <c r="I116" s="398">
        <v>0</v>
      </c>
      <c r="N116" s="398">
        <v>2160689</v>
      </c>
      <c r="O116" s="398" t="s">
        <v>5611</v>
      </c>
      <c r="P116" s="505">
        <v>51462.29</v>
      </c>
    </row>
    <row r="117" spans="1:16" ht="15.75" customHeight="1">
      <c r="A117" s="502" t="s">
        <v>2093</v>
      </c>
      <c r="B117" s="503" t="s">
        <v>5612</v>
      </c>
      <c r="C117" s="504">
        <v>615091.65</v>
      </c>
      <c r="H117" s="398">
        <v>330314</v>
      </c>
      <c r="I117" s="505">
        <v>0</v>
      </c>
      <c r="N117" s="398">
        <v>3658320</v>
      </c>
      <c r="O117" s="398" t="s">
        <v>5613</v>
      </c>
      <c r="P117" s="505">
        <v>0</v>
      </c>
    </row>
    <row r="118" spans="1:16" ht="15.75" customHeight="1">
      <c r="A118" s="502" t="s">
        <v>1312</v>
      </c>
      <c r="B118" s="503" t="s">
        <v>5614</v>
      </c>
      <c r="C118" s="504">
        <v>610827.78</v>
      </c>
      <c r="H118" s="398">
        <v>285004</v>
      </c>
      <c r="I118" s="398">
        <v>0</v>
      </c>
      <c r="N118" s="398">
        <v>4929433</v>
      </c>
      <c r="O118" s="398" t="s">
        <v>5615</v>
      </c>
      <c r="P118" s="505">
        <v>0</v>
      </c>
    </row>
    <row r="119" spans="1:16" ht="15.75" customHeight="1">
      <c r="A119" s="502" t="s">
        <v>552</v>
      </c>
      <c r="B119" s="503" t="s">
        <v>5435</v>
      </c>
      <c r="C119" s="504">
        <v>608549.78</v>
      </c>
      <c r="H119" s="398">
        <v>32879</v>
      </c>
      <c r="I119" s="505">
        <v>0</v>
      </c>
      <c r="N119" s="398">
        <v>4001766</v>
      </c>
      <c r="O119" s="398" t="s">
        <v>5616</v>
      </c>
      <c r="P119" s="505">
        <v>7.63</v>
      </c>
    </row>
    <row r="120" spans="1:16" ht="15.75" customHeight="1">
      <c r="A120" s="502" t="s">
        <v>2603</v>
      </c>
      <c r="B120" s="503" t="s">
        <v>5617</v>
      </c>
      <c r="C120" s="504">
        <v>605262.13</v>
      </c>
      <c r="H120" s="398">
        <v>33154</v>
      </c>
      <c r="I120" s="505">
        <v>0</v>
      </c>
      <c r="N120" s="398">
        <v>7738705</v>
      </c>
      <c r="O120" s="398" t="s">
        <v>5618</v>
      </c>
      <c r="P120" s="505">
        <v>0</v>
      </c>
    </row>
    <row r="121" spans="1:16" ht="15.75" customHeight="1">
      <c r="A121" s="502" t="s">
        <v>2164</v>
      </c>
      <c r="B121" s="503" t="s">
        <v>5619</v>
      </c>
      <c r="C121" s="504">
        <v>600713.05000000005</v>
      </c>
      <c r="H121" s="398">
        <v>34322</v>
      </c>
      <c r="I121" s="398">
        <v>399.84</v>
      </c>
      <c r="N121" s="398">
        <v>3924234</v>
      </c>
      <c r="O121" s="398" t="s">
        <v>5269</v>
      </c>
      <c r="P121" s="505">
        <v>0</v>
      </c>
    </row>
    <row r="122" spans="1:16" ht="15.75" customHeight="1">
      <c r="A122" s="502" t="s">
        <v>1855</v>
      </c>
      <c r="B122" s="503" t="s">
        <v>5620</v>
      </c>
      <c r="C122" s="504">
        <v>599490.24</v>
      </c>
      <c r="H122" s="398">
        <v>34368</v>
      </c>
      <c r="I122" s="505">
        <v>36.549999999999997</v>
      </c>
      <c r="N122" s="398">
        <v>7514118</v>
      </c>
      <c r="O122" s="398" t="s">
        <v>5621</v>
      </c>
      <c r="P122" s="505">
        <v>0</v>
      </c>
    </row>
    <row r="123" spans="1:16" ht="15.75" customHeight="1">
      <c r="A123" s="502" t="s">
        <v>425</v>
      </c>
      <c r="B123" s="503" t="s">
        <v>5417</v>
      </c>
      <c r="C123" s="504">
        <v>594946.34</v>
      </c>
      <c r="H123" s="398">
        <v>649332</v>
      </c>
      <c r="I123" s="505">
        <v>0</v>
      </c>
      <c r="N123" s="398">
        <v>9009128</v>
      </c>
      <c r="O123" s="398" t="s">
        <v>5622</v>
      </c>
      <c r="P123" s="505">
        <v>0</v>
      </c>
    </row>
    <row r="124" spans="1:16" ht="15.75" customHeight="1">
      <c r="A124" s="502" t="s">
        <v>1325</v>
      </c>
      <c r="B124" s="503" t="s">
        <v>5623</v>
      </c>
      <c r="C124" s="504">
        <v>588689.73</v>
      </c>
      <c r="H124" s="398">
        <v>448575</v>
      </c>
      <c r="I124" s="398">
        <v>0</v>
      </c>
      <c r="N124" s="398">
        <v>3500160</v>
      </c>
      <c r="O124" s="398" t="s">
        <v>5624</v>
      </c>
      <c r="P124" s="505">
        <v>937057.66</v>
      </c>
    </row>
    <row r="125" spans="1:16" ht="15.75" customHeight="1">
      <c r="A125" s="502" t="s">
        <v>986</v>
      </c>
      <c r="B125" s="503" t="s">
        <v>5625</v>
      </c>
      <c r="C125" s="504">
        <v>583587</v>
      </c>
      <c r="H125" s="398">
        <v>580912</v>
      </c>
      <c r="I125" s="505">
        <v>0</v>
      </c>
      <c r="N125" s="398">
        <v>3768368</v>
      </c>
      <c r="O125" s="398" t="s">
        <v>5626</v>
      </c>
      <c r="P125" s="505">
        <v>0</v>
      </c>
    </row>
    <row r="126" spans="1:16" ht="15.75" customHeight="1">
      <c r="A126" s="502" t="s">
        <v>2060</v>
      </c>
      <c r="B126" s="503" t="s">
        <v>5627</v>
      </c>
      <c r="C126" s="504">
        <v>579845.1</v>
      </c>
      <c r="H126" s="398">
        <v>382026</v>
      </c>
      <c r="I126" s="505">
        <v>0</v>
      </c>
      <c r="N126" s="398">
        <v>4785856</v>
      </c>
      <c r="O126" s="398" t="s">
        <v>5628</v>
      </c>
      <c r="P126" s="505">
        <v>0</v>
      </c>
    </row>
    <row r="127" spans="1:16" ht="15.75" customHeight="1">
      <c r="A127" s="502" t="s">
        <v>2543</v>
      </c>
      <c r="B127" s="503" t="s">
        <v>5629</v>
      </c>
      <c r="C127" s="504">
        <v>579170.57999999996</v>
      </c>
      <c r="H127" s="398">
        <v>806458</v>
      </c>
      <c r="I127" s="505">
        <v>767735.95</v>
      </c>
      <c r="N127" s="398">
        <v>3581528</v>
      </c>
      <c r="O127" s="398" t="s">
        <v>5630</v>
      </c>
      <c r="P127" s="505">
        <v>0</v>
      </c>
    </row>
    <row r="128" spans="1:16" ht="15.75" customHeight="1">
      <c r="A128" s="502" t="s">
        <v>557</v>
      </c>
      <c r="B128" s="503" t="s">
        <v>5435</v>
      </c>
      <c r="C128" s="504">
        <v>571305.71</v>
      </c>
      <c r="H128" s="398">
        <v>254177</v>
      </c>
      <c r="I128" s="505">
        <v>127641.53</v>
      </c>
      <c r="N128" s="398">
        <v>3221916</v>
      </c>
      <c r="O128" s="398" t="s">
        <v>5631</v>
      </c>
      <c r="P128" s="505">
        <v>0</v>
      </c>
    </row>
    <row r="129" spans="1:16" ht="15.75" customHeight="1">
      <c r="A129" s="502" t="s">
        <v>1297</v>
      </c>
      <c r="B129" s="503" t="s">
        <v>5594</v>
      </c>
      <c r="C129" s="504">
        <v>557655.4</v>
      </c>
      <c r="H129" s="398">
        <v>33371</v>
      </c>
      <c r="I129" s="505">
        <v>323793.8</v>
      </c>
      <c r="N129" s="398">
        <v>188081</v>
      </c>
      <c r="O129" s="398" t="s">
        <v>5632</v>
      </c>
      <c r="P129" s="505">
        <v>0</v>
      </c>
    </row>
    <row r="130" spans="1:16" ht="15.75" customHeight="1">
      <c r="A130" s="502" t="s">
        <v>851</v>
      </c>
      <c r="B130" s="503" t="s">
        <v>5633</v>
      </c>
      <c r="C130" s="504">
        <v>553050.64</v>
      </c>
      <c r="H130" s="398">
        <v>439655</v>
      </c>
      <c r="I130" s="505">
        <v>1238766.24</v>
      </c>
      <c r="N130" s="398">
        <v>7273700</v>
      </c>
      <c r="O130" s="398" t="s">
        <v>5634</v>
      </c>
      <c r="P130" s="505">
        <v>0</v>
      </c>
    </row>
    <row r="131" spans="1:16" ht="15.75" customHeight="1">
      <c r="A131" s="502" t="s">
        <v>754</v>
      </c>
      <c r="B131" s="503" t="s">
        <v>4121</v>
      </c>
      <c r="C131" s="504">
        <v>539034.72</v>
      </c>
      <c r="H131" s="398">
        <v>33344</v>
      </c>
      <c r="I131" s="505">
        <v>0</v>
      </c>
      <c r="N131" s="398">
        <v>4847801</v>
      </c>
      <c r="O131" s="398" t="s">
        <v>5635</v>
      </c>
      <c r="P131" s="505">
        <v>0</v>
      </c>
    </row>
    <row r="132" spans="1:16" ht="15.75" customHeight="1">
      <c r="A132" s="502" t="s">
        <v>2817</v>
      </c>
      <c r="B132" s="503" t="s">
        <v>5636</v>
      </c>
      <c r="C132" s="504">
        <v>535622.75</v>
      </c>
      <c r="H132" s="398">
        <v>47841</v>
      </c>
      <c r="I132" s="398">
        <v>0</v>
      </c>
      <c r="N132" s="398">
        <v>4926548</v>
      </c>
      <c r="O132" s="398" t="s">
        <v>5637</v>
      </c>
      <c r="P132" s="505">
        <v>0</v>
      </c>
    </row>
    <row r="133" spans="1:16" ht="15.75" customHeight="1">
      <c r="A133" s="502" t="s">
        <v>1460</v>
      </c>
      <c r="B133" s="503" t="s">
        <v>5638</v>
      </c>
      <c r="C133" s="504">
        <v>530202.47</v>
      </c>
      <c r="H133" s="398">
        <v>451710</v>
      </c>
      <c r="I133" s="505">
        <v>193914.39</v>
      </c>
      <c r="N133" s="398">
        <v>2257037</v>
      </c>
      <c r="O133" s="398" t="s">
        <v>5525</v>
      </c>
      <c r="P133" s="505">
        <v>0</v>
      </c>
    </row>
    <row r="134" spans="1:16" ht="15.75" customHeight="1">
      <c r="A134" s="502" t="s">
        <v>1015</v>
      </c>
      <c r="B134" s="503" t="s">
        <v>5639</v>
      </c>
      <c r="C134" s="504">
        <v>529178.18000000005</v>
      </c>
      <c r="H134" s="398">
        <v>356345</v>
      </c>
      <c r="I134" s="505">
        <v>0</v>
      </c>
      <c r="N134" s="398">
        <v>2834519</v>
      </c>
      <c r="O134" s="398" t="s">
        <v>5640</v>
      </c>
      <c r="P134" s="505">
        <v>66.14</v>
      </c>
    </row>
    <row r="135" spans="1:16" ht="15.75" customHeight="1">
      <c r="A135" s="502" t="s">
        <v>199</v>
      </c>
      <c r="B135" s="503" t="s">
        <v>5441</v>
      </c>
      <c r="C135" s="504">
        <v>529157.64</v>
      </c>
      <c r="H135" s="398">
        <v>86469</v>
      </c>
      <c r="I135" s="505">
        <v>0</v>
      </c>
      <c r="N135" s="398">
        <v>4600625</v>
      </c>
      <c r="O135" s="398" t="s">
        <v>5641</v>
      </c>
      <c r="P135" s="505">
        <v>0</v>
      </c>
    </row>
    <row r="136" spans="1:16" ht="15.75" customHeight="1">
      <c r="A136" s="502" t="s">
        <v>899</v>
      </c>
      <c r="B136" s="503" t="s">
        <v>5642</v>
      </c>
      <c r="C136" s="504">
        <v>523488.36</v>
      </c>
      <c r="H136" s="398">
        <v>338375</v>
      </c>
      <c r="I136" s="505">
        <v>0</v>
      </c>
      <c r="N136" s="398">
        <v>7032894</v>
      </c>
      <c r="O136" s="398" t="s">
        <v>5496</v>
      </c>
      <c r="P136" s="505">
        <v>36983.97</v>
      </c>
    </row>
    <row r="137" spans="1:16" ht="15.75" customHeight="1">
      <c r="A137" s="502" t="s">
        <v>1604</v>
      </c>
      <c r="B137" s="503" t="s">
        <v>5643</v>
      </c>
      <c r="C137" s="504">
        <v>521270.85</v>
      </c>
      <c r="H137" s="398">
        <v>355808</v>
      </c>
      <c r="I137" s="398">
        <v>0</v>
      </c>
      <c r="N137" s="398">
        <v>4064668</v>
      </c>
      <c r="O137" s="398" t="s">
        <v>5644</v>
      </c>
      <c r="P137" s="505">
        <v>50849.31</v>
      </c>
    </row>
    <row r="138" spans="1:16" ht="15.75" customHeight="1">
      <c r="A138" s="502" t="s">
        <v>891</v>
      </c>
      <c r="B138" s="503" t="s">
        <v>5437</v>
      </c>
      <c r="C138" s="504">
        <v>519271.65</v>
      </c>
      <c r="H138" s="398">
        <v>466367</v>
      </c>
      <c r="I138" s="398">
        <v>0</v>
      </c>
      <c r="N138" s="398">
        <v>4798641</v>
      </c>
      <c r="O138" s="398" t="s">
        <v>5645</v>
      </c>
      <c r="P138" s="505">
        <v>0</v>
      </c>
    </row>
    <row r="139" spans="1:16" ht="15.75" customHeight="1">
      <c r="A139" s="502" t="s">
        <v>1435</v>
      </c>
      <c r="B139" s="503" t="s">
        <v>5646</v>
      </c>
      <c r="C139" s="504">
        <v>510885.14</v>
      </c>
      <c r="H139" s="398">
        <v>75774</v>
      </c>
      <c r="I139" s="505">
        <v>34967.9</v>
      </c>
      <c r="N139" s="398">
        <v>4402972</v>
      </c>
      <c r="O139" s="398" t="s">
        <v>5647</v>
      </c>
      <c r="P139" s="505">
        <v>0</v>
      </c>
    </row>
    <row r="140" spans="1:16" ht="15.75" customHeight="1">
      <c r="A140" s="502" t="s">
        <v>2131</v>
      </c>
      <c r="B140" s="503" t="s">
        <v>5648</v>
      </c>
      <c r="C140" s="504">
        <v>508386.76</v>
      </c>
      <c r="H140" s="398">
        <v>386951</v>
      </c>
      <c r="I140" s="505">
        <v>109988.72</v>
      </c>
      <c r="N140" s="398">
        <v>7605641</v>
      </c>
      <c r="O140" s="398" t="s">
        <v>5621</v>
      </c>
      <c r="P140" s="505">
        <v>0</v>
      </c>
    </row>
    <row r="141" spans="1:16" ht="15.75" customHeight="1">
      <c r="A141" s="502" t="s">
        <v>1741</v>
      </c>
      <c r="B141" s="503" t="s">
        <v>5649</v>
      </c>
      <c r="C141" s="504">
        <v>503233.5</v>
      </c>
      <c r="H141" s="398">
        <v>38503</v>
      </c>
      <c r="I141" s="398">
        <v>57</v>
      </c>
      <c r="N141" s="398">
        <v>4924154</v>
      </c>
      <c r="O141" s="398" t="s">
        <v>5650</v>
      </c>
      <c r="P141" s="505">
        <v>57798.85</v>
      </c>
    </row>
    <row r="142" spans="1:16" ht="15.75" customHeight="1">
      <c r="A142" s="502" t="s">
        <v>1307</v>
      </c>
      <c r="B142" s="503" t="s">
        <v>5651</v>
      </c>
      <c r="C142" s="504">
        <v>500041.49</v>
      </c>
      <c r="H142" s="398">
        <v>34479</v>
      </c>
      <c r="I142" s="398">
        <v>0</v>
      </c>
      <c r="N142" s="398">
        <v>8698050</v>
      </c>
      <c r="O142" s="398" t="s">
        <v>5652</v>
      </c>
      <c r="P142" s="505">
        <v>0</v>
      </c>
    </row>
    <row r="143" spans="1:16" ht="15.75" customHeight="1">
      <c r="A143" s="502" t="s">
        <v>2266</v>
      </c>
      <c r="B143" s="503" t="s">
        <v>5653</v>
      </c>
      <c r="C143" s="504">
        <v>497807.86</v>
      </c>
      <c r="H143" s="398">
        <v>454037</v>
      </c>
      <c r="I143" s="398">
        <v>0</v>
      </c>
      <c r="N143" s="398">
        <v>4461684</v>
      </c>
      <c r="O143" s="398" t="s">
        <v>5654</v>
      </c>
      <c r="P143" s="505">
        <v>0</v>
      </c>
    </row>
    <row r="144" spans="1:16" ht="15.75" customHeight="1">
      <c r="A144" s="502" t="s">
        <v>1391</v>
      </c>
      <c r="B144" s="503" t="s">
        <v>5655</v>
      </c>
      <c r="C144" s="504">
        <v>497495.67</v>
      </c>
      <c r="H144" s="398">
        <v>448825</v>
      </c>
      <c r="I144" s="398">
        <v>0</v>
      </c>
      <c r="N144" s="398">
        <v>3428496</v>
      </c>
      <c r="O144" s="398" t="s">
        <v>5656</v>
      </c>
      <c r="P144" s="505">
        <v>0</v>
      </c>
    </row>
    <row r="145" spans="1:16" ht="15.75" customHeight="1">
      <c r="A145" s="502" t="s">
        <v>48</v>
      </c>
      <c r="B145" s="503" t="s">
        <v>5657</v>
      </c>
      <c r="C145" s="504">
        <v>497035.16</v>
      </c>
      <c r="H145" s="398">
        <v>86056</v>
      </c>
      <c r="I145" s="398">
        <v>0</v>
      </c>
      <c r="N145" s="398">
        <v>5620188</v>
      </c>
      <c r="O145" s="398" t="s">
        <v>5658</v>
      </c>
      <c r="P145" s="505">
        <v>0</v>
      </c>
    </row>
    <row r="146" spans="1:16" ht="15.75" customHeight="1">
      <c r="A146" s="502" t="s">
        <v>1032</v>
      </c>
      <c r="B146" s="503" t="s">
        <v>5659</v>
      </c>
      <c r="C146" s="504">
        <v>496497.98</v>
      </c>
      <c r="H146" s="398">
        <v>75471</v>
      </c>
      <c r="I146" s="398">
        <v>0</v>
      </c>
      <c r="N146" s="398">
        <v>4422652</v>
      </c>
      <c r="O146" s="398" t="s">
        <v>5660</v>
      </c>
      <c r="P146" s="505">
        <v>0</v>
      </c>
    </row>
    <row r="147" spans="1:16" ht="15.75" customHeight="1">
      <c r="A147" s="502" t="s">
        <v>1328</v>
      </c>
      <c r="B147" s="503" t="s">
        <v>5661</v>
      </c>
      <c r="C147" s="504">
        <v>495811.48</v>
      </c>
      <c r="H147" s="398">
        <v>76397</v>
      </c>
      <c r="I147" s="398">
        <v>0</v>
      </c>
      <c r="N147" s="398">
        <v>4848036</v>
      </c>
      <c r="O147" s="398" t="s">
        <v>5662</v>
      </c>
      <c r="P147" s="505">
        <v>0</v>
      </c>
    </row>
    <row r="148" spans="1:16" ht="15.75" customHeight="1">
      <c r="A148" s="502" t="s">
        <v>2673</v>
      </c>
      <c r="B148" s="503" t="s">
        <v>5663</v>
      </c>
      <c r="C148" s="504">
        <v>492999.71</v>
      </c>
      <c r="H148" s="398">
        <v>78937</v>
      </c>
      <c r="I148" s="398">
        <v>0</v>
      </c>
      <c r="N148" s="398">
        <v>8521711</v>
      </c>
      <c r="O148" s="398" t="s">
        <v>5664</v>
      </c>
      <c r="P148" s="505">
        <v>0</v>
      </c>
    </row>
    <row r="149" spans="1:16" ht="15.75" customHeight="1">
      <c r="A149" s="502" t="s">
        <v>229</v>
      </c>
      <c r="B149" s="503" t="s">
        <v>5592</v>
      </c>
      <c r="C149" s="504">
        <v>487785.93</v>
      </c>
      <c r="H149" s="398">
        <v>338433</v>
      </c>
      <c r="I149" s="398">
        <v>11.68</v>
      </c>
      <c r="N149" s="398">
        <v>8765907</v>
      </c>
      <c r="O149" s="398" t="s">
        <v>5665</v>
      </c>
      <c r="P149" s="505">
        <v>0</v>
      </c>
    </row>
    <row r="150" spans="1:16" ht="15.75" customHeight="1">
      <c r="A150" s="502" t="s">
        <v>2339</v>
      </c>
      <c r="B150" s="503" t="s">
        <v>5666</v>
      </c>
      <c r="C150" s="504">
        <v>487207.78</v>
      </c>
      <c r="H150" s="398">
        <v>452835</v>
      </c>
      <c r="I150" s="505">
        <v>1398.58</v>
      </c>
      <c r="N150" s="398">
        <v>5613795</v>
      </c>
      <c r="O150" s="398" t="s">
        <v>5667</v>
      </c>
      <c r="P150" s="505">
        <v>0</v>
      </c>
    </row>
    <row r="151" spans="1:16" ht="15.75" customHeight="1">
      <c r="A151" s="502" t="s">
        <v>186</v>
      </c>
      <c r="B151" s="503" t="s">
        <v>5668</v>
      </c>
      <c r="C151" s="504">
        <v>483681.1</v>
      </c>
      <c r="H151" s="398">
        <v>287545</v>
      </c>
      <c r="I151" s="398">
        <v>0</v>
      </c>
      <c r="N151" s="398">
        <v>2476582</v>
      </c>
      <c r="O151" s="398" t="s">
        <v>5669</v>
      </c>
      <c r="P151" s="505">
        <v>0</v>
      </c>
    </row>
    <row r="152" spans="1:16" ht="15.75" customHeight="1">
      <c r="A152" s="502" t="s">
        <v>1970</v>
      </c>
      <c r="B152" s="503" t="s">
        <v>5429</v>
      </c>
      <c r="C152" s="504">
        <v>482227.31</v>
      </c>
      <c r="H152" s="398">
        <v>33838</v>
      </c>
      <c r="I152" s="505">
        <v>2052712.06</v>
      </c>
      <c r="N152" s="398">
        <v>7772052</v>
      </c>
      <c r="O152" s="398" t="s">
        <v>5670</v>
      </c>
      <c r="P152" s="505">
        <v>0</v>
      </c>
    </row>
    <row r="153" spans="1:16" ht="15.75" customHeight="1">
      <c r="A153" s="502" t="s">
        <v>2834</v>
      </c>
      <c r="B153" s="503" t="s">
        <v>5671</v>
      </c>
      <c r="C153" s="504">
        <v>482001.49</v>
      </c>
      <c r="H153" s="398">
        <v>32684</v>
      </c>
      <c r="I153" s="398">
        <v>0</v>
      </c>
      <c r="N153" s="398">
        <v>5581002</v>
      </c>
      <c r="O153" s="398" t="s">
        <v>5650</v>
      </c>
      <c r="P153" s="505">
        <v>0</v>
      </c>
    </row>
    <row r="154" spans="1:16" ht="15.75" customHeight="1">
      <c r="A154" s="502" t="s">
        <v>689</v>
      </c>
      <c r="B154" s="503" t="s">
        <v>5672</v>
      </c>
      <c r="C154" s="504">
        <v>480946.54</v>
      </c>
      <c r="H154" s="398">
        <v>85707</v>
      </c>
      <c r="I154" s="505">
        <v>241565.56</v>
      </c>
      <c r="N154" s="398">
        <v>394871</v>
      </c>
      <c r="O154" s="398" t="s">
        <v>5673</v>
      </c>
      <c r="P154" s="505">
        <v>0</v>
      </c>
    </row>
    <row r="155" spans="1:16" ht="15.75" customHeight="1">
      <c r="A155" s="502" t="s">
        <v>1331</v>
      </c>
      <c r="B155" s="503" t="s">
        <v>5674</v>
      </c>
      <c r="C155" s="504">
        <v>477405.78</v>
      </c>
      <c r="H155" s="398">
        <v>378146</v>
      </c>
      <c r="I155" s="505">
        <v>378106.24</v>
      </c>
      <c r="N155" s="398">
        <v>3029846</v>
      </c>
      <c r="O155" s="398" t="s">
        <v>5675</v>
      </c>
      <c r="P155" s="505">
        <v>1266.95</v>
      </c>
    </row>
    <row r="156" spans="1:16" ht="15.75" customHeight="1">
      <c r="A156" s="502" t="s">
        <v>1964</v>
      </c>
      <c r="B156" s="503" t="s">
        <v>5429</v>
      </c>
      <c r="C156" s="504">
        <v>472770.54</v>
      </c>
      <c r="H156" s="398">
        <v>80477</v>
      </c>
      <c r="I156" s="398">
        <v>0</v>
      </c>
      <c r="N156" s="398">
        <v>7263623</v>
      </c>
      <c r="O156" s="398" t="s">
        <v>5676</v>
      </c>
      <c r="P156" s="505">
        <v>0</v>
      </c>
    </row>
    <row r="157" spans="1:16" ht="15.75" customHeight="1">
      <c r="A157" s="502" t="s">
        <v>1488</v>
      </c>
      <c r="B157" s="503" t="s">
        <v>5452</v>
      </c>
      <c r="C157" s="504">
        <v>468162.38</v>
      </c>
      <c r="H157" s="398">
        <v>36945</v>
      </c>
      <c r="I157" s="398">
        <v>0</v>
      </c>
      <c r="N157" s="398">
        <v>8203715</v>
      </c>
      <c r="O157" s="398" t="s">
        <v>5677</v>
      </c>
      <c r="P157" s="505">
        <v>0</v>
      </c>
    </row>
    <row r="158" spans="1:16" ht="15.75" customHeight="1">
      <c r="A158" s="502" t="s">
        <v>431</v>
      </c>
      <c r="B158" s="503" t="s">
        <v>5678</v>
      </c>
      <c r="C158" s="504">
        <v>466114.29</v>
      </c>
      <c r="H158" s="398">
        <v>32359</v>
      </c>
      <c r="I158" s="398">
        <v>0</v>
      </c>
      <c r="N158" s="398">
        <v>7519154</v>
      </c>
      <c r="O158" s="398" t="s">
        <v>5679</v>
      </c>
      <c r="P158" s="505">
        <v>0</v>
      </c>
    </row>
    <row r="159" spans="1:16" ht="15.75" customHeight="1">
      <c r="A159" s="502" t="s">
        <v>2183</v>
      </c>
      <c r="B159" s="503" t="s">
        <v>5680</v>
      </c>
      <c r="C159" s="504">
        <v>458694.88</v>
      </c>
      <c r="H159" s="398">
        <v>453188</v>
      </c>
      <c r="I159" s="505">
        <v>0</v>
      </c>
      <c r="N159" s="398">
        <v>4588112</v>
      </c>
      <c r="O159" s="398" t="s">
        <v>5681</v>
      </c>
      <c r="P159" s="505">
        <v>15529.4</v>
      </c>
    </row>
    <row r="160" spans="1:16" ht="15.75" customHeight="1">
      <c r="A160" s="502" t="s">
        <v>2275</v>
      </c>
      <c r="B160" s="503" t="s">
        <v>5653</v>
      </c>
      <c r="C160" s="504">
        <v>454860.49</v>
      </c>
      <c r="H160" s="398">
        <v>32067</v>
      </c>
      <c r="I160" s="505">
        <v>96.14</v>
      </c>
      <c r="N160" s="398">
        <v>2358079</v>
      </c>
      <c r="O160" s="398" t="s">
        <v>5682</v>
      </c>
      <c r="P160" s="505">
        <v>0</v>
      </c>
    </row>
    <row r="161" spans="1:16" ht="15.75" customHeight="1">
      <c r="A161" s="502" t="s">
        <v>1766</v>
      </c>
      <c r="B161" s="503" t="s">
        <v>5683</v>
      </c>
      <c r="C161" s="504">
        <v>454787.53</v>
      </c>
      <c r="H161" s="398">
        <v>367566</v>
      </c>
      <c r="I161" s="398">
        <v>0</v>
      </c>
      <c r="N161" s="398">
        <v>2897612</v>
      </c>
      <c r="O161" s="398" t="s">
        <v>5684</v>
      </c>
      <c r="P161" s="505">
        <v>966.74</v>
      </c>
    </row>
    <row r="162" spans="1:16" ht="15.75" customHeight="1">
      <c r="A162" s="502" t="s">
        <v>1300</v>
      </c>
      <c r="B162" s="503" t="s">
        <v>5594</v>
      </c>
      <c r="C162" s="504">
        <v>445621.03</v>
      </c>
      <c r="H162" s="398">
        <v>465880</v>
      </c>
      <c r="I162" s="398">
        <v>0</v>
      </c>
      <c r="N162" s="398">
        <v>6519491</v>
      </c>
      <c r="O162" s="398" t="s">
        <v>5685</v>
      </c>
      <c r="P162" s="505">
        <v>0</v>
      </c>
    </row>
    <row r="163" spans="1:16" ht="15.75" customHeight="1">
      <c r="A163" s="502" t="s">
        <v>2439</v>
      </c>
      <c r="B163" s="503" t="s">
        <v>5686</v>
      </c>
      <c r="C163" s="504">
        <v>442434.9</v>
      </c>
      <c r="H163" s="398">
        <v>74276</v>
      </c>
      <c r="I163" s="398">
        <v>0</v>
      </c>
      <c r="N163" s="398">
        <v>7519150</v>
      </c>
      <c r="O163" s="398" t="s">
        <v>5496</v>
      </c>
      <c r="P163" s="505">
        <v>0</v>
      </c>
    </row>
    <row r="164" spans="1:16" ht="15.75" customHeight="1">
      <c r="A164" s="502" t="s">
        <v>1786</v>
      </c>
      <c r="B164" s="503" t="s">
        <v>5687</v>
      </c>
      <c r="C164" s="504">
        <v>441990.87</v>
      </c>
      <c r="H164" s="398">
        <v>344424</v>
      </c>
      <c r="I164" s="398">
        <v>0</v>
      </c>
      <c r="N164" s="398">
        <v>6866947</v>
      </c>
      <c r="O164" s="398" t="s">
        <v>5688</v>
      </c>
      <c r="P164" s="505">
        <v>0</v>
      </c>
    </row>
    <row r="165" spans="1:16" ht="15.75" customHeight="1">
      <c r="A165" s="502" t="s">
        <v>1848</v>
      </c>
      <c r="B165" s="503" t="s">
        <v>5689</v>
      </c>
      <c r="C165" s="504">
        <v>438751.02</v>
      </c>
      <c r="H165" s="398">
        <v>319435</v>
      </c>
      <c r="I165" s="398">
        <v>31.14</v>
      </c>
      <c r="N165" s="398">
        <v>4696943</v>
      </c>
      <c r="O165" s="398" t="s">
        <v>5690</v>
      </c>
      <c r="P165" s="505">
        <v>0</v>
      </c>
    </row>
    <row r="166" spans="1:16" ht="15.75" customHeight="1">
      <c r="A166" s="502" t="s">
        <v>1466</v>
      </c>
      <c r="B166" s="503" t="s">
        <v>5501</v>
      </c>
      <c r="C166" s="504">
        <v>423984.36</v>
      </c>
      <c r="H166" s="398">
        <v>577357</v>
      </c>
      <c r="I166" s="398">
        <v>758.58</v>
      </c>
      <c r="N166" s="398">
        <v>4553905</v>
      </c>
      <c r="O166" s="398" t="s">
        <v>5691</v>
      </c>
      <c r="P166" s="505">
        <v>0</v>
      </c>
    </row>
    <row r="167" spans="1:16" ht="15.75" customHeight="1">
      <c r="A167" s="502" t="s">
        <v>1934</v>
      </c>
      <c r="B167" s="503" t="s">
        <v>5692</v>
      </c>
      <c r="C167" s="504">
        <v>406367.87</v>
      </c>
      <c r="H167" s="398">
        <v>379728</v>
      </c>
      <c r="I167" s="505">
        <v>420608.95</v>
      </c>
      <c r="N167" s="398">
        <v>2602612</v>
      </c>
      <c r="O167" s="398" t="s">
        <v>5693</v>
      </c>
      <c r="P167" s="505">
        <v>0</v>
      </c>
    </row>
    <row r="168" spans="1:16" ht="15.75" customHeight="1">
      <c r="A168" s="502" t="s">
        <v>194</v>
      </c>
      <c r="B168" s="503" t="s">
        <v>5694</v>
      </c>
      <c r="C168" s="504">
        <v>405330.59</v>
      </c>
      <c r="H168" s="398">
        <v>31954</v>
      </c>
      <c r="I168" s="398">
        <v>25.23</v>
      </c>
      <c r="N168" s="398">
        <v>7048589</v>
      </c>
      <c r="O168" s="398" t="s">
        <v>5695</v>
      </c>
      <c r="P168" s="505">
        <v>0</v>
      </c>
    </row>
    <row r="169" spans="1:16" ht="15.75" customHeight="1">
      <c r="A169" s="502" t="s">
        <v>2615</v>
      </c>
      <c r="B169" s="503" t="s">
        <v>5696</v>
      </c>
      <c r="C169" s="504">
        <v>404391.5</v>
      </c>
      <c r="H169" s="398">
        <v>559569</v>
      </c>
      <c r="I169" s="505">
        <v>3958.15</v>
      </c>
      <c r="N169" s="398">
        <v>8446035</v>
      </c>
      <c r="O169" s="398" t="s">
        <v>5697</v>
      </c>
      <c r="P169" s="505">
        <v>0</v>
      </c>
    </row>
    <row r="170" spans="1:16" ht="15.75" customHeight="1">
      <c r="A170" s="502" t="s">
        <v>1763</v>
      </c>
      <c r="B170" s="503" t="s">
        <v>5698</v>
      </c>
      <c r="C170" s="504">
        <v>401467.01</v>
      </c>
      <c r="H170" s="398">
        <v>33814</v>
      </c>
      <c r="I170" s="505">
        <v>1438152.09</v>
      </c>
      <c r="N170" s="398">
        <v>6592638</v>
      </c>
      <c r="O170" s="398" t="s">
        <v>5699</v>
      </c>
      <c r="P170" s="505">
        <v>88224.19</v>
      </c>
    </row>
    <row r="171" spans="1:16" ht="15.75" customHeight="1">
      <c r="A171" s="502" t="s">
        <v>2718</v>
      </c>
      <c r="B171" s="503" t="s">
        <v>5700</v>
      </c>
      <c r="C171" s="504">
        <v>401101.99</v>
      </c>
      <c r="H171" s="398">
        <v>296589</v>
      </c>
      <c r="I171" s="505">
        <v>1091161.55</v>
      </c>
      <c r="N171" s="398">
        <v>9268978</v>
      </c>
      <c r="O171" s="398" t="s">
        <v>5701</v>
      </c>
      <c r="P171" s="505">
        <v>0</v>
      </c>
    </row>
    <row r="172" spans="1:16" ht="15.75" customHeight="1">
      <c r="A172" s="502" t="s">
        <v>1258</v>
      </c>
      <c r="B172" s="503" t="s">
        <v>5499</v>
      </c>
      <c r="C172" s="504">
        <v>398969.68</v>
      </c>
      <c r="H172" s="398">
        <v>376731</v>
      </c>
      <c r="I172" s="505">
        <v>226255.09</v>
      </c>
      <c r="N172" s="398">
        <v>2503816</v>
      </c>
      <c r="O172" s="398" t="s">
        <v>5547</v>
      </c>
      <c r="P172" s="505">
        <v>19970.5</v>
      </c>
    </row>
    <row r="173" spans="1:16" ht="15.75" customHeight="1">
      <c r="A173" s="502" t="s">
        <v>2836</v>
      </c>
      <c r="B173" s="503" t="s">
        <v>5702</v>
      </c>
      <c r="C173" s="504">
        <v>397916.86</v>
      </c>
      <c r="H173" s="398">
        <v>253486</v>
      </c>
      <c r="I173" s="398">
        <v>372.19</v>
      </c>
      <c r="N173" s="398">
        <v>9020656</v>
      </c>
      <c r="O173" s="398" t="s">
        <v>5703</v>
      </c>
      <c r="P173" s="505">
        <v>0</v>
      </c>
    </row>
    <row r="174" spans="1:16" ht="15.75" customHeight="1">
      <c r="A174" s="502" t="s">
        <v>1288</v>
      </c>
      <c r="B174" s="503" t="s">
        <v>5594</v>
      </c>
      <c r="C174" s="504">
        <v>397660.83</v>
      </c>
      <c r="H174" s="398">
        <v>35132</v>
      </c>
      <c r="I174" s="398">
        <v>397.51</v>
      </c>
      <c r="N174" s="398">
        <v>4695301</v>
      </c>
      <c r="O174" s="398" t="s">
        <v>5704</v>
      </c>
      <c r="P174" s="505">
        <v>0</v>
      </c>
    </row>
    <row r="175" spans="1:16" ht="15.75" customHeight="1">
      <c r="A175" s="502" t="s">
        <v>1845</v>
      </c>
      <c r="B175" s="503" t="s">
        <v>5705</v>
      </c>
      <c r="C175" s="504">
        <v>388584.62</v>
      </c>
      <c r="H175" s="398">
        <v>378873</v>
      </c>
      <c r="I175" s="505">
        <v>2955.19</v>
      </c>
      <c r="N175" s="398">
        <v>5182986</v>
      </c>
      <c r="O175" s="398" t="s">
        <v>5706</v>
      </c>
      <c r="P175" s="505">
        <v>0</v>
      </c>
    </row>
    <row r="176" spans="1:16" ht="15.75" customHeight="1">
      <c r="A176" s="502" t="s">
        <v>2547</v>
      </c>
      <c r="B176" s="503" t="s">
        <v>5629</v>
      </c>
      <c r="C176" s="504">
        <v>387339.47</v>
      </c>
      <c r="H176" s="398">
        <v>378997</v>
      </c>
      <c r="I176" s="505">
        <v>0</v>
      </c>
      <c r="N176" s="398">
        <v>7012555</v>
      </c>
      <c r="O176" s="398" t="s">
        <v>5679</v>
      </c>
      <c r="P176" s="505">
        <v>0</v>
      </c>
    </row>
    <row r="177" spans="1:16" ht="15.75" customHeight="1">
      <c r="A177" s="502" t="s">
        <v>1221</v>
      </c>
      <c r="B177" s="503" t="s">
        <v>5707</v>
      </c>
      <c r="C177" s="504">
        <v>382553.13</v>
      </c>
      <c r="H177" s="398">
        <v>48619</v>
      </c>
      <c r="I177" s="398">
        <v>0</v>
      </c>
      <c r="N177" s="398">
        <v>4587723</v>
      </c>
      <c r="O177" s="398" t="s">
        <v>5626</v>
      </c>
      <c r="P177" s="505">
        <v>0</v>
      </c>
    </row>
    <row r="178" spans="1:16" ht="15.75" customHeight="1">
      <c r="A178" s="502" t="s">
        <v>2465</v>
      </c>
      <c r="B178" s="503" t="s">
        <v>5708</v>
      </c>
      <c r="C178" s="504">
        <v>381677.6</v>
      </c>
      <c r="H178" s="398">
        <v>85179</v>
      </c>
      <c r="I178" s="398">
        <v>0</v>
      </c>
      <c r="N178" s="398">
        <v>260123</v>
      </c>
      <c r="O178" s="398" t="s">
        <v>5709</v>
      </c>
      <c r="P178" s="505">
        <v>0</v>
      </c>
    </row>
    <row r="179" spans="1:16" ht="15.75" customHeight="1">
      <c r="A179" s="502" t="s">
        <v>2218</v>
      </c>
      <c r="B179" s="503" t="s">
        <v>5579</v>
      </c>
      <c r="C179" s="504">
        <v>381269.54</v>
      </c>
      <c r="H179" s="398">
        <v>334022</v>
      </c>
      <c r="I179" s="398">
        <v>0</v>
      </c>
      <c r="N179" s="398">
        <v>5958737</v>
      </c>
      <c r="O179" s="398" t="s">
        <v>5710</v>
      </c>
      <c r="P179" s="505">
        <v>0</v>
      </c>
    </row>
    <row r="180" spans="1:16" ht="15.75" customHeight="1">
      <c r="A180" s="502" t="s">
        <v>591</v>
      </c>
      <c r="B180" s="503" t="s">
        <v>5449</v>
      </c>
      <c r="C180" s="504">
        <v>376945.78</v>
      </c>
      <c r="H180" s="398">
        <v>338425</v>
      </c>
      <c r="I180" s="398">
        <v>173.81</v>
      </c>
      <c r="N180" s="398">
        <v>218909</v>
      </c>
      <c r="O180" s="398" t="s">
        <v>5711</v>
      </c>
      <c r="P180" s="505">
        <v>0</v>
      </c>
    </row>
    <row r="181" spans="1:16" ht="15.75" customHeight="1">
      <c r="A181" s="502" t="s">
        <v>1111</v>
      </c>
      <c r="B181" s="503" t="s">
        <v>5712</v>
      </c>
      <c r="C181" s="504">
        <v>373101.52</v>
      </c>
      <c r="H181" s="398">
        <v>450254</v>
      </c>
      <c r="I181" s="398">
        <v>0</v>
      </c>
      <c r="N181" s="398">
        <v>8039639</v>
      </c>
      <c r="O181" s="398" t="s">
        <v>5713</v>
      </c>
      <c r="P181" s="505">
        <v>0</v>
      </c>
    </row>
    <row r="182" spans="1:16" ht="15.75" customHeight="1">
      <c r="A182" s="502" t="s">
        <v>1209</v>
      </c>
      <c r="B182" s="503" t="s">
        <v>5714</v>
      </c>
      <c r="C182" s="504">
        <v>371610.32</v>
      </c>
      <c r="H182" s="398">
        <v>362762</v>
      </c>
      <c r="I182" s="398">
        <v>0</v>
      </c>
      <c r="N182" s="398">
        <v>396107</v>
      </c>
      <c r="O182" s="398" t="s">
        <v>5715</v>
      </c>
      <c r="P182" s="505">
        <v>81715.48</v>
      </c>
    </row>
    <row r="183" spans="1:16" ht="15.75" customHeight="1">
      <c r="A183" s="502" t="s">
        <v>829</v>
      </c>
      <c r="B183" s="503" t="s">
        <v>5716</v>
      </c>
      <c r="C183" s="504">
        <v>369299.75</v>
      </c>
      <c r="H183" s="398">
        <v>45860</v>
      </c>
      <c r="I183" s="398">
        <v>0</v>
      </c>
      <c r="N183" s="398">
        <v>2009210</v>
      </c>
      <c r="O183" s="398" t="s">
        <v>5717</v>
      </c>
      <c r="P183" s="505">
        <v>193722.32</v>
      </c>
    </row>
    <row r="184" spans="1:16" ht="15.75" customHeight="1">
      <c r="A184" s="502" t="s">
        <v>905</v>
      </c>
      <c r="B184" s="503" t="s">
        <v>5423</v>
      </c>
      <c r="C184" s="504">
        <v>369103.38</v>
      </c>
      <c r="H184" s="398">
        <v>445690</v>
      </c>
      <c r="I184" s="505">
        <v>4325.7</v>
      </c>
      <c r="N184" s="398">
        <v>2284049</v>
      </c>
      <c r="O184" s="398" t="s">
        <v>5718</v>
      </c>
      <c r="P184" s="505">
        <v>5249.61</v>
      </c>
    </row>
    <row r="185" spans="1:16" ht="15.75" customHeight="1">
      <c r="A185" s="502" t="s">
        <v>647</v>
      </c>
      <c r="B185" s="503" t="s">
        <v>5719</v>
      </c>
      <c r="C185" s="504">
        <v>364666.74</v>
      </c>
      <c r="H185" s="398">
        <v>86748</v>
      </c>
      <c r="I185" s="505">
        <v>92182.15</v>
      </c>
      <c r="N185" s="398">
        <v>3353688</v>
      </c>
      <c r="O185" s="398" t="s">
        <v>5720</v>
      </c>
      <c r="P185" s="505">
        <v>0</v>
      </c>
    </row>
    <row r="186" spans="1:16" ht="15.75" customHeight="1">
      <c r="A186" s="502" t="s">
        <v>826</v>
      </c>
      <c r="B186" s="503" t="s">
        <v>5721</v>
      </c>
      <c r="C186" s="504">
        <v>355068.74</v>
      </c>
      <c r="H186" s="398">
        <v>582189</v>
      </c>
      <c r="I186" s="398">
        <v>0</v>
      </c>
      <c r="N186" s="398">
        <v>4648767</v>
      </c>
      <c r="O186" s="398" t="s">
        <v>5722</v>
      </c>
      <c r="P186" s="505">
        <v>0</v>
      </c>
    </row>
    <row r="187" spans="1:16" ht="15.75" customHeight="1">
      <c r="A187" s="502" t="s">
        <v>1709</v>
      </c>
      <c r="B187" s="503" t="s">
        <v>5723</v>
      </c>
      <c r="C187" s="504">
        <v>354861.56</v>
      </c>
      <c r="H187" s="398">
        <v>34745</v>
      </c>
      <c r="I187" s="398">
        <v>0</v>
      </c>
      <c r="N187" s="398">
        <v>2536076</v>
      </c>
      <c r="O187" s="398" t="s">
        <v>5724</v>
      </c>
      <c r="P187" s="505">
        <v>0</v>
      </c>
    </row>
    <row r="188" spans="1:16" ht="15.75" customHeight="1">
      <c r="A188" s="502" t="s">
        <v>1773</v>
      </c>
      <c r="B188" s="503" t="s">
        <v>5687</v>
      </c>
      <c r="C188" s="504">
        <v>354337.72</v>
      </c>
      <c r="H188" s="398">
        <v>453470</v>
      </c>
      <c r="I188" s="398">
        <v>0</v>
      </c>
      <c r="N188" s="398">
        <v>2004579</v>
      </c>
      <c r="O188" s="398" t="s">
        <v>5676</v>
      </c>
      <c r="P188" s="505">
        <v>21729.06</v>
      </c>
    </row>
    <row r="189" spans="1:16" ht="15.75" customHeight="1">
      <c r="A189" s="502" t="s">
        <v>1756</v>
      </c>
      <c r="B189" s="503" t="s">
        <v>5725</v>
      </c>
      <c r="C189" s="504">
        <v>353357.14</v>
      </c>
      <c r="H189" s="398">
        <v>424158</v>
      </c>
      <c r="I189" s="398">
        <v>0</v>
      </c>
      <c r="N189" s="398">
        <v>2204868</v>
      </c>
      <c r="O189" s="398" t="s">
        <v>5726</v>
      </c>
      <c r="P189" s="505">
        <v>0</v>
      </c>
    </row>
    <row r="190" spans="1:16" ht="15.75" customHeight="1">
      <c r="A190" s="502" t="s">
        <v>1358</v>
      </c>
      <c r="B190" s="503" t="s">
        <v>5727</v>
      </c>
      <c r="C190" s="504">
        <v>351334.9</v>
      </c>
      <c r="H190" s="398">
        <v>343714</v>
      </c>
      <c r="I190" s="398">
        <v>0</v>
      </c>
      <c r="N190" s="398">
        <v>4679169</v>
      </c>
      <c r="O190" s="398" t="s">
        <v>5428</v>
      </c>
      <c r="P190" s="505">
        <v>0</v>
      </c>
    </row>
    <row r="191" spans="1:16" ht="15.75" customHeight="1">
      <c r="A191" s="502" t="s">
        <v>2288</v>
      </c>
      <c r="B191" s="503" t="s">
        <v>5512</v>
      </c>
      <c r="C191" s="504">
        <v>351069.96</v>
      </c>
      <c r="H191" s="398">
        <v>459540</v>
      </c>
      <c r="I191" s="398">
        <v>0</v>
      </c>
      <c r="N191" s="398">
        <v>5975647</v>
      </c>
      <c r="O191" s="398" t="s">
        <v>5728</v>
      </c>
      <c r="P191" s="505">
        <v>0</v>
      </c>
    </row>
    <row r="192" spans="1:16" ht="15.75" customHeight="1">
      <c r="A192" s="502" t="s">
        <v>1648</v>
      </c>
      <c r="B192" s="503" t="s">
        <v>5729</v>
      </c>
      <c r="C192" s="504">
        <v>350784.81</v>
      </c>
      <c r="H192" s="398">
        <v>34113</v>
      </c>
      <c r="I192" s="505">
        <v>122210.9</v>
      </c>
      <c r="N192" s="398">
        <v>3360893</v>
      </c>
      <c r="O192" s="398" t="s">
        <v>5730</v>
      </c>
      <c r="P192" s="505">
        <v>0</v>
      </c>
    </row>
    <row r="193" spans="1:16" ht="15.75" customHeight="1">
      <c r="A193" s="502" t="s">
        <v>676</v>
      </c>
      <c r="B193" s="503" t="s">
        <v>5731</v>
      </c>
      <c r="C193" s="504">
        <v>349590.16</v>
      </c>
      <c r="H193" s="398">
        <v>32948</v>
      </c>
      <c r="I193" s="505">
        <v>624503.43999999994</v>
      </c>
      <c r="N193" s="398">
        <v>4556454</v>
      </c>
      <c r="O193" s="398" t="s">
        <v>5732</v>
      </c>
      <c r="P193" s="505">
        <v>0</v>
      </c>
    </row>
    <row r="194" spans="1:16" ht="15.75" customHeight="1">
      <c r="A194" s="502" t="s">
        <v>896</v>
      </c>
      <c r="B194" s="503" t="s">
        <v>5733</v>
      </c>
      <c r="C194" s="504">
        <v>349482.15</v>
      </c>
      <c r="H194" s="398">
        <v>738272</v>
      </c>
      <c r="I194" s="505">
        <v>59474.91</v>
      </c>
      <c r="N194" s="398">
        <v>5146477</v>
      </c>
      <c r="O194" s="398" t="s">
        <v>5734</v>
      </c>
      <c r="P194" s="505">
        <v>23752.55</v>
      </c>
    </row>
    <row r="195" spans="1:16" ht="15.75" customHeight="1">
      <c r="A195" s="502" t="s">
        <v>2777</v>
      </c>
      <c r="B195" s="503" t="s">
        <v>5735</v>
      </c>
      <c r="C195" s="504">
        <v>345565.45</v>
      </c>
      <c r="H195" s="398">
        <v>32311</v>
      </c>
      <c r="I195" s="398">
        <v>0</v>
      </c>
      <c r="N195" s="398">
        <v>4695581</v>
      </c>
      <c r="O195" s="398" t="s">
        <v>5736</v>
      </c>
      <c r="P195" s="505">
        <v>0</v>
      </c>
    </row>
    <row r="196" spans="1:16" ht="15.75" customHeight="1">
      <c r="A196" s="502" t="s">
        <v>273</v>
      </c>
      <c r="B196" s="503" t="s">
        <v>5737</v>
      </c>
      <c r="C196" s="504">
        <v>340611.3</v>
      </c>
      <c r="H196" s="398">
        <v>476032</v>
      </c>
      <c r="I196" s="398">
        <v>0</v>
      </c>
      <c r="N196" s="398">
        <v>3403198</v>
      </c>
      <c r="O196" s="398" t="s">
        <v>5738</v>
      </c>
      <c r="P196" s="505">
        <v>0</v>
      </c>
    </row>
    <row r="197" spans="1:16" ht="15.75" customHeight="1">
      <c r="A197" s="502" t="s">
        <v>869</v>
      </c>
      <c r="B197" s="503" t="s">
        <v>5739</v>
      </c>
      <c r="C197" s="504">
        <v>338799.4</v>
      </c>
      <c r="H197" s="398">
        <v>32250</v>
      </c>
      <c r="I197" s="398">
        <v>0</v>
      </c>
      <c r="N197" s="398">
        <v>2694253</v>
      </c>
      <c r="O197" s="398" t="s">
        <v>5740</v>
      </c>
      <c r="P197" s="505">
        <v>564364.79</v>
      </c>
    </row>
    <row r="198" spans="1:16" ht="15.75" customHeight="1">
      <c r="A198" s="502" t="s">
        <v>1413</v>
      </c>
      <c r="B198" s="503" t="s">
        <v>5741</v>
      </c>
      <c r="C198" s="504">
        <v>334078.28999999998</v>
      </c>
      <c r="H198" s="398">
        <v>559843</v>
      </c>
      <c r="I198" s="398">
        <v>17.97</v>
      </c>
      <c r="N198" s="398">
        <v>4437315</v>
      </c>
      <c r="O198" s="398" t="s">
        <v>5742</v>
      </c>
      <c r="P198" s="505">
        <v>0</v>
      </c>
    </row>
    <row r="199" spans="1:16" ht="15.75" customHeight="1">
      <c r="A199" s="502" t="s">
        <v>1562</v>
      </c>
      <c r="B199" s="503" t="s">
        <v>5743</v>
      </c>
      <c r="C199" s="504">
        <v>327721.94</v>
      </c>
      <c r="H199" s="398">
        <v>434160</v>
      </c>
      <c r="I199" s="398">
        <v>0</v>
      </c>
      <c r="N199" s="398">
        <v>6604192</v>
      </c>
      <c r="O199" s="398" t="s">
        <v>5744</v>
      </c>
      <c r="P199" s="505">
        <v>0</v>
      </c>
    </row>
    <row r="200" spans="1:16" ht="15.75" customHeight="1">
      <c r="A200" s="502" t="s">
        <v>2481</v>
      </c>
      <c r="B200" s="503" t="s">
        <v>5497</v>
      </c>
      <c r="C200" s="504">
        <v>325929.99</v>
      </c>
      <c r="H200" s="398">
        <v>87493</v>
      </c>
      <c r="I200" s="505">
        <v>83771.100000000006</v>
      </c>
      <c r="N200" s="398">
        <v>1000249</v>
      </c>
      <c r="O200" s="398" t="s">
        <v>5745</v>
      </c>
      <c r="P200" s="505">
        <v>0</v>
      </c>
    </row>
    <row r="201" spans="1:16" ht="15.75" customHeight="1">
      <c r="A201" s="502" t="s">
        <v>5746</v>
      </c>
      <c r="B201" s="503" t="s">
        <v>5747</v>
      </c>
      <c r="C201" s="504">
        <v>324623.82</v>
      </c>
      <c r="H201" s="398">
        <v>459393</v>
      </c>
      <c r="I201" s="398">
        <v>0</v>
      </c>
      <c r="N201" s="398">
        <v>4616618</v>
      </c>
      <c r="O201" s="398" t="s">
        <v>5549</v>
      </c>
      <c r="P201" s="505">
        <v>0</v>
      </c>
    </row>
    <row r="202" spans="1:16" ht="15.75" customHeight="1">
      <c r="A202" s="502" t="s">
        <v>610</v>
      </c>
      <c r="B202" s="503" t="s">
        <v>5449</v>
      </c>
      <c r="C202" s="504">
        <v>323826.40000000002</v>
      </c>
      <c r="H202" s="398">
        <v>612431</v>
      </c>
      <c r="I202" s="398">
        <v>0</v>
      </c>
      <c r="N202" s="398">
        <v>4367434</v>
      </c>
      <c r="O202" s="398" t="s">
        <v>5748</v>
      </c>
      <c r="P202" s="505">
        <v>0</v>
      </c>
    </row>
    <row r="203" spans="1:16" ht="15.75" customHeight="1">
      <c r="A203" s="502" t="s">
        <v>651</v>
      </c>
      <c r="B203" s="503" t="s">
        <v>5749</v>
      </c>
      <c r="C203" s="504">
        <v>321296.2</v>
      </c>
      <c r="H203" s="398">
        <v>38387</v>
      </c>
      <c r="I203" s="398">
        <v>0</v>
      </c>
      <c r="N203" s="398">
        <v>7988957</v>
      </c>
      <c r="O203" s="398" t="s">
        <v>5750</v>
      </c>
      <c r="P203" s="505">
        <v>0</v>
      </c>
    </row>
    <row r="204" spans="1:16" ht="15.75" customHeight="1">
      <c r="A204" s="502" t="s">
        <v>1026</v>
      </c>
      <c r="B204" s="503" t="s">
        <v>5751</v>
      </c>
      <c r="C204" s="504">
        <v>321271.45</v>
      </c>
      <c r="H204" s="398">
        <v>85872</v>
      </c>
      <c r="I204" s="398">
        <v>0</v>
      </c>
      <c r="N204" s="398">
        <v>8089465</v>
      </c>
      <c r="O204" s="398" t="s">
        <v>5752</v>
      </c>
      <c r="P204" s="505">
        <v>0</v>
      </c>
    </row>
    <row r="205" spans="1:16" ht="15.75" customHeight="1">
      <c r="A205" s="502" t="s">
        <v>1917</v>
      </c>
      <c r="B205" s="503" t="s">
        <v>5480</v>
      </c>
      <c r="C205" s="504">
        <v>314184.19</v>
      </c>
      <c r="H205" s="398">
        <v>438274</v>
      </c>
      <c r="I205" s="398">
        <v>0</v>
      </c>
      <c r="N205" s="398">
        <v>96891</v>
      </c>
      <c r="O205" s="398" t="s">
        <v>5496</v>
      </c>
      <c r="P205" s="505">
        <v>0</v>
      </c>
    </row>
    <row r="206" spans="1:16" ht="15.75" customHeight="1">
      <c r="A206" s="502" t="s">
        <v>600</v>
      </c>
      <c r="B206" s="503" t="s">
        <v>5449</v>
      </c>
      <c r="C206" s="504">
        <v>313819.15999999997</v>
      </c>
      <c r="H206" s="398">
        <v>370249</v>
      </c>
      <c r="I206" s="505">
        <v>174150.6</v>
      </c>
      <c r="N206" s="398">
        <v>3643555</v>
      </c>
      <c r="O206" s="398" t="s">
        <v>5753</v>
      </c>
      <c r="P206" s="505">
        <v>0</v>
      </c>
    </row>
    <row r="207" spans="1:16" ht="15.75" customHeight="1">
      <c r="A207" s="502" t="s">
        <v>620</v>
      </c>
      <c r="B207" s="503" t="s">
        <v>5449</v>
      </c>
      <c r="C207" s="504">
        <v>313633.38</v>
      </c>
      <c r="H207" s="398">
        <v>81772</v>
      </c>
      <c r="I207" s="398">
        <v>0</v>
      </c>
      <c r="N207" s="398">
        <v>43315</v>
      </c>
      <c r="O207" s="398" t="s">
        <v>5754</v>
      </c>
      <c r="P207" s="505">
        <v>0</v>
      </c>
    </row>
    <row r="208" spans="1:16" ht="15.75" customHeight="1">
      <c r="A208" s="502" t="s">
        <v>2173</v>
      </c>
      <c r="B208" s="503" t="s">
        <v>5755</v>
      </c>
      <c r="C208" s="504">
        <v>313190.24</v>
      </c>
      <c r="H208" s="398">
        <v>31787</v>
      </c>
      <c r="I208" s="398">
        <v>0</v>
      </c>
      <c r="N208" s="398">
        <v>4551730</v>
      </c>
      <c r="O208" s="398" t="s">
        <v>5756</v>
      </c>
      <c r="P208" s="505">
        <v>0</v>
      </c>
    </row>
    <row r="209" spans="1:16" ht="15.75" customHeight="1">
      <c r="A209" s="502" t="s">
        <v>2752</v>
      </c>
      <c r="B209" s="503" t="s">
        <v>5757</v>
      </c>
      <c r="C209" s="504">
        <v>312171.53999999998</v>
      </c>
      <c r="H209" s="398">
        <v>86818</v>
      </c>
      <c r="I209" s="505">
        <v>128102.7</v>
      </c>
      <c r="N209" s="398">
        <v>3318900</v>
      </c>
      <c r="O209" s="398" t="s">
        <v>5758</v>
      </c>
      <c r="P209" s="505">
        <v>0</v>
      </c>
    </row>
    <row r="210" spans="1:16" ht="15.75" customHeight="1">
      <c r="A210" s="502" t="s">
        <v>458</v>
      </c>
      <c r="B210" s="503" t="s">
        <v>5759</v>
      </c>
      <c r="C210" s="504">
        <v>312167.07</v>
      </c>
      <c r="H210" s="398">
        <v>440078</v>
      </c>
      <c r="I210" s="398">
        <v>0</v>
      </c>
      <c r="N210" s="398">
        <v>5167097</v>
      </c>
      <c r="O210" s="398" t="s">
        <v>5760</v>
      </c>
      <c r="P210" s="505">
        <v>0</v>
      </c>
    </row>
    <row r="211" spans="1:16" ht="15.75" customHeight="1">
      <c r="A211" s="502" t="s">
        <v>1351</v>
      </c>
      <c r="B211" s="503" t="s">
        <v>5761</v>
      </c>
      <c r="C211" s="504">
        <v>311710.15999999997</v>
      </c>
      <c r="H211" s="398">
        <v>88816</v>
      </c>
      <c r="I211" s="398">
        <v>162.79</v>
      </c>
      <c r="N211" s="398">
        <v>4899222</v>
      </c>
      <c r="O211" s="398" t="s">
        <v>5762</v>
      </c>
      <c r="P211" s="505">
        <v>2841.49</v>
      </c>
    </row>
    <row r="212" spans="1:16" ht="15.75" customHeight="1">
      <c r="A212" s="502" t="s">
        <v>771</v>
      </c>
      <c r="B212" s="503" t="s">
        <v>5763</v>
      </c>
      <c r="C212" s="504">
        <v>311424.73</v>
      </c>
      <c r="H212" s="398">
        <v>32407</v>
      </c>
      <c r="I212" s="398">
        <v>0</v>
      </c>
      <c r="N212" s="398">
        <v>490973</v>
      </c>
      <c r="O212" s="398" t="s">
        <v>5764</v>
      </c>
      <c r="P212" s="505">
        <v>0</v>
      </c>
    </row>
    <row r="213" spans="1:16" ht="15.75" customHeight="1">
      <c r="A213" s="502" t="s">
        <v>1321</v>
      </c>
      <c r="B213" s="503" t="s">
        <v>5553</v>
      </c>
      <c r="C213" s="504">
        <v>310419.03999999998</v>
      </c>
      <c r="H213" s="398">
        <v>582421</v>
      </c>
      <c r="I213" s="398">
        <v>0</v>
      </c>
      <c r="N213" s="398">
        <v>3445098</v>
      </c>
      <c r="O213" s="398" t="s">
        <v>5765</v>
      </c>
      <c r="P213" s="505">
        <v>0</v>
      </c>
    </row>
    <row r="214" spans="1:16" ht="15.75" customHeight="1">
      <c r="A214" s="502" t="s">
        <v>1876</v>
      </c>
      <c r="B214" s="503" t="s">
        <v>5506</v>
      </c>
      <c r="C214" s="504">
        <v>309396.03999999998</v>
      </c>
      <c r="H214" s="398">
        <v>358322</v>
      </c>
      <c r="I214" s="398">
        <v>0</v>
      </c>
      <c r="N214" s="398">
        <v>7336791</v>
      </c>
      <c r="O214" s="398" t="s">
        <v>5766</v>
      </c>
      <c r="P214" s="505">
        <v>0</v>
      </c>
    </row>
    <row r="215" spans="1:16" ht="15.75" customHeight="1">
      <c r="A215" s="502" t="s">
        <v>1474</v>
      </c>
      <c r="B215" s="503" t="s">
        <v>5452</v>
      </c>
      <c r="C215" s="504">
        <v>303777</v>
      </c>
      <c r="H215" s="398">
        <v>47922</v>
      </c>
      <c r="I215" s="398">
        <v>0</v>
      </c>
      <c r="N215" s="398">
        <v>3848682</v>
      </c>
      <c r="O215" s="398" t="s">
        <v>5460</v>
      </c>
      <c r="P215" s="505">
        <v>0</v>
      </c>
    </row>
    <row r="216" spans="1:16" ht="15.75" customHeight="1">
      <c r="A216" s="502" t="s">
        <v>1364</v>
      </c>
      <c r="B216" s="503" t="s">
        <v>5767</v>
      </c>
      <c r="C216" s="504">
        <v>302384.90000000002</v>
      </c>
      <c r="H216" s="398">
        <v>577392</v>
      </c>
      <c r="I216" s="398">
        <v>0</v>
      </c>
      <c r="N216" s="398">
        <v>8088158</v>
      </c>
      <c r="O216" s="398" t="s">
        <v>5656</v>
      </c>
      <c r="P216" s="505">
        <v>0</v>
      </c>
    </row>
    <row r="217" spans="1:16" ht="15.75" customHeight="1">
      <c r="A217" s="502" t="s">
        <v>1899</v>
      </c>
      <c r="B217" s="503" t="s">
        <v>5768</v>
      </c>
      <c r="C217" s="504">
        <v>301104.32</v>
      </c>
      <c r="H217" s="398">
        <v>384538</v>
      </c>
      <c r="I217" s="505">
        <v>95469.51</v>
      </c>
      <c r="N217" s="398">
        <v>508722</v>
      </c>
      <c r="O217" s="398" t="s">
        <v>5769</v>
      </c>
      <c r="P217" s="505">
        <v>0</v>
      </c>
    </row>
    <row r="218" spans="1:16" ht="15.75" customHeight="1">
      <c r="A218" s="502" t="s">
        <v>485</v>
      </c>
      <c r="B218" s="503" t="s">
        <v>5770</v>
      </c>
      <c r="C218" s="504">
        <v>300479.28999999998</v>
      </c>
      <c r="H218" s="398">
        <v>576246</v>
      </c>
      <c r="I218" s="398">
        <v>0</v>
      </c>
      <c r="N218" s="398">
        <v>6000381</v>
      </c>
      <c r="O218" s="398" t="s">
        <v>5771</v>
      </c>
      <c r="P218" s="505">
        <v>0</v>
      </c>
    </row>
    <row r="219" spans="1:16" ht="15.75" customHeight="1">
      <c r="A219" s="502" t="s">
        <v>2670</v>
      </c>
      <c r="B219" s="503" t="s">
        <v>5663</v>
      </c>
      <c r="C219" s="504">
        <v>297748.23</v>
      </c>
      <c r="H219" s="398">
        <v>557385</v>
      </c>
      <c r="I219" s="398">
        <v>0</v>
      </c>
      <c r="N219" s="398">
        <v>7046433</v>
      </c>
      <c r="O219" s="398" t="s">
        <v>5529</v>
      </c>
      <c r="P219" s="505">
        <v>0</v>
      </c>
    </row>
    <row r="220" spans="1:16" ht="15.75" customHeight="1">
      <c r="A220" s="502" t="s">
        <v>572</v>
      </c>
      <c r="B220" s="503" t="s">
        <v>5772</v>
      </c>
      <c r="C220" s="504">
        <v>297315.96999999997</v>
      </c>
      <c r="H220" s="398">
        <v>379727</v>
      </c>
      <c r="I220" s="505">
        <v>299970.36</v>
      </c>
      <c r="N220" s="398">
        <v>5635853</v>
      </c>
      <c r="O220" s="398" t="s">
        <v>5773</v>
      </c>
      <c r="P220" s="505">
        <v>0</v>
      </c>
    </row>
    <row r="221" spans="1:16" ht="15.75" customHeight="1">
      <c r="A221" s="502" t="s">
        <v>2114</v>
      </c>
      <c r="B221" s="503" t="s">
        <v>5467</v>
      </c>
      <c r="C221" s="504">
        <v>291430.67</v>
      </c>
      <c r="H221" s="398">
        <v>46143</v>
      </c>
      <c r="I221" s="505">
        <v>1250.83</v>
      </c>
      <c r="N221" s="398">
        <v>4423520</v>
      </c>
      <c r="O221" s="398" t="s">
        <v>5774</v>
      </c>
      <c r="P221" s="505">
        <v>1116.51</v>
      </c>
    </row>
    <row r="222" spans="1:16" ht="15.75" customHeight="1">
      <c r="A222" s="502" t="s">
        <v>2086</v>
      </c>
      <c r="B222" s="503" t="s">
        <v>5775</v>
      </c>
      <c r="C222" s="504">
        <v>290844.23</v>
      </c>
      <c r="H222" s="398">
        <v>443359</v>
      </c>
      <c r="I222" s="398">
        <v>0</v>
      </c>
      <c r="N222" s="398">
        <v>4537910</v>
      </c>
      <c r="O222" s="398" t="s">
        <v>5776</v>
      </c>
      <c r="P222" s="505">
        <v>0</v>
      </c>
    </row>
    <row r="223" spans="1:16" ht="15.75" customHeight="1">
      <c r="A223" s="502" t="s">
        <v>1130</v>
      </c>
      <c r="B223" s="503" t="s">
        <v>5777</v>
      </c>
      <c r="C223" s="504">
        <v>284512.36</v>
      </c>
      <c r="H223" s="398">
        <v>478832</v>
      </c>
      <c r="I223" s="505">
        <v>3379.95</v>
      </c>
      <c r="N223" s="398">
        <v>8118134</v>
      </c>
      <c r="O223" s="398" t="s">
        <v>5778</v>
      </c>
      <c r="P223" s="505">
        <v>0</v>
      </c>
    </row>
    <row r="224" spans="1:16" ht="15.75" customHeight="1">
      <c r="A224" s="502" t="s">
        <v>2298</v>
      </c>
      <c r="B224" s="503" t="s">
        <v>5512</v>
      </c>
      <c r="C224" s="504">
        <v>281260.93</v>
      </c>
      <c r="N224" s="398">
        <v>6879934</v>
      </c>
      <c r="O224" s="398" t="s">
        <v>5779</v>
      </c>
      <c r="P224" s="505">
        <v>139.02000000000001</v>
      </c>
    </row>
    <row r="225" spans="1:16" ht="15.75" customHeight="1">
      <c r="A225" s="502" t="s">
        <v>533</v>
      </c>
      <c r="B225" s="503" t="s">
        <v>5435</v>
      </c>
      <c r="C225" s="504">
        <v>280258.11</v>
      </c>
      <c r="N225" s="398">
        <v>8424056</v>
      </c>
      <c r="O225" s="398" t="s">
        <v>5780</v>
      </c>
      <c r="P225" s="505">
        <v>-5.2</v>
      </c>
    </row>
    <row r="226" spans="1:16" ht="15.75" customHeight="1">
      <c r="A226" s="502" t="s">
        <v>1102</v>
      </c>
      <c r="B226" s="503" t="s">
        <v>5712</v>
      </c>
      <c r="C226" s="504">
        <v>280003.51</v>
      </c>
      <c r="N226" s="398">
        <v>8688674</v>
      </c>
      <c r="O226" s="398" t="s">
        <v>5566</v>
      </c>
      <c r="P226" s="505">
        <v>0</v>
      </c>
    </row>
    <row r="227" spans="1:16" ht="15.75" customHeight="1">
      <c r="A227" s="502" t="s">
        <v>1049</v>
      </c>
      <c r="B227" s="503" t="s">
        <v>5781</v>
      </c>
      <c r="C227" s="504">
        <v>277733.36</v>
      </c>
      <c r="N227" s="398">
        <v>2749522</v>
      </c>
      <c r="O227" s="398" t="s">
        <v>5782</v>
      </c>
      <c r="P227" s="505">
        <v>811595.93</v>
      </c>
    </row>
    <row r="228" spans="1:16" ht="15.75" customHeight="1">
      <c r="A228" s="502" t="s">
        <v>559</v>
      </c>
      <c r="B228" s="503" t="s">
        <v>5783</v>
      </c>
      <c r="C228" s="504">
        <v>276422.3</v>
      </c>
      <c r="N228" s="398">
        <v>2566765</v>
      </c>
      <c r="O228" s="398" t="s">
        <v>5784</v>
      </c>
      <c r="P228" s="505">
        <v>0</v>
      </c>
    </row>
    <row r="229" spans="1:16" ht="15.75" customHeight="1">
      <c r="A229" s="502" t="s">
        <v>446</v>
      </c>
      <c r="B229" s="503" t="s">
        <v>5785</v>
      </c>
      <c r="C229" s="504">
        <v>273894.46000000002</v>
      </c>
      <c r="N229" s="398">
        <v>7998263</v>
      </c>
      <c r="O229" s="398" t="s">
        <v>5786</v>
      </c>
      <c r="P229" s="505">
        <v>0</v>
      </c>
    </row>
    <row r="230" spans="1:16" ht="15.75" customHeight="1">
      <c r="A230" s="502" t="s">
        <v>1370</v>
      </c>
      <c r="B230" s="503" t="s">
        <v>5787</v>
      </c>
      <c r="C230" s="504">
        <v>272363.62</v>
      </c>
      <c r="N230" s="398">
        <v>5947460</v>
      </c>
      <c r="O230" s="398" t="s">
        <v>5788</v>
      </c>
      <c r="P230" s="505">
        <v>0</v>
      </c>
    </row>
    <row r="231" spans="1:16" ht="15.75" customHeight="1">
      <c r="A231" s="502" t="s">
        <v>640</v>
      </c>
      <c r="B231" s="503" t="s">
        <v>5789</v>
      </c>
      <c r="C231" s="504">
        <v>272307.15999999997</v>
      </c>
      <c r="N231" s="398">
        <v>2049496</v>
      </c>
      <c r="O231" s="398" t="s">
        <v>5790</v>
      </c>
      <c r="P231" s="505">
        <v>40645.410000000003</v>
      </c>
    </row>
    <row r="232" spans="1:16" ht="15.75" customHeight="1">
      <c r="A232" s="502" t="s">
        <v>741</v>
      </c>
      <c r="B232" s="503" t="s">
        <v>5791</v>
      </c>
      <c r="C232" s="504">
        <v>266152.02</v>
      </c>
      <c r="N232" s="398">
        <v>2545354</v>
      </c>
      <c r="O232" s="398" t="s">
        <v>5792</v>
      </c>
      <c r="P232" s="505">
        <v>0</v>
      </c>
    </row>
    <row r="233" spans="1:16" ht="15.75" customHeight="1">
      <c r="A233" s="502" t="s">
        <v>2774</v>
      </c>
      <c r="B233" s="503" t="s">
        <v>5793</v>
      </c>
      <c r="C233" s="504">
        <v>261508.16</v>
      </c>
      <c r="N233" s="398">
        <v>4441469</v>
      </c>
      <c r="O233" s="398" t="s">
        <v>5794</v>
      </c>
      <c r="P233" s="505">
        <v>0</v>
      </c>
    </row>
    <row r="234" spans="1:16" ht="15.75" customHeight="1">
      <c r="A234" s="502" t="s">
        <v>872</v>
      </c>
      <c r="B234" s="503" t="s">
        <v>5795</v>
      </c>
      <c r="C234" s="504">
        <v>261422.66</v>
      </c>
      <c r="N234" s="398">
        <v>6675462</v>
      </c>
      <c r="O234" s="398" t="s">
        <v>5796</v>
      </c>
      <c r="P234" s="505">
        <v>0</v>
      </c>
    </row>
    <row r="235" spans="1:16" ht="15.75" customHeight="1">
      <c r="A235" s="502" t="s">
        <v>1726</v>
      </c>
      <c r="B235" s="503" t="s">
        <v>5797</v>
      </c>
      <c r="C235" s="504">
        <v>261302.85</v>
      </c>
      <c r="N235" s="398">
        <v>3412436</v>
      </c>
      <c r="O235" s="398" t="s">
        <v>5798</v>
      </c>
      <c r="P235" s="505">
        <v>0</v>
      </c>
    </row>
    <row r="236" spans="1:16" ht="15.75" customHeight="1">
      <c r="A236" s="502" t="s">
        <v>1642</v>
      </c>
      <c r="B236" s="503" t="s">
        <v>5799</v>
      </c>
      <c r="C236" s="504">
        <v>261102.1</v>
      </c>
      <c r="N236" s="398">
        <v>5183783</v>
      </c>
      <c r="O236" s="398" t="s">
        <v>5800</v>
      </c>
      <c r="P236" s="505">
        <v>0</v>
      </c>
    </row>
    <row r="237" spans="1:16" ht="15.75" customHeight="1">
      <c r="A237" s="502" t="s">
        <v>1906</v>
      </c>
      <c r="B237" s="503" t="s">
        <v>5768</v>
      </c>
      <c r="C237" s="504">
        <v>258505.64</v>
      </c>
      <c r="N237" s="398">
        <v>4460007</v>
      </c>
      <c r="O237" s="398" t="s">
        <v>5801</v>
      </c>
      <c r="P237" s="505">
        <v>0</v>
      </c>
    </row>
    <row r="238" spans="1:16" ht="15.75" customHeight="1">
      <c r="A238" s="502" t="s">
        <v>2252</v>
      </c>
      <c r="B238" s="503" t="s">
        <v>5451</v>
      </c>
      <c r="C238" s="504">
        <v>256914.53</v>
      </c>
      <c r="N238" s="398">
        <v>2218849</v>
      </c>
      <c r="O238" s="398" t="s">
        <v>5802</v>
      </c>
      <c r="P238" s="505">
        <v>0</v>
      </c>
    </row>
    <row r="239" spans="1:16" ht="15.75" customHeight="1">
      <c r="A239" s="502" t="s">
        <v>1240</v>
      </c>
      <c r="B239" s="503" t="s">
        <v>5803</v>
      </c>
      <c r="C239" s="504">
        <v>255097.8</v>
      </c>
      <c r="N239" s="398">
        <v>6065019</v>
      </c>
      <c r="O239" s="398" t="s">
        <v>5804</v>
      </c>
      <c r="P239" s="505">
        <v>0</v>
      </c>
    </row>
    <row r="240" spans="1:16" ht="15.75" customHeight="1">
      <c r="A240" s="502" t="s">
        <v>918</v>
      </c>
      <c r="B240" s="503" t="s">
        <v>5805</v>
      </c>
      <c r="C240" s="504">
        <v>254438.32</v>
      </c>
      <c r="N240" s="398">
        <v>8392987</v>
      </c>
      <c r="O240" s="398" t="s">
        <v>5806</v>
      </c>
      <c r="P240" s="505">
        <v>0</v>
      </c>
    </row>
    <row r="241" spans="1:16" ht="15.75" customHeight="1">
      <c r="A241" s="502" t="s">
        <v>2070</v>
      </c>
      <c r="B241" s="503" t="s">
        <v>5807</v>
      </c>
      <c r="C241" s="504">
        <v>249926.12</v>
      </c>
      <c r="N241" s="398">
        <v>9274292</v>
      </c>
      <c r="O241" s="398" t="s">
        <v>5808</v>
      </c>
      <c r="P241" s="505">
        <v>0</v>
      </c>
    </row>
    <row r="242" spans="1:16" ht="15.75" customHeight="1">
      <c r="A242" s="502" t="s">
        <v>239</v>
      </c>
      <c r="B242" s="503" t="s">
        <v>5809</v>
      </c>
      <c r="C242" s="504">
        <v>249300.04</v>
      </c>
      <c r="N242" s="398">
        <v>4879786</v>
      </c>
      <c r="O242" s="398" t="s">
        <v>5810</v>
      </c>
      <c r="P242" s="505">
        <v>0</v>
      </c>
    </row>
    <row r="243" spans="1:16" ht="15.75" customHeight="1">
      <c r="A243" s="502" t="s">
        <v>2222</v>
      </c>
      <c r="B243" s="503" t="s">
        <v>5579</v>
      </c>
      <c r="C243" s="504">
        <v>248465.65</v>
      </c>
      <c r="N243" s="398">
        <v>4744962</v>
      </c>
      <c r="O243" s="398" t="s">
        <v>5811</v>
      </c>
      <c r="P243" s="505">
        <v>0</v>
      </c>
    </row>
    <row r="244" spans="1:16" ht="15.75" customHeight="1">
      <c r="A244" s="502" t="s">
        <v>765</v>
      </c>
      <c r="B244" s="503" t="s">
        <v>5763</v>
      </c>
      <c r="C244" s="504">
        <v>246726.55</v>
      </c>
      <c r="N244" s="398">
        <v>6456469</v>
      </c>
      <c r="O244" s="398" t="s">
        <v>5812</v>
      </c>
      <c r="P244" s="505">
        <v>643304.71</v>
      </c>
    </row>
    <row r="245" spans="1:16" ht="15.75" customHeight="1">
      <c r="A245" s="502" t="s">
        <v>2631</v>
      </c>
      <c r="B245" s="503" t="s">
        <v>5813</v>
      </c>
      <c r="C245" s="504">
        <v>243324.13</v>
      </c>
      <c r="N245" s="398">
        <v>6493585</v>
      </c>
      <c r="O245" s="398" t="s">
        <v>5814</v>
      </c>
      <c r="P245" s="505">
        <v>0</v>
      </c>
    </row>
    <row r="246" spans="1:16" ht="15.75" customHeight="1">
      <c r="A246" s="502" t="s">
        <v>2770</v>
      </c>
      <c r="B246" s="503" t="s">
        <v>5793</v>
      </c>
      <c r="C246" s="504">
        <v>242705.17</v>
      </c>
      <c r="N246" s="398">
        <v>8104478</v>
      </c>
      <c r="O246" s="398" t="s">
        <v>5815</v>
      </c>
      <c r="P246" s="505">
        <v>0</v>
      </c>
    </row>
    <row r="247" spans="1:16" ht="15.75" customHeight="1">
      <c r="A247" s="502" t="s">
        <v>980</v>
      </c>
      <c r="B247" s="503" t="s">
        <v>5816</v>
      </c>
      <c r="C247" s="504">
        <v>241412.58</v>
      </c>
      <c r="N247" s="398">
        <v>581733</v>
      </c>
      <c r="O247" s="398" t="s">
        <v>5752</v>
      </c>
      <c r="P247" s="505">
        <v>0</v>
      </c>
    </row>
    <row r="248" spans="1:16" ht="15.75" customHeight="1">
      <c r="A248" s="502" t="s">
        <v>2012</v>
      </c>
      <c r="B248" s="503" t="s">
        <v>5817</v>
      </c>
      <c r="C248" s="504">
        <v>235140.43</v>
      </c>
      <c r="N248" s="398">
        <v>4848604</v>
      </c>
      <c r="O248" s="398" t="s">
        <v>5818</v>
      </c>
      <c r="P248" s="505">
        <v>0</v>
      </c>
    </row>
    <row r="249" spans="1:16" ht="15.75" customHeight="1">
      <c r="A249" s="502" t="s">
        <v>1373</v>
      </c>
      <c r="B249" s="503" t="s">
        <v>5819</v>
      </c>
      <c r="C249" s="504">
        <v>234984.87</v>
      </c>
      <c r="N249" s="398">
        <v>8461167</v>
      </c>
      <c r="O249" s="398" t="s">
        <v>5820</v>
      </c>
      <c r="P249" s="505">
        <v>0</v>
      </c>
    </row>
    <row r="250" spans="1:16" ht="15.75" customHeight="1">
      <c r="A250" s="502" t="s">
        <v>2537</v>
      </c>
      <c r="B250" s="503" t="s">
        <v>5821</v>
      </c>
      <c r="C250" s="504">
        <v>232821.19</v>
      </c>
      <c r="N250" s="398">
        <v>2866620</v>
      </c>
      <c r="O250" s="398" t="s">
        <v>5822</v>
      </c>
      <c r="P250" s="505">
        <v>0</v>
      </c>
    </row>
    <row r="251" spans="1:16" ht="15.75" customHeight="1">
      <c r="A251" s="502" t="s">
        <v>1509</v>
      </c>
      <c r="B251" s="503" t="s">
        <v>5452</v>
      </c>
      <c r="C251" s="504">
        <v>231582.84</v>
      </c>
      <c r="N251" s="398">
        <v>4089984</v>
      </c>
      <c r="O251" s="398" t="s">
        <v>5823</v>
      </c>
      <c r="P251" s="505">
        <v>49234.64</v>
      </c>
    </row>
    <row r="252" spans="1:16" ht="15.75" customHeight="1">
      <c r="A252" s="502" t="s">
        <v>1551</v>
      </c>
      <c r="B252" s="503" t="s">
        <v>5824</v>
      </c>
      <c r="C252" s="504">
        <v>229813.76000000001</v>
      </c>
      <c r="N252" s="398">
        <v>4606048</v>
      </c>
      <c r="O252" s="398" t="s">
        <v>5825</v>
      </c>
      <c r="P252" s="505">
        <v>8229.2000000000007</v>
      </c>
    </row>
    <row r="253" spans="1:16" ht="15.75" customHeight="1">
      <c r="A253" s="502" t="s">
        <v>1441</v>
      </c>
      <c r="B253" s="503" t="s">
        <v>5646</v>
      </c>
      <c r="C253" s="504">
        <v>228065.14</v>
      </c>
      <c r="N253" s="398">
        <v>3457906</v>
      </c>
      <c r="O253" s="398" t="s">
        <v>5826</v>
      </c>
      <c r="P253" s="505">
        <v>0</v>
      </c>
    </row>
    <row r="254" spans="1:16" ht="15.75" customHeight="1">
      <c r="A254" s="502" t="s">
        <v>1036</v>
      </c>
      <c r="B254" s="503" t="s">
        <v>5827</v>
      </c>
      <c r="C254" s="504">
        <v>225755.75</v>
      </c>
      <c r="N254" s="398">
        <v>3022313</v>
      </c>
      <c r="O254" s="398" t="s">
        <v>5828</v>
      </c>
      <c r="P254" s="505">
        <v>162129.41</v>
      </c>
    </row>
    <row r="255" spans="1:16" ht="15.75" customHeight="1">
      <c r="A255" s="502" t="s">
        <v>2360</v>
      </c>
      <c r="B255" s="503" t="s">
        <v>5427</v>
      </c>
      <c r="C255" s="504">
        <v>221610.92</v>
      </c>
      <c r="N255" s="398">
        <v>2997463</v>
      </c>
      <c r="O255" s="398" t="s">
        <v>5829</v>
      </c>
      <c r="P255" s="505">
        <v>0</v>
      </c>
    </row>
    <row r="256" spans="1:16" ht="15.75" customHeight="1">
      <c r="A256" s="502" t="s">
        <v>540</v>
      </c>
      <c r="B256" s="503" t="s">
        <v>5435</v>
      </c>
      <c r="C256" s="504">
        <v>219974.49</v>
      </c>
      <c r="N256" s="398">
        <v>5537937</v>
      </c>
      <c r="O256" s="398" t="s">
        <v>5830</v>
      </c>
      <c r="P256" s="505">
        <v>0</v>
      </c>
    </row>
    <row r="257" spans="1:16" ht="15.75" customHeight="1">
      <c r="A257" s="502" t="s">
        <v>2642</v>
      </c>
      <c r="B257" s="503" t="s">
        <v>5831</v>
      </c>
      <c r="C257" s="504">
        <v>217858.73</v>
      </c>
      <c r="N257" s="398">
        <v>4113513</v>
      </c>
      <c r="O257" s="398" t="s">
        <v>5832</v>
      </c>
      <c r="P257" s="505">
        <v>56514.1</v>
      </c>
    </row>
    <row r="258" spans="1:16" ht="15.75" customHeight="1">
      <c r="A258" s="502" t="s">
        <v>2336</v>
      </c>
      <c r="B258" s="503" t="s">
        <v>5495</v>
      </c>
      <c r="C258" s="504">
        <v>215564.97</v>
      </c>
      <c r="N258" s="398">
        <v>4461647</v>
      </c>
      <c r="O258" s="398" t="s">
        <v>5833</v>
      </c>
      <c r="P258" s="505">
        <v>0.01</v>
      </c>
    </row>
    <row r="259" spans="1:16" ht="15.75" customHeight="1">
      <c r="A259" s="502" t="s">
        <v>219</v>
      </c>
      <c r="B259" s="503" t="s">
        <v>5592</v>
      </c>
      <c r="C259" s="504">
        <v>214181.97</v>
      </c>
      <c r="N259" s="398">
        <v>9398037</v>
      </c>
      <c r="O259" s="398" t="s">
        <v>5834</v>
      </c>
      <c r="P259" s="505">
        <v>60916.81</v>
      </c>
    </row>
    <row r="260" spans="1:16" ht="15.75" customHeight="1">
      <c r="A260" s="502" t="s">
        <v>2863</v>
      </c>
      <c r="B260" s="503" t="s">
        <v>5835</v>
      </c>
      <c r="C260" s="504">
        <v>211226.79</v>
      </c>
      <c r="N260" s="398">
        <v>4644940</v>
      </c>
      <c r="O260" s="398" t="s">
        <v>5836</v>
      </c>
      <c r="P260" s="505">
        <v>0</v>
      </c>
    </row>
    <row r="261" spans="1:16" ht="15.75" customHeight="1">
      <c r="A261" s="502" t="s">
        <v>2600</v>
      </c>
      <c r="B261" s="503" t="s">
        <v>5837</v>
      </c>
      <c r="C261" s="504">
        <v>210525.88</v>
      </c>
      <c r="N261" s="398">
        <v>4911406</v>
      </c>
      <c r="O261" s="398" t="s">
        <v>5838</v>
      </c>
      <c r="P261" s="505">
        <v>0</v>
      </c>
    </row>
    <row r="262" spans="1:16" ht="15.75" customHeight="1">
      <c r="A262" s="502" t="s">
        <v>1401</v>
      </c>
      <c r="B262" s="503" t="s">
        <v>5839</v>
      </c>
      <c r="C262" s="504">
        <v>210296.59</v>
      </c>
      <c r="N262" s="398">
        <v>5681841</v>
      </c>
      <c r="O262" s="398" t="s">
        <v>5840</v>
      </c>
      <c r="P262" s="505">
        <v>0</v>
      </c>
    </row>
    <row r="263" spans="1:16" ht="15.75" customHeight="1">
      <c r="A263" s="502" t="s">
        <v>699</v>
      </c>
      <c r="B263" s="503" t="s">
        <v>5841</v>
      </c>
      <c r="C263" s="504">
        <v>208656.11</v>
      </c>
      <c r="N263" s="398">
        <v>2427806</v>
      </c>
      <c r="O263" s="398" t="s">
        <v>5842</v>
      </c>
      <c r="P263" s="505">
        <v>58102.96</v>
      </c>
    </row>
    <row r="264" spans="1:16" ht="15.75" customHeight="1">
      <c r="A264" s="502" t="s">
        <v>2400</v>
      </c>
      <c r="B264" s="503" t="s">
        <v>5843</v>
      </c>
      <c r="C264" s="504">
        <v>206870.52</v>
      </c>
      <c r="N264" s="398">
        <v>4696470</v>
      </c>
      <c r="O264" s="398" t="s">
        <v>5844</v>
      </c>
      <c r="P264" s="505">
        <v>0</v>
      </c>
    </row>
    <row r="265" spans="1:16" ht="15.75" customHeight="1">
      <c r="A265" s="502" t="s">
        <v>1203</v>
      </c>
      <c r="B265" s="503" t="s">
        <v>5845</v>
      </c>
      <c r="C265" s="504">
        <v>206799.82</v>
      </c>
      <c r="N265" s="398">
        <v>3561110</v>
      </c>
      <c r="O265" s="398" t="s">
        <v>5846</v>
      </c>
      <c r="P265" s="505">
        <v>0</v>
      </c>
    </row>
    <row r="266" spans="1:16" ht="15.75" customHeight="1">
      <c r="A266" s="502" t="s">
        <v>1976</v>
      </c>
      <c r="B266" s="503" t="s">
        <v>5429</v>
      </c>
      <c r="C266" s="504">
        <v>205228.66</v>
      </c>
      <c r="N266" s="398">
        <v>8227775</v>
      </c>
      <c r="O266" s="398" t="s">
        <v>5847</v>
      </c>
      <c r="P266" s="505">
        <v>0</v>
      </c>
    </row>
    <row r="267" spans="1:16" ht="15.75" customHeight="1">
      <c r="A267" s="502" t="s">
        <v>512</v>
      </c>
      <c r="B267" s="503" t="s">
        <v>5848</v>
      </c>
      <c r="C267" s="504">
        <v>204839.57</v>
      </c>
      <c r="N267" s="398">
        <v>2129230</v>
      </c>
      <c r="O267" s="398" t="s">
        <v>5849</v>
      </c>
      <c r="P267" s="505">
        <v>0</v>
      </c>
    </row>
    <row r="268" spans="1:16" ht="15.75" customHeight="1">
      <c r="A268" s="502" t="s">
        <v>2314</v>
      </c>
      <c r="B268" s="503" t="s">
        <v>5512</v>
      </c>
      <c r="C268" s="504">
        <v>203926.09</v>
      </c>
      <c r="N268" s="398">
        <v>4656935</v>
      </c>
      <c r="O268" s="398" t="s">
        <v>5850</v>
      </c>
      <c r="P268" s="505">
        <v>0</v>
      </c>
    </row>
    <row r="269" spans="1:16" ht="15.75" customHeight="1">
      <c r="A269" s="502" t="s">
        <v>839</v>
      </c>
      <c r="B269" s="503" t="s">
        <v>5851</v>
      </c>
      <c r="C269" s="504">
        <v>199750.7</v>
      </c>
      <c r="N269" s="398">
        <v>4550421</v>
      </c>
      <c r="O269" s="398" t="s">
        <v>5852</v>
      </c>
      <c r="P269" s="505">
        <v>0</v>
      </c>
    </row>
    <row r="270" spans="1:16" ht="15.75" customHeight="1">
      <c r="A270" s="502" t="s">
        <v>865</v>
      </c>
      <c r="B270" s="503" t="s">
        <v>5853</v>
      </c>
      <c r="C270" s="504">
        <v>197571.78</v>
      </c>
      <c r="N270" s="398">
        <v>3369465</v>
      </c>
      <c r="O270" s="398" t="s">
        <v>5854</v>
      </c>
      <c r="P270" s="505">
        <v>12072.43</v>
      </c>
    </row>
    <row r="271" spans="1:16" ht="15.75" customHeight="1">
      <c r="A271" s="502" t="s">
        <v>2472</v>
      </c>
      <c r="B271" s="503" t="s">
        <v>5855</v>
      </c>
      <c r="C271" s="504">
        <v>195896.75</v>
      </c>
      <c r="N271" s="398">
        <v>7998405</v>
      </c>
      <c r="O271" s="398" t="s">
        <v>5856</v>
      </c>
      <c r="P271" s="505">
        <v>0</v>
      </c>
    </row>
    <row r="272" spans="1:16" ht="15.75" customHeight="1">
      <c r="A272" s="502" t="s">
        <v>2137</v>
      </c>
      <c r="B272" s="503" t="s">
        <v>5857</v>
      </c>
      <c r="C272" s="504">
        <v>188218.43</v>
      </c>
      <c r="N272" s="398">
        <v>7000733</v>
      </c>
      <c r="O272" s="398" t="s">
        <v>5703</v>
      </c>
      <c r="P272" s="505">
        <v>0</v>
      </c>
    </row>
    <row r="273" spans="1:16" ht="15.75" customHeight="1">
      <c r="A273" s="502" t="s">
        <v>2310</v>
      </c>
      <c r="B273" s="503" t="s">
        <v>5512</v>
      </c>
      <c r="C273" s="504">
        <v>187172.68</v>
      </c>
      <c r="N273" s="398">
        <v>5646446</v>
      </c>
      <c r="O273" s="398" t="s">
        <v>5858</v>
      </c>
      <c r="P273" s="505">
        <v>0</v>
      </c>
    </row>
    <row r="274" spans="1:16" ht="15.75" customHeight="1">
      <c r="A274" s="502" t="s">
        <v>606</v>
      </c>
      <c r="B274" s="503" t="s">
        <v>5449</v>
      </c>
      <c r="C274" s="504">
        <v>185739.62</v>
      </c>
      <c r="N274" s="398">
        <v>2931994</v>
      </c>
      <c r="O274" s="398" t="s">
        <v>5859</v>
      </c>
      <c r="P274" s="505">
        <v>84.04</v>
      </c>
    </row>
    <row r="275" spans="1:16" ht="15.75" customHeight="1">
      <c r="A275" s="502" t="s">
        <v>1749</v>
      </c>
      <c r="B275" s="503" t="s">
        <v>5649</v>
      </c>
      <c r="C275" s="504">
        <v>182504.32000000001</v>
      </c>
      <c r="N275" s="398">
        <v>9129986</v>
      </c>
      <c r="O275" s="398" t="s">
        <v>5829</v>
      </c>
      <c r="P275" s="505">
        <v>0</v>
      </c>
    </row>
    <row r="276" spans="1:16" ht="15.75" customHeight="1">
      <c r="A276" s="502" t="s">
        <v>1251</v>
      </c>
      <c r="B276" s="503" t="s">
        <v>5499</v>
      </c>
      <c r="C276" s="504">
        <v>181562.86</v>
      </c>
      <c r="N276" s="398">
        <v>8853992</v>
      </c>
      <c r="O276" s="398" t="s">
        <v>5860</v>
      </c>
      <c r="P276" s="505">
        <v>0</v>
      </c>
    </row>
    <row r="277" spans="1:16" ht="15.75" customHeight="1">
      <c r="A277" s="502" t="s">
        <v>727</v>
      </c>
      <c r="B277" s="503" t="s">
        <v>5861</v>
      </c>
      <c r="C277" s="504">
        <v>181514.5</v>
      </c>
      <c r="N277" s="398">
        <v>6164897</v>
      </c>
      <c r="O277" s="398" t="s">
        <v>5862</v>
      </c>
      <c r="P277" s="505">
        <v>1021.33</v>
      </c>
    </row>
    <row r="278" spans="1:16" ht="15.75" customHeight="1">
      <c r="A278" s="502" t="s">
        <v>2846</v>
      </c>
      <c r="B278" s="503" t="s">
        <v>5863</v>
      </c>
      <c r="C278" s="504">
        <v>180768.1</v>
      </c>
      <c r="N278" s="398">
        <v>522975</v>
      </c>
      <c r="O278" s="398" t="s">
        <v>5864</v>
      </c>
      <c r="P278" s="505">
        <v>388.47</v>
      </c>
    </row>
    <row r="279" spans="1:16" ht="15.75" customHeight="1">
      <c r="A279" s="502" t="s">
        <v>2408</v>
      </c>
      <c r="B279" s="503" t="s">
        <v>5865</v>
      </c>
      <c r="C279" s="504">
        <v>180637.11</v>
      </c>
      <c r="N279" s="398">
        <v>4954616</v>
      </c>
      <c r="O279" s="398" t="s">
        <v>5866</v>
      </c>
      <c r="P279" s="505">
        <v>0</v>
      </c>
    </row>
    <row r="280" spans="1:16" ht="15.75" customHeight="1">
      <c r="A280" s="502" t="s">
        <v>2824</v>
      </c>
      <c r="B280" s="503" t="s">
        <v>5867</v>
      </c>
      <c r="C280" s="504">
        <v>176757.99</v>
      </c>
      <c r="N280" s="398">
        <v>7975707</v>
      </c>
      <c r="O280" s="398" t="s">
        <v>5460</v>
      </c>
      <c r="P280" s="505">
        <v>2897.96</v>
      </c>
    </row>
    <row r="281" spans="1:16" ht="15.75" customHeight="1">
      <c r="A281" s="502" t="s">
        <v>1528</v>
      </c>
      <c r="B281" s="503" t="s">
        <v>5868</v>
      </c>
      <c r="C281" s="504">
        <v>176683.39</v>
      </c>
      <c r="N281" s="398">
        <v>2751241</v>
      </c>
      <c r="O281" s="398" t="s">
        <v>5869</v>
      </c>
      <c r="P281" s="505">
        <v>11896.32</v>
      </c>
    </row>
    <row r="282" spans="1:16" ht="15.75" customHeight="1">
      <c r="A282" s="502" t="s">
        <v>787</v>
      </c>
      <c r="B282" s="503" t="s">
        <v>5870</v>
      </c>
      <c r="C282" s="504">
        <v>173365.3</v>
      </c>
      <c r="N282" s="398">
        <v>6200964</v>
      </c>
      <c r="O282" s="398" t="s">
        <v>5871</v>
      </c>
      <c r="P282" s="505">
        <v>0</v>
      </c>
    </row>
    <row r="283" spans="1:16" ht="15.75" customHeight="1">
      <c r="A283" s="502" t="s">
        <v>2698</v>
      </c>
      <c r="B283" s="503" t="s">
        <v>5872</v>
      </c>
      <c r="C283" s="504">
        <v>172504.06</v>
      </c>
      <c r="N283" s="398">
        <v>3286506</v>
      </c>
      <c r="O283" s="398" t="s">
        <v>4026</v>
      </c>
      <c r="P283" s="505">
        <v>0</v>
      </c>
    </row>
    <row r="284" spans="1:16" ht="15.75" customHeight="1">
      <c r="A284" s="502" t="s">
        <v>1566</v>
      </c>
      <c r="B284" s="503" t="s">
        <v>5873</v>
      </c>
      <c r="C284" s="504">
        <v>168869.98</v>
      </c>
      <c r="N284" s="398">
        <v>495561</v>
      </c>
      <c r="O284" s="398" t="s">
        <v>5045</v>
      </c>
      <c r="P284" s="505">
        <v>8.09</v>
      </c>
    </row>
    <row r="285" spans="1:16" ht="15.75" customHeight="1">
      <c r="A285" s="502" t="s">
        <v>1589</v>
      </c>
      <c r="B285" s="503" t="s">
        <v>5874</v>
      </c>
      <c r="C285" s="504">
        <v>168477.1</v>
      </c>
      <c r="N285" s="398">
        <v>3345620</v>
      </c>
      <c r="O285" s="398" t="s">
        <v>5833</v>
      </c>
      <c r="P285" s="505">
        <v>208597.8</v>
      </c>
    </row>
    <row r="286" spans="1:16" ht="15.75" customHeight="1">
      <c r="A286" s="502" t="s">
        <v>2432</v>
      </c>
      <c r="B286" s="503" t="s">
        <v>5686</v>
      </c>
      <c r="C286" s="504">
        <v>167676.99</v>
      </c>
      <c r="N286" s="398">
        <v>111377</v>
      </c>
      <c r="O286" s="398" t="s">
        <v>5875</v>
      </c>
      <c r="P286" s="505">
        <v>0</v>
      </c>
    </row>
    <row r="287" spans="1:16" ht="15.75" customHeight="1">
      <c r="A287" s="502" t="s">
        <v>1018</v>
      </c>
      <c r="B287" s="503" t="s">
        <v>5876</v>
      </c>
      <c r="C287" s="504">
        <v>167482.76999999999</v>
      </c>
      <c r="N287" s="398">
        <v>1000521</v>
      </c>
      <c r="O287" s="398" t="s">
        <v>5875</v>
      </c>
      <c r="P287" s="505">
        <v>0</v>
      </c>
    </row>
    <row r="288" spans="1:16" ht="15.75" customHeight="1">
      <c r="A288" s="502" t="s">
        <v>316</v>
      </c>
      <c r="B288" s="503" t="s">
        <v>5481</v>
      </c>
      <c r="C288" s="504">
        <v>167128.35999999999</v>
      </c>
      <c r="P288" s="505"/>
    </row>
    <row r="289" spans="1:16" ht="15.75" customHeight="1">
      <c r="A289" s="502" t="s">
        <v>297</v>
      </c>
      <c r="B289" s="503" t="s">
        <v>5481</v>
      </c>
      <c r="C289" s="504">
        <v>166964.72</v>
      </c>
      <c r="P289" s="505"/>
    </row>
    <row r="290" spans="1:16" ht="15.75" customHeight="1">
      <c r="A290" s="502" t="s">
        <v>324</v>
      </c>
      <c r="B290" s="503" t="s">
        <v>5481</v>
      </c>
      <c r="C290" s="504">
        <v>166621.6</v>
      </c>
      <c r="P290" s="505"/>
    </row>
    <row r="291" spans="1:16" ht="15.75" customHeight="1">
      <c r="A291" s="502" t="s">
        <v>2226</v>
      </c>
      <c r="B291" s="503" t="s">
        <v>5579</v>
      </c>
      <c r="C291" s="504">
        <v>165879.87</v>
      </c>
      <c r="P291" s="505"/>
    </row>
    <row r="292" spans="1:16" ht="15.75" customHeight="1">
      <c r="A292" s="502" t="s">
        <v>2821</v>
      </c>
      <c r="B292" s="503" t="s">
        <v>5867</v>
      </c>
      <c r="C292" s="504">
        <v>165663.34</v>
      </c>
      <c r="P292" s="505"/>
    </row>
    <row r="293" spans="1:16" ht="15.75" customHeight="1">
      <c r="A293" s="502" t="s">
        <v>1054</v>
      </c>
      <c r="B293" s="503" t="s">
        <v>5877</v>
      </c>
      <c r="C293" s="504">
        <v>162387.82999999999</v>
      </c>
      <c r="P293" s="505"/>
    </row>
    <row r="294" spans="1:16" ht="15.75" customHeight="1">
      <c r="A294" s="502" t="s">
        <v>2303</v>
      </c>
      <c r="B294" s="503" t="s">
        <v>5512</v>
      </c>
      <c r="C294" s="504">
        <v>161506.71</v>
      </c>
    </row>
    <row r="295" spans="1:16" ht="15.75" customHeight="1">
      <c r="A295" s="502" t="s">
        <v>2179</v>
      </c>
      <c r="B295" s="503" t="s">
        <v>5878</v>
      </c>
      <c r="C295" s="504">
        <v>160267</v>
      </c>
    </row>
    <row r="296" spans="1:16" ht="15.75" customHeight="1">
      <c r="A296" s="502" t="s">
        <v>672</v>
      </c>
      <c r="B296" s="503" t="s">
        <v>5879</v>
      </c>
      <c r="C296" s="504">
        <v>157998.16</v>
      </c>
    </row>
    <row r="297" spans="1:16" ht="15.75" customHeight="1">
      <c r="A297" s="502" t="s">
        <v>1051</v>
      </c>
      <c r="B297" s="503" t="s">
        <v>5880</v>
      </c>
      <c r="C297" s="504">
        <v>155764.54</v>
      </c>
    </row>
    <row r="298" spans="1:16" ht="15.75" customHeight="1">
      <c r="A298" s="502" t="s">
        <v>774</v>
      </c>
      <c r="B298" s="503" t="s">
        <v>5763</v>
      </c>
      <c r="C298" s="504">
        <v>154746.12</v>
      </c>
    </row>
    <row r="299" spans="1:16" ht="15.75" customHeight="1">
      <c r="A299" s="502" t="s">
        <v>972</v>
      </c>
      <c r="B299" s="503" t="s">
        <v>5881</v>
      </c>
      <c r="C299" s="504">
        <v>153749.99</v>
      </c>
    </row>
    <row r="300" spans="1:16" ht="15.75" customHeight="1">
      <c r="A300" s="502" t="s">
        <v>2281</v>
      </c>
      <c r="B300" s="503" t="s">
        <v>5653</v>
      </c>
      <c r="C300" s="504">
        <v>153661.95000000001</v>
      </c>
    </row>
    <row r="301" spans="1:16" ht="15.75" customHeight="1">
      <c r="A301" s="502" t="s">
        <v>1895</v>
      </c>
      <c r="B301" s="503" t="s">
        <v>5768</v>
      </c>
      <c r="C301" s="504">
        <v>153197.1</v>
      </c>
    </row>
    <row r="302" spans="1:16" ht="15.75" customHeight="1">
      <c r="A302" s="502" t="s">
        <v>281</v>
      </c>
      <c r="B302" s="503" t="s">
        <v>5882</v>
      </c>
      <c r="C302" s="504">
        <v>152846.39999999999</v>
      </c>
    </row>
    <row r="303" spans="1:16" ht="15.75" customHeight="1">
      <c r="A303" s="502" t="s">
        <v>2870</v>
      </c>
      <c r="B303" s="503" t="s">
        <v>5883</v>
      </c>
      <c r="C303" s="504">
        <v>151288.16</v>
      </c>
    </row>
    <row r="304" spans="1:16" ht="15.75" customHeight="1">
      <c r="A304" s="502" t="s">
        <v>1872</v>
      </c>
      <c r="B304" s="503" t="s">
        <v>5506</v>
      </c>
      <c r="C304" s="504">
        <v>150678.84</v>
      </c>
    </row>
    <row r="305" spans="1:3" ht="15.75" customHeight="1">
      <c r="A305" s="502" t="s">
        <v>2020</v>
      </c>
      <c r="B305" s="503" t="s">
        <v>5884</v>
      </c>
      <c r="C305" s="504">
        <v>150607.13</v>
      </c>
    </row>
    <row r="306" spans="1:3" ht="15.75" customHeight="1">
      <c r="A306" s="502" t="s">
        <v>1405</v>
      </c>
      <c r="B306" s="503" t="s">
        <v>5885</v>
      </c>
      <c r="C306" s="504">
        <v>148922.18</v>
      </c>
    </row>
    <row r="307" spans="1:3" ht="15.75" customHeight="1">
      <c r="A307" s="502" t="s">
        <v>262</v>
      </c>
      <c r="B307" s="503" t="s">
        <v>5886</v>
      </c>
      <c r="C307" s="504">
        <v>147662.89000000001</v>
      </c>
    </row>
    <row r="308" spans="1:3" ht="15.75" customHeight="1">
      <c r="A308" s="502" t="s">
        <v>1681</v>
      </c>
      <c r="B308" s="503" t="s">
        <v>5887</v>
      </c>
      <c r="C308" s="504">
        <v>147196</v>
      </c>
    </row>
    <row r="309" spans="1:3" ht="15.75" customHeight="1">
      <c r="A309" s="502" t="s">
        <v>1919</v>
      </c>
      <c r="B309" s="503" t="s">
        <v>5480</v>
      </c>
      <c r="C309" s="504">
        <v>146915.79999999999</v>
      </c>
    </row>
    <row r="310" spans="1:3" ht="15.75" customHeight="1">
      <c r="A310" s="502" t="s">
        <v>2628</v>
      </c>
      <c r="B310" s="503" t="s">
        <v>5888</v>
      </c>
      <c r="C310" s="504">
        <v>146317.4</v>
      </c>
    </row>
    <row r="311" spans="1:3" ht="15.75" customHeight="1">
      <c r="A311" s="502" t="s">
        <v>2083</v>
      </c>
      <c r="B311" s="503" t="s">
        <v>5889</v>
      </c>
      <c r="C311" s="504">
        <v>145011.34</v>
      </c>
    </row>
    <row r="312" spans="1:3" ht="15.75" customHeight="1">
      <c r="A312" s="502" t="s">
        <v>235</v>
      </c>
      <c r="B312" s="503" t="s">
        <v>5809</v>
      </c>
      <c r="C312" s="504">
        <v>144963.23000000001</v>
      </c>
    </row>
    <row r="313" spans="1:3" ht="15.75" customHeight="1">
      <c r="A313" s="502" t="s">
        <v>2383</v>
      </c>
      <c r="B313" s="503" t="s">
        <v>5890</v>
      </c>
      <c r="C313" s="504">
        <v>144649.96</v>
      </c>
    </row>
    <row r="314" spans="1:3" ht="15.75" customHeight="1">
      <c r="A314" s="502" t="s">
        <v>2453</v>
      </c>
      <c r="B314" s="503" t="s">
        <v>5599</v>
      </c>
      <c r="C314" s="504">
        <v>143895.94</v>
      </c>
    </row>
    <row r="315" spans="1:3" ht="15.75" customHeight="1">
      <c r="A315" s="502" t="s">
        <v>157</v>
      </c>
      <c r="B315" s="503" t="s">
        <v>5891</v>
      </c>
      <c r="C315" s="504">
        <v>143233.67000000001</v>
      </c>
    </row>
    <row r="316" spans="1:3" ht="15.75" customHeight="1">
      <c r="A316" s="502" t="s">
        <v>1108</v>
      </c>
      <c r="B316" s="503" t="s">
        <v>5712</v>
      </c>
      <c r="C316" s="504">
        <v>143089.37</v>
      </c>
    </row>
    <row r="317" spans="1:3" ht="15.75" customHeight="1">
      <c r="A317" s="502" t="s">
        <v>935</v>
      </c>
      <c r="B317" s="503" t="s">
        <v>5892</v>
      </c>
      <c r="C317" s="504">
        <v>142978.26</v>
      </c>
    </row>
    <row r="318" spans="1:3" ht="15.75" customHeight="1">
      <c r="A318" s="502" t="s">
        <v>2585</v>
      </c>
      <c r="B318" s="503" t="s">
        <v>5893</v>
      </c>
      <c r="C318" s="504">
        <v>142948.68</v>
      </c>
    </row>
    <row r="319" spans="1:3" ht="15.75" customHeight="1">
      <c r="A319" s="502" t="s">
        <v>2357</v>
      </c>
      <c r="B319" s="503" t="s">
        <v>5427</v>
      </c>
      <c r="C319" s="504">
        <v>142399.06</v>
      </c>
    </row>
    <row r="320" spans="1:3" ht="15.75" customHeight="1">
      <c r="A320" s="502" t="s">
        <v>2655</v>
      </c>
      <c r="B320" s="503" t="s">
        <v>5894</v>
      </c>
      <c r="C320" s="504">
        <v>142385.94</v>
      </c>
    </row>
    <row r="321" spans="1:3" ht="15.75" customHeight="1">
      <c r="A321" s="502" t="s">
        <v>1282</v>
      </c>
      <c r="B321" s="503" t="s">
        <v>5594</v>
      </c>
      <c r="C321" s="504">
        <v>142378.84</v>
      </c>
    </row>
    <row r="322" spans="1:3" ht="15.75" customHeight="1">
      <c r="A322" s="502" t="s">
        <v>2239</v>
      </c>
      <c r="B322" s="503" t="s">
        <v>5451</v>
      </c>
      <c r="C322" s="504">
        <v>141830.04</v>
      </c>
    </row>
    <row r="323" spans="1:3" ht="15.75" customHeight="1">
      <c r="A323" s="502" t="s">
        <v>1174</v>
      </c>
      <c r="B323" s="503" t="s">
        <v>5895</v>
      </c>
      <c r="C323" s="504">
        <v>141010.93</v>
      </c>
    </row>
    <row r="324" spans="1:3" ht="15.75" customHeight="1">
      <c r="A324" s="502" t="s">
        <v>1865</v>
      </c>
      <c r="B324" s="503" t="s">
        <v>5506</v>
      </c>
      <c r="C324" s="504">
        <v>140476.03</v>
      </c>
    </row>
    <row r="325" spans="1:3" ht="15.75" customHeight="1">
      <c r="A325" s="502" t="s">
        <v>2009</v>
      </c>
      <c r="B325" s="503" t="s">
        <v>5817</v>
      </c>
      <c r="C325" s="504">
        <v>140163.72</v>
      </c>
    </row>
    <row r="326" spans="1:3" ht="15.75" customHeight="1">
      <c r="A326" s="502" t="s">
        <v>661</v>
      </c>
      <c r="B326" s="503" t="s">
        <v>5896</v>
      </c>
      <c r="C326" s="504">
        <v>139613.75</v>
      </c>
    </row>
    <row r="327" spans="1:3" ht="15.75" customHeight="1">
      <c r="A327" s="502" t="s">
        <v>2692</v>
      </c>
      <c r="B327" s="503" t="s">
        <v>5897</v>
      </c>
      <c r="C327" s="504">
        <v>137717.65</v>
      </c>
    </row>
    <row r="328" spans="1:3" ht="15.75" customHeight="1">
      <c r="A328" s="502" t="s">
        <v>2029</v>
      </c>
      <c r="B328" s="503" t="s">
        <v>5898</v>
      </c>
      <c r="C328" s="504">
        <v>137530.89000000001</v>
      </c>
    </row>
    <row r="329" spans="1:3" ht="15.75" customHeight="1">
      <c r="A329" s="502" t="s">
        <v>1105</v>
      </c>
      <c r="B329" s="503" t="s">
        <v>5712</v>
      </c>
      <c r="C329" s="504">
        <v>136062.22</v>
      </c>
    </row>
    <row r="330" spans="1:3" ht="15.75" customHeight="1">
      <c r="A330" s="502" t="s">
        <v>2530</v>
      </c>
      <c r="B330" s="503" t="s">
        <v>5899</v>
      </c>
      <c r="C330" s="504">
        <v>135334.93</v>
      </c>
    </row>
    <row r="331" spans="1:3" ht="15.75" customHeight="1">
      <c r="A331" s="502" t="s">
        <v>1367</v>
      </c>
      <c r="B331" s="503" t="s">
        <v>5787</v>
      </c>
      <c r="C331" s="504">
        <v>130304.14</v>
      </c>
    </row>
    <row r="332" spans="1:3" ht="15.75" customHeight="1">
      <c r="A332" s="502" t="s">
        <v>2090</v>
      </c>
      <c r="B332" s="503" t="s">
        <v>5900</v>
      </c>
      <c r="C332" s="504">
        <v>129363.43</v>
      </c>
    </row>
    <row r="333" spans="1:3" ht="15.75" customHeight="1">
      <c r="A333" s="502" t="s">
        <v>2212</v>
      </c>
      <c r="B333" s="503" t="s">
        <v>5901</v>
      </c>
      <c r="C333" s="504">
        <v>128694.47</v>
      </c>
    </row>
    <row r="334" spans="1:3" ht="15.75" customHeight="1">
      <c r="A334" s="502" t="s">
        <v>2111</v>
      </c>
      <c r="B334" s="503" t="s">
        <v>5467</v>
      </c>
      <c r="C334" s="504">
        <v>128597.49</v>
      </c>
    </row>
    <row r="335" spans="1:3" ht="15.75" customHeight="1">
      <c r="A335" s="502" t="s">
        <v>853</v>
      </c>
      <c r="B335" s="503" t="s">
        <v>5633</v>
      </c>
      <c r="C335" s="504">
        <v>125610.3</v>
      </c>
    </row>
    <row r="336" spans="1:3" ht="15.75" customHeight="1">
      <c r="A336" s="502" t="s">
        <v>1045</v>
      </c>
      <c r="B336" s="503" t="s">
        <v>5781</v>
      </c>
      <c r="C336" s="504">
        <v>124442.33</v>
      </c>
    </row>
    <row r="337" spans="1:3" ht="15.75" customHeight="1">
      <c r="A337" s="502" t="s">
        <v>1558</v>
      </c>
      <c r="B337" s="503" t="s">
        <v>5902</v>
      </c>
      <c r="C337" s="504">
        <v>122671.9</v>
      </c>
    </row>
    <row r="338" spans="1:3" ht="15.75" customHeight="1">
      <c r="A338" s="502" t="s">
        <v>1788</v>
      </c>
      <c r="B338" s="503" t="s">
        <v>5687</v>
      </c>
      <c r="C338" s="504">
        <v>121632.93</v>
      </c>
    </row>
    <row r="339" spans="1:3" ht="15.75" customHeight="1">
      <c r="A339" s="502" t="s">
        <v>455</v>
      </c>
      <c r="B339" s="503" t="s">
        <v>5903</v>
      </c>
      <c r="C339" s="504">
        <v>120818.36</v>
      </c>
    </row>
    <row r="340" spans="1:3" ht="15.75" customHeight="1">
      <c r="A340" s="502" t="s">
        <v>1513</v>
      </c>
      <c r="B340" s="503" t="s">
        <v>5452</v>
      </c>
      <c r="C340" s="504">
        <v>116253.16</v>
      </c>
    </row>
    <row r="341" spans="1:3" ht="15.75" customHeight="1">
      <c r="A341" s="502" t="s">
        <v>2586</v>
      </c>
      <c r="B341" s="503" t="s">
        <v>5893</v>
      </c>
      <c r="C341" s="504">
        <v>114302.29</v>
      </c>
    </row>
    <row r="342" spans="1:3" ht="15.75" customHeight="1">
      <c r="A342" s="502" t="s">
        <v>5904</v>
      </c>
      <c r="B342" s="503" t="s">
        <v>5905</v>
      </c>
      <c r="C342" s="504">
        <v>113947.1967</v>
      </c>
    </row>
    <row r="343" spans="1:3" ht="15.75" customHeight="1">
      <c r="A343" s="502" t="s">
        <v>2278</v>
      </c>
      <c r="B343" s="503" t="s">
        <v>5653</v>
      </c>
      <c r="C343" s="504">
        <v>113459.22</v>
      </c>
    </row>
    <row r="344" spans="1:3" ht="15.75" customHeight="1">
      <c r="A344" s="502" t="s">
        <v>822</v>
      </c>
      <c r="B344" s="503" t="s">
        <v>5906</v>
      </c>
      <c r="C344" s="504">
        <v>112990.82</v>
      </c>
    </row>
    <row r="345" spans="1:3" ht="15.75" customHeight="1">
      <c r="A345" s="502" t="s">
        <v>1734</v>
      </c>
      <c r="B345" s="503" t="s">
        <v>5493</v>
      </c>
      <c r="C345" s="504">
        <v>111185.66</v>
      </c>
    </row>
    <row r="346" spans="1:3" ht="15.75" customHeight="1">
      <c r="A346" s="502" t="s">
        <v>5907</v>
      </c>
      <c r="B346" s="503" t="s">
        <v>5908</v>
      </c>
      <c r="C346" s="504">
        <v>110987.87</v>
      </c>
    </row>
    <row r="347" spans="1:3" ht="15.75" customHeight="1">
      <c r="A347" s="502" t="s">
        <v>376</v>
      </c>
      <c r="B347" s="503" t="s">
        <v>5474</v>
      </c>
      <c r="C347" s="504">
        <v>109689.94</v>
      </c>
    </row>
    <row r="348" spans="1:3" ht="15.75" customHeight="1">
      <c r="A348" s="502" t="s">
        <v>2765</v>
      </c>
      <c r="B348" s="503" t="s">
        <v>5454</v>
      </c>
      <c r="C348" s="504">
        <v>109116.42</v>
      </c>
    </row>
    <row r="349" spans="1:3" ht="15.75" customHeight="1">
      <c r="A349" s="502" t="s">
        <v>2269</v>
      </c>
      <c r="B349" s="503" t="s">
        <v>5653</v>
      </c>
      <c r="C349" s="504">
        <v>108585.66</v>
      </c>
    </row>
    <row r="350" spans="1:3" ht="15.75" customHeight="1">
      <c r="A350" s="502" t="s">
        <v>1645</v>
      </c>
      <c r="B350" s="503" t="s">
        <v>5729</v>
      </c>
      <c r="C350" s="504">
        <v>107215.67</v>
      </c>
    </row>
    <row r="351" spans="1:3" ht="15.75" customHeight="1">
      <c r="A351" s="502" t="s">
        <v>581</v>
      </c>
      <c r="B351" s="503" t="s">
        <v>5909</v>
      </c>
      <c r="C351" s="504">
        <v>107127.67999999999</v>
      </c>
    </row>
    <row r="352" spans="1:3" ht="15.75" customHeight="1">
      <c r="A352" s="502" t="s">
        <v>2874</v>
      </c>
      <c r="B352" s="503" t="s">
        <v>5910</v>
      </c>
      <c r="C352" s="504">
        <v>105380.02</v>
      </c>
    </row>
    <row r="353" spans="1:3" ht="15.75" customHeight="1">
      <c r="A353" s="502" t="s">
        <v>1825</v>
      </c>
      <c r="B353" s="503" t="s">
        <v>5518</v>
      </c>
      <c r="C353" s="504">
        <v>105097.09</v>
      </c>
    </row>
    <row r="354" spans="1:3" ht="15.75" customHeight="1">
      <c r="A354" s="502" t="s">
        <v>247</v>
      </c>
      <c r="B354" s="503" t="s">
        <v>5886</v>
      </c>
      <c r="C354" s="504">
        <v>104644.94</v>
      </c>
    </row>
    <row r="355" spans="1:3" ht="15.75" customHeight="1">
      <c r="A355" s="502" t="s">
        <v>2540</v>
      </c>
      <c r="B355" s="503" t="s">
        <v>5821</v>
      </c>
      <c r="C355" s="504">
        <v>104465.48</v>
      </c>
    </row>
    <row r="356" spans="1:3" ht="15.75" customHeight="1">
      <c r="A356" s="502" t="s">
        <v>1193</v>
      </c>
      <c r="B356" s="503" t="s">
        <v>5911</v>
      </c>
      <c r="C356" s="504">
        <v>104211.7</v>
      </c>
    </row>
    <row r="357" spans="1:3" ht="15.75" customHeight="1">
      <c r="A357" s="502" t="s">
        <v>1126</v>
      </c>
      <c r="B357" s="503" t="s">
        <v>5912</v>
      </c>
      <c r="C357" s="504">
        <v>104115.16</v>
      </c>
    </row>
    <row r="358" spans="1:3" ht="15.75" customHeight="1">
      <c r="A358" s="502" t="s">
        <v>624</v>
      </c>
      <c r="B358" s="503" t="s">
        <v>5913</v>
      </c>
      <c r="C358" s="504">
        <v>103537.86</v>
      </c>
    </row>
    <row r="359" spans="1:3" ht="15.75" customHeight="1">
      <c r="A359" s="502" t="s">
        <v>28</v>
      </c>
      <c r="B359" s="503" t="s">
        <v>5649</v>
      </c>
      <c r="C359" s="504">
        <v>102672.62</v>
      </c>
    </row>
    <row r="360" spans="1:3" ht="15.75" customHeight="1">
      <c r="A360" s="502" t="s">
        <v>710</v>
      </c>
      <c r="B360" s="503" t="s">
        <v>5524</v>
      </c>
      <c r="C360" s="504">
        <v>102529.54</v>
      </c>
    </row>
    <row r="361" spans="1:3" ht="15.75" customHeight="1">
      <c r="A361" s="502" t="s">
        <v>191</v>
      </c>
      <c r="B361" s="503" t="s">
        <v>5914</v>
      </c>
      <c r="C361" s="504">
        <v>102496.99</v>
      </c>
    </row>
    <row r="362" spans="1:3" ht="15.75" customHeight="1">
      <c r="A362" s="502" t="s">
        <v>1623</v>
      </c>
      <c r="B362" s="503" t="s">
        <v>5540</v>
      </c>
      <c r="C362" s="504">
        <v>101804.49</v>
      </c>
    </row>
    <row r="363" spans="1:3" ht="15.75" customHeight="1">
      <c r="A363" s="502" t="s">
        <v>1122</v>
      </c>
      <c r="B363" s="503" t="s">
        <v>5915</v>
      </c>
      <c r="C363" s="504">
        <v>101190.97</v>
      </c>
    </row>
    <row r="364" spans="1:3" ht="15.75" customHeight="1">
      <c r="A364" s="502" t="s">
        <v>2435</v>
      </c>
      <c r="B364" s="503" t="s">
        <v>5686</v>
      </c>
      <c r="C364" s="504">
        <v>99450.05</v>
      </c>
    </row>
    <row r="365" spans="1:3" ht="15.75" customHeight="1">
      <c r="A365" s="502" t="s">
        <v>333</v>
      </c>
      <c r="B365" s="503" t="s">
        <v>5481</v>
      </c>
      <c r="C365" s="504">
        <v>98748.6</v>
      </c>
    </row>
    <row r="366" spans="1:3" ht="15.75" customHeight="1">
      <c r="A366" s="502" t="s">
        <v>2077</v>
      </c>
      <c r="B366" s="503" t="s">
        <v>5916</v>
      </c>
      <c r="C366" s="504">
        <v>98688.81</v>
      </c>
    </row>
    <row r="367" spans="1:3" ht="15.75" customHeight="1">
      <c r="A367" s="502" t="s">
        <v>2730</v>
      </c>
      <c r="B367" s="503" t="s">
        <v>5605</v>
      </c>
      <c r="C367" s="504">
        <v>98459.56</v>
      </c>
    </row>
    <row r="368" spans="1:3" ht="15.75" customHeight="1">
      <c r="A368" s="502" t="s">
        <v>2417</v>
      </c>
      <c r="B368" s="503" t="s">
        <v>5917</v>
      </c>
      <c r="C368" s="504">
        <v>95713.36</v>
      </c>
    </row>
    <row r="369" spans="1:3" ht="15.75" customHeight="1">
      <c r="A369" s="502" t="s">
        <v>653</v>
      </c>
      <c r="B369" s="503" t="s">
        <v>5749</v>
      </c>
      <c r="C369" s="504">
        <v>95452.98</v>
      </c>
    </row>
    <row r="370" spans="1:3" ht="15.75" customHeight="1">
      <c r="A370" s="502" t="s">
        <v>738</v>
      </c>
      <c r="B370" s="503" t="s">
        <v>5791</v>
      </c>
      <c r="C370" s="504">
        <v>94893.91</v>
      </c>
    </row>
    <row r="371" spans="1:3" ht="15.75" customHeight="1">
      <c r="A371" s="502" t="s">
        <v>2667</v>
      </c>
      <c r="B371" s="503" t="s">
        <v>5663</v>
      </c>
      <c r="C371" s="504">
        <v>94750.58</v>
      </c>
    </row>
    <row r="372" spans="1:3" ht="15.75" customHeight="1">
      <c r="A372" s="502" t="s">
        <v>843</v>
      </c>
      <c r="B372" s="503" t="s">
        <v>5633</v>
      </c>
      <c r="C372" s="504">
        <v>93683.61</v>
      </c>
    </row>
    <row r="373" spans="1:3" ht="15.75" customHeight="1">
      <c r="A373" s="502" t="s">
        <v>555</v>
      </c>
      <c r="B373" s="503" t="s">
        <v>5435</v>
      </c>
      <c r="C373" s="504">
        <v>93253.98</v>
      </c>
    </row>
    <row r="374" spans="1:3" ht="15.75" customHeight="1">
      <c r="A374" s="502" t="s">
        <v>1593</v>
      </c>
      <c r="B374" s="503" t="s">
        <v>5918</v>
      </c>
      <c r="C374" s="504">
        <v>93085.53</v>
      </c>
    </row>
    <row r="375" spans="1:3" ht="15.75" customHeight="1">
      <c r="A375" s="502" t="s">
        <v>1004</v>
      </c>
      <c r="B375" s="503" t="s">
        <v>5919</v>
      </c>
      <c r="C375" s="504">
        <v>91780.87</v>
      </c>
    </row>
    <row r="376" spans="1:3" ht="15.75" customHeight="1">
      <c r="A376" s="502" t="s">
        <v>2000</v>
      </c>
      <c r="B376" s="503" t="s">
        <v>5429</v>
      </c>
      <c r="C376" s="504">
        <v>89761.16</v>
      </c>
    </row>
    <row r="377" spans="1:3" ht="15.75" customHeight="1">
      <c r="A377" s="502" t="s">
        <v>2748</v>
      </c>
      <c r="B377" s="503" t="s">
        <v>5757</v>
      </c>
      <c r="C377" s="504">
        <v>89027.42</v>
      </c>
    </row>
    <row r="378" spans="1:3" ht="15.75" customHeight="1">
      <c r="A378" s="502" t="s">
        <v>181</v>
      </c>
      <c r="B378" s="503" t="s">
        <v>5530</v>
      </c>
      <c r="C378" s="504">
        <v>88737.71</v>
      </c>
    </row>
    <row r="379" spans="1:3" ht="15.75" customHeight="1">
      <c r="A379" s="502" t="s">
        <v>1502</v>
      </c>
      <c r="B379" s="503" t="s">
        <v>5452</v>
      </c>
      <c r="C379" s="504">
        <v>83295.179999999993</v>
      </c>
    </row>
    <row r="380" spans="1:3" ht="15.75" customHeight="1">
      <c r="A380" s="502" t="s">
        <v>5920</v>
      </c>
      <c r="B380" s="503" t="s">
        <v>5481</v>
      </c>
      <c r="C380" s="504">
        <v>82472.710000000006</v>
      </c>
    </row>
    <row r="381" spans="1:3" ht="15.75" customHeight="1">
      <c r="A381" s="502" t="s">
        <v>1376</v>
      </c>
      <c r="B381" s="503" t="s">
        <v>5819</v>
      </c>
      <c r="C381" s="504">
        <v>81316.94</v>
      </c>
    </row>
    <row r="382" spans="1:3" ht="15.75" customHeight="1">
      <c r="A382" s="502" t="s">
        <v>2475</v>
      </c>
      <c r="B382" s="503" t="s">
        <v>5497</v>
      </c>
      <c r="C382" s="504">
        <v>78710.63</v>
      </c>
    </row>
    <row r="383" spans="1:3" ht="15.75" customHeight="1">
      <c r="A383" s="502" t="s">
        <v>2342</v>
      </c>
      <c r="B383" s="503" t="s">
        <v>5666</v>
      </c>
      <c r="C383" s="504">
        <v>78423.87</v>
      </c>
    </row>
    <row r="384" spans="1:3" ht="15.75" customHeight="1">
      <c r="A384" s="502" t="s">
        <v>1578</v>
      </c>
      <c r="B384" s="503" t="s">
        <v>5921</v>
      </c>
      <c r="C384" s="504">
        <v>75084.2</v>
      </c>
    </row>
    <row r="385" spans="1:3" ht="15.75" customHeight="1">
      <c r="A385" s="502" t="s">
        <v>952</v>
      </c>
      <c r="B385" s="503" t="s">
        <v>5892</v>
      </c>
      <c r="C385" s="504">
        <v>74965.55</v>
      </c>
    </row>
    <row r="386" spans="1:3" ht="15.75" customHeight="1">
      <c r="A386" s="502" t="s">
        <v>461</v>
      </c>
      <c r="B386" s="503" t="s">
        <v>5922</v>
      </c>
      <c r="C386" s="504">
        <v>74218.05</v>
      </c>
    </row>
    <row r="387" spans="1:3" ht="15.75" customHeight="1">
      <c r="A387" s="502" t="s">
        <v>2236</v>
      </c>
      <c r="B387" s="503" t="s">
        <v>5579</v>
      </c>
      <c r="C387" s="504">
        <v>74179.12</v>
      </c>
    </row>
    <row r="388" spans="1:3" ht="15.75" customHeight="1">
      <c r="A388" s="502" t="s">
        <v>2733</v>
      </c>
      <c r="B388" s="503" t="s">
        <v>5605</v>
      </c>
      <c r="C388" s="504">
        <v>73776.649999999994</v>
      </c>
    </row>
    <row r="389" spans="1:3" ht="15.75" customHeight="1">
      <c r="A389" s="502" t="s">
        <v>2814</v>
      </c>
      <c r="B389" s="503" t="s">
        <v>5923</v>
      </c>
      <c r="C389" s="504">
        <v>72663.78</v>
      </c>
    </row>
    <row r="390" spans="1:3" ht="15.75" customHeight="1">
      <c r="A390" s="502" t="s">
        <v>810</v>
      </c>
      <c r="B390" s="503" t="s">
        <v>5924</v>
      </c>
      <c r="C390" s="504">
        <v>72065.34</v>
      </c>
    </row>
    <row r="391" spans="1:3" ht="15.75" customHeight="1">
      <c r="A391" s="502" t="s">
        <v>2725</v>
      </c>
      <c r="B391" s="503" t="s">
        <v>5925</v>
      </c>
      <c r="C391" s="504">
        <v>70502.679999999993</v>
      </c>
    </row>
    <row r="392" spans="1:3" ht="15.75" customHeight="1">
      <c r="A392" s="502" t="s">
        <v>1852</v>
      </c>
      <c r="B392" s="503" t="s">
        <v>5926</v>
      </c>
      <c r="C392" s="504">
        <v>69436.929999999993</v>
      </c>
    </row>
    <row r="393" spans="1:3" ht="15.75" customHeight="1">
      <c r="A393" s="502" t="s">
        <v>2499</v>
      </c>
      <c r="B393" s="503" t="s">
        <v>5557</v>
      </c>
      <c r="C393" s="504">
        <v>69291.75</v>
      </c>
    </row>
    <row r="394" spans="1:3" ht="15.75" customHeight="1">
      <c r="A394" s="502" t="s">
        <v>969</v>
      </c>
      <c r="B394" s="503" t="s">
        <v>5881</v>
      </c>
      <c r="C394" s="504">
        <v>66692.2</v>
      </c>
    </row>
    <row r="395" spans="1:3" ht="15.75" customHeight="1">
      <c r="A395" s="502" t="s">
        <v>2649</v>
      </c>
      <c r="B395" s="503" t="s">
        <v>5927</v>
      </c>
      <c r="C395" s="504">
        <v>65568.77</v>
      </c>
    </row>
    <row r="396" spans="1:3" ht="15.75" customHeight="1">
      <c r="A396" s="502" t="s">
        <v>1075</v>
      </c>
      <c r="B396" s="503" t="s">
        <v>5928</v>
      </c>
      <c r="C396" s="504">
        <v>64088.18</v>
      </c>
    </row>
    <row r="397" spans="1:3" ht="15.75" customHeight="1">
      <c r="A397" s="502" t="s">
        <v>2583</v>
      </c>
      <c r="B397" s="503" t="s">
        <v>5893</v>
      </c>
      <c r="C397" s="504">
        <v>64010.53</v>
      </c>
    </row>
    <row r="398" spans="1:3" ht="15.75" customHeight="1">
      <c r="A398" s="502" t="s">
        <v>1071</v>
      </c>
      <c r="B398" s="503" t="s">
        <v>5928</v>
      </c>
      <c r="C398" s="504">
        <v>61325.279999999999</v>
      </c>
    </row>
    <row r="399" spans="1:3" ht="15.75" customHeight="1">
      <c r="A399" s="502" t="s">
        <v>1463</v>
      </c>
      <c r="B399" s="503" t="s">
        <v>5929</v>
      </c>
      <c r="C399" s="504">
        <v>60198.6</v>
      </c>
    </row>
    <row r="400" spans="1:3" ht="15.75" customHeight="1">
      <c r="A400" s="502" t="s">
        <v>643</v>
      </c>
      <c r="B400" s="503" t="s">
        <v>5930</v>
      </c>
      <c r="C400" s="504">
        <v>59915.78</v>
      </c>
    </row>
    <row r="401" spans="1:3" ht="15.75" customHeight="1">
      <c r="A401" s="502" t="s">
        <v>1196</v>
      </c>
      <c r="B401" s="503" t="s">
        <v>5911</v>
      </c>
      <c r="C401" s="504">
        <v>59224.57</v>
      </c>
    </row>
    <row r="402" spans="1:3" ht="15.75" customHeight="1">
      <c r="A402" s="502" t="s">
        <v>2502</v>
      </c>
      <c r="B402" s="503" t="s">
        <v>5557</v>
      </c>
      <c r="C402" s="504">
        <v>59208.800000000003</v>
      </c>
    </row>
    <row r="403" spans="1:3" ht="15.75" customHeight="1">
      <c r="A403" s="502" t="s">
        <v>2576</v>
      </c>
      <c r="B403" s="503" t="s">
        <v>5931</v>
      </c>
      <c r="C403" s="504">
        <v>58169.06</v>
      </c>
    </row>
    <row r="404" spans="1:3" ht="15.75" customHeight="1">
      <c r="A404" s="502" t="s">
        <v>1838</v>
      </c>
      <c r="B404" s="503" t="s">
        <v>5932</v>
      </c>
      <c r="C404" s="504">
        <v>57956.94</v>
      </c>
    </row>
    <row r="405" spans="1:3" ht="15.75" customHeight="1">
      <c r="A405" s="502" t="s">
        <v>1426</v>
      </c>
      <c r="B405" s="503" t="s">
        <v>5646</v>
      </c>
      <c r="C405" s="504">
        <v>54446.55</v>
      </c>
    </row>
    <row r="406" spans="1:3" ht="15.75" customHeight="1">
      <c r="A406" s="502" t="s">
        <v>960</v>
      </c>
      <c r="B406" s="503" t="s">
        <v>5933</v>
      </c>
      <c r="C406" s="504">
        <v>53384.51</v>
      </c>
    </row>
    <row r="407" spans="1:3" ht="15.75" customHeight="1">
      <c r="A407" s="502" t="s">
        <v>893</v>
      </c>
      <c r="B407" s="503" t="s">
        <v>5934</v>
      </c>
      <c r="C407" s="504">
        <v>52606.59</v>
      </c>
    </row>
    <row r="408" spans="1:3" ht="15.75" customHeight="1">
      <c r="A408" s="502" t="s">
        <v>2190</v>
      </c>
      <c r="B408" s="503" t="s">
        <v>5935</v>
      </c>
      <c r="C408" s="504">
        <v>51267.25</v>
      </c>
    </row>
    <row r="409" spans="1:3" ht="15.75" customHeight="1">
      <c r="A409" s="502" t="s">
        <v>1674</v>
      </c>
      <c r="B409" s="503" t="s">
        <v>5936</v>
      </c>
      <c r="C409" s="504">
        <v>50942.84</v>
      </c>
    </row>
    <row r="410" spans="1:3" ht="15.75" customHeight="1">
      <c r="A410" s="502" t="s">
        <v>2781</v>
      </c>
      <c r="B410" s="503" t="s">
        <v>5937</v>
      </c>
      <c r="C410" s="504">
        <v>50406.38</v>
      </c>
    </row>
    <row r="411" spans="1:3" ht="15.75" customHeight="1">
      <c r="A411" s="502" t="s">
        <v>665</v>
      </c>
      <c r="B411" s="503" t="s">
        <v>5879</v>
      </c>
      <c r="C411" s="504">
        <v>50296.04</v>
      </c>
    </row>
    <row r="412" spans="1:3" ht="15.75" customHeight="1">
      <c r="A412" s="502" t="s">
        <v>5938</v>
      </c>
      <c r="B412" s="503" t="s">
        <v>5512</v>
      </c>
      <c r="C412" s="504">
        <v>49353.19</v>
      </c>
    </row>
    <row r="413" spans="1:3" ht="15.75" customHeight="1">
      <c r="A413" s="502" t="s">
        <v>2355</v>
      </c>
      <c r="B413" s="503" t="s">
        <v>5427</v>
      </c>
      <c r="C413" s="504">
        <v>47009.81</v>
      </c>
    </row>
    <row r="414" spans="1:3" ht="15.75" customHeight="1">
      <c r="A414" s="502" t="s">
        <v>1677</v>
      </c>
      <c r="B414" s="503" t="s">
        <v>5936</v>
      </c>
      <c r="C414" s="504">
        <v>46199.7</v>
      </c>
    </row>
    <row r="415" spans="1:3" ht="15.75" customHeight="1">
      <c r="A415" s="502" t="s">
        <v>1199</v>
      </c>
      <c r="B415" s="503" t="s">
        <v>5939</v>
      </c>
      <c r="C415" s="504">
        <v>45069.16</v>
      </c>
    </row>
    <row r="416" spans="1:3" ht="15.75" customHeight="1">
      <c r="A416" s="502" t="s">
        <v>715</v>
      </c>
      <c r="B416" s="503" t="s">
        <v>5524</v>
      </c>
      <c r="C416" s="504">
        <v>44832.21</v>
      </c>
    </row>
    <row r="417" spans="1:3" ht="15.75" customHeight="1">
      <c r="A417" s="502" t="s">
        <v>2058</v>
      </c>
      <c r="B417" s="503" t="s">
        <v>5627</v>
      </c>
      <c r="C417" s="504">
        <v>44775.83</v>
      </c>
    </row>
    <row r="418" spans="1:3" ht="15.75" customHeight="1">
      <c r="A418" s="502" t="s">
        <v>5940</v>
      </c>
      <c r="B418" s="503" t="s">
        <v>5892</v>
      </c>
      <c r="C418" s="504">
        <v>42902.58</v>
      </c>
    </row>
    <row r="419" spans="1:3" ht="15.75" customHeight="1">
      <c r="A419" s="502" t="s">
        <v>2682</v>
      </c>
      <c r="B419" s="503" t="s">
        <v>5941</v>
      </c>
      <c r="C419" s="504">
        <v>40882.230000000003</v>
      </c>
    </row>
    <row r="420" spans="1:3" ht="15.75" customHeight="1">
      <c r="A420" s="502" t="s">
        <v>2491</v>
      </c>
      <c r="B420" s="503" t="s">
        <v>5557</v>
      </c>
      <c r="C420" s="504">
        <v>40321.1</v>
      </c>
    </row>
    <row r="421" spans="1:3" ht="15.75" customHeight="1">
      <c r="A421" s="502" t="s">
        <v>393</v>
      </c>
      <c r="B421" s="503" t="s">
        <v>5942</v>
      </c>
      <c r="C421" s="504">
        <v>40191.160000000003</v>
      </c>
    </row>
    <row r="422" spans="1:3" ht="15.75" customHeight="1">
      <c r="A422" s="502" t="s">
        <v>1635</v>
      </c>
      <c r="B422" s="503" t="s">
        <v>5469</v>
      </c>
      <c r="C422" s="504">
        <v>38688.46</v>
      </c>
    </row>
    <row r="423" spans="1:3" ht="15.75" customHeight="1">
      <c r="A423" s="502" t="s">
        <v>408</v>
      </c>
      <c r="B423" s="503" t="s">
        <v>5943</v>
      </c>
      <c r="C423" s="504">
        <v>37556.14</v>
      </c>
    </row>
    <row r="424" spans="1:3" ht="15.75" customHeight="1">
      <c r="A424" s="502" t="s">
        <v>1613</v>
      </c>
      <c r="B424" s="503" t="s">
        <v>5643</v>
      </c>
      <c r="C424" s="504">
        <v>37285.35</v>
      </c>
    </row>
    <row r="425" spans="1:3" ht="15.75" customHeight="1">
      <c r="A425" s="502" t="s">
        <v>1384</v>
      </c>
      <c r="B425" s="503" t="s">
        <v>5944</v>
      </c>
      <c r="C425" s="504">
        <v>35460.54</v>
      </c>
    </row>
    <row r="426" spans="1:3" ht="15.75" customHeight="1">
      <c r="A426" s="502" t="s">
        <v>2002</v>
      </c>
      <c r="B426" s="503" t="s">
        <v>5945</v>
      </c>
      <c r="C426" s="504">
        <v>35150.9</v>
      </c>
    </row>
    <row r="427" spans="1:3" ht="15.75" customHeight="1">
      <c r="A427" s="502" t="s">
        <v>800</v>
      </c>
      <c r="B427" s="503" t="s">
        <v>5421</v>
      </c>
      <c r="C427" s="504">
        <v>34963.300000000003</v>
      </c>
    </row>
    <row r="428" spans="1:3" ht="15.75" customHeight="1">
      <c r="A428" s="502" t="s">
        <v>2570</v>
      </c>
      <c r="B428" s="503" t="s">
        <v>5946</v>
      </c>
      <c r="C428" s="504">
        <v>34613.440000000002</v>
      </c>
    </row>
    <row r="429" spans="1:3" ht="15.75" customHeight="1">
      <c r="A429" s="502" t="s">
        <v>5947</v>
      </c>
      <c r="B429" s="503" t="s">
        <v>5948</v>
      </c>
      <c r="C429" s="504">
        <v>32334.09</v>
      </c>
    </row>
    <row r="430" spans="1:3" ht="15.75" customHeight="1">
      <c r="A430" s="502" t="s">
        <v>5949</v>
      </c>
      <c r="B430" s="503" t="s">
        <v>5950</v>
      </c>
      <c r="C430" s="504">
        <v>31929.52</v>
      </c>
    </row>
    <row r="431" spans="1:3" ht="15.75" customHeight="1">
      <c r="A431" s="502" t="s">
        <v>2811</v>
      </c>
      <c r="B431" s="503" t="s">
        <v>5923</v>
      </c>
      <c r="C431" s="504">
        <v>30633.7</v>
      </c>
    </row>
    <row r="432" spans="1:3" ht="15.75" customHeight="1">
      <c r="A432" s="502" t="s">
        <v>1237</v>
      </c>
      <c r="B432" s="503" t="s">
        <v>5951</v>
      </c>
      <c r="C432" s="504">
        <v>30459.22</v>
      </c>
    </row>
    <row r="433" spans="1:3" ht="15.75" customHeight="1">
      <c r="A433" s="502" t="s">
        <v>277</v>
      </c>
      <c r="B433" s="503" t="s">
        <v>5952</v>
      </c>
      <c r="C433" s="504">
        <v>30086.720000000001</v>
      </c>
    </row>
    <row r="434" spans="1:3" ht="15.75" customHeight="1">
      <c r="A434" s="502" t="s">
        <v>723</v>
      </c>
      <c r="B434" s="503" t="s">
        <v>5953</v>
      </c>
      <c r="C434" s="504">
        <v>30064.05</v>
      </c>
    </row>
    <row r="435" spans="1:3" ht="15.75" customHeight="1">
      <c r="A435" s="502" t="s">
        <v>383</v>
      </c>
      <c r="B435" s="503" t="s">
        <v>5582</v>
      </c>
      <c r="C435" s="504">
        <v>29966.53</v>
      </c>
    </row>
    <row r="436" spans="1:3" ht="15.75" customHeight="1">
      <c r="A436" s="502" t="s">
        <v>1569</v>
      </c>
      <c r="B436" s="503" t="s">
        <v>5954</v>
      </c>
      <c r="C436" s="504">
        <v>29468.74</v>
      </c>
    </row>
    <row r="437" spans="1:3" ht="15.75" customHeight="1">
      <c r="A437" s="502" t="s">
        <v>813</v>
      </c>
      <c r="B437" s="503" t="s">
        <v>5955</v>
      </c>
      <c r="C437" s="504">
        <v>29439.29</v>
      </c>
    </row>
    <row r="438" spans="1:3" ht="15.75" customHeight="1">
      <c r="A438" s="502" t="s">
        <v>2023</v>
      </c>
      <c r="B438" s="503" t="s">
        <v>5884</v>
      </c>
      <c r="C438" s="504">
        <v>28708.95</v>
      </c>
    </row>
    <row r="439" spans="1:3" ht="15.75" customHeight="1">
      <c r="A439" s="502" t="s">
        <v>1361</v>
      </c>
      <c r="B439" s="503" t="s">
        <v>5956</v>
      </c>
      <c r="C439" s="504">
        <v>28288.57</v>
      </c>
    </row>
    <row r="440" spans="1:3" ht="15.75" customHeight="1">
      <c r="A440" s="502" t="s">
        <v>2148</v>
      </c>
      <c r="B440" s="503" t="s">
        <v>5957</v>
      </c>
      <c r="C440" s="504">
        <v>27939.79</v>
      </c>
    </row>
    <row r="441" spans="1:3" ht="15.75" customHeight="1">
      <c r="A441" s="502" t="s">
        <v>150</v>
      </c>
      <c r="B441" s="503" t="s">
        <v>5891</v>
      </c>
      <c r="C441" s="504">
        <v>25129.32</v>
      </c>
    </row>
    <row r="442" spans="1:3" ht="15.75" customHeight="1">
      <c r="A442" s="502" t="s">
        <v>1167</v>
      </c>
      <c r="B442" s="503" t="s">
        <v>5895</v>
      </c>
      <c r="C442" s="504">
        <v>24811.35</v>
      </c>
    </row>
    <row r="443" spans="1:3" ht="15.75" customHeight="1">
      <c r="A443" s="502" t="s">
        <v>1454</v>
      </c>
      <c r="B443" s="503" t="s">
        <v>5958</v>
      </c>
      <c r="C443" s="504">
        <v>24779.37</v>
      </c>
    </row>
    <row r="444" spans="1:3" ht="15.75" customHeight="1">
      <c r="A444" s="502" t="s">
        <v>2295</v>
      </c>
      <c r="B444" s="503" t="s">
        <v>5512</v>
      </c>
      <c r="C444" s="504">
        <v>24377.9</v>
      </c>
    </row>
    <row r="445" spans="1:3" ht="15.75" customHeight="1">
      <c r="A445" s="502" t="s">
        <v>5959</v>
      </c>
      <c r="B445" s="503" t="s">
        <v>5646</v>
      </c>
      <c r="C445" s="504">
        <v>24365.71</v>
      </c>
    </row>
    <row r="446" spans="1:3" ht="15.75" customHeight="1">
      <c r="A446" s="502" t="s">
        <v>848</v>
      </c>
      <c r="B446" s="503" t="s">
        <v>5633</v>
      </c>
      <c r="C446" s="504">
        <v>23831.47</v>
      </c>
    </row>
    <row r="447" spans="1:3" ht="15.75" customHeight="1">
      <c r="A447" s="502" t="s">
        <v>527</v>
      </c>
      <c r="B447" s="503" t="s">
        <v>5960</v>
      </c>
      <c r="C447" s="504">
        <v>22898.26</v>
      </c>
    </row>
    <row r="448" spans="1:3" ht="15.75" customHeight="1">
      <c r="A448" s="502" t="s">
        <v>361</v>
      </c>
      <c r="B448" s="503" t="s">
        <v>5474</v>
      </c>
      <c r="C448" s="504">
        <v>22366.05</v>
      </c>
    </row>
    <row r="449" spans="1:3" ht="15.75" customHeight="1">
      <c r="A449" s="502" t="s">
        <v>2621</v>
      </c>
      <c r="B449" s="503" t="s">
        <v>5961</v>
      </c>
      <c r="C449" s="504">
        <v>22101.93</v>
      </c>
    </row>
    <row r="450" spans="1:3" ht="15.75" customHeight="1">
      <c r="A450" s="502" t="s">
        <v>2419</v>
      </c>
      <c r="B450" s="503" t="s">
        <v>5962</v>
      </c>
      <c r="C450" s="504">
        <v>21893.13</v>
      </c>
    </row>
    <row r="451" spans="1:3" ht="15.75" customHeight="1">
      <c r="A451" s="502" t="s">
        <v>1812</v>
      </c>
      <c r="B451" s="503" t="s">
        <v>5518</v>
      </c>
      <c r="C451" s="504">
        <v>20619.46</v>
      </c>
    </row>
    <row r="452" spans="1:3" ht="15.75" customHeight="1">
      <c r="A452" s="502" t="s">
        <v>1114</v>
      </c>
      <c r="B452" s="503" t="s">
        <v>5712</v>
      </c>
      <c r="C452" s="504">
        <v>18656.28</v>
      </c>
    </row>
    <row r="453" spans="1:3" ht="15.75" customHeight="1">
      <c r="A453" s="502" t="s">
        <v>2721</v>
      </c>
      <c r="B453" s="503" t="s">
        <v>5925</v>
      </c>
      <c r="C453" s="504">
        <v>18403.79</v>
      </c>
    </row>
    <row r="454" spans="1:3" ht="15.75" customHeight="1">
      <c r="A454" s="502" t="s">
        <v>2031</v>
      </c>
      <c r="B454" s="503" t="s">
        <v>5898</v>
      </c>
      <c r="C454" s="504">
        <v>15258.45</v>
      </c>
    </row>
    <row r="455" spans="1:3" ht="15.75" customHeight="1">
      <c r="A455" s="502" t="s">
        <v>1180</v>
      </c>
      <c r="B455" s="503" t="s">
        <v>5895</v>
      </c>
      <c r="C455" s="504">
        <v>15176.2</v>
      </c>
    </row>
    <row r="456" spans="1:3" ht="15.75" customHeight="1">
      <c r="A456" s="502" t="s">
        <v>2054</v>
      </c>
      <c r="B456" s="503" t="s">
        <v>5627</v>
      </c>
      <c r="C456" s="504">
        <v>13904.99</v>
      </c>
    </row>
    <row r="457" spans="1:3" ht="15.75" customHeight="1">
      <c r="A457" s="502" t="s">
        <v>476</v>
      </c>
      <c r="B457" s="503" t="s">
        <v>5770</v>
      </c>
      <c r="C457" s="504">
        <v>12657.71</v>
      </c>
    </row>
    <row r="458" spans="1:3" ht="15.75" customHeight="1">
      <c r="A458" s="502" t="s">
        <v>518</v>
      </c>
      <c r="B458" s="503" t="s">
        <v>5963</v>
      </c>
      <c r="C458" s="504">
        <v>12492.56</v>
      </c>
    </row>
    <row r="459" spans="1:3" ht="15.75" customHeight="1">
      <c r="A459" s="502" t="s">
        <v>1793</v>
      </c>
      <c r="B459" s="503" t="s">
        <v>5964</v>
      </c>
      <c r="C459" s="504">
        <v>11996.98</v>
      </c>
    </row>
    <row r="460" spans="1:3" ht="15.75" customHeight="1">
      <c r="A460" s="502" t="s">
        <v>508</v>
      </c>
      <c r="B460" s="503" t="s">
        <v>5965</v>
      </c>
      <c r="C460" s="504">
        <v>10634.48</v>
      </c>
    </row>
    <row r="461" spans="1:3" ht="15.75" customHeight="1">
      <c r="A461" s="502" t="s">
        <v>1819</v>
      </c>
      <c r="B461" s="503" t="s">
        <v>5518</v>
      </c>
      <c r="C461" s="504">
        <v>10527.73</v>
      </c>
    </row>
    <row r="462" spans="1:3" ht="15.75" customHeight="1">
      <c r="A462" s="502" t="s">
        <v>1771</v>
      </c>
      <c r="B462" s="503" t="s">
        <v>5687</v>
      </c>
      <c r="C462" s="504">
        <v>10466.98</v>
      </c>
    </row>
    <row r="463" spans="1:3" ht="15.75" customHeight="1">
      <c r="A463" s="502" t="s">
        <v>5966</v>
      </c>
      <c r="B463" s="503" t="s">
        <v>5967</v>
      </c>
      <c r="C463" s="504">
        <v>10462.709999999999</v>
      </c>
    </row>
    <row r="464" spans="1:3" ht="15.75" customHeight="1">
      <c r="A464" s="502" t="s">
        <v>5968</v>
      </c>
      <c r="B464" s="503" t="s">
        <v>5443</v>
      </c>
      <c r="C464" s="504">
        <v>9214.06</v>
      </c>
    </row>
    <row r="465" spans="1:3" ht="15.75" customHeight="1">
      <c r="A465" s="502" t="s">
        <v>5969</v>
      </c>
      <c r="B465" s="503" t="s">
        <v>5970</v>
      </c>
      <c r="C465" s="504">
        <v>8443.73</v>
      </c>
    </row>
    <row r="466" spans="1:3" ht="15.75" customHeight="1">
      <c r="A466" s="502" t="s">
        <v>2785</v>
      </c>
      <c r="B466" s="503" t="s">
        <v>5937</v>
      </c>
      <c r="C466" s="504">
        <v>7782.81</v>
      </c>
    </row>
    <row r="467" spans="1:3" ht="15.75" customHeight="1">
      <c r="A467" s="502" t="s">
        <v>482</v>
      </c>
      <c r="B467" s="503" t="s">
        <v>5770</v>
      </c>
      <c r="C467" s="504">
        <v>7583.97</v>
      </c>
    </row>
    <row r="468" spans="1:3" ht="15.75" customHeight="1">
      <c r="A468" s="502" t="s">
        <v>2676</v>
      </c>
      <c r="B468" s="503" t="s">
        <v>5971</v>
      </c>
      <c r="C468" s="504">
        <v>7178.83</v>
      </c>
    </row>
    <row r="469" spans="1:3" ht="15.75" customHeight="1">
      <c r="A469" s="502" t="s">
        <v>2392</v>
      </c>
      <c r="B469" s="503" t="s">
        <v>5972</v>
      </c>
      <c r="C469" s="504">
        <v>6364.88</v>
      </c>
    </row>
    <row r="470" spans="1:3" ht="15.75" customHeight="1">
      <c r="A470" s="502" t="s">
        <v>5973</v>
      </c>
      <c r="B470" s="503" t="s">
        <v>5449</v>
      </c>
      <c r="C470" s="504">
        <v>5844.59</v>
      </c>
    </row>
    <row r="471" spans="1:3" ht="15.75" customHeight="1">
      <c r="A471" s="502" t="s">
        <v>5974</v>
      </c>
      <c r="B471" s="503" t="s">
        <v>5975</v>
      </c>
      <c r="C471" s="504">
        <v>5634.2</v>
      </c>
    </row>
    <row r="472" spans="1:3" ht="15.75" customHeight="1">
      <c r="A472" s="502" t="s">
        <v>2263</v>
      </c>
      <c r="B472" s="503" t="s">
        <v>5653</v>
      </c>
      <c r="C472" s="504">
        <v>5315.5</v>
      </c>
    </row>
    <row r="473" spans="1:3" ht="15.75" customHeight="1">
      <c r="A473" s="502" t="s">
        <v>5976</v>
      </c>
      <c r="B473" s="503" t="s">
        <v>5977</v>
      </c>
      <c r="C473" s="504">
        <v>5162.1899999999996</v>
      </c>
    </row>
    <row r="474" spans="1:3" ht="15.75" customHeight="1">
      <c r="A474" s="502" t="s">
        <v>171</v>
      </c>
      <c r="B474" s="503" t="s">
        <v>5978</v>
      </c>
      <c r="C474" s="504">
        <v>5031.3900000000003</v>
      </c>
    </row>
    <row r="475" spans="1:3" ht="15.75" customHeight="1">
      <c r="A475" s="502" t="s">
        <v>1688</v>
      </c>
      <c r="B475" s="503" t="s">
        <v>5979</v>
      </c>
      <c r="C475" s="504">
        <v>5022.24</v>
      </c>
    </row>
    <row r="476" spans="1:3" ht="15.75" customHeight="1">
      <c r="A476" s="502" t="s">
        <v>5980</v>
      </c>
      <c r="B476" s="503" t="s">
        <v>5981</v>
      </c>
      <c r="C476" s="504">
        <v>4836.84</v>
      </c>
    </row>
    <row r="477" spans="1:3" ht="15.75" customHeight="1">
      <c r="A477" s="502" t="s">
        <v>1388</v>
      </c>
      <c r="B477" s="503" t="s">
        <v>5982</v>
      </c>
      <c r="C477" s="504">
        <v>4821.43</v>
      </c>
    </row>
    <row r="478" spans="1:3" ht="15.75" customHeight="1">
      <c r="A478" s="502" t="s">
        <v>5983</v>
      </c>
      <c r="B478" s="503" t="s">
        <v>5964</v>
      </c>
      <c r="C478" s="504">
        <v>4743.3900000000003</v>
      </c>
    </row>
    <row r="479" spans="1:3" ht="15.75" customHeight="1">
      <c r="A479" s="502" t="s">
        <v>537</v>
      </c>
      <c r="B479" s="503" t="s">
        <v>5435</v>
      </c>
      <c r="C479" s="504">
        <v>4702.63</v>
      </c>
    </row>
    <row r="480" spans="1:3" ht="15.75" customHeight="1">
      <c r="A480" s="502" t="s">
        <v>2167</v>
      </c>
      <c r="B480" s="503" t="s">
        <v>5984</v>
      </c>
      <c r="C480" s="504">
        <v>4339.87</v>
      </c>
    </row>
    <row r="481" spans="1:3" ht="15.75" customHeight="1">
      <c r="A481" s="502" t="s">
        <v>1291</v>
      </c>
      <c r="B481" s="503" t="s">
        <v>5594</v>
      </c>
      <c r="C481" s="504">
        <v>4292</v>
      </c>
    </row>
    <row r="482" spans="1:3" ht="15.75" customHeight="1">
      <c r="A482" s="502" t="s">
        <v>380</v>
      </c>
      <c r="B482" s="503" t="s">
        <v>5582</v>
      </c>
      <c r="C482" s="504">
        <v>4273.2</v>
      </c>
    </row>
    <row r="483" spans="1:3" ht="15.75" customHeight="1">
      <c r="A483" s="502" t="s">
        <v>5985</v>
      </c>
      <c r="B483" s="503" t="s">
        <v>5614</v>
      </c>
      <c r="C483" s="504">
        <v>4231.1899999999996</v>
      </c>
    </row>
    <row r="484" spans="1:3" ht="15.75" customHeight="1">
      <c r="A484" s="502" t="s">
        <v>846</v>
      </c>
      <c r="B484" s="503" t="s">
        <v>5633</v>
      </c>
      <c r="C484" s="504">
        <v>4118.55</v>
      </c>
    </row>
    <row r="485" spans="1:3" ht="15.75" customHeight="1">
      <c r="A485" s="502" t="s">
        <v>1803</v>
      </c>
      <c r="B485" s="503" t="s">
        <v>5518</v>
      </c>
      <c r="C485" s="504">
        <v>3794.19</v>
      </c>
    </row>
    <row r="486" spans="1:3" ht="15.75" customHeight="1">
      <c r="A486" s="502" t="s">
        <v>5986</v>
      </c>
      <c r="B486" s="503" t="s">
        <v>5512</v>
      </c>
      <c r="C486" s="504">
        <v>3521.78</v>
      </c>
    </row>
    <row r="487" spans="1:3" ht="15.75" customHeight="1">
      <c r="A487" s="502" t="s">
        <v>2326</v>
      </c>
      <c r="B487" s="503" t="s">
        <v>5987</v>
      </c>
      <c r="C487" s="504">
        <v>3189.3</v>
      </c>
    </row>
    <row r="488" spans="1:3" ht="15.75" customHeight="1">
      <c r="A488" s="502" t="s">
        <v>1835</v>
      </c>
      <c r="B488" s="503" t="s">
        <v>5988</v>
      </c>
      <c r="C488" s="504">
        <v>2449.56</v>
      </c>
    </row>
    <row r="489" spans="1:3" ht="15.75" customHeight="1">
      <c r="A489" s="502" t="s">
        <v>928</v>
      </c>
      <c r="B489" s="503" t="s">
        <v>5989</v>
      </c>
      <c r="C489" s="504">
        <v>2247.4</v>
      </c>
    </row>
    <row r="490" spans="1:3" ht="15.75" customHeight="1">
      <c r="A490" s="502" t="s">
        <v>2706</v>
      </c>
      <c r="B490" s="503" t="s">
        <v>5990</v>
      </c>
      <c r="C490" s="504">
        <v>2221.33</v>
      </c>
    </row>
    <row r="491" spans="1:3" ht="15.75" customHeight="1">
      <c r="A491" s="502" t="s">
        <v>2367</v>
      </c>
      <c r="B491" s="503" t="s">
        <v>5427</v>
      </c>
      <c r="C491" s="504">
        <v>2210.2199999999998</v>
      </c>
    </row>
    <row r="492" spans="1:3" ht="15.75" customHeight="1">
      <c r="A492" s="502" t="s">
        <v>5991</v>
      </c>
      <c r="B492" s="503" t="s">
        <v>5992</v>
      </c>
      <c r="C492" s="504">
        <v>1554.86</v>
      </c>
    </row>
    <row r="493" spans="1:3" ht="15.75" customHeight="1">
      <c r="A493" s="502" t="s">
        <v>2833</v>
      </c>
      <c r="B493" s="503" t="s">
        <v>5671</v>
      </c>
      <c r="C493" s="504">
        <v>1554.8</v>
      </c>
    </row>
    <row r="494" spans="1:3" ht="15.75" customHeight="1">
      <c r="A494" s="502" t="s">
        <v>910</v>
      </c>
      <c r="B494" s="503" t="s">
        <v>5423</v>
      </c>
      <c r="C494" s="504">
        <v>1540.12</v>
      </c>
    </row>
    <row r="495" spans="1:3" ht="15.75" customHeight="1">
      <c r="A495" s="502" t="s">
        <v>2411</v>
      </c>
      <c r="B495" s="503" t="s">
        <v>5917</v>
      </c>
      <c r="C495" s="504">
        <v>1359.65</v>
      </c>
    </row>
    <row r="496" spans="1:3" ht="15.75" customHeight="1">
      <c r="A496" s="502" t="s">
        <v>2711</v>
      </c>
      <c r="B496" s="503" t="s">
        <v>5700</v>
      </c>
      <c r="C496" s="504">
        <v>1191</v>
      </c>
    </row>
    <row r="497" spans="1:3" ht="15.75" customHeight="1">
      <c r="A497" s="502" t="s">
        <v>784</v>
      </c>
      <c r="B497" s="503" t="s">
        <v>5870</v>
      </c>
      <c r="C497" s="504">
        <v>1136.08</v>
      </c>
    </row>
    <row r="498" spans="1:3" ht="15.75" customHeight="1">
      <c r="A498" s="502" t="s">
        <v>2363</v>
      </c>
      <c r="B498" s="503" t="s">
        <v>5427</v>
      </c>
      <c r="C498" s="504">
        <v>968.83</v>
      </c>
    </row>
    <row r="499" spans="1:3" ht="15.75" customHeight="1">
      <c r="A499" s="502" t="s">
        <v>1416</v>
      </c>
      <c r="B499" s="503" t="s">
        <v>5993</v>
      </c>
      <c r="C499" s="504">
        <v>932.63</v>
      </c>
    </row>
    <row r="500" spans="1:3" ht="15.75" customHeight="1">
      <c r="A500" s="502" t="s">
        <v>370</v>
      </c>
      <c r="B500" s="503" t="s">
        <v>5474</v>
      </c>
      <c r="C500" s="504">
        <v>911.65</v>
      </c>
    </row>
    <row r="501" spans="1:3" ht="15.75" customHeight="1">
      <c r="A501" s="502" t="s">
        <v>2512</v>
      </c>
      <c r="B501" s="503" t="s">
        <v>5557</v>
      </c>
      <c r="C501" s="504">
        <v>902.31</v>
      </c>
    </row>
    <row r="502" spans="1:3" ht="15.75" customHeight="1">
      <c r="A502" s="502" t="s">
        <v>908</v>
      </c>
      <c r="B502" s="503" t="s">
        <v>5423</v>
      </c>
      <c r="C502" s="504">
        <v>835.1</v>
      </c>
    </row>
    <row r="503" spans="1:3" ht="15.75" customHeight="1">
      <c r="A503" s="502" t="s">
        <v>1133</v>
      </c>
      <c r="B503" s="503" t="s">
        <v>5777</v>
      </c>
      <c r="C503" s="504">
        <v>828.21</v>
      </c>
    </row>
    <row r="504" spans="1:3" ht="15.75" customHeight="1">
      <c r="A504" s="502" t="s">
        <v>2414</v>
      </c>
      <c r="B504" s="503" t="s">
        <v>5917</v>
      </c>
      <c r="C504" s="504">
        <v>787.38</v>
      </c>
    </row>
    <row r="505" spans="1:3" ht="15.75" customHeight="1">
      <c r="A505" s="502" t="s">
        <v>637</v>
      </c>
      <c r="B505" s="503" t="s">
        <v>5994</v>
      </c>
      <c r="C505" s="504">
        <v>758.46</v>
      </c>
    </row>
    <row r="506" spans="1:3" ht="15.75" customHeight="1">
      <c r="A506" s="502" t="s">
        <v>2033</v>
      </c>
      <c r="B506" s="503" t="s">
        <v>5898</v>
      </c>
      <c r="C506" s="504">
        <v>727.83</v>
      </c>
    </row>
    <row r="507" spans="1:3" ht="15.75" customHeight="1">
      <c r="A507" s="502" t="s">
        <v>5995</v>
      </c>
      <c r="B507" s="503" t="s">
        <v>5944</v>
      </c>
      <c r="C507" s="504">
        <v>724.74</v>
      </c>
    </row>
    <row r="508" spans="1:3" ht="15.75" customHeight="1">
      <c r="A508" s="502" t="s">
        <v>5996</v>
      </c>
      <c r="B508" s="503" t="s">
        <v>5997</v>
      </c>
      <c r="C508" s="504">
        <v>711.16</v>
      </c>
    </row>
    <row r="509" spans="1:3" ht="15.75" customHeight="1">
      <c r="A509" s="502" t="s">
        <v>1212</v>
      </c>
      <c r="B509" s="503" t="s">
        <v>5998</v>
      </c>
      <c r="C509" s="504">
        <v>530.04999999999995</v>
      </c>
    </row>
    <row r="510" spans="1:3" ht="15.75" customHeight="1">
      <c r="A510" s="502" t="s">
        <v>1177</v>
      </c>
      <c r="B510" s="503" t="s">
        <v>5895</v>
      </c>
      <c r="C510" s="504">
        <v>511.87</v>
      </c>
    </row>
    <row r="511" spans="1:3" ht="15.75" customHeight="1">
      <c r="A511" s="502" t="s">
        <v>1937</v>
      </c>
      <c r="B511" s="503" t="s">
        <v>5999</v>
      </c>
      <c r="C511" s="504">
        <v>459.65</v>
      </c>
    </row>
    <row r="512" spans="1:3" ht="15.75" customHeight="1">
      <c r="A512" s="502" t="s">
        <v>1409</v>
      </c>
      <c r="B512" s="503" t="s">
        <v>6000</v>
      </c>
      <c r="C512" s="504">
        <v>450.63</v>
      </c>
    </row>
    <row r="513" spans="1:3" ht="15.75" customHeight="1">
      <c r="A513" s="502" t="s">
        <v>1782</v>
      </c>
      <c r="B513" s="503" t="s">
        <v>5687</v>
      </c>
      <c r="C513" s="504">
        <v>421.33</v>
      </c>
    </row>
    <row r="514" spans="1:3" ht="15.75" customHeight="1">
      <c r="A514" s="502" t="s">
        <v>1620</v>
      </c>
      <c r="B514" s="503" t="s">
        <v>5540</v>
      </c>
      <c r="C514" s="504">
        <v>372.27</v>
      </c>
    </row>
    <row r="515" spans="1:3" ht="15.75" customHeight="1">
      <c r="A515" s="502" t="s">
        <v>1423</v>
      </c>
      <c r="B515" s="503" t="s">
        <v>5646</v>
      </c>
      <c r="C515" s="504">
        <v>327.14999999999998</v>
      </c>
    </row>
    <row r="516" spans="1:3" ht="15.75" customHeight="1">
      <c r="A516" s="502" t="s">
        <v>465</v>
      </c>
      <c r="B516" s="503" t="s">
        <v>6001</v>
      </c>
      <c r="C516" s="504">
        <v>310.39999999999998</v>
      </c>
    </row>
    <row r="517" spans="1:3" ht="15.75" customHeight="1">
      <c r="A517" s="502" t="s">
        <v>751</v>
      </c>
      <c r="B517" s="503" t="s">
        <v>6002</v>
      </c>
      <c r="C517" s="504">
        <v>307.14</v>
      </c>
    </row>
    <row r="518" spans="1:3" ht="15.75" customHeight="1">
      <c r="A518" s="502" t="s">
        <v>2135</v>
      </c>
      <c r="B518" s="503" t="s">
        <v>5857</v>
      </c>
      <c r="C518" s="504">
        <v>273.07</v>
      </c>
    </row>
    <row r="519" spans="1:3" ht="15.75" customHeight="1">
      <c r="A519" s="502" t="s">
        <v>1778</v>
      </c>
      <c r="B519" s="503" t="s">
        <v>5687</v>
      </c>
      <c r="C519" s="504">
        <v>263.83</v>
      </c>
    </row>
    <row r="520" spans="1:3" ht="15.75" customHeight="1">
      <c r="A520" s="502" t="s">
        <v>2554</v>
      </c>
      <c r="B520" s="503" t="s">
        <v>6003</v>
      </c>
      <c r="C520" s="504">
        <v>257.36</v>
      </c>
    </row>
    <row r="521" spans="1:3" ht="15.75" customHeight="1">
      <c r="A521" s="502" t="s">
        <v>1310</v>
      </c>
      <c r="B521" s="503" t="s">
        <v>5651</v>
      </c>
      <c r="C521" s="504">
        <v>250.23</v>
      </c>
    </row>
    <row r="522" spans="1:3" ht="15.75" customHeight="1">
      <c r="A522" s="502" t="s">
        <v>1600</v>
      </c>
      <c r="B522" s="503" t="s">
        <v>6004</v>
      </c>
      <c r="C522" s="504">
        <v>228.17</v>
      </c>
    </row>
    <row r="523" spans="1:3" ht="15.75" customHeight="1">
      <c r="A523" s="502" t="s">
        <v>808</v>
      </c>
      <c r="B523" s="503" t="s">
        <v>5421</v>
      </c>
      <c r="C523" s="504">
        <v>219.2</v>
      </c>
    </row>
    <row r="524" spans="1:3" ht="15.75" customHeight="1">
      <c r="A524" s="502" t="s">
        <v>1469</v>
      </c>
      <c r="B524" s="503" t="s">
        <v>5501</v>
      </c>
      <c r="C524" s="504">
        <v>218.88</v>
      </c>
    </row>
    <row r="525" spans="1:3" ht="15.75" customHeight="1">
      <c r="A525" s="502" t="s">
        <v>6005</v>
      </c>
      <c r="B525" s="503" t="s">
        <v>5895</v>
      </c>
      <c r="C525" s="504">
        <v>200</v>
      </c>
    </row>
    <row r="526" spans="1:3" ht="15.75" customHeight="1">
      <c r="A526" s="502" t="s">
        <v>2456</v>
      </c>
      <c r="B526" s="503" t="s">
        <v>5599</v>
      </c>
      <c r="C526" s="504">
        <v>181.89</v>
      </c>
    </row>
    <row r="527" spans="1:3" ht="15.75" customHeight="1">
      <c r="A527" s="502" t="s">
        <v>2860</v>
      </c>
      <c r="B527" s="503" t="s">
        <v>6006</v>
      </c>
      <c r="C527" s="504">
        <v>180.65</v>
      </c>
    </row>
    <row r="528" spans="1:3" ht="15.75" customHeight="1">
      <c r="A528" s="502" t="s">
        <v>1085</v>
      </c>
      <c r="B528" s="503" t="s">
        <v>5584</v>
      </c>
      <c r="C528" s="504">
        <v>173.6</v>
      </c>
    </row>
    <row r="529" spans="1:3" ht="15.75" customHeight="1">
      <c r="A529" s="502" t="s">
        <v>6007</v>
      </c>
      <c r="B529" s="503" t="s">
        <v>5886</v>
      </c>
      <c r="C529" s="504">
        <v>169.29</v>
      </c>
    </row>
    <row r="530" spans="1:3" ht="15.75" customHeight="1">
      <c r="A530" s="502" t="s">
        <v>1255</v>
      </c>
      <c r="B530" s="503" t="s">
        <v>5499</v>
      </c>
      <c r="C530" s="504">
        <v>152.34</v>
      </c>
    </row>
    <row r="531" spans="1:3" ht="15.75" customHeight="1">
      <c r="A531" s="502" t="s">
        <v>2550</v>
      </c>
      <c r="B531" s="503" t="s">
        <v>5629</v>
      </c>
      <c r="C531" s="504">
        <v>148.22999999999999</v>
      </c>
    </row>
    <row r="532" spans="1:3" ht="15.75" customHeight="1">
      <c r="A532" s="502" t="s">
        <v>1150</v>
      </c>
      <c r="B532" s="503" t="s">
        <v>6008</v>
      </c>
      <c r="C532" s="504">
        <v>145.36000000000001</v>
      </c>
    </row>
    <row r="533" spans="1:3" ht="15.75" customHeight="1">
      <c r="A533" s="502" t="s">
        <v>658</v>
      </c>
      <c r="B533" s="503" t="s">
        <v>5896</v>
      </c>
      <c r="C533" s="504">
        <v>112.85</v>
      </c>
    </row>
    <row r="534" spans="1:3" ht="15.75" customHeight="1">
      <c r="A534" s="502" t="s">
        <v>1662</v>
      </c>
      <c r="B534" s="503" t="s">
        <v>5936</v>
      </c>
      <c r="C534" s="504">
        <v>106.84</v>
      </c>
    </row>
    <row r="535" spans="1:3" ht="15.75" customHeight="1">
      <c r="A535" s="502" t="s">
        <v>2040</v>
      </c>
      <c r="B535" s="503" t="s">
        <v>6009</v>
      </c>
      <c r="C535" s="504">
        <v>94.24</v>
      </c>
    </row>
    <row r="536" spans="1:3" ht="15.75" customHeight="1">
      <c r="A536" s="502" t="s">
        <v>1419</v>
      </c>
      <c r="B536" s="503" t="s">
        <v>5646</v>
      </c>
      <c r="C536" s="506">
        <v>86.38</v>
      </c>
    </row>
    <row r="537" spans="1:3" ht="15.75" customHeight="1">
      <c r="A537" s="502" t="s">
        <v>2292</v>
      </c>
      <c r="B537" s="503" t="s">
        <v>5512</v>
      </c>
      <c r="C537" s="506">
        <v>85.9</v>
      </c>
    </row>
    <row r="538" spans="1:3" ht="15.75" customHeight="1">
      <c r="A538" s="502" t="s">
        <v>1913</v>
      </c>
      <c r="B538" s="503" t="s">
        <v>5480</v>
      </c>
      <c r="C538" s="506">
        <v>68.430000000000007</v>
      </c>
    </row>
    <row r="539" spans="1:3" ht="15.75" customHeight="1">
      <c r="A539" s="502" t="s">
        <v>1089</v>
      </c>
      <c r="B539" s="503" t="s">
        <v>5584</v>
      </c>
      <c r="C539" s="506">
        <v>51.44</v>
      </c>
    </row>
    <row r="540" spans="1:3" ht="15.75" customHeight="1">
      <c r="A540" s="502" t="s">
        <v>2592</v>
      </c>
      <c r="B540" s="503" t="s">
        <v>6010</v>
      </c>
      <c r="C540" s="506">
        <v>50.63</v>
      </c>
    </row>
    <row r="541" spans="1:3" ht="15.75" customHeight="1">
      <c r="A541" s="502" t="s">
        <v>2526</v>
      </c>
      <c r="B541" s="503" t="s">
        <v>6011</v>
      </c>
      <c r="C541" s="506">
        <v>39.909999999999997</v>
      </c>
    </row>
    <row r="542" spans="1:3" ht="15.75" customHeight="1">
      <c r="A542" s="502" t="s">
        <v>1862</v>
      </c>
      <c r="B542" s="503" t="s">
        <v>5506</v>
      </c>
      <c r="C542" s="506">
        <v>35.29</v>
      </c>
    </row>
    <row r="543" spans="1:3" ht="15.75" customHeight="1">
      <c r="A543" s="502" t="s">
        <v>399</v>
      </c>
      <c r="B543" s="503" t="s">
        <v>6012</v>
      </c>
      <c r="C543" s="506">
        <v>31.25</v>
      </c>
    </row>
    <row r="544" spans="1:3" ht="15.75" customHeight="1">
      <c r="A544" s="502" t="s">
        <v>1639</v>
      </c>
      <c r="B544" s="503" t="s">
        <v>6013</v>
      </c>
      <c r="C544" s="506">
        <v>30.02</v>
      </c>
    </row>
    <row r="545" spans="1:3" ht="15.75" customHeight="1">
      <c r="A545" s="502" t="s">
        <v>2618</v>
      </c>
      <c r="B545" s="503" t="s">
        <v>5961</v>
      </c>
      <c r="C545" s="506">
        <v>30</v>
      </c>
    </row>
    <row r="546" spans="1:3" ht="15.75" customHeight="1">
      <c r="A546" s="502" t="s">
        <v>396</v>
      </c>
      <c r="B546" s="503" t="s">
        <v>5942</v>
      </c>
      <c r="C546" s="506">
        <v>28.73</v>
      </c>
    </row>
    <row r="547" spans="1:3" ht="15.75" customHeight="1">
      <c r="A547" s="502" t="s">
        <v>1230</v>
      </c>
      <c r="B547" s="503" t="s">
        <v>5588</v>
      </c>
      <c r="C547" s="506">
        <v>25.08</v>
      </c>
    </row>
    <row r="548" spans="1:3" ht="15.75" customHeight="1">
      <c r="A548" s="502" t="s">
        <v>2170</v>
      </c>
      <c r="B548" s="503" t="s">
        <v>6014</v>
      </c>
      <c r="C548" s="506">
        <v>21.52</v>
      </c>
    </row>
    <row r="549" spans="1:3" ht="15.75" customHeight="1">
      <c r="A549" s="502" t="s">
        <v>2857</v>
      </c>
      <c r="B549" s="503" t="s">
        <v>6015</v>
      </c>
      <c r="C549" s="506">
        <v>20.89</v>
      </c>
    </row>
    <row r="550" spans="1:3" ht="15.75" customHeight="1">
      <c r="A550" s="502" t="s">
        <v>1994</v>
      </c>
      <c r="B550" s="503" t="s">
        <v>5429</v>
      </c>
      <c r="C550" s="506">
        <v>20.75</v>
      </c>
    </row>
    <row r="551" spans="1:3" ht="15.75" customHeight="1">
      <c r="A551" s="502" t="s">
        <v>1186</v>
      </c>
      <c r="B551" s="503" t="s">
        <v>5895</v>
      </c>
      <c r="C551" s="506">
        <v>19.2</v>
      </c>
    </row>
    <row r="552" spans="1:3" ht="15.75" customHeight="1">
      <c r="A552" s="502" t="s">
        <v>289</v>
      </c>
      <c r="B552" s="503" t="s">
        <v>6016</v>
      </c>
      <c r="C552" s="506">
        <v>18.77</v>
      </c>
    </row>
    <row r="553" spans="1:3" ht="15.75" customHeight="1">
      <c r="A553" s="502" t="s">
        <v>2840</v>
      </c>
      <c r="B553" s="503" t="s">
        <v>6017</v>
      </c>
      <c r="C553" s="506">
        <v>14.67</v>
      </c>
    </row>
    <row r="554" spans="1:3" ht="15.75" customHeight="1">
      <c r="A554" s="502" t="s">
        <v>1924</v>
      </c>
      <c r="B554" s="503" t="s">
        <v>5480</v>
      </c>
      <c r="C554" s="506">
        <v>10.89</v>
      </c>
    </row>
    <row r="555" spans="1:3" ht="15.75" customHeight="1">
      <c r="A555" s="502" t="s">
        <v>1138</v>
      </c>
      <c r="B555" s="503" t="s">
        <v>6018</v>
      </c>
      <c r="C555" s="506">
        <v>9.7899999999999991</v>
      </c>
    </row>
    <row r="556" spans="1:3" ht="15.75" customHeight="1">
      <c r="A556" s="502" t="s">
        <v>634</v>
      </c>
      <c r="B556" s="503" t="s">
        <v>5994</v>
      </c>
      <c r="C556" s="506">
        <v>9.7200000000000006</v>
      </c>
    </row>
    <row r="557" spans="1:3" ht="15.75" customHeight="1">
      <c r="A557" s="502" t="s">
        <v>1444</v>
      </c>
      <c r="B557" s="503" t="s">
        <v>5646</v>
      </c>
      <c r="C557" s="506">
        <v>5.55</v>
      </c>
    </row>
    <row r="558" spans="1:3" ht="15.75" customHeight="1">
      <c r="A558" s="502" t="s">
        <v>1939</v>
      </c>
      <c r="B558" s="503" t="s">
        <v>5999</v>
      </c>
      <c r="C558" s="506">
        <v>4.4000000000000004</v>
      </c>
    </row>
    <row r="559" spans="1:3" ht="15.75" customHeight="1">
      <c r="A559" s="502" t="s">
        <v>313</v>
      </c>
      <c r="B559" s="503" t="s">
        <v>5481</v>
      </c>
      <c r="C559" s="506">
        <v>4.3</v>
      </c>
    </row>
    <row r="560" spans="1:3" ht="15.75" customHeight="1">
      <c r="A560" s="502" t="s">
        <v>1484</v>
      </c>
      <c r="B560" s="503" t="s">
        <v>5452</v>
      </c>
      <c r="C560" s="506">
        <v>3.74</v>
      </c>
    </row>
    <row r="561" spans="1:3" ht="15.75" customHeight="1">
      <c r="A561" s="502" t="s">
        <v>251</v>
      </c>
      <c r="B561" s="503" t="s">
        <v>5886</v>
      </c>
      <c r="C561" s="506">
        <v>1.7</v>
      </c>
    </row>
    <row r="562" spans="1:3" ht="15.75" customHeight="1">
      <c r="A562" s="502" t="s">
        <v>1262</v>
      </c>
      <c r="B562" s="503" t="s">
        <v>5499</v>
      </c>
      <c r="C562" s="506">
        <v>1.1000000000000001</v>
      </c>
    </row>
    <row r="563" spans="1:3" ht="15.75" customHeight="1">
      <c r="A563" s="502" t="s">
        <v>2800</v>
      </c>
      <c r="B563" s="503" t="s">
        <v>6019</v>
      </c>
      <c r="C563" s="506">
        <v>1</v>
      </c>
    </row>
    <row r="564" spans="1:3" ht="15.75" customHeight="1">
      <c r="A564" s="502" t="s">
        <v>975</v>
      </c>
      <c r="B564" s="503" t="s">
        <v>6020</v>
      </c>
      <c r="C564" s="506">
        <v>0.96</v>
      </c>
    </row>
    <row r="565" spans="1:3" ht="15.75" customHeight="1">
      <c r="A565" s="502" t="s">
        <v>1304</v>
      </c>
      <c r="B565" s="503" t="s">
        <v>6021</v>
      </c>
      <c r="C565" s="506">
        <v>0.88</v>
      </c>
    </row>
    <row r="566" spans="1:3" ht="15.75" customHeight="1">
      <c r="A566" s="502" t="s">
        <v>628</v>
      </c>
      <c r="B566" s="503" t="s">
        <v>5994</v>
      </c>
      <c r="C566" s="506">
        <v>0.85</v>
      </c>
    </row>
    <row r="567" spans="1:3" ht="15.75" customHeight="1">
      <c r="A567" s="502" t="s">
        <v>530</v>
      </c>
      <c r="B567" s="503" t="s">
        <v>6022</v>
      </c>
      <c r="C567" s="506">
        <v>0.78</v>
      </c>
    </row>
    <row r="568" spans="1:3" ht="15.75" customHeight="1">
      <c r="A568" s="502" t="s">
        <v>603</v>
      </c>
      <c r="B568" s="503" t="s">
        <v>5449</v>
      </c>
      <c r="C568" s="506">
        <v>0.69</v>
      </c>
    </row>
    <row r="569" spans="1:3" ht="15.75" customHeight="1">
      <c r="A569" s="502" t="s">
        <v>777</v>
      </c>
      <c r="B569" s="503" t="s">
        <v>6023</v>
      </c>
      <c r="C569" s="506">
        <v>0.62</v>
      </c>
    </row>
    <row r="570" spans="1:3" ht="15.75" customHeight="1">
      <c r="A570" s="502" t="s">
        <v>1378</v>
      </c>
      <c r="B570" s="503" t="s">
        <v>5944</v>
      </c>
      <c r="C570" s="506">
        <v>0.39</v>
      </c>
    </row>
    <row r="571" spans="1:3" ht="15.75" customHeight="1">
      <c r="A571" s="502" t="s">
        <v>780</v>
      </c>
      <c r="B571" s="503" t="s">
        <v>6024</v>
      </c>
      <c r="C571" s="506">
        <v>0.21</v>
      </c>
    </row>
    <row r="572" spans="1:3" ht="15.75" customHeight="1">
      <c r="A572" s="502" t="s">
        <v>1745</v>
      </c>
      <c r="B572" s="503" t="s">
        <v>5649</v>
      </c>
      <c r="C572" s="506">
        <v>0.17</v>
      </c>
    </row>
    <row r="573" spans="1:3" ht="15.75" customHeight="1">
      <c r="A573" s="502" t="s">
        <v>2808</v>
      </c>
      <c r="B573" s="503" t="s">
        <v>6025</v>
      </c>
      <c r="C573" s="506">
        <v>0.16</v>
      </c>
    </row>
    <row r="574" spans="1:3" ht="15.75" customHeight="1">
      <c r="A574" s="502" t="s">
        <v>1437</v>
      </c>
      <c r="B574" s="503" t="s">
        <v>5646</v>
      </c>
      <c r="C574" s="506">
        <v>0.15</v>
      </c>
    </row>
    <row r="575" spans="1:3" ht="15.75" customHeight="1">
      <c r="A575" s="502" t="s">
        <v>2151</v>
      </c>
      <c r="B575" s="503" t="s">
        <v>5538</v>
      </c>
      <c r="C575" s="506">
        <v>0.14000000000000001</v>
      </c>
    </row>
    <row r="576" spans="1:3" ht="15.75" customHeight="1">
      <c r="A576" s="502" t="s">
        <v>161</v>
      </c>
      <c r="B576" s="503" t="s">
        <v>5978</v>
      </c>
      <c r="C576" s="506">
        <v>0.09</v>
      </c>
    </row>
    <row r="577" spans="1:3" ht="15.75" customHeight="1">
      <c r="A577" s="502" t="s">
        <v>1171</v>
      </c>
      <c r="B577" s="503" t="s">
        <v>5895</v>
      </c>
      <c r="C577" s="506">
        <v>0.09</v>
      </c>
    </row>
    <row r="578" spans="1:3" ht="15.75" customHeight="1">
      <c r="A578" s="502" t="s">
        <v>2376</v>
      </c>
      <c r="B578" s="503" t="s">
        <v>5427</v>
      </c>
      <c r="C578" s="506">
        <v>0.04</v>
      </c>
    </row>
    <row r="579" spans="1:3" ht="15.75" customHeight="1">
      <c r="A579" s="502" t="s">
        <v>1164</v>
      </c>
      <c r="B579" s="503" t="s">
        <v>5895</v>
      </c>
      <c r="C579" s="506">
        <v>0.03</v>
      </c>
    </row>
    <row r="580" spans="1:3" ht="15.75" customHeight="1">
      <c r="A580" s="502" t="s">
        <v>1340</v>
      </c>
      <c r="B580" s="503" t="s">
        <v>5413</v>
      </c>
      <c r="C580" s="506">
        <v>0.02</v>
      </c>
    </row>
    <row r="581" spans="1:3" ht="15.75" customHeight="1">
      <c r="A581" s="502" t="s">
        <v>1277</v>
      </c>
      <c r="B581" s="503" t="s">
        <v>5499</v>
      </c>
      <c r="C581" s="506">
        <v>0.01</v>
      </c>
    </row>
    <row r="582" spans="1:3" ht="15.75" customHeight="1">
      <c r="A582" s="502" t="s">
        <v>2791</v>
      </c>
      <c r="B582" s="503" t="s">
        <v>6026</v>
      </c>
      <c r="C582" s="506">
        <v>0.01</v>
      </c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6027</v>
      </c>
    </row>
    <row r="2" spans="1:8">
      <c r="A2" s="3" t="s">
        <v>760</v>
      </c>
      <c r="B2" s="4" t="s">
        <v>761</v>
      </c>
      <c r="C2" s="125" t="s">
        <v>29</v>
      </c>
      <c r="D2" s="125" t="s">
        <v>64</v>
      </c>
      <c r="E2" s="125" t="s">
        <v>20</v>
      </c>
      <c r="F2" s="125" t="s">
        <v>143</v>
      </c>
      <c r="G2" s="508" t="s">
        <v>6028</v>
      </c>
      <c r="H2" s="25">
        <v>45512</v>
      </c>
    </row>
    <row r="3" spans="1:8">
      <c r="A3" s="3" t="s">
        <v>1380</v>
      </c>
      <c r="B3" s="4" t="s">
        <v>1381</v>
      </c>
      <c r="C3" s="125" t="s">
        <v>29</v>
      </c>
      <c r="D3" s="125" t="s">
        <v>64</v>
      </c>
      <c r="E3" s="125" t="s">
        <v>20</v>
      </c>
      <c r="F3" s="125" t="s">
        <v>143</v>
      </c>
      <c r="G3" s="508" t="s">
        <v>6028</v>
      </c>
      <c r="H3" s="25"/>
    </row>
    <row r="4" spans="1:8">
      <c r="A4" s="3" t="s">
        <v>1496</v>
      </c>
      <c r="B4" s="4" t="s">
        <v>1497</v>
      </c>
      <c r="C4" s="125" t="s">
        <v>29</v>
      </c>
      <c r="D4" s="125" t="s">
        <v>64</v>
      </c>
      <c r="E4" s="125" t="s">
        <v>20</v>
      </c>
      <c r="F4" s="7" t="s">
        <v>143</v>
      </c>
      <c r="G4" s="508" t="s">
        <v>6028</v>
      </c>
      <c r="H4" s="25">
        <v>45503</v>
      </c>
    </row>
    <row r="5" spans="1:8">
      <c r="A5" s="3" t="s">
        <v>1616</v>
      </c>
      <c r="B5" s="4" t="s">
        <v>1617</v>
      </c>
      <c r="C5" s="125" t="s">
        <v>29</v>
      </c>
      <c r="D5" s="125" t="s">
        <v>64</v>
      </c>
      <c r="E5" s="125" t="s">
        <v>20</v>
      </c>
      <c r="F5" s="125" t="s">
        <v>6029</v>
      </c>
      <c r="G5" s="508" t="s">
        <v>6028</v>
      </c>
      <c r="H5" s="7" t="s">
        <v>6030</v>
      </c>
    </row>
    <row r="6" spans="1:8">
      <c r="A6" s="3" t="s">
        <v>1654</v>
      </c>
      <c r="B6" s="4" t="s">
        <v>1655</v>
      </c>
      <c r="C6" s="125" t="s">
        <v>29</v>
      </c>
      <c r="D6" s="125" t="s">
        <v>64</v>
      </c>
      <c r="E6" s="125" t="s">
        <v>20</v>
      </c>
      <c r="F6" s="125" t="s">
        <v>143</v>
      </c>
      <c r="G6" s="508" t="s">
        <v>6028</v>
      </c>
      <c r="H6" s="25"/>
    </row>
    <row r="7" spans="1:8">
      <c r="A7" s="3" t="s">
        <v>1796</v>
      </c>
      <c r="B7" s="4" t="s">
        <v>1797</v>
      </c>
      <c r="C7" s="125" t="s">
        <v>29</v>
      </c>
      <c r="D7" s="125" t="s">
        <v>64</v>
      </c>
      <c r="E7" s="125" t="s">
        <v>20</v>
      </c>
      <c r="F7" s="125" t="s">
        <v>6029</v>
      </c>
      <c r="G7" s="508" t="s">
        <v>6028</v>
      </c>
      <c r="H7" s="25"/>
    </row>
    <row r="8" spans="1:8">
      <c r="A8" s="38" t="s">
        <v>1955</v>
      </c>
      <c r="B8" s="55" t="s">
        <v>1956</v>
      </c>
      <c r="C8" s="125" t="s">
        <v>29</v>
      </c>
      <c r="D8" s="125" t="s">
        <v>64</v>
      </c>
      <c r="E8" s="125" t="s">
        <v>20</v>
      </c>
      <c r="F8" s="7" t="s">
        <v>143</v>
      </c>
      <c r="G8" s="508" t="s">
        <v>6028</v>
      </c>
      <c r="H8" s="7" t="s">
        <v>6030</v>
      </c>
    </row>
    <row r="9" spans="1:8">
      <c r="A9" s="3" t="s">
        <v>2005</v>
      </c>
      <c r="B9" s="4" t="s">
        <v>2006</v>
      </c>
      <c r="C9" s="125" t="s">
        <v>29</v>
      </c>
      <c r="D9" s="125" t="s">
        <v>64</v>
      </c>
      <c r="E9" s="125" t="s">
        <v>20</v>
      </c>
      <c r="F9" s="125" t="s">
        <v>6029</v>
      </c>
      <c r="G9" s="508" t="s">
        <v>6028</v>
      </c>
      <c r="H9" s="25"/>
    </row>
    <row r="10" spans="1:8">
      <c r="A10" s="3" t="s">
        <v>2175</v>
      </c>
      <c r="B10" s="4" t="s">
        <v>2176</v>
      </c>
      <c r="C10" s="125" t="s">
        <v>29</v>
      </c>
      <c r="D10" s="125" t="s">
        <v>64</v>
      </c>
      <c r="E10" s="125" t="s">
        <v>20</v>
      </c>
      <c r="F10" s="125" t="s">
        <v>143</v>
      </c>
      <c r="G10" s="508" t="s">
        <v>6028</v>
      </c>
      <c r="H10" s="25"/>
    </row>
    <row r="11" spans="1:8">
      <c r="A11" s="3" t="s">
        <v>2421</v>
      </c>
      <c r="B11" s="4" t="s">
        <v>2422</v>
      </c>
      <c r="C11" s="125" t="s">
        <v>29</v>
      </c>
      <c r="D11" s="125" t="s">
        <v>64</v>
      </c>
      <c r="E11" s="125" t="s">
        <v>20</v>
      </c>
      <c r="F11" s="125" t="s">
        <v>6029</v>
      </c>
      <c r="G11" s="508" t="s">
        <v>6028</v>
      </c>
      <c r="H11" s="7" t="s">
        <v>6030</v>
      </c>
    </row>
    <row r="12" spans="1:8">
      <c r="A12" s="3" t="s">
        <v>2461</v>
      </c>
      <c r="B12" s="4" t="s">
        <v>2462</v>
      </c>
      <c r="C12" s="125" t="s">
        <v>29</v>
      </c>
      <c r="D12" s="125" t="s">
        <v>64</v>
      </c>
      <c r="E12" s="125" t="s">
        <v>20</v>
      </c>
      <c r="F12" s="125" t="s">
        <v>290</v>
      </c>
      <c r="G12" s="508" t="s">
        <v>6028</v>
      </c>
      <c r="H12" s="25"/>
    </row>
    <row r="13" spans="1:8">
      <c r="A13" s="3" t="s">
        <v>2702</v>
      </c>
      <c r="B13" s="60" t="s">
        <v>2703</v>
      </c>
      <c r="C13" s="125" t="s">
        <v>29</v>
      </c>
      <c r="D13" s="125" t="s">
        <v>64</v>
      </c>
      <c r="E13" s="125" t="s">
        <v>20</v>
      </c>
      <c r="F13" s="125" t="s">
        <v>290</v>
      </c>
      <c r="G13" s="508" t="s">
        <v>6028</v>
      </c>
      <c r="H13" s="25"/>
    </row>
    <row r="14" spans="1:8">
      <c r="A14" s="3" t="s">
        <v>2705</v>
      </c>
      <c r="B14" s="60" t="s">
        <v>2706</v>
      </c>
      <c r="C14" s="125" t="s">
        <v>29</v>
      </c>
      <c r="D14" s="125" t="s">
        <v>64</v>
      </c>
      <c r="E14" s="125" t="s">
        <v>20</v>
      </c>
      <c r="F14" s="125" t="s">
        <v>290</v>
      </c>
      <c r="G14" s="508" t="s">
        <v>6028</v>
      </c>
      <c r="H14" s="25"/>
    </row>
    <row r="15" spans="1:8">
      <c r="A15" s="3" t="s">
        <v>6031</v>
      </c>
      <c r="B15" s="4" t="s">
        <v>2738</v>
      </c>
      <c r="C15" s="125" t="s">
        <v>29</v>
      </c>
      <c r="D15" s="125" t="s">
        <v>64</v>
      </c>
      <c r="E15" s="125" t="s">
        <v>20</v>
      </c>
      <c r="F15" s="125" t="s">
        <v>6029</v>
      </c>
      <c r="G15" s="508" t="s">
        <v>6028</v>
      </c>
      <c r="H15" s="7" t="s">
        <v>6030</v>
      </c>
    </row>
    <row r="16" spans="1:8">
      <c r="A16" s="3" t="s">
        <v>2714</v>
      </c>
      <c r="B16" s="4" t="s">
        <v>2715</v>
      </c>
      <c r="C16" s="125" t="s">
        <v>29</v>
      </c>
      <c r="D16" s="125" t="s">
        <v>64</v>
      </c>
      <c r="E16" s="125" t="s">
        <v>20</v>
      </c>
      <c r="F16" s="125" t="s">
        <v>143</v>
      </c>
      <c r="G16" s="508" t="s">
        <v>6028</v>
      </c>
      <c r="H16" s="25"/>
    </row>
    <row r="17" spans="1:8">
      <c r="A17" s="509" t="s">
        <v>1927</v>
      </c>
      <c r="B17" s="510" t="s">
        <v>1928</v>
      </c>
      <c r="C17" s="125" t="s">
        <v>29</v>
      </c>
      <c r="D17" s="125" t="s">
        <v>19</v>
      </c>
      <c r="E17" s="125" t="s">
        <v>20</v>
      </c>
      <c r="F17" s="511" t="s">
        <v>6032</v>
      </c>
      <c r="G17" s="508" t="s">
        <v>6033</v>
      </c>
      <c r="H17" s="25">
        <v>45582</v>
      </c>
    </row>
    <row r="18" spans="1:8">
      <c r="A18" s="512" t="s">
        <v>1927</v>
      </c>
      <c r="B18" s="513" t="s">
        <v>1931</v>
      </c>
      <c r="C18" s="125" t="s">
        <v>29</v>
      </c>
      <c r="D18" s="125" t="s">
        <v>19</v>
      </c>
      <c r="E18" s="125" t="s">
        <v>20</v>
      </c>
      <c r="F18" s="511" t="s">
        <v>6032</v>
      </c>
      <c r="G18" s="508" t="s">
        <v>6033</v>
      </c>
      <c r="H18" s="25">
        <v>45582</v>
      </c>
    </row>
    <row r="19" spans="1:8">
      <c r="A19" s="509" t="s">
        <v>1945</v>
      </c>
      <c r="B19" s="514" t="s">
        <v>1946</v>
      </c>
      <c r="C19" s="125" t="s">
        <v>29</v>
      </c>
      <c r="D19" s="125" t="s">
        <v>19</v>
      </c>
      <c r="E19" s="125" t="s">
        <v>20</v>
      </c>
      <c r="F19" s="511" t="s">
        <v>6032</v>
      </c>
      <c r="G19" s="508" t="s">
        <v>6033</v>
      </c>
      <c r="H19" s="25">
        <v>45562</v>
      </c>
    </row>
    <row r="20" spans="1:8">
      <c r="A20" s="509" t="s">
        <v>2138</v>
      </c>
      <c r="B20" s="510" t="s">
        <v>2139</v>
      </c>
      <c r="C20" s="125" t="s">
        <v>29</v>
      </c>
      <c r="D20" s="125" t="s">
        <v>19</v>
      </c>
      <c r="E20" s="125" t="s">
        <v>20</v>
      </c>
      <c r="F20" s="511" t="s">
        <v>6032</v>
      </c>
      <c r="G20" s="508" t="s">
        <v>6033</v>
      </c>
      <c r="H20" s="25">
        <v>45562</v>
      </c>
    </row>
    <row r="21" spans="1:8">
      <c r="A21" s="515" t="s">
        <v>6034</v>
      </c>
      <c r="B21" s="510" t="s">
        <v>2215</v>
      </c>
      <c r="C21" s="125" t="s">
        <v>29</v>
      </c>
      <c r="D21" s="125" t="s">
        <v>19</v>
      </c>
      <c r="E21" s="125" t="s">
        <v>20</v>
      </c>
      <c r="F21" s="511" t="s">
        <v>6032</v>
      </c>
      <c r="G21" s="508" t="s">
        <v>6033</v>
      </c>
      <c r="H21" s="25">
        <v>45580</v>
      </c>
    </row>
    <row r="22" spans="1:8">
      <c r="A22" s="509" t="s">
        <v>2388</v>
      </c>
      <c r="B22" s="514" t="s">
        <v>2389</v>
      </c>
      <c r="C22" s="125" t="s">
        <v>29</v>
      </c>
      <c r="D22" s="125" t="s">
        <v>19</v>
      </c>
      <c r="E22" s="125" t="s">
        <v>20</v>
      </c>
      <c r="F22" s="511" t="s">
        <v>6035</v>
      </c>
      <c r="G22" s="508" t="s">
        <v>6033</v>
      </c>
      <c r="H22" s="25">
        <v>45579</v>
      </c>
    </row>
    <row r="23" spans="1:8">
      <c r="A23" s="509" t="s">
        <v>2663</v>
      </c>
      <c r="B23" s="510" t="s">
        <v>2664</v>
      </c>
      <c r="C23" s="125" t="s">
        <v>29</v>
      </c>
      <c r="D23" s="125" t="s">
        <v>19</v>
      </c>
      <c r="E23" s="125" t="s">
        <v>20</v>
      </c>
      <c r="F23" s="511" t="s">
        <v>6035</v>
      </c>
      <c r="G23" s="508" t="s">
        <v>6033</v>
      </c>
      <c r="H23" s="25">
        <v>45581</v>
      </c>
    </row>
    <row r="24" spans="1:8">
      <c r="A24" s="509" t="s">
        <v>1966</v>
      </c>
      <c r="B24" s="510" t="s">
        <v>1967</v>
      </c>
      <c r="C24" s="125" t="s">
        <v>29</v>
      </c>
      <c r="D24" s="125" t="s">
        <v>19</v>
      </c>
      <c r="E24" s="125" t="s">
        <v>20</v>
      </c>
      <c r="F24" s="511" t="s">
        <v>6035</v>
      </c>
      <c r="G24" s="508" t="s">
        <v>6033</v>
      </c>
      <c r="H24" s="25">
        <v>45581</v>
      </c>
    </row>
    <row r="25" spans="1:8">
      <c r="A25" s="509" t="s">
        <v>2427</v>
      </c>
      <c r="B25" s="510" t="s">
        <v>2430</v>
      </c>
      <c r="C25" s="125" t="s">
        <v>29</v>
      </c>
      <c r="D25" s="125" t="s">
        <v>19</v>
      </c>
      <c r="E25" s="125" t="s">
        <v>20</v>
      </c>
      <c r="F25" s="511" t="s">
        <v>6032</v>
      </c>
      <c r="G25" s="508" t="s">
        <v>6033</v>
      </c>
      <c r="H25" s="25">
        <v>45574</v>
      </c>
    </row>
    <row r="26" spans="1:8">
      <c r="A26" s="509" t="s">
        <v>2427</v>
      </c>
      <c r="B26" s="510" t="s">
        <v>2428</v>
      </c>
      <c r="C26" s="125" t="s">
        <v>29</v>
      </c>
      <c r="D26" s="125" t="s">
        <v>19</v>
      </c>
      <c r="E26" s="125" t="s">
        <v>20</v>
      </c>
      <c r="F26" s="511" t="s">
        <v>6032</v>
      </c>
      <c r="G26" s="508" t="s">
        <v>6033</v>
      </c>
      <c r="H26" s="25">
        <v>45574</v>
      </c>
    </row>
    <row r="27" spans="1:8">
      <c r="A27" s="509" t="s">
        <v>574</v>
      </c>
      <c r="B27" s="514" t="s">
        <v>575</v>
      </c>
      <c r="C27" s="125" t="s">
        <v>29</v>
      </c>
      <c r="D27" s="125" t="s">
        <v>19</v>
      </c>
      <c r="E27" s="125" t="s">
        <v>20</v>
      </c>
      <c r="F27" s="511" t="s">
        <v>6032</v>
      </c>
      <c r="G27" s="508" t="s">
        <v>6033</v>
      </c>
      <c r="H27" s="25">
        <v>45580</v>
      </c>
    </row>
    <row r="28" spans="1:8">
      <c r="A28" s="509" t="s">
        <v>962</v>
      </c>
      <c r="B28" s="514" t="s">
        <v>963</v>
      </c>
      <c r="C28" s="125" t="s">
        <v>29</v>
      </c>
      <c r="D28" s="125" t="s">
        <v>19</v>
      </c>
      <c r="E28" s="125" t="s">
        <v>34</v>
      </c>
      <c r="F28" s="511" t="s">
        <v>263</v>
      </c>
      <c r="G28" s="508" t="s">
        <v>6028</v>
      </c>
      <c r="H28" s="25"/>
    </row>
    <row r="29" spans="1:8">
      <c r="A29" s="515" t="s">
        <v>371</v>
      </c>
      <c r="B29" s="516" t="s">
        <v>372</v>
      </c>
      <c r="C29" s="125" t="s">
        <v>29</v>
      </c>
      <c r="D29" s="125" t="s">
        <v>19</v>
      </c>
      <c r="E29" s="125" t="s">
        <v>20</v>
      </c>
      <c r="F29" s="511" t="s">
        <v>6036</v>
      </c>
      <c r="G29" s="508" t="s">
        <v>6033</v>
      </c>
      <c r="H29" s="25">
        <v>45562</v>
      </c>
    </row>
    <row r="30" spans="1:8">
      <c r="A30" s="509" t="s">
        <v>3727</v>
      </c>
      <c r="B30" s="510" t="s">
        <v>493</v>
      </c>
      <c r="C30" s="125" t="s">
        <v>29</v>
      </c>
      <c r="D30" s="125" t="s">
        <v>19</v>
      </c>
      <c r="E30" s="125" t="s">
        <v>20</v>
      </c>
      <c r="F30" s="511" t="s">
        <v>6036</v>
      </c>
      <c r="G30" s="508" t="s">
        <v>6033</v>
      </c>
      <c r="H30" s="25">
        <v>45581</v>
      </c>
    </row>
    <row r="31" spans="1:8">
      <c r="A31" s="512" t="s">
        <v>3727</v>
      </c>
      <c r="B31" s="513" t="s">
        <v>495</v>
      </c>
      <c r="C31" s="125" t="s">
        <v>29</v>
      </c>
      <c r="D31" s="125" t="s">
        <v>19</v>
      </c>
      <c r="E31" s="125" t="s">
        <v>20</v>
      </c>
      <c r="F31" s="511" t="s">
        <v>6036</v>
      </c>
      <c r="G31" s="508" t="s">
        <v>6033</v>
      </c>
      <c r="H31" s="25">
        <v>45581</v>
      </c>
    </row>
    <row r="32" spans="1:8">
      <c r="A32" s="512" t="s">
        <v>3727</v>
      </c>
      <c r="B32" s="513" t="s">
        <v>497</v>
      </c>
      <c r="C32" s="125" t="s">
        <v>29</v>
      </c>
      <c r="D32" s="125" t="s">
        <v>19</v>
      </c>
      <c r="E32" s="125" t="s">
        <v>20</v>
      </c>
      <c r="F32" s="511" t="s">
        <v>6036</v>
      </c>
      <c r="G32" s="508" t="s">
        <v>6033</v>
      </c>
      <c r="H32" s="25">
        <v>45581</v>
      </c>
    </row>
    <row r="33" spans="1:8">
      <c r="A33" s="512" t="s">
        <v>3727</v>
      </c>
      <c r="B33" s="513" t="s">
        <v>499</v>
      </c>
      <c r="C33" s="125" t="s">
        <v>29</v>
      </c>
      <c r="D33" s="125" t="s">
        <v>19</v>
      </c>
      <c r="E33" s="125" t="s">
        <v>20</v>
      </c>
      <c r="F33" s="511" t="s">
        <v>6036</v>
      </c>
      <c r="G33" s="508" t="s">
        <v>6033</v>
      </c>
      <c r="H33" s="25">
        <v>45581</v>
      </c>
    </row>
    <row r="34" spans="1:8">
      <c r="A34" s="512" t="s">
        <v>3727</v>
      </c>
      <c r="B34" s="513" t="s">
        <v>500</v>
      </c>
      <c r="C34" s="125" t="s">
        <v>29</v>
      </c>
      <c r="D34" s="125" t="s">
        <v>19</v>
      </c>
      <c r="E34" s="125" t="s">
        <v>20</v>
      </c>
      <c r="F34" s="511" t="s">
        <v>6036</v>
      </c>
      <c r="G34" s="508" t="s">
        <v>6033</v>
      </c>
      <c r="H34" s="25">
        <v>45581</v>
      </c>
    </row>
    <row r="35" spans="1:8">
      <c r="A35" s="13" t="s">
        <v>982</v>
      </c>
      <c r="B35" s="510" t="s">
        <v>983</v>
      </c>
      <c r="C35" s="125" t="s">
        <v>29</v>
      </c>
      <c r="D35" s="125" t="s">
        <v>19</v>
      </c>
      <c r="E35" s="125" t="s">
        <v>20</v>
      </c>
      <c r="F35" s="511" t="s">
        <v>6032</v>
      </c>
      <c r="G35" s="508" t="s">
        <v>6033</v>
      </c>
      <c r="H35" s="25">
        <v>45574</v>
      </c>
    </row>
    <row r="36" spans="1:8">
      <c r="A36" s="13" t="s">
        <v>2688</v>
      </c>
      <c r="B36" s="510" t="s">
        <v>2689</v>
      </c>
      <c r="C36" s="125" t="s">
        <v>29</v>
      </c>
      <c r="D36" s="125" t="s">
        <v>19</v>
      </c>
      <c r="E36" s="125" t="s">
        <v>20</v>
      </c>
      <c r="F36" s="511" t="s">
        <v>211</v>
      </c>
      <c r="G36" s="508" t="s">
        <v>6033</v>
      </c>
      <c r="H36" s="25">
        <v>45582</v>
      </c>
    </row>
    <row r="37" spans="1:8">
      <c r="A37" s="509" t="s">
        <v>612</v>
      </c>
      <c r="B37" s="514" t="s">
        <v>613</v>
      </c>
      <c r="C37" s="125" t="s">
        <v>29</v>
      </c>
      <c r="D37" s="125" t="s">
        <v>19</v>
      </c>
      <c r="E37" s="125" t="s">
        <v>20</v>
      </c>
      <c r="F37" s="511" t="s">
        <v>6036</v>
      </c>
      <c r="G37" s="508" t="s">
        <v>6033</v>
      </c>
      <c r="H37" s="25">
        <v>45586</v>
      </c>
    </row>
    <row r="38" spans="1:8">
      <c r="A38" s="509" t="s">
        <v>2441</v>
      </c>
      <c r="B38" s="517" t="s">
        <v>2442</v>
      </c>
      <c r="C38" s="125" t="s">
        <v>29</v>
      </c>
      <c r="D38" s="125" t="s">
        <v>19</v>
      </c>
      <c r="E38" s="125" t="s">
        <v>20</v>
      </c>
      <c r="F38" s="511" t="s">
        <v>270</v>
      </c>
      <c r="G38" s="508" t="s">
        <v>6037</v>
      </c>
      <c r="H38" s="25"/>
    </row>
    <row r="39" spans="1:8">
      <c r="A39" s="512" t="s">
        <v>2441</v>
      </c>
      <c r="B39" s="518" t="s">
        <v>2444</v>
      </c>
      <c r="C39" s="125" t="s">
        <v>29</v>
      </c>
      <c r="D39" s="125" t="s">
        <v>19</v>
      </c>
      <c r="E39" s="125" t="s">
        <v>20</v>
      </c>
      <c r="F39" s="519" t="s">
        <v>270</v>
      </c>
      <c r="G39" s="508" t="s">
        <v>6037</v>
      </c>
      <c r="H39" s="25"/>
    </row>
    <row r="40" spans="1:8">
      <c r="A40" s="3" t="s">
        <v>5359</v>
      </c>
      <c r="B40" s="4" t="s">
        <v>2808</v>
      </c>
      <c r="C40" s="125" t="s">
        <v>29</v>
      </c>
      <c r="D40" s="125" t="s">
        <v>19</v>
      </c>
      <c r="E40" s="125" t="s">
        <v>49</v>
      </c>
      <c r="F40" s="125" t="s">
        <v>50</v>
      </c>
      <c r="G40" s="508" t="s">
        <v>6037</v>
      </c>
      <c r="H40" s="7" t="s">
        <v>6038</v>
      </c>
    </row>
    <row r="41" spans="1:8">
      <c r="A41" s="3" t="s">
        <v>756</v>
      </c>
      <c r="B41" s="60" t="s">
        <v>757</v>
      </c>
      <c r="C41" s="125" t="s">
        <v>29</v>
      </c>
      <c r="D41" s="125" t="s">
        <v>19</v>
      </c>
      <c r="E41" s="125" t="s">
        <v>49</v>
      </c>
      <c r="F41" s="125" t="s">
        <v>50</v>
      </c>
      <c r="G41" s="508" t="s">
        <v>6037</v>
      </c>
      <c r="H41" s="25"/>
    </row>
    <row r="42" spans="1:8">
      <c r="A42" s="3" t="s">
        <v>2605</v>
      </c>
      <c r="B42" s="4" t="s">
        <v>2606</v>
      </c>
      <c r="C42" s="125" t="s">
        <v>29</v>
      </c>
      <c r="D42" s="125" t="s">
        <v>19</v>
      </c>
      <c r="E42" s="125" t="s">
        <v>34</v>
      </c>
      <c r="F42" s="125" t="s">
        <v>263</v>
      </c>
      <c r="G42" s="508" t="s">
        <v>6028</v>
      </c>
      <c r="H42" s="7"/>
    </row>
    <row r="43" spans="1:8">
      <c r="A43" s="520" t="s">
        <v>691</v>
      </c>
      <c r="B43" s="521" t="s">
        <v>692</v>
      </c>
      <c r="C43" s="125" t="s">
        <v>29</v>
      </c>
      <c r="D43" s="125" t="s">
        <v>19</v>
      </c>
      <c r="E43" s="125" t="s">
        <v>34</v>
      </c>
      <c r="F43" s="511" t="s">
        <v>263</v>
      </c>
      <c r="G43" s="508" t="s">
        <v>6028</v>
      </c>
      <c r="H43" s="25"/>
    </row>
    <row r="44" spans="1:8">
      <c r="A44" s="509" t="s">
        <v>438</v>
      </c>
      <c r="B44" s="510" t="s">
        <v>443</v>
      </c>
      <c r="C44" s="125" t="s">
        <v>29</v>
      </c>
      <c r="D44" s="125" t="s">
        <v>19</v>
      </c>
      <c r="E44" s="125" t="s">
        <v>34</v>
      </c>
      <c r="F44" s="511" t="s">
        <v>35</v>
      </c>
      <c r="G44" s="508" t="s">
        <v>6039</v>
      </c>
      <c r="H44" s="25">
        <v>45524</v>
      </c>
    </row>
    <row r="45" spans="1:8">
      <c r="A45" s="512" t="s">
        <v>1428</v>
      </c>
      <c r="B45" s="513" t="s">
        <v>1429</v>
      </c>
      <c r="C45" s="125" t="s">
        <v>29</v>
      </c>
      <c r="D45" s="125" t="s">
        <v>55</v>
      </c>
      <c r="E45" s="125" t="s">
        <v>34</v>
      </c>
      <c r="F45" s="511" t="s">
        <v>1430</v>
      </c>
      <c r="G45" s="508" t="s">
        <v>6039</v>
      </c>
      <c r="H45" s="25">
        <v>45545</v>
      </c>
    </row>
    <row r="46" spans="1:8">
      <c r="A46" s="512" t="s">
        <v>2756</v>
      </c>
      <c r="B46" s="513" t="s">
        <v>2757</v>
      </c>
      <c r="C46" s="125" t="s">
        <v>29</v>
      </c>
      <c r="D46" s="125" t="s">
        <v>19</v>
      </c>
      <c r="E46" s="125" t="s">
        <v>34</v>
      </c>
      <c r="F46" s="511" t="s">
        <v>263</v>
      </c>
      <c r="G46" s="508" t="s">
        <v>6039</v>
      </c>
      <c r="H46" s="25">
        <v>45551</v>
      </c>
    </row>
    <row r="47" spans="1:8">
      <c r="A47" s="522" t="s">
        <v>2865</v>
      </c>
      <c r="B47" s="523" t="s">
        <v>2866</v>
      </c>
      <c r="C47" s="125" t="s">
        <v>29</v>
      </c>
      <c r="D47" s="125" t="s">
        <v>19</v>
      </c>
      <c r="E47" s="125" t="s">
        <v>34</v>
      </c>
      <c r="F47" s="511" t="s">
        <v>263</v>
      </c>
      <c r="G47" s="508" t="s">
        <v>6039</v>
      </c>
      <c r="H47" s="25">
        <v>45545</v>
      </c>
    </row>
    <row r="48" spans="1:8">
      <c r="A48" s="515" t="s">
        <v>242</v>
      </c>
      <c r="B48" s="516" t="s">
        <v>243</v>
      </c>
      <c r="C48" s="125" t="s">
        <v>29</v>
      </c>
      <c r="D48" s="125" t="s">
        <v>19</v>
      </c>
      <c r="E48" s="125" t="s">
        <v>34</v>
      </c>
      <c r="F48" s="511" t="s">
        <v>35</v>
      </c>
      <c r="G48" s="508" t="s">
        <v>6039</v>
      </c>
      <c r="H48" s="25">
        <v>45567</v>
      </c>
    </row>
    <row r="49" spans="1:8">
      <c r="A49" s="509" t="s">
        <v>1000</v>
      </c>
      <c r="B49" s="510" t="s">
        <v>1001</v>
      </c>
      <c r="C49" s="125" t="s">
        <v>29</v>
      </c>
      <c r="D49" s="125" t="s">
        <v>19</v>
      </c>
      <c r="E49" s="125" t="s">
        <v>34</v>
      </c>
      <c r="F49" s="511" t="s">
        <v>263</v>
      </c>
      <c r="G49" s="508" t="s">
        <v>6039</v>
      </c>
      <c r="H49" s="25">
        <v>45583</v>
      </c>
    </row>
    <row r="50" spans="1:8">
      <c r="A50" s="509" t="s">
        <v>561</v>
      </c>
      <c r="B50" s="510" t="s">
        <v>562</v>
      </c>
      <c r="C50" s="125" t="s">
        <v>29</v>
      </c>
      <c r="D50" s="125" t="s">
        <v>19</v>
      </c>
      <c r="E50" s="125" t="s">
        <v>34</v>
      </c>
      <c r="F50" s="511" t="s">
        <v>263</v>
      </c>
      <c r="G50" s="508" t="s">
        <v>6039</v>
      </c>
      <c r="H50" s="25" t="s">
        <v>6040</v>
      </c>
    </row>
    <row r="51" spans="1:8">
      <c r="A51" s="509" t="s">
        <v>6041</v>
      </c>
      <c r="B51" s="510" t="s">
        <v>1543</v>
      </c>
      <c r="C51" s="125" t="s">
        <v>29</v>
      </c>
      <c r="D51" s="125" t="s">
        <v>19</v>
      </c>
      <c r="E51" s="125" t="s">
        <v>34</v>
      </c>
      <c r="F51" s="511" t="s">
        <v>35</v>
      </c>
      <c r="G51" s="508" t="s">
        <v>6039</v>
      </c>
      <c r="H51" s="25">
        <v>45562</v>
      </c>
    </row>
    <row r="52" spans="1:8">
      <c r="A52" s="512" t="s">
        <v>6041</v>
      </c>
      <c r="B52" s="513" t="s">
        <v>1546</v>
      </c>
      <c r="C52" s="125" t="s">
        <v>29</v>
      </c>
      <c r="D52" s="125" t="s">
        <v>19</v>
      </c>
      <c r="E52" s="125" t="s">
        <v>34</v>
      </c>
      <c r="F52" s="511" t="s">
        <v>35</v>
      </c>
      <c r="G52" s="508" t="s">
        <v>6039</v>
      </c>
      <c r="H52" s="25">
        <v>45562</v>
      </c>
    </row>
    <row r="53" spans="1:8">
      <c r="A53" s="509" t="s">
        <v>860</v>
      </c>
      <c r="B53" s="514" t="s">
        <v>861</v>
      </c>
      <c r="C53" s="125" t="s">
        <v>29</v>
      </c>
      <c r="D53" s="125" t="s">
        <v>19</v>
      </c>
      <c r="E53" s="125" t="s">
        <v>34</v>
      </c>
      <c r="F53" s="511" t="s">
        <v>35</v>
      </c>
      <c r="G53" s="508" t="s">
        <v>6039</v>
      </c>
      <c r="H53" s="25">
        <v>45587</v>
      </c>
    </row>
    <row r="54" spans="1:8">
      <c r="A54" s="509" t="s">
        <v>860</v>
      </c>
      <c r="B54" s="514" t="s">
        <v>863</v>
      </c>
      <c r="C54" s="125" t="s">
        <v>29</v>
      </c>
      <c r="D54" s="125" t="s">
        <v>19</v>
      </c>
      <c r="E54" s="125" t="s">
        <v>34</v>
      </c>
      <c r="F54" s="511" t="s">
        <v>35</v>
      </c>
      <c r="G54" s="508" t="s">
        <v>6039</v>
      </c>
      <c r="H54" s="25">
        <v>45587</v>
      </c>
    </row>
    <row r="55" spans="1:8">
      <c r="A55" s="509" t="s">
        <v>1432</v>
      </c>
      <c r="B55" s="514" t="s">
        <v>1433</v>
      </c>
      <c r="C55" s="125" t="s">
        <v>29</v>
      </c>
      <c r="D55" s="125" t="s">
        <v>19</v>
      </c>
      <c r="E55" s="125" t="s">
        <v>34</v>
      </c>
      <c r="F55" s="511" t="s">
        <v>263</v>
      </c>
      <c r="G55" s="508" t="s">
        <v>6039</v>
      </c>
      <c r="H55" s="25">
        <v>45530</v>
      </c>
    </row>
    <row r="56" spans="1:8">
      <c r="A56" s="509" t="s">
        <v>938</v>
      </c>
      <c r="B56" s="514" t="s">
        <v>939</v>
      </c>
      <c r="C56" s="125" t="s">
        <v>29</v>
      </c>
      <c r="D56" s="125" t="s">
        <v>19</v>
      </c>
      <c r="E56" s="125" t="s">
        <v>34</v>
      </c>
      <c r="F56" s="511" t="s">
        <v>263</v>
      </c>
      <c r="G56" s="508" t="s">
        <v>6039</v>
      </c>
      <c r="H56" s="25">
        <v>45567</v>
      </c>
    </row>
    <row r="57" spans="1:8">
      <c r="A57" s="509" t="s">
        <v>1531</v>
      </c>
      <c r="B57" s="514" t="s">
        <v>1532</v>
      </c>
      <c r="C57" s="125" t="s">
        <v>29</v>
      </c>
      <c r="D57" s="125" t="s">
        <v>19</v>
      </c>
      <c r="E57" s="125" t="s">
        <v>34</v>
      </c>
      <c r="F57" s="511" t="s">
        <v>35</v>
      </c>
      <c r="G57" s="508" t="s">
        <v>6039</v>
      </c>
      <c r="H57" s="25">
        <v>45524</v>
      </c>
    </row>
    <row r="58" spans="1:8">
      <c r="A58" s="509" t="s">
        <v>305</v>
      </c>
      <c r="B58" s="514" t="s">
        <v>306</v>
      </c>
      <c r="C58" s="125" t="s">
        <v>29</v>
      </c>
      <c r="D58" s="125" t="s">
        <v>19</v>
      </c>
      <c r="E58" s="125" t="s">
        <v>34</v>
      </c>
      <c r="F58" s="511" t="s">
        <v>263</v>
      </c>
      <c r="G58" s="508" t="s">
        <v>6039</v>
      </c>
      <c r="H58" s="25">
        <v>45588</v>
      </c>
    </row>
    <row r="59" spans="1:8">
      <c r="A59" s="509" t="s">
        <v>1189</v>
      </c>
      <c r="B59" s="514" t="s">
        <v>1190</v>
      </c>
      <c r="C59" s="125" t="s">
        <v>29</v>
      </c>
      <c r="D59" s="125" t="s">
        <v>19</v>
      </c>
      <c r="E59" s="125" t="s">
        <v>34</v>
      </c>
      <c r="F59" s="511" t="s">
        <v>263</v>
      </c>
      <c r="G59" s="508" t="s">
        <v>6033</v>
      </c>
      <c r="H59" s="25">
        <v>45574</v>
      </c>
    </row>
    <row r="60" spans="1:8">
      <c r="A60" s="509" t="s">
        <v>2608</v>
      </c>
      <c r="B60" s="514" t="s">
        <v>2609</v>
      </c>
      <c r="C60" s="125" t="s">
        <v>29</v>
      </c>
      <c r="D60" s="125" t="s">
        <v>64</v>
      </c>
      <c r="E60" s="125" t="s">
        <v>20</v>
      </c>
      <c r="F60" s="511" t="s">
        <v>6042</v>
      </c>
      <c r="G60" s="508" t="s">
        <v>6028</v>
      </c>
      <c r="H60" s="25"/>
    </row>
    <row r="61" spans="1:8">
      <c r="A61" s="509" t="s">
        <v>2876</v>
      </c>
      <c r="B61" s="514" t="s">
        <v>2877</v>
      </c>
      <c r="C61" s="125" t="s">
        <v>29</v>
      </c>
      <c r="D61" s="125" t="s">
        <v>19</v>
      </c>
      <c r="E61" s="125" t="s">
        <v>20</v>
      </c>
      <c r="F61" s="511" t="s">
        <v>6035</v>
      </c>
      <c r="G61" s="508" t="s">
        <v>6033</v>
      </c>
      <c r="H61" s="25">
        <v>45581</v>
      </c>
    </row>
    <row r="62" spans="1:8">
      <c r="A62" s="509" t="s">
        <v>1827</v>
      </c>
      <c r="B62" s="514" t="s">
        <v>1828</v>
      </c>
      <c r="C62" s="125" t="s">
        <v>29</v>
      </c>
      <c r="D62" s="125" t="s">
        <v>19</v>
      </c>
      <c r="E62" s="125" t="s">
        <v>20</v>
      </c>
      <c r="F62" s="511" t="s">
        <v>6036</v>
      </c>
      <c r="G62" s="508" t="s">
        <v>6033</v>
      </c>
      <c r="H62" s="25">
        <v>45590</v>
      </c>
    </row>
    <row r="63" spans="1:8">
      <c r="A63" s="3" t="s">
        <v>1799</v>
      </c>
      <c r="B63" s="4" t="s">
        <v>1800</v>
      </c>
      <c r="C63" s="125" t="s">
        <v>29</v>
      </c>
      <c r="D63" s="125" t="s">
        <v>19</v>
      </c>
      <c r="E63" s="125" t="s">
        <v>20</v>
      </c>
      <c r="F63" s="511" t="s">
        <v>6036</v>
      </c>
      <c r="G63" s="508" t="s">
        <v>6033</v>
      </c>
      <c r="H63" s="25">
        <v>45595</v>
      </c>
    </row>
    <row r="64" spans="1:8">
      <c r="A64" s="509" t="s">
        <v>209</v>
      </c>
      <c r="B64" s="514" t="s">
        <v>210</v>
      </c>
      <c r="C64" s="125" t="s">
        <v>29</v>
      </c>
      <c r="D64" s="125" t="s">
        <v>19</v>
      </c>
      <c r="E64" s="125" t="s">
        <v>20</v>
      </c>
      <c r="F64" s="511" t="s">
        <v>211</v>
      </c>
      <c r="G64" s="508" t="s">
        <v>6033</v>
      </c>
      <c r="H64" s="25">
        <v>45592</v>
      </c>
    </row>
    <row r="65" spans="1:8">
      <c r="A65" s="36" t="s">
        <v>1728</v>
      </c>
      <c r="B65" s="44" t="s">
        <v>1729</v>
      </c>
      <c r="C65" s="125" t="s">
        <v>29</v>
      </c>
      <c r="D65" s="125" t="s">
        <v>19</v>
      </c>
      <c r="E65" s="125" t="s">
        <v>20</v>
      </c>
      <c r="F65" s="511" t="s">
        <v>211</v>
      </c>
      <c r="G65" s="508" t="s">
        <v>6033</v>
      </c>
      <c r="H65" s="25">
        <v>45594</v>
      </c>
    </row>
    <row r="66" spans="1:8">
      <c r="A66" s="36" t="s">
        <v>1731</v>
      </c>
      <c r="B66" s="44" t="s">
        <v>1732</v>
      </c>
      <c r="C66" s="125" t="s">
        <v>29</v>
      </c>
      <c r="D66" s="125" t="s">
        <v>19</v>
      </c>
      <c r="E66" s="125" t="s">
        <v>20</v>
      </c>
      <c r="F66" s="511" t="s">
        <v>211</v>
      </c>
      <c r="G66" s="508" t="s">
        <v>6033</v>
      </c>
      <c r="H66" s="25">
        <v>45594</v>
      </c>
    </row>
    <row r="67" spans="1:8">
      <c r="A67" s="509" t="s">
        <v>6043</v>
      </c>
      <c r="B67" s="514" t="s">
        <v>566</v>
      </c>
      <c r="C67" s="125" t="s">
        <v>29</v>
      </c>
      <c r="D67" s="125" t="s">
        <v>19</v>
      </c>
      <c r="E67" s="125" t="s">
        <v>20</v>
      </c>
      <c r="F67" s="511" t="s">
        <v>6036</v>
      </c>
      <c r="G67" s="508" t="s">
        <v>6033</v>
      </c>
      <c r="H67" s="25">
        <v>45590</v>
      </c>
    </row>
    <row r="68" spans="1:8">
      <c r="A68" s="509" t="s">
        <v>868</v>
      </c>
      <c r="B68" s="514" t="s">
        <v>869</v>
      </c>
      <c r="C68" s="125" t="s">
        <v>29</v>
      </c>
      <c r="D68" s="125" t="s">
        <v>19</v>
      </c>
      <c r="E68" s="125" t="s">
        <v>20</v>
      </c>
      <c r="F68" s="511" t="s">
        <v>211</v>
      </c>
      <c r="G68" s="508" t="s">
        <v>6044</v>
      </c>
      <c r="H68" s="25">
        <v>45595</v>
      </c>
    </row>
    <row r="69" spans="1:8">
      <c r="A69" s="509" t="s">
        <v>2268</v>
      </c>
      <c r="B69" s="514" t="s">
        <v>2269</v>
      </c>
      <c r="C69" s="125" t="s">
        <v>29</v>
      </c>
      <c r="D69" s="125" t="s">
        <v>19</v>
      </c>
      <c r="E69" s="125" t="s">
        <v>20</v>
      </c>
      <c r="F69" s="511" t="s">
        <v>6045</v>
      </c>
      <c r="G69" s="508" t="s">
        <v>6044</v>
      </c>
      <c r="H69" s="25">
        <v>45596</v>
      </c>
    </row>
    <row r="70" spans="1:8">
      <c r="A70" s="509" t="s">
        <v>2265</v>
      </c>
      <c r="B70" s="514" t="s">
        <v>2266</v>
      </c>
      <c r="C70" s="125" t="s">
        <v>29</v>
      </c>
      <c r="D70" s="125" t="s">
        <v>19</v>
      </c>
      <c r="E70" s="125" t="s">
        <v>20</v>
      </c>
      <c r="F70" s="511" t="s">
        <v>6045</v>
      </c>
      <c r="G70" s="508" t="s">
        <v>6044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B00-000000000000}">
      <formula1>"DF,GO,SUL"</formula1>
    </dataValidation>
    <dataValidation type="list" allowBlank="1" showErrorMessage="1" sqref="D2:D70" xr:uid="{00000000-0002-0000-0B00-000001000000}">
      <formula1>"Voga,Bluemetrix,Matrice,VcInvest,Bluemetrix (MI)"</formula1>
    </dataValidation>
    <dataValidation type="list" allowBlank="1" showErrorMessage="1" sqref="G2:G70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6046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6047</v>
      </c>
      <c r="C2" s="524" t="s">
        <v>6048</v>
      </c>
      <c r="D2" s="524" t="s">
        <v>5402</v>
      </c>
      <c r="E2" s="524" t="s">
        <v>6049</v>
      </c>
      <c r="F2" s="524" t="s">
        <v>6050</v>
      </c>
      <c r="G2" s="524" t="s">
        <v>6051</v>
      </c>
      <c r="H2" s="524" t="s">
        <v>6052</v>
      </c>
      <c r="I2" s="524" t="s">
        <v>6053</v>
      </c>
      <c r="J2" s="524" t="s">
        <v>6054</v>
      </c>
      <c r="K2" s="524" t="s">
        <v>6055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>
        <f>BTG!BA867</f>
        <v>252318336.78000003</v>
      </c>
    </row>
    <row r="4" spans="1:11">
      <c r="A4" s="84" t="s">
        <v>3573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</row>
    <row r="5" spans="1:11">
      <c r="A5" s="84" t="s">
        <v>2922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3607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0</v>
      </c>
    </row>
    <row r="7" spans="1:11">
      <c r="A7" s="84" t="s">
        <v>3705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6056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6057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6047</v>
      </c>
      <c r="C12" s="524" t="s">
        <v>6048</v>
      </c>
      <c r="D12" s="524" t="s">
        <v>5402</v>
      </c>
      <c r="E12" s="524" t="s">
        <v>6049</v>
      </c>
      <c r="F12" s="524" t="s">
        <v>6050</v>
      </c>
      <c r="G12" s="524" t="s">
        <v>6051</v>
      </c>
      <c r="H12" s="524" t="s">
        <v>6052</v>
      </c>
      <c r="I12" s="524" t="s">
        <v>6053</v>
      </c>
      <c r="J12" s="524" t="s">
        <v>6054</v>
      </c>
    </row>
    <row r="13" spans="1:11">
      <c r="A13" s="84" t="s">
        <v>3713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6056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1">
      <c r="A20" s="660" t="s">
        <v>6058</v>
      </c>
      <c r="B20" s="650"/>
      <c r="C20" s="650"/>
      <c r="D20" s="650"/>
      <c r="E20" s="650"/>
      <c r="F20" s="650"/>
      <c r="G20" s="650"/>
      <c r="H20" s="650"/>
      <c r="I20" s="650"/>
      <c r="J20" s="650"/>
      <c r="K20" s="651"/>
    </row>
    <row r="21" spans="1:11">
      <c r="A21" s="524" t="s">
        <v>6059</v>
      </c>
      <c r="B21" s="524" t="s">
        <v>6047</v>
      </c>
      <c r="C21" s="524" t="s">
        <v>6048</v>
      </c>
      <c r="D21" s="524" t="s">
        <v>5402</v>
      </c>
      <c r="E21" s="524" t="s">
        <v>6049</v>
      </c>
      <c r="F21" s="524" t="s">
        <v>6050</v>
      </c>
      <c r="G21" s="524" t="s">
        <v>6051</v>
      </c>
      <c r="H21" s="524" t="s">
        <v>6052</v>
      </c>
      <c r="I21" s="524" t="s">
        <v>6053</v>
      </c>
      <c r="J21" s="524" t="s">
        <v>6054</v>
      </c>
      <c r="K21" s="524" t="s">
        <v>6055</v>
      </c>
    </row>
    <row r="22" spans="1:11">
      <c r="A22" s="526" t="s">
        <v>6060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  <c r="K22" s="527" t="s">
        <v>6061</v>
      </c>
    </row>
    <row r="25" spans="1:11">
      <c r="A25" s="660" t="s">
        <v>6062</v>
      </c>
      <c r="B25" s="650"/>
      <c r="C25" s="650"/>
      <c r="D25" s="650"/>
      <c r="E25" s="650"/>
      <c r="F25" s="650"/>
    </row>
    <row r="26" spans="1:11">
      <c r="A26" s="524" t="s">
        <v>6059</v>
      </c>
      <c r="B26" s="524" t="s">
        <v>6051</v>
      </c>
      <c r="C26" s="524" t="s">
        <v>6052</v>
      </c>
      <c r="D26" s="524" t="s">
        <v>6053</v>
      </c>
      <c r="E26" s="524" t="s">
        <v>6054</v>
      </c>
      <c r="F26" s="524" t="s">
        <v>6055</v>
      </c>
    </row>
    <row r="27" spans="1:11">
      <c r="A27" s="526" t="s">
        <v>64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6063</v>
      </c>
      <c r="B1" s="530" t="s">
        <v>6064</v>
      </c>
      <c r="C1" s="530" t="s">
        <v>6065</v>
      </c>
      <c r="D1" s="530" t="s">
        <v>6066</v>
      </c>
      <c r="E1" s="530" t="s">
        <v>6067</v>
      </c>
      <c r="F1" s="530" t="s">
        <v>6068</v>
      </c>
      <c r="G1" s="530" t="s">
        <v>6069</v>
      </c>
    </row>
    <row r="2" spans="1:17" ht="15.75" customHeight="1">
      <c r="A2" s="531" t="s">
        <v>6070</v>
      </c>
      <c r="B2" s="532" t="s">
        <v>6071</v>
      </c>
      <c r="C2" s="533">
        <v>30271</v>
      </c>
      <c r="D2" s="532">
        <f t="shared" ref="D2:D14" si="0">DATEDIF(C2,$C$121,"Y")</f>
        <v>37</v>
      </c>
      <c r="E2" s="532" t="s">
        <v>6072</v>
      </c>
      <c r="F2" s="532" t="s">
        <v>6073</v>
      </c>
      <c r="G2" s="131">
        <v>326844</v>
      </c>
      <c r="J2" s="534" t="s">
        <v>6064</v>
      </c>
      <c r="K2" s="532" t="s">
        <v>6056</v>
      </c>
      <c r="L2" s="532" t="s">
        <v>6074</v>
      </c>
      <c r="M2" s="532" t="s">
        <v>6075</v>
      </c>
      <c r="N2" s="532" t="s">
        <v>6074</v>
      </c>
      <c r="O2" s="532" t="s">
        <v>6076</v>
      </c>
    </row>
    <row r="3" spans="1:17" ht="15.75" customHeight="1">
      <c r="A3" s="535" t="s">
        <v>6077</v>
      </c>
      <c r="B3" s="532" t="s">
        <v>5546</v>
      </c>
      <c r="C3" s="533">
        <v>20755</v>
      </c>
      <c r="D3" s="532">
        <f t="shared" si="0"/>
        <v>63</v>
      </c>
      <c r="E3" s="532" t="s">
        <v>6078</v>
      </c>
      <c r="F3" s="532" t="s">
        <v>6073</v>
      </c>
      <c r="G3" s="131">
        <v>100078.05</v>
      </c>
      <c r="J3" s="303" t="s">
        <v>6079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6080</v>
      </c>
      <c r="B4" s="532" t="s">
        <v>6071</v>
      </c>
      <c r="C4" s="533">
        <v>28058</v>
      </c>
      <c r="D4" s="532">
        <f t="shared" si="0"/>
        <v>43</v>
      </c>
      <c r="E4" s="532" t="s">
        <v>6081</v>
      </c>
      <c r="F4" s="532" t="s">
        <v>6073</v>
      </c>
      <c r="G4" s="131">
        <v>49196.01</v>
      </c>
      <c r="J4" s="303" t="s">
        <v>6082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6083</v>
      </c>
      <c r="B5" s="532" t="s">
        <v>6071</v>
      </c>
      <c r="C5" s="533">
        <v>29075</v>
      </c>
      <c r="D5" s="532">
        <f t="shared" si="0"/>
        <v>40</v>
      </c>
      <c r="E5" s="532" t="s">
        <v>6081</v>
      </c>
      <c r="F5" s="532" t="s">
        <v>6073</v>
      </c>
      <c r="G5" s="131">
        <v>100349</v>
      </c>
      <c r="J5" s="303" t="s">
        <v>6056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3148</v>
      </c>
      <c r="P5" s="539">
        <f>SUM(P3:P4)</f>
        <v>108</v>
      </c>
    </row>
    <row r="6" spans="1:17" ht="15.75" customHeight="1">
      <c r="A6" s="535" t="s">
        <v>6084</v>
      </c>
      <c r="B6" s="532" t="s">
        <v>6071</v>
      </c>
      <c r="C6" s="533">
        <v>26364</v>
      </c>
      <c r="D6" s="532">
        <f t="shared" si="0"/>
        <v>47</v>
      </c>
      <c r="E6" s="532" t="s">
        <v>6081</v>
      </c>
      <c r="F6" s="532" t="s">
        <v>6073</v>
      </c>
      <c r="G6" s="131">
        <v>254439</v>
      </c>
      <c r="P6" s="539"/>
    </row>
    <row r="7" spans="1:17" ht="15.75" customHeight="1">
      <c r="A7" s="535" t="s">
        <v>6085</v>
      </c>
      <c r="B7" s="532" t="s">
        <v>6071</v>
      </c>
      <c r="C7" s="533">
        <v>30591</v>
      </c>
      <c r="D7" s="532">
        <f t="shared" si="0"/>
        <v>36</v>
      </c>
      <c r="E7" s="532" t="s">
        <v>6072</v>
      </c>
      <c r="F7" s="532" t="s">
        <v>6086</v>
      </c>
      <c r="G7" s="131">
        <v>105616</v>
      </c>
      <c r="J7" s="534" t="s">
        <v>6066</v>
      </c>
      <c r="K7" s="532" t="s">
        <v>6056</v>
      </c>
      <c r="L7" s="532" t="s">
        <v>6074</v>
      </c>
      <c r="M7" s="532" t="s">
        <v>6087</v>
      </c>
      <c r="N7" s="532" t="s">
        <v>6074</v>
      </c>
      <c r="O7" s="532" t="s">
        <v>6076</v>
      </c>
      <c r="P7" s="539"/>
    </row>
    <row r="8" spans="1:17" ht="15.75" customHeight="1">
      <c r="A8" s="303" t="s">
        <v>6088</v>
      </c>
      <c r="B8" s="532" t="s">
        <v>6071</v>
      </c>
      <c r="C8" s="533">
        <v>28792</v>
      </c>
      <c r="D8" s="532">
        <f t="shared" si="0"/>
        <v>41</v>
      </c>
      <c r="E8" s="532" t="s">
        <v>6089</v>
      </c>
      <c r="F8" s="532" t="s">
        <v>6073</v>
      </c>
      <c r="G8" s="131">
        <v>1013833</v>
      </c>
      <c r="J8" s="303" t="s">
        <v>6090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6091</v>
      </c>
      <c r="B9" s="532" t="s">
        <v>6071</v>
      </c>
      <c r="C9" s="533">
        <v>33605</v>
      </c>
      <c r="D9" s="532">
        <f t="shared" si="0"/>
        <v>28</v>
      </c>
      <c r="E9" s="532" t="s">
        <v>6092</v>
      </c>
      <c r="F9" s="532" t="s">
        <v>6073</v>
      </c>
      <c r="G9" s="131">
        <v>5158.12</v>
      </c>
      <c r="J9" s="303" t="s">
        <v>6093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6094</v>
      </c>
      <c r="B10" s="532" t="s">
        <v>5546</v>
      </c>
      <c r="C10" s="533">
        <v>23623</v>
      </c>
      <c r="D10" s="532">
        <f t="shared" si="0"/>
        <v>55</v>
      </c>
      <c r="E10" s="532" t="s">
        <v>6095</v>
      </c>
      <c r="F10" s="532" t="s">
        <v>6073</v>
      </c>
      <c r="G10" s="131">
        <v>928015</v>
      </c>
      <c r="J10" s="303" t="s">
        <v>6096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6097</v>
      </c>
      <c r="B11" s="532" t="s">
        <v>5546</v>
      </c>
      <c r="C11" s="533">
        <v>31602</v>
      </c>
      <c r="D11" s="532">
        <f t="shared" si="0"/>
        <v>33</v>
      </c>
      <c r="E11" s="532" t="s">
        <v>6098</v>
      </c>
      <c r="F11" s="532" t="s">
        <v>6073</v>
      </c>
      <c r="G11" s="131">
        <v>449686</v>
      </c>
      <c r="J11" s="303" t="s">
        <v>6099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6100</v>
      </c>
      <c r="B12" s="532" t="s">
        <v>5546</v>
      </c>
      <c r="C12" s="533">
        <v>24295</v>
      </c>
      <c r="D12" s="532">
        <f t="shared" si="0"/>
        <v>53</v>
      </c>
      <c r="E12" s="532" t="s">
        <v>6101</v>
      </c>
      <c r="F12" s="532" t="s">
        <v>6073</v>
      </c>
      <c r="G12" s="131">
        <v>174816</v>
      </c>
      <c r="J12" s="303" t="s">
        <v>6102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6103</v>
      </c>
      <c r="B13" s="532" t="s">
        <v>6071</v>
      </c>
      <c r="C13" s="533">
        <v>13520</v>
      </c>
      <c r="D13" s="532">
        <f t="shared" si="0"/>
        <v>82</v>
      </c>
      <c r="E13" s="532" t="s">
        <v>6104</v>
      </c>
      <c r="F13" s="532" t="s">
        <v>6105</v>
      </c>
      <c r="G13" s="131">
        <v>147417</v>
      </c>
      <c r="J13" s="303" t="s">
        <v>6106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6107</v>
      </c>
      <c r="B14" s="532" t="s">
        <v>6071</v>
      </c>
      <c r="C14" s="533">
        <v>23066</v>
      </c>
      <c r="D14" s="532">
        <f t="shared" si="0"/>
        <v>56</v>
      </c>
      <c r="E14" s="532" t="s">
        <v>6072</v>
      </c>
      <c r="F14" s="532" t="s">
        <v>6073</v>
      </c>
      <c r="G14" s="131">
        <v>31376</v>
      </c>
      <c r="J14" s="303" t="s">
        <v>6108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4840</v>
      </c>
    </row>
    <row r="15" spans="1:17" ht="15.75" customHeight="1">
      <c r="A15" s="543" t="s">
        <v>6109</v>
      </c>
      <c r="B15" s="532" t="s">
        <v>6071</v>
      </c>
      <c r="C15" s="533"/>
      <c r="D15" s="532"/>
      <c r="E15" s="532" t="s">
        <v>6089</v>
      </c>
      <c r="F15" s="532"/>
      <c r="G15" s="131">
        <v>0</v>
      </c>
      <c r="J15" s="303" t="s">
        <v>6056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6110</v>
      </c>
      <c r="B16" s="532" t="s">
        <v>5546</v>
      </c>
      <c r="C16" s="533">
        <v>29816</v>
      </c>
      <c r="D16" s="532">
        <f t="shared" ref="D16:D53" si="4">DATEDIF(C16,$C$121,"Y")</f>
        <v>38</v>
      </c>
      <c r="E16" s="532" t="s">
        <v>6098</v>
      </c>
      <c r="F16" s="532" t="s">
        <v>6073</v>
      </c>
      <c r="G16" s="131">
        <v>101819</v>
      </c>
    </row>
    <row r="17" spans="1:18" ht="15.75" customHeight="1">
      <c r="A17" s="535" t="s">
        <v>6111</v>
      </c>
      <c r="B17" s="532" t="s">
        <v>5546</v>
      </c>
      <c r="C17" s="533">
        <v>31091</v>
      </c>
      <c r="D17" s="532">
        <f t="shared" si="4"/>
        <v>34</v>
      </c>
      <c r="E17" s="532" t="s">
        <v>6098</v>
      </c>
      <c r="F17" s="532" t="s">
        <v>6073</v>
      </c>
      <c r="G17" s="131">
        <v>35841.42</v>
      </c>
      <c r="J17" s="530" t="s">
        <v>6067</v>
      </c>
      <c r="K17" s="532" t="s">
        <v>6056</v>
      </c>
      <c r="L17" s="532" t="s">
        <v>6074</v>
      </c>
      <c r="M17" s="532" t="s">
        <v>6112</v>
      </c>
      <c r="N17" s="532" t="s">
        <v>6074</v>
      </c>
      <c r="O17" s="532" t="s">
        <v>6076</v>
      </c>
      <c r="R17" s="542" t="s">
        <v>4840</v>
      </c>
    </row>
    <row r="18" spans="1:18" ht="15.75" customHeight="1">
      <c r="A18" s="535" t="s">
        <v>6113</v>
      </c>
      <c r="B18" s="532" t="s">
        <v>6071</v>
      </c>
      <c r="C18" s="533">
        <v>31386</v>
      </c>
      <c r="D18" s="532">
        <f t="shared" si="4"/>
        <v>34</v>
      </c>
      <c r="E18" s="532" t="s">
        <v>6114</v>
      </c>
      <c r="F18" s="532" t="s">
        <v>6073</v>
      </c>
      <c r="G18" s="131">
        <v>215750</v>
      </c>
      <c r="J18" s="303" t="s">
        <v>6072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6115</v>
      </c>
      <c r="B19" s="532" t="s">
        <v>6071</v>
      </c>
      <c r="C19" s="533">
        <v>23072</v>
      </c>
      <c r="D19" s="532">
        <f t="shared" si="4"/>
        <v>56</v>
      </c>
      <c r="E19" s="532" t="s">
        <v>6116</v>
      </c>
      <c r="F19" s="532" t="s">
        <v>6073</v>
      </c>
      <c r="G19" s="131">
        <v>132923</v>
      </c>
      <c r="J19" s="303" t="s">
        <v>6089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5722</v>
      </c>
      <c r="B20" s="532" t="s">
        <v>6071</v>
      </c>
      <c r="C20" s="533">
        <v>29186</v>
      </c>
      <c r="D20" s="532">
        <f t="shared" si="4"/>
        <v>40</v>
      </c>
      <c r="E20" s="532" t="s">
        <v>6092</v>
      </c>
      <c r="F20" s="532" t="s">
        <v>6073</v>
      </c>
      <c r="G20" s="131">
        <f>707418+847182</f>
        <v>1554600</v>
      </c>
      <c r="J20" s="303" t="s">
        <v>6092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6117</v>
      </c>
      <c r="B21" s="532" t="s">
        <v>5546</v>
      </c>
      <c r="C21" s="533">
        <v>30936</v>
      </c>
      <c r="D21" s="532">
        <f t="shared" si="4"/>
        <v>35</v>
      </c>
      <c r="E21" s="532" t="s">
        <v>6118</v>
      </c>
      <c r="F21" s="532" t="s">
        <v>6073</v>
      </c>
      <c r="G21" s="131">
        <v>511766</v>
      </c>
      <c r="H21" s="542"/>
      <c r="I21" s="542"/>
      <c r="J21" s="303" t="s">
        <v>6081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5709</v>
      </c>
      <c r="B22" s="532" t="s">
        <v>6071</v>
      </c>
      <c r="C22" s="533">
        <v>26191</v>
      </c>
      <c r="D22" s="532">
        <f t="shared" si="4"/>
        <v>48</v>
      </c>
      <c r="E22" s="532" t="s">
        <v>6119</v>
      </c>
      <c r="F22" s="532" t="s">
        <v>6073</v>
      </c>
      <c r="G22" s="131">
        <v>916562</v>
      </c>
      <c r="J22" s="303" t="s">
        <v>6114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6120</v>
      </c>
      <c r="B23" s="532" t="s">
        <v>6071</v>
      </c>
      <c r="C23" s="533">
        <v>32417</v>
      </c>
      <c r="D23" s="532">
        <f t="shared" si="4"/>
        <v>31</v>
      </c>
      <c r="E23" s="532" t="s">
        <v>6089</v>
      </c>
      <c r="F23" s="532" t="s">
        <v>6073</v>
      </c>
      <c r="G23" s="131">
        <v>332795</v>
      </c>
      <c r="J23" s="303" t="s">
        <v>6121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4840</v>
      </c>
    </row>
    <row r="24" spans="1:18" ht="15.75" customHeight="1">
      <c r="A24" s="535" t="s">
        <v>6122</v>
      </c>
      <c r="B24" s="532" t="s">
        <v>5546</v>
      </c>
      <c r="C24" s="533">
        <v>26324</v>
      </c>
      <c r="D24" s="532">
        <f t="shared" si="4"/>
        <v>47</v>
      </c>
      <c r="E24" s="532" t="s">
        <v>6098</v>
      </c>
      <c r="F24" s="532" t="s">
        <v>6073</v>
      </c>
      <c r="G24" s="131">
        <v>191406</v>
      </c>
      <c r="J24" s="303" t="s">
        <v>6116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4840</v>
      </c>
    </row>
    <row r="25" spans="1:18" ht="15.75" customHeight="1">
      <c r="A25" s="535" t="s">
        <v>6123</v>
      </c>
      <c r="B25" s="532" t="s">
        <v>5546</v>
      </c>
      <c r="C25" s="533">
        <v>24529</v>
      </c>
      <c r="D25" s="532">
        <f t="shared" si="4"/>
        <v>52</v>
      </c>
      <c r="E25" s="532" t="s">
        <v>6124</v>
      </c>
      <c r="F25" s="532" t="s">
        <v>6073</v>
      </c>
      <c r="G25" s="131">
        <v>91137</v>
      </c>
      <c r="J25" s="303" t="s">
        <v>6104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6125</v>
      </c>
      <c r="B26" s="532" t="s">
        <v>6071</v>
      </c>
      <c r="C26" s="533">
        <v>28883</v>
      </c>
      <c r="D26" s="532">
        <f t="shared" si="4"/>
        <v>40</v>
      </c>
      <c r="E26" s="532" t="s">
        <v>6114</v>
      </c>
      <c r="F26" s="532" t="s">
        <v>6073</v>
      </c>
      <c r="G26" s="131">
        <v>271013.45</v>
      </c>
      <c r="J26" s="303" t="s">
        <v>6126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6127</v>
      </c>
      <c r="B27" s="532" t="s">
        <v>5546</v>
      </c>
      <c r="C27" s="533">
        <v>22919</v>
      </c>
      <c r="D27" s="532">
        <f t="shared" si="4"/>
        <v>57</v>
      </c>
      <c r="E27" s="532" t="s">
        <v>6098</v>
      </c>
      <c r="F27" s="532" t="s">
        <v>6073</v>
      </c>
      <c r="G27" s="131">
        <v>187575</v>
      </c>
      <c r="J27" s="303" t="s">
        <v>6128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6129</v>
      </c>
      <c r="B28" s="532" t="s">
        <v>5546</v>
      </c>
      <c r="C28" s="533">
        <v>25781</v>
      </c>
      <c r="D28" s="532">
        <f t="shared" si="4"/>
        <v>49</v>
      </c>
      <c r="E28" s="532"/>
      <c r="F28" s="532" t="s">
        <v>6073</v>
      </c>
      <c r="G28" s="131">
        <v>0</v>
      </c>
      <c r="J28" s="303" t="s">
        <v>6056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6130</v>
      </c>
      <c r="B29" s="532" t="s">
        <v>6071</v>
      </c>
      <c r="C29" s="533">
        <v>27513</v>
      </c>
      <c r="D29" s="532">
        <f t="shared" si="4"/>
        <v>44</v>
      </c>
      <c r="E29" s="532" t="s">
        <v>6092</v>
      </c>
      <c r="F29" s="532"/>
      <c r="G29" s="131">
        <v>57062.68</v>
      </c>
    </row>
    <row r="30" spans="1:18" ht="15.75" customHeight="1">
      <c r="A30" s="303" t="s">
        <v>6131</v>
      </c>
      <c r="B30" s="532" t="s">
        <v>5546</v>
      </c>
      <c r="C30" s="533">
        <v>22401</v>
      </c>
      <c r="D30" s="532">
        <f t="shared" si="4"/>
        <v>58</v>
      </c>
      <c r="E30" s="532" t="s">
        <v>6098</v>
      </c>
      <c r="F30" s="532" t="s">
        <v>6073</v>
      </c>
      <c r="G30" s="131">
        <v>163478</v>
      </c>
    </row>
    <row r="31" spans="1:18" ht="15.75" customHeight="1">
      <c r="A31" s="543" t="s">
        <v>6132</v>
      </c>
      <c r="B31" s="532" t="s">
        <v>5546</v>
      </c>
      <c r="C31" s="533">
        <v>19484</v>
      </c>
      <c r="D31" s="532">
        <f t="shared" si="4"/>
        <v>66</v>
      </c>
      <c r="E31" s="532" t="s">
        <v>6133</v>
      </c>
      <c r="F31" s="532" t="s">
        <v>6073</v>
      </c>
      <c r="G31" s="131">
        <v>0</v>
      </c>
      <c r="J31" s="530" t="s">
        <v>6069</v>
      </c>
    </row>
    <row r="32" spans="1:18" ht="15.75" customHeight="1">
      <c r="A32" s="535" t="s">
        <v>6134</v>
      </c>
      <c r="B32" s="532" t="s">
        <v>6071</v>
      </c>
      <c r="C32" s="533">
        <v>25747</v>
      </c>
      <c r="D32" s="532">
        <f t="shared" si="4"/>
        <v>49</v>
      </c>
      <c r="E32" s="532" t="s">
        <v>6081</v>
      </c>
      <c r="F32" s="532" t="s">
        <v>6073</v>
      </c>
      <c r="G32" s="131">
        <f>205400+183458</f>
        <v>388858</v>
      </c>
    </row>
    <row r="33" spans="1:12" ht="15.75" customHeight="1">
      <c r="A33" s="535" t="s">
        <v>6135</v>
      </c>
      <c r="B33" s="532" t="s">
        <v>6071</v>
      </c>
      <c r="C33" s="533">
        <v>28151</v>
      </c>
      <c r="D33" s="532">
        <f t="shared" si="4"/>
        <v>42</v>
      </c>
      <c r="E33" s="532" t="s">
        <v>6081</v>
      </c>
      <c r="F33" s="532" t="s">
        <v>6073</v>
      </c>
      <c r="G33" s="131">
        <v>56328</v>
      </c>
    </row>
    <row r="34" spans="1:12" ht="15.75" customHeight="1">
      <c r="A34" s="303" t="s">
        <v>6136</v>
      </c>
      <c r="B34" s="532" t="s">
        <v>6071</v>
      </c>
      <c r="C34" s="533">
        <v>27906</v>
      </c>
      <c r="D34" s="532">
        <f t="shared" si="4"/>
        <v>43</v>
      </c>
      <c r="E34" s="532" t="s">
        <v>6126</v>
      </c>
      <c r="F34" s="532" t="s">
        <v>6073</v>
      </c>
      <c r="G34" s="131">
        <v>257451</v>
      </c>
    </row>
    <row r="35" spans="1:12" ht="15.75" customHeight="1">
      <c r="A35" s="303" t="s">
        <v>6137</v>
      </c>
      <c r="B35" s="532" t="s">
        <v>6071</v>
      </c>
      <c r="C35" s="533">
        <v>28906</v>
      </c>
      <c r="D35" s="532">
        <f t="shared" si="4"/>
        <v>40</v>
      </c>
      <c r="E35" s="532" t="s">
        <v>6092</v>
      </c>
      <c r="F35" s="532" t="s">
        <v>6073</v>
      </c>
      <c r="G35" s="131">
        <v>402433</v>
      </c>
    </row>
    <row r="36" spans="1:12" ht="15.75" customHeight="1">
      <c r="A36" s="535" t="s">
        <v>6138</v>
      </c>
      <c r="B36" s="532" t="s">
        <v>6071</v>
      </c>
      <c r="C36" s="533">
        <v>30587</v>
      </c>
      <c r="D36" s="532">
        <f t="shared" si="4"/>
        <v>36</v>
      </c>
      <c r="E36" s="532" t="s">
        <v>6114</v>
      </c>
      <c r="F36" s="532" t="s">
        <v>6073</v>
      </c>
      <c r="G36" s="131">
        <f>458323+1000228</f>
        <v>1458551</v>
      </c>
    </row>
    <row r="37" spans="1:12" ht="15.75" customHeight="1">
      <c r="A37" s="535" t="s">
        <v>5645</v>
      </c>
      <c r="B37" s="532" t="s">
        <v>5546</v>
      </c>
      <c r="C37" s="533">
        <v>15096</v>
      </c>
      <c r="D37" s="532">
        <f t="shared" si="4"/>
        <v>78</v>
      </c>
      <c r="E37" s="532" t="s">
        <v>6133</v>
      </c>
      <c r="F37" s="532" t="s">
        <v>6073</v>
      </c>
      <c r="G37" s="131">
        <v>179256</v>
      </c>
    </row>
    <row r="38" spans="1:12" ht="15.75" customHeight="1">
      <c r="A38" s="535" t="s">
        <v>6139</v>
      </c>
      <c r="B38" s="532" t="s">
        <v>6071</v>
      </c>
      <c r="C38" s="533">
        <v>27655</v>
      </c>
      <c r="D38" s="532">
        <f t="shared" si="4"/>
        <v>44</v>
      </c>
      <c r="E38" s="532" t="s">
        <v>6116</v>
      </c>
      <c r="F38" s="532" t="s">
        <v>6140</v>
      </c>
      <c r="G38" s="131">
        <v>769189</v>
      </c>
      <c r="J38" s="542" t="s">
        <v>4840</v>
      </c>
    </row>
    <row r="39" spans="1:12" ht="15.75" customHeight="1">
      <c r="A39" s="535" t="s">
        <v>6141</v>
      </c>
      <c r="B39" s="532" t="s">
        <v>6071</v>
      </c>
      <c r="C39" s="533">
        <v>31245</v>
      </c>
      <c r="D39" s="532">
        <f t="shared" si="4"/>
        <v>34</v>
      </c>
      <c r="E39" s="532" t="s">
        <v>6092</v>
      </c>
      <c r="F39" s="532" t="s">
        <v>6073</v>
      </c>
      <c r="G39" s="131">
        <v>166417</v>
      </c>
      <c r="J39" s="542" t="s">
        <v>4840</v>
      </c>
      <c r="K39" s="542" t="s">
        <v>4840</v>
      </c>
    </row>
    <row r="40" spans="1:12" ht="15.75" customHeight="1">
      <c r="A40" s="303" t="s">
        <v>6142</v>
      </c>
      <c r="B40" s="532" t="s">
        <v>6071</v>
      </c>
      <c r="C40" s="533">
        <v>28270</v>
      </c>
      <c r="D40" s="532">
        <f t="shared" si="4"/>
        <v>42</v>
      </c>
      <c r="E40" s="532" t="s">
        <v>6114</v>
      </c>
      <c r="F40" s="532" t="s">
        <v>6073</v>
      </c>
      <c r="G40" s="131">
        <v>208601</v>
      </c>
    </row>
    <row r="41" spans="1:12" ht="15.75" customHeight="1">
      <c r="A41" s="541" t="s">
        <v>4418</v>
      </c>
      <c r="B41" s="532" t="s">
        <v>6071</v>
      </c>
      <c r="C41" s="533">
        <v>23924</v>
      </c>
      <c r="D41" s="532">
        <f t="shared" si="4"/>
        <v>54</v>
      </c>
      <c r="E41" s="532" t="s">
        <v>6092</v>
      </c>
      <c r="F41" s="532"/>
      <c r="G41" s="131">
        <v>278844.53000000003</v>
      </c>
      <c r="J41" s="542" t="s">
        <v>4840</v>
      </c>
    </row>
    <row r="42" spans="1:12" ht="15.75" customHeight="1">
      <c r="A42" s="541" t="s">
        <v>6143</v>
      </c>
      <c r="B42" s="532" t="s">
        <v>6071</v>
      </c>
      <c r="C42" s="533">
        <v>33469</v>
      </c>
      <c r="D42" s="532">
        <f t="shared" si="4"/>
        <v>28</v>
      </c>
      <c r="E42" s="532" t="s">
        <v>6072</v>
      </c>
      <c r="F42" s="532" t="s">
        <v>6144</v>
      </c>
      <c r="G42" s="131">
        <v>131927</v>
      </c>
      <c r="J42" s="542" t="s">
        <v>4840</v>
      </c>
    </row>
    <row r="43" spans="1:12" ht="15.75" customHeight="1">
      <c r="A43" s="535" t="s">
        <v>6145</v>
      </c>
      <c r="B43" s="532" t="s">
        <v>6071</v>
      </c>
      <c r="C43" s="533">
        <v>25643</v>
      </c>
      <c r="D43" s="532">
        <f t="shared" si="4"/>
        <v>49</v>
      </c>
      <c r="E43" s="532" t="s">
        <v>6114</v>
      </c>
      <c r="F43" s="532" t="s">
        <v>6073</v>
      </c>
      <c r="G43" s="131">
        <v>506417</v>
      </c>
      <c r="K43" s="542" t="s">
        <v>4840</v>
      </c>
      <c r="L43" s="542" t="s">
        <v>4840</v>
      </c>
    </row>
    <row r="44" spans="1:12" ht="15.75" customHeight="1">
      <c r="A44" s="541" t="s">
        <v>6146</v>
      </c>
      <c r="B44" s="532" t="s">
        <v>6071</v>
      </c>
      <c r="C44" s="533">
        <v>32920</v>
      </c>
      <c r="D44" s="532">
        <f t="shared" si="4"/>
        <v>29</v>
      </c>
      <c r="E44" s="532" t="s">
        <v>6092</v>
      </c>
      <c r="F44" s="532" t="s">
        <v>6073</v>
      </c>
      <c r="G44" s="131">
        <v>123215.73</v>
      </c>
      <c r="K44" s="542" t="s">
        <v>4840</v>
      </c>
    </row>
    <row r="45" spans="1:12" ht="15.75" customHeight="1">
      <c r="A45" s="535" t="s">
        <v>6147</v>
      </c>
      <c r="B45" s="532" t="s">
        <v>6071</v>
      </c>
      <c r="C45" s="533">
        <v>30264</v>
      </c>
      <c r="D45" s="532">
        <f t="shared" si="4"/>
        <v>37</v>
      </c>
      <c r="E45" s="532" t="s">
        <v>6089</v>
      </c>
      <c r="F45" s="532" t="s">
        <v>6073</v>
      </c>
      <c r="G45" s="131">
        <v>141649</v>
      </c>
    </row>
    <row r="46" spans="1:12" ht="15.75" customHeight="1">
      <c r="A46" s="535" t="s">
        <v>6148</v>
      </c>
      <c r="B46" s="532" t="s">
        <v>5546</v>
      </c>
      <c r="C46" s="533">
        <v>18097</v>
      </c>
      <c r="D46" s="532">
        <f t="shared" si="4"/>
        <v>70</v>
      </c>
      <c r="E46" s="532" t="s">
        <v>6133</v>
      </c>
      <c r="F46" s="532" t="s">
        <v>6073</v>
      </c>
      <c r="G46" s="131">
        <f>913577+225360</f>
        <v>1138937</v>
      </c>
    </row>
    <row r="47" spans="1:12" ht="15.75" customHeight="1">
      <c r="A47" s="541" t="s">
        <v>4519</v>
      </c>
      <c r="B47" s="532" t="s">
        <v>6071</v>
      </c>
      <c r="C47" s="533">
        <v>24085</v>
      </c>
      <c r="D47" s="532">
        <f t="shared" si="4"/>
        <v>54</v>
      </c>
      <c r="E47" s="532" t="s">
        <v>6149</v>
      </c>
      <c r="F47" s="532"/>
      <c r="G47" s="131">
        <v>611765.67000000004</v>
      </c>
      <c r="L47" s="542" t="s">
        <v>4840</v>
      </c>
    </row>
    <row r="48" spans="1:12" ht="15.75" customHeight="1">
      <c r="A48" s="544" t="s">
        <v>6150</v>
      </c>
      <c r="B48" s="532" t="s">
        <v>5546</v>
      </c>
      <c r="C48" s="533">
        <v>31943</v>
      </c>
      <c r="D48" s="532">
        <f t="shared" si="4"/>
        <v>32</v>
      </c>
      <c r="E48" s="532" t="s">
        <v>6151</v>
      </c>
      <c r="F48" s="532" t="s">
        <v>6073</v>
      </c>
      <c r="G48" s="131">
        <v>275126</v>
      </c>
    </row>
    <row r="49" spans="1:11" ht="15.75" customHeight="1">
      <c r="A49" s="544" t="s">
        <v>6152</v>
      </c>
      <c r="B49" s="532" t="s">
        <v>6071</v>
      </c>
      <c r="C49" s="533">
        <v>26994</v>
      </c>
      <c r="D49" s="532">
        <f t="shared" si="4"/>
        <v>46</v>
      </c>
      <c r="E49" s="532" t="s">
        <v>6089</v>
      </c>
      <c r="F49" s="532" t="s">
        <v>6073</v>
      </c>
      <c r="G49" s="131">
        <v>395619</v>
      </c>
    </row>
    <row r="50" spans="1:11" ht="15.75" customHeight="1">
      <c r="A50" s="544" t="s">
        <v>6153</v>
      </c>
      <c r="B50" s="532" t="s">
        <v>6071</v>
      </c>
      <c r="C50" s="533">
        <v>32175</v>
      </c>
      <c r="D50" s="532">
        <f t="shared" si="4"/>
        <v>31</v>
      </c>
      <c r="E50" s="532" t="s">
        <v>6089</v>
      </c>
      <c r="F50" s="532" t="s">
        <v>6073</v>
      </c>
      <c r="G50" s="131">
        <v>125506</v>
      </c>
      <c r="J50" s="542" t="s">
        <v>4840</v>
      </c>
    </row>
    <row r="51" spans="1:11" ht="15.75" customHeight="1">
      <c r="A51" s="545" t="s">
        <v>6154</v>
      </c>
      <c r="B51" s="532" t="s">
        <v>6071</v>
      </c>
      <c r="C51" s="533">
        <v>29879</v>
      </c>
      <c r="D51" s="532">
        <f t="shared" si="4"/>
        <v>38</v>
      </c>
      <c r="E51" s="532" t="s">
        <v>6114</v>
      </c>
      <c r="F51" s="532" t="s">
        <v>6073</v>
      </c>
      <c r="G51" s="131">
        <f>165123+165077</f>
        <v>330200</v>
      </c>
      <c r="J51" s="542" t="s">
        <v>4840</v>
      </c>
    </row>
    <row r="52" spans="1:11" ht="15.75" customHeight="1">
      <c r="A52" s="535" t="s">
        <v>6155</v>
      </c>
      <c r="B52" s="532" t="s">
        <v>6071</v>
      </c>
      <c r="C52" s="533">
        <v>22158</v>
      </c>
      <c r="D52" s="532">
        <f t="shared" si="4"/>
        <v>59</v>
      </c>
      <c r="E52" s="532" t="s">
        <v>6156</v>
      </c>
      <c r="F52" s="532" t="s">
        <v>6073</v>
      </c>
      <c r="G52" s="131">
        <v>167058</v>
      </c>
    </row>
    <row r="53" spans="1:11" ht="15.75" customHeight="1">
      <c r="A53" s="544" t="s">
        <v>6157</v>
      </c>
      <c r="B53" s="532" t="s">
        <v>6071</v>
      </c>
      <c r="C53" s="533">
        <v>13343</v>
      </c>
      <c r="D53" s="532">
        <f t="shared" si="4"/>
        <v>83</v>
      </c>
      <c r="E53" s="532" t="s">
        <v>6104</v>
      </c>
      <c r="F53" s="532" t="s">
        <v>6073</v>
      </c>
      <c r="G53" s="131">
        <v>119871</v>
      </c>
      <c r="J53" s="542" t="s">
        <v>4840</v>
      </c>
    </row>
    <row r="54" spans="1:11" ht="15.75" customHeight="1">
      <c r="A54" s="546" t="s">
        <v>6158</v>
      </c>
      <c r="B54" s="532" t="s">
        <v>5546</v>
      </c>
      <c r="C54" s="533"/>
      <c r="D54" s="532"/>
      <c r="E54" s="532" t="s">
        <v>6159</v>
      </c>
      <c r="F54" s="532"/>
      <c r="G54" s="131">
        <v>0</v>
      </c>
    </row>
    <row r="55" spans="1:11" ht="15.75" customHeight="1">
      <c r="A55" s="545" t="s">
        <v>6160</v>
      </c>
      <c r="B55" s="532" t="s">
        <v>6071</v>
      </c>
      <c r="C55" s="533">
        <v>23916</v>
      </c>
      <c r="D55" s="532">
        <f t="shared" ref="D55:D78" si="7">DATEDIF(C55,$C$121,"Y")</f>
        <v>54</v>
      </c>
      <c r="E55" s="532" t="s">
        <v>6089</v>
      </c>
      <c r="F55" s="532" t="s">
        <v>6073</v>
      </c>
      <c r="G55" s="131">
        <v>314725</v>
      </c>
    </row>
    <row r="56" spans="1:11" ht="15.75" customHeight="1">
      <c r="A56" s="545" t="s">
        <v>5711</v>
      </c>
      <c r="B56" s="532" t="s">
        <v>6071</v>
      </c>
      <c r="C56" s="533">
        <v>29508</v>
      </c>
      <c r="D56" s="532">
        <f t="shared" si="7"/>
        <v>39</v>
      </c>
      <c r="E56" s="532" t="s">
        <v>6119</v>
      </c>
      <c r="F56" s="532" t="s">
        <v>6073</v>
      </c>
      <c r="G56" s="131">
        <v>105215.56</v>
      </c>
    </row>
    <row r="57" spans="1:11" ht="15.75" customHeight="1">
      <c r="A57" s="544" t="s">
        <v>6161</v>
      </c>
      <c r="B57" s="532" t="s">
        <v>6071</v>
      </c>
      <c r="C57" s="533">
        <v>31417</v>
      </c>
      <c r="D57" s="532">
        <f t="shared" si="7"/>
        <v>33</v>
      </c>
      <c r="E57" s="532" t="s">
        <v>6089</v>
      </c>
      <c r="F57" s="532" t="s">
        <v>6073</v>
      </c>
      <c r="G57" s="131">
        <f>360253+251068</f>
        <v>611321</v>
      </c>
    </row>
    <row r="58" spans="1:11" ht="15.75" customHeight="1">
      <c r="A58" s="544" t="s">
        <v>6162</v>
      </c>
      <c r="B58" s="532" t="s">
        <v>5546</v>
      </c>
      <c r="C58" s="533">
        <v>27619</v>
      </c>
      <c r="D58" s="532">
        <f t="shared" si="7"/>
        <v>44</v>
      </c>
      <c r="E58" s="532" t="s">
        <v>6098</v>
      </c>
      <c r="F58" s="532" t="s">
        <v>6073</v>
      </c>
      <c r="G58" s="131">
        <v>189120</v>
      </c>
    </row>
    <row r="59" spans="1:11" ht="15.75" customHeight="1">
      <c r="A59" s="545" t="s">
        <v>6163</v>
      </c>
      <c r="B59" s="532" t="s">
        <v>5546</v>
      </c>
      <c r="C59" s="533">
        <v>21213</v>
      </c>
      <c r="D59" s="532">
        <f t="shared" si="7"/>
        <v>61</v>
      </c>
      <c r="E59" s="532" t="s">
        <v>6081</v>
      </c>
      <c r="F59" s="532" t="s">
        <v>6140</v>
      </c>
      <c r="G59" s="131">
        <v>16764.63</v>
      </c>
    </row>
    <row r="60" spans="1:11" ht="15.75" customHeight="1">
      <c r="A60" s="544" t="s">
        <v>6164</v>
      </c>
      <c r="B60" s="532" t="s">
        <v>6071</v>
      </c>
      <c r="C60" s="533">
        <v>20736</v>
      </c>
      <c r="D60" s="532">
        <f t="shared" si="7"/>
        <v>63</v>
      </c>
      <c r="E60" s="532"/>
      <c r="F60" s="532" t="s">
        <v>6073</v>
      </c>
      <c r="G60" s="131">
        <v>129393</v>
      </c>
    </row>
    <row r="61" spans="1:11" ht="15.75" customHeight="1">
      <c r="A61" s="547" t="s">
        <v>6165</v>
      </c>
      <c r="B61" s="532" t="s">
        <v>6071</v>
      </c>
      <c r="C61" s="533">
        <v>21535</v>
      </c>
      <c r="D61" s="532">
        <f t="shared" si="7"/>
        <v>61</v>
      </c>
      <c r="E61" s="532" t="s">
        <v>6072</v>
      </c>
      <c r="F61" s="532" t="s">
        <v>6073</v>
      </c>
      <c r="G61" s="131">
        <v>69611</v>
      </c>
      <c r="K61" s="542"/>
    </row>
    <row r="62" spans="1:11" ht="15.75" customHeight="1">
      <c r="A62" s="535" t="s">
        <v>6166</v>
      </c>
      <c r="B62" s="532" t="s">
        <v>5546</v>
      </c>
      <c r="C62" s="533">
        <v>28071</v>
      </c>
      <c r="D62" s="532">
        <f t="shared" si="7"/>
        <v>43</v>
      </c>
      <c r="E62" s="532" t="s">
        <v>6167</v>
      </c>
      <c r="F62" s="532" t="s">
        <v>6073</v>
      </c>
      <c r="G62" s="131">
        <f>419503+311767</f>
        <v>731270</v>
      </c>
    </row>
    <row r="63" spans="1:11" ht="15.75" customHeight="1">
      <c r="A63" s="541" t="s">
        <v>6168</v>
      </c>
      <c r="B63" s="532" t="s">
        <v>6071</v>
      </c>
      <c r="C63" s="533">
        <v>27745</v>
      </c>
      <c r="D63" s="532">
        <f t="shared" si="7"/>
        <v>44</v>
      </c>
      <c r="E63" s="532" t="s">
        <v>6092</v>
      </c>
      <c r="F63" s="532" t="s">
        <v>6073</v>
      </c>
      <c r="G63" s="131">
        <f>994319.81+157168</f>
        <v>1151487.81</v>
      </c>
      <c r="J63" s="542" t="s">
        <v>4840</v>
      </c>
    </row>
    <row r="64" spans="1:11" ht="15.75" customHeight="1">
      <c r="A64" s="535" t="s">
        <v>6169</v>
      </c>
      <c r="B64" s="532" t="s">
        <v>5546</v>
      </c>
      <c r="C64" s="533">
        <v>24999</v>
      </c>
      <c r="D64" s="532">
        <f t="shared" si="7"/>
        <v>51</v>
      </c>
      <c r="E64" s="532" t="s">
        <v>6170</v>
      </c>
      <c r="F64" s="532" t="s">
        <v>6073</v>
      </c>
      <c r="G64" s="131">
        <v>108326</v>
      </c>
      <c r="J64" s="542" t="s">
        <v>4840</v>
      </c>
    </row>
    <row r="65" spans="1:12" ht="15.75" customHeight="1">
      <c r="A65" s="535" t="s">
        <v>6171</v>
      </c>
      <c r="B65" s="532" t="s">
        <v>5546</v>
      </c>
      <c r="C65" s="533">
        <v>18771</v>
      </c>
      <c r="D65" s="532">
        <f t="shared" si="7"/>
        <v>68</v>
      </c>
      <c r="E65" s="532" t="s">
        <v>6133</v>
      </c>
      <c r="F65" s="532" t="s">
        <v>6073</v>
      </c>
      <c r="G65" s="131">
        <v>92609</v>
      </c>
    </row>
    <row r="66" spans="1:12" ht="15.75" customHeight="1">
      <c r="A66" s="303" t="s">
        <v>6172</v>
      </c>
      <c r="B66" s="532" t="s">
        <v>5546</v>
      </c>
      <c r="C66" s="533">
        <v>27098</v>
      </c>
      <c r="D66" s="532">
        <f t="shared" si="7"/>
        <v>45</v>
      </c>
      <c r="E66" s="532" t="s">
        <v>6098</v>
      </c>
      <c r="F66" s="532" t="s">
        <v>6073</v>
      </c>
      <c r="G66" s="131">
        <v>44491.05</v>
      </c>
      <c r="L66" s="542" t="s">
        <v>4840</v>
      </c>
    </row>
    <row r="67" spans="1:12" ht="15.75" customHeight="1">
      <c r="A67" s="535" t="s">
        <v>6173</v>
      </c>
      <c r="B67" s="532" t="s">
        <v>5546</v>
      </c>
      <c r="C67" s="533">
        <v>21881</v>
      </c>
      <c r="D67" s="532">
        <f t="shared" si="7"/>
        <v>60</v>
      </c>
      <c r="E67" s="532" t="s">
        <v>6174</v>
      </c>
      <c r="F67" s="532" t="s">
        <v>6073</v>
      </c>
      <c r="G67" s="131">
        <v>253693</v>
      </c>
      <c r="J67" s="542" t="s">
        <v>4840</v>
      </c>
    </row>
    <row r="68" spans="1:12" ht="15.75" customHeight="1">
      <c r="A68" s="303" t="s">
        <v>6175</v>
      </c>
      <c r="B68" s="532" t="s">
        <v>5546</v>
      </c>
      <c r="C68" s="533">
        <v>20961</v>
      </c>
      <c r="D68" s="532">
        <f t="shared" si="7"/>
        <v>62</v>
      </c>
      <c r="E68" s="532" t="s">
        <v>6176</v>
      </c>
      <c r="F68" s="532" t="s">
        <v>6073</v>
      </c>
      <c r="G68" s="131">
        <v>268632.52</v>
      </c>
      <c r="J68" s="542" t="s">
        <v>4840</v>
      </c>
    </row>
    <row r="69" spans="1:12" ht="15.75" customHeight="1">
      <c r="A69" s="543" t="s">
        <v>6177</v>
      </c>
      <c r="B69" s="532" t="s">
        <v>5546</v>
      </c>
      <c r="C69" s="533">
        <v>16541</v>
      </c>
      <c r="D69" s="532">
        <f t="shared" si="7"/>
        <v>74</v>
      </c>
      <c r="E69" s="532" t="s">
        <v>6178</v>
      </c>
      <c r="F69" s="532" t="s">
        <v>6073</v>
      </c>
      <c r="G69" s="131">
        <v>0</v>
      </c>
      <c r="L69" s="542" t="s">
        <v>4840</v>
      </c>
    </row>
    <row r="70" spans="1:12" ht="15.75" customHeight="1">
      <c r="A70" s="303" t="s">
        <v>6179</v>
      </c>
      <c r="B70" s="532" t="s">
        <v>5546</v>
      </c>
      <c r="C70" s="533">
        <v>17371</v>
      </c>
      <c r="D70" s="532">
        <f t="shared" si="7"/>
        <v>72</v>
      </c>
      <c r="E70" s="532" t="s">
        <v>6159</v>
      </c>
      <c r="F70" s="532" t="s">
        <v>6140</v>
      </c>
      <c r="G70" s="131">
        <v>118173.01</v>
      </c>
    </row>
    <row r="71" spans="1:12" ht="15.75" customHeight="1">
      <c r="A71" s="535" t="s">
        <v>6180</v>
      </c>
      <c r="B71" s="532" t="s">
        <v>5546</v>
      </c>
      <c r="C71" s="533">
        <v>22041</v>
      </c>
      <c r="D71" s="532">
        <f t="shared" si="7"/>
        <v>59</v>
      </c>
      <c r="E71" s="532" t="s">
        <v>6159</v>
      </c>
      <c r="F71" s="532" t="s">
        <v>6073</v>
      </c>
      <c r="G71" s="131">
        <v>177455</v>
      </c>
      <c r="K71" s="542" t="s">
        <v>4840</v>
      </c>
    </row>
    <row r="72" spans="1:12" ht="15.75" customHeight="1">
      <c r="A72" s="535" t="s">
        <v>6181</v>
      </c>
      <c r="B72" s="532" t="s">
        <v>6071</v>
      </c>
      <c r="C72" s="533">
        <v>28553</v>
      </c>
      <c r="D72" s="532">
        <f t="shared" si="7"/>
        <v>41</v>
      </c>
      <c r="E72" s="532" t="s">
        <v>6114</v>
      </c>
      <c r="F72" s="532" t="s">
        <v>6073</v>
      </c>
      <c r="G72" s="131">
        <v>115496</v>
      </c>
      <c r="J72" s="542" t="s">
        <v>4840</v>
      </c>
    </row>
    <row r="73" spans="1:12" ht="15.75" customHeight="1">
      <c r="A73" s="535" t="s">
        <v>6182</v>
      </c>
      <c r="B73" s="532" t="s">
        <v>6071</v>
      </c>
      <c r="C73" s="533">
        <v>28738</v>
      </c>
      <c r="D73" s="532">
        <f t="shared" si="7"/>
        <v>41</v>
      </c>
      <c r="E73" s="532" t="s">
        <v>6092</v>
      </c>
      <c r="F73" s="532" t="s">
        <v>6073</v>
      </c>
      <c r="G73" s="131">
        <v>261709</v>
      </c>
    </row>
    <row r="74" spans="1:12" ht="15.75" customHeight="1">
      <c r="A74" s="303" t="s">
        <v>6183</v>
      </c>
      <c r="B74" s="532" t="s">
        <v>6071</v>
      </c>
      <c r="C74" s="533">
        <v>24095</v>
      </c>
      <c r="D74" s="532">
        <f t="shared" si="7"/>
        <v>54</v>
      </c>
      <c r="E74" s="532" t="s">
        <v>6089</v>
      </c>
      <c r="F74" s="532" t="s">
        <v>6073</v>
      </c>
      <c r="G74" s="131">
        <v>0</v>
      </c>
    </row>
    <row r="75" spans="1:12" ht="15.75" customHeight="1">
      <c r="A75" s="541" t="s">
        <v>2113</v>
      </c>
      <c r="B75" s="532" t="s">
        <v>5546</v>
      </c>
      <c r="C75" s="533">
        <v>25216</v>
      </c>
      <c r="D75" s="532">
        <f t="shared" si="7"/>
        <v>50</v>
      </c>
      <c r="E75" s="532" t="s">
        <v>6184</v>
      </c>
      <c r="F75" s="532"/>
      <c r="G75" s="131">
        <v>695297.71</v>
      </c>
      <c r="J75" s="542" t="s">
        <v>4840</v>
      </c>
    </row>
    <row r="76" spans="1:12" ht="15.75" customHeight="1">
      <c r="A76" s="303" t="s">
        <v>6185</v>
      </c>
      <c r="B76" s="532" t="s">
        <v>6071</v>
      </c>
      <c r="C76" s="533">
        <v>32329</v>
      </c>
      <c r="D76" s="532">
        <f t="shared" si="7"/>
        <v>31</v>
      </c>
      <c r="E76" s="532" t="s">
        <v>6089</v>
      </c>
      <c r="F76" s="532" t="s">
        <v>6073</v>
      </c>
      <c r="G76" s="131">
        <v>184409</v>
      </c>
      <c r="J76" s="542" t="s">
        <v>4840</v>
      </c>
    </row>
    <row r="77" spans="1:12" ht="15.75" customHeight="1">
      <c r="A77" s="535" t="s">
        <v>6186</v>
      </c>
      <c r="B77" s="532" t="s">
        <v>5546</v>
      </c>
      <c r="C77" s="533">
        <v>30849</v>
      </c>
      <c r="D77" s="532">
        <f t="shared" si="7"/>
        <v>35</v>
      </c>
      <c r="E77" s="532" t="s">
        <v>6098</v>
      </c>
      <c r="F77" s="532" t="s">
        <v>6073</v>
      </c>
      <c r="G77" s="131">
        <v>117498</v>
      </c>
      <c r="K77" s="542" t="s">
        <v>4840</v>
      </c>
    </row>
    <row r="78" spans="1:12" ht="15.75" customHeight="1">
      <c r="A78" s="535" t="s">
        <v>6187</v>
      </c>
      <c r="B78" s="532" t="s">
        <v>5546</v>
      </c>
      <c r="C78" s="533">
        <v>31945</v>
      </c>
      <c r="D78" s="532">
        <f t="shared" si="7"/>
        <v>32</v>
      </c>
      <c r="E78" s="532" t="s">
        <v>6098</v>
      </c>
      <c r="F78" s="532" t="s">
        <v>6073</v>
      </c>
      <c r="G78" s="131">
        <f>286683+108380</f>
        <v>395063</v>
      </c>
      <c r="J78" s="542" t="s">
        <v>4840</v>
      </c>
    </row>
    <row r="79" spans="1:12" ht="15.75" customHeight="1">
      <c r="A79" s="535" t="s">
        <v>6188</v>
      </c>
      <c r="B79" s="532" t="s">
        <v>5546</v>
      </c>
      <c r="C79" s="533"/>
      <c r="D79" s="532"/>
      <c r="E79" s="532"/>
      <c r="F79" s="532" t="s">
        <v>6073</v>
      </c>
      <c r="G79" s="131">
        <v>422200</v>
      </c>
    </row>
    <row r="80" spans="1:12" ht="15.75" customHeight="1">
      <c r="A80" s="541" t="s">
        <v>6189</v>
      </c>
      <c r="B80" s="532" t="s">
        <v>6071</v>
      </c>
      <c r="C80" s="533">
        <v>34492</v>
      </c>
      <c r="D80" s="532">
        <f t="shared" ref="D80:D83" si="8">DATEDIF(C80,$C$121,"Y")</f>
        <v>25</v>
      </c>
      <c r="E80" s="532" t="s">
        <v>6114</v>
      </c>
      <c r="F80" s="532" t="s">
        <v>6190</v>
      </c>
      <c r="G80" s="131">
        <v>82175.56</v>
      </c>
      <c r="K80" s="542" t="s">
        <v>4840</v>
      </c>
    </row>
    <row r="81" spans="1:11" ht="15.75" customHeight="1">
      <c r="A81" s="303" t="s">
        <v>6191</v>
      </c>
      <c r="B81" s="532" t="s">
        <v>6071</v>
      </c>
      <c r="C81" s="533">
        <v>20947</v>
      </c>
      <c r="D81" s="532">
        <f t="shared" si="8"/>
        <v>62</v>
      </c>
      <c r="E81" s="532" t="s">
        <v>6089</v>
      </c>
      <c r="F81" s="532" t="s">
        <v>6192</v>
      </c>
      <c r="G81" s="131">
        <v>100737.25</v>
      </c>
    </row>
    <row r="82" spans="1:11" ht="15.75" customHeight="1">
      <c r="A82" s="541" t="s">
        <v>3415</v>
      </c>
      <c r="B82" s="532" t="s">
        <v>6071</v>
      </c>
      <c r="C82" s="533">
        <v>29139</v>
      </c>
      <c r="D82" s="532">
        <f t="shared" si="8"/>
        <v>40</v>
      </c>
      <c r="E82" s="532" t="s">
        <v>6092</v>
      </c>
      <c r="F82" s="532"/>
      <c r="G82" s="131">
        <v>310286.32</v>
      </c>
    </row>
    <row r="83" spans="1:11" ht="15.75" customHeight="1">
      <c r="A83" s="535" t="s">
        <v>6193</v>
      </c>
      <c r="B83" s="532" t="s">
        <v>6071</v>
      </c>
      <c r="C83" s="533">
        <v>31630</v>
      </c>
      <c r="D83" s="532">
        <f t="shared" si="8"/>
        <v>33</v>
      </c>
      <c r="E83" s="532" t="s">
        <v>6114</v>
      </c>
      <c r="F83" s="532" t="s">
        <v>6073</v>
      </c>
      <c r="G83" s="131">
        <v>0</v>
      </c>
      <c r="J83" s="542" t="s">
        <v>4840</v>
      </c>
    </row>
    <row r="84" spans="1:11" ht="15.75" customHeight="1">
      <c r="A84" s="535" t="s">
        <v>6194</v>
      </c>
      <c r="B84" s="532" t="s">
        <v>6071</v>
      </c>
      <c r="C84" s="533"/>
      <c r="D84" s="532"/>
      <c r="E84" s="532"/>
      <c r="F84" s="532" t="s">
        <v>6073</v>
      </c>
      <c r="G84" s="131">
        <v>113888</v>
      </c>
      <c r="K84" s="542" t="s">
        <v>4840</v>
      </c>
    </row>
    <row r="85" spans="1:11" ht="15.75" customHeight="1">
      <c r="A85" s="535" t="s">
        <v>6195</v>
      </c>
      <c r="B85" s="532" t="s">
        <v>6071</v>
      </c>
      <c r="C85" s="533">
        <v>28975</v>
      </c>
      <c r="D85" s="532">
        <f t="shared" ref="D85:D89" si="9">DATEDIF(C85,$C$121,"Y")</f>
        <v>40</v>
      </c>
      <c r="E85" s="532" t="s">
        <v>6116</v>
      </c>
      <c r="F85" s="532" t="s">
        <v>6073</v>
      </c>
      <c r="G85" s="131">
        <v>126001</v>
      </c>
    </row>
    <row r="86" spans="1:11" ht="15.75" customHeight="1">
      <c r="A86" s="535" t="s">
        <v>5428</v>
      </c>
      <c r="B86" s="532" t="s">
        <v>6071</v>
      </c>
      <c r="C86" s="533">
        <v>23401</v>
      </c>
      <c r="D86" s="532">
        <f t="shared" si="9"/>
        <v>55</v>
      </c>
      <c r="E86" s="532" t="s">
        <v>6089</v>
      </c>
      <c r="F86" s="532" t="s">
        <v>6073</v>
      </c>
      <c r="G86" s="131">
        <f>532885+733156+661796</f>
        <v>1927837</v>
      </c>
      <c r="J86" s="542" t="s">
        <v>4840</v>
      </c>
    </row>
    <row r="87" spans="1:11" ht="15.75" customHeight="1">
      <c r="A87" s="535" t="s">
        <v>6196</v>
      </c>
      <c r="B87" s="532" t="s">
        <v>6071</v>
      </c>
      <c r="C87" s="533">
        <v>31878</v>
      </c>
      <c r="D87" s="532">
        <f t="shared" si="9"/>
        <v>32</v>
      </c>
      <c r="E87" s="532" t="s">
        <v>6197</v>
      </c>
      <c r="F87" s="532" t="s">
        <v>6073</v>
      </c>
      <c r="G87" s="131">
        <v>377504</v>
      </c>
      <c r="K87" s="542" t="s">
        <v>4840</v>
      </c>
    </row>
    <row r="88" spans="1:11" ht="15.75" customHeight="1">
      <c r="A88" s="543" t="s">
        <v>6198</v>
      </c>
      <c r="B88" s="532" t="s">
        <v>6071</v>
      </c>
      <c r="C88" s="533">
        <v>31643</v>
      </c>
      <c r="D88" s="532">
        <f t="shared" si="9"/>
        <v>33</v>
      </c>
      <c r="E88" s="532" t="s">
        <v>6081</v>
      </c>
      <c r="F88" s="532" t="s">
        <v>3148</v>
      </c>
      <c r="G88" s="131">
        <v>0</v>
      </c>
      <c r="J88" s="542" t="s">
        <v>4840</v>
      </c>
    </row>
    <row r="89" spans="1:11" ht="15.75" customHeight="1">
      <c r="A89" s="303" t="s">
        <v>6199</v>
      </c>
      <c r="B89" s="532" t="s">
        <v>6071</v>
      </c>
      <c r="C89" s="533">
        <v>32438</v>
      </c>
      <c r="D89" s="532">
        <f t="shared" si="9"/>
        <v>31</v>
      </c>
      <c r="E89" s="532" t="s">
        <v>6126</v>
      </c>
      <c r="F89" s="532" t="s">
        <v>6073</v>
      </c>
      <c r="G89" s="131">
        <v>119890</v>
      </c>
      <c r="J89" s="542" t="s">
        <v>4840</v>
      </c>
    </row>
    <row r="90" spans="1:11" ht="15.75" customHeight="1">
      <c r="A90" s="303" t="s">
        <v>6200</v>
      </c>
      <c r="B90" s="532" t="s">
        <v>5546</v>
      </c>
      <c r="C90" s="533"/>
      <c r="D90" s="532"/>
      <c r="E90" s="532" t="s">
        <v>6078</v>
      </c>
      <c r="F90" s="532"/>
      <c r="G90" s="131"/>
      <c r="J90" s="542"/>
    </row>
    <row r="91" spans="1:11" ht="15.75" customHeight="1">
      <c r="A91" s="541" t="s">
        <v>5048</v>
      </c>
      <c r="B91" s="532" t="s">
        <v>6071</v>
      </c>
      <c r="C91" s="533">
        <v>31537</v>
      </c>
      <c r="D91" s="532">
        <f t="shared" ref="D91:D118" si="10">DATEDIF(C91,$C$121,"Y")</f>
        <v>33</v>
      </c>
      <c r="E91" s="532" t="s">
        <v>6089</v>
      </c>
      <c r="F91" s="532"/>
      <c r="G91" s="131">
        <v>403425.55</v>
      </c>
      <c r="J91" s="542" t="s">
        <v>4840</v>
      </c>
    </row>
    <row r="92" spans="1:11" ht="15.75" customHeight="1">
      <c r="A92" s="535" t="s">
        <v>6201</v>
      </c>
      <c r="B92" s="532" t="s">
        <v>6071</v>
      </c>
      <c r="C92" s="533">
        <v>32791</v>
      </c>
      <c r="D92" s="532">
        <f t="shared" si="10"/>
        <v>30</v>
      </c>
      <c r="E92" s="532" t="s">
        <v>6114</v>
      </c>
      <c r="F92" s="532" t="s">
        <v>6073</v>
      </c>
      <c r="G92" s="131">
        <v>153385</v>
      </c>
      <c r="J92" s="542" t="s">
        <v>4840</v>
      </c>
    </row>
    <row r="93" spans="1:11" ht="15.75" customHeight="1">
      <c r="A93" s="303" t="s">
        <v>6202</v>
      </c>
      <c r="B93" s="532" t="s">
        <v>5546</v>
      </c>
      <c r="C93" s="533">
        <v>32384</v>
      </c>
      <c r="D93" s="532">
        <f t="shared" si="10"/>
        <v>31</v>
      </c>
      <c r="E93" s="532" t="s">
        <v>6101</v>
      </c>
      <c r="F93" s="532" t="s">
        <v>6073</v>
      </c>
      <c r="G93" s="131">
        <v>96201.29</v>
      </c>
      <c r="J93" s="542" t="s">
        <v>4840</v>
      </c>
      <c r="K93" s="542" t="s">
        <v>4840</v>
      </c>
    </row>
    <row r="94" spans="1:11" ht="15.75" customHeight="1">
      <c r="A94" s="535" t="s">
        <v>6203</v>
      </c>
      <c r="B94" s="532" t="s">
        <v>5546</v>
      </c>
      <c r="C94" s="533">
        <v>25391</v>
      </c>
      <c r="D94" s="532">
        <f t="shared" si="10"/>
        <v>50</v>
      </c>
      <c r="E94" s="532" t="s">
        <v>6098</v>
      </c>
      <c r="F94" s="532" t="s">
        <v>6073</v>
      </c>
      <c r="G94" s="131">
        <v>59844</v>
      </c>
      <c r="J94" s="542" t="s">
        <v>4840</v>
      </c>
    </row>
    <row r="95" spans="1:11" ht="15.75" customHeight="1">
      <c r="A95" s="535" t="s">
        <v>6204</v>
      </c>
      <c r="B95" s="532" t="s">
        <v>6071</v>
      </c>
      <c r="C95" s="533">
        <v>24203</v>
      </c>
      <c r="D95" s="532">
        <f t="shared" si="10"/>
        <v>53</v>
      </c>
      <c r="E95" s="532" t="s">
        <v>6089</v>
      </c>
      <c r="F95" s="532" t="s">
        <v>6073</v>
      </c>
      <c r="G95" s="131">
        <v>308040</v>
      </c>
    </row>
    <row r="96" spans="1:11" ht="15.75" customHeight="1">
      <c r="A96" s="535" t="s">
        <v>6205</v>
      </c>
      <c r="B96" s="532" t="s">
        <v>6071</v>
      </c>
      <c r="C96" s="533">
        <v>20888</v>
      </c>
      <c r="D96" s="532">
        <f t="shared" si="10"/>
        <v>62</v>
      </c>
      <c r="E96" s="532" t="s">
        <v>6072</v>
      </c>
      <c r="F96" s="532" t="s">
        <v>6073</v>
      </c>
      <c r="G96" s="131">
        <v>1017197</v>
      </c>
      <c r="J96" s="542" t="s">
        <v>4840</v>
      </c>
      <c r="K96" s="542" t="s">
        <v>4840</v>
      </c>
    </row>
    <row r="97" spans="1:13" ht="15.75" customHeight="1">
      <c r="A97" s="303" t="s">
        <v>6206</v>
      </c>
      <c r="B97" s="532" t="s">
        <v>6071</v>
      </c>
      <c r="C97" s="533">
        <v>21799</v>
      </c>
      <c r="D97" s="532">
        <f t="shared" si="10"/>
        <v>60</v>
      </c>
      <c r="E97" s="532" t="s">
        <v>6116</v>
      </c>
      <c r="F97" s="532" t="s">
        <v>6073</v>
      </c>
      <c r="G97" s="131">
        <v>71421.48</v>
      </c>
    </row>
    <row r="98" spans="1:13" ht="15.75" customHeight="1">
      <c r="A98" s="535" t="s">
        <v>6207</v>
      </c>
      <c r="B98" s="532" t="s">
        <v>5546</v>
      </c>
      <c r="C98" s="533">
        <v>21043</v>
      </c>
      <c r="D98" s="532">
        <f t="shared" si="10"/>
        <v>62</v>
      </c>
      <c r="E98" s="532" t="s">
        <v>6159</v>
      </c>
      <c r="F98" s="532" t="s">
        <v>6073</v>
      </c>
      <c r="G98" s="131">
        <v>67969</v>
      </c>
      <c r="J98" s="542" t="s">
        <v>4840</v>
      </c>
    </row>
    <row r="99" spans="1:13" ht="15.75" customHeight="1">
      <c r="A99" s="535" t="s">
        <v>6208</v>
      </c>
      <c r="B99" s="532" t="s">
        <v>6071</v>
      </c>
      <c r="C99" s="533">
        <v>29136</v>
      </c>
      <c r="D99" s="532">
        <f t="shared" si="10"/>
        <v>40</v>
      </c>
      <c r="E99" s="532" t="s">
        <v>6072</v>
      </c>
      <c r="F99" s="532" t="s">
        <v>6073</v>
      </c>
      <c r="G99" s="131">
        <v>62757</v>
      </c>
    </row>
    <row r="100" spans="1:13" ht="15.75" customHeight="1">
      <c r="A100" s="535" t="s">
        <v>6209</v>
      </c>
      <c r="B100" s="532" t="s">
        <v>6071</v>
      </c>
      <c r="C100" s="533">
        <v>32029</v>
      </c>
      <c r="D100" s="532">
        <f t="shared" si="10"/>
        <v>32</v>
      </c>
      <c r="E100" s="532" t="s">
        <v>6072</v>
      </c>
      <c r="F100" s="532" t="s">
        <v>6073</v>
      </c>
      <c r="G100" s="131">
        <f>133946+176866</f>
        <v>310812</v>
      </c>
      <c r="J100" s="542" t="s">
        <v>4840</v>
      </c>
    </row>
    <row r="101" spans="1:13" ht="15.75" customHeight="1">
      <c r="A101" s="535" t="s">
        <v>6210</v>
      </c>
      <c r="B101" s="532" t="s">
        <v>6071</v>
      </c>
      <c r="C101" s="533">
        <v>24485</v>
      </c>
      <c r="D101" s="532">
        <f t="shared" si="10"/>
        <v>52</v>
      </c>
      <c r="E101" s="532" t="s">
        <v>6114</v>
      </c>
      <c r="F101" s="532" t="s">
        <v>6073</v>
      </c>
      <c r="G101" s="131">
        <v>60784</v>
      </c>
    </row>
    <row r="102" spans="1:13" ht="15.75" customHeight="1">
      <c r="A102" s="541" t="s">
        <v>5169</v>
      </c>
      <c r="B102" s="532" t="s">
        <v>5546</v>
      </c>
      <c r="C102" s="533">
        <v>21939</v>
      </c>
      <c r="D102" s="532">
        <f t="shared" si="10"/>
        <v>59</v>
      </c>
      <c r="E102" s="532" t="s">
        <v>6170</v>
      </c>
      <c r="F102" s="532"/>
      <c r="G102" s="131">
        <v>198476.5</v>
      </c>
    </row>
    <row r="103" spans="1:13" ht="15.75" customHeight="1">
      <c r="A103" s="541" t="s">
        <v>6211</v>
      </c>
      <c r="B103" s="532" t="s">
        <v>6071</v>
      </c>
      <c r="C103" s="533">
        <v>27955</v>
      </c>
      <c r="D103" s="532">
        <f t="shared" si="10"/>
        <v>43</v>
      </c>
      <c r="E103" s="532" t="s">
        <v>6119</v>
      </c>
      <c r="F103" s="532" t="s">
        <v>6073</v>
      </c>
      <c r="G103" s="131">
        <v>150629.56</v>
      </c>
      <c r="M103" s="542" t="s">
        <v>4840</v>
      </c>
    </row>
    <row r="104" spans="1:13" ht="15.75" customHeight="1">
      <c r="A104" s="535" t="s">
        <v>6212</v>
      </c>
      <c r="B104" s="532" t="s">
        <v>5546</v>
      </c>
      <c r="C104" s="533">
        <v>28704</v>
      </c>
      <c r="D104" s="532">
        <f t="shared" si="10"/>
        <v>41</v>
      </c>
      <c r="E104" s="532" t="s">
        <v>6081</v>
      </c>
      <c r="F104" s="532" t="s">
        <v>6140</v>
      </c>
      <c r="G104" s="131">
        <v>100118.47</v>
      </c>
      <c r="H104" s="542"/>
      <c r="I104" s="542"/>
    </row>
    <row r="105" spans="1:13" ht="15.75" customHeight="1">
      <c r="A105" s="541" t="s">
        <v>5185</v>
      </c>
      <c r="B105" s="532" t="s">
        <v>5546</v>
      </c>
      <c r="C105" s="533">
        <v>29520</v>
      </c>
      <c r="D105" s="532">
        <f t="shared" si="10"/>
        <v>39</v>
      </c>
      <c r="E105" s="532" t="s">
        <v>6213</v>
      </c>
      <c r="F105" s="532"/>
      <c r="G105" s="131">
        <v>354808.07</v>
      </c>
      <c r="L105" s="542" t="s">
        <v>4840</v>
      </c>
    </row>
    <row r="106" spans="1:13" ht="15.75" customHeight="1">
      <c r="A106" s="303" t="s">
        <v>6214</v>
      </c>
      <c r="B106" s="532" t="s">
        <v>5546</v>
      </c>
      <c r="C106" s="533">
        <v>29544</v>
      </c>
      <c r="D106" s="532">
        <f t="shared" si="10"/>
        <v>39</v>
      </c>
      <c r="E106" s="532" t="s">
        <v>6184</v>
      </c>
      <c r="F106" s="532" t="s">
        <v>6073</v>
      </c>
      <c r="G106" s="131">
        <v>103186</v>
      </c>
      <c r="K106" s="542" t="s">
        <v>4840</v>
      </c>
    </row>
    <row r="107" spans="1:13" ht="15.75" customHeight="1">
      <c r="A107" s="535" t="s">
        <v>6215</v>
      </c>
      <c r="B107" s="532" t="s">
        <v>5546</v>
      </c>
      <c r="C107" s="533">
        <v>21261</v>
      </c>
      <c r="D107" s="532">
        <f t="shared" si="10"/>
        <v>61</v>
      </c>
      <c r="E107" s="532" t="s">
        <v>6216</v>
      </c>
      <c r="F107" s="532" t="s">
        <v>6105</v>
      </c>
      <c r="G107" s="131">
        <v>210352</v>
      </c>
      <c r="J107" s="542" t="s">
        <v>4840</v>
      </c>
    </row>
    <row r="108" spans="1:13" ht="15.75" customHeight="1">
      <c r="A108" s="541" t="s">
        <v>5218</v>
      </c>
      <c r="B108" s="532" t="s">
        <v>6071</v>
      </c>
      <c r="C108" s="533">
        <v>21704</v>
      </c>
      <c r="D108" s="532">
        <f t="shared" si="10"/>
        <v>60</v>
      </c>
      <c r="E108" s="532" t="s">
        <v>6114</v>
      </c>
      <c r="F108" s="532"/>
      <c r="G108" s="131">
        <v>518146.65</v>
      </c>
      <c r="K108" s="542" t="s">
        <v>4840</v>
      </c>
    </row>
    <row r="109" spans="1:13" ht="15.75" customHeight="1">
      <c r="A109" s="303" t="s">
        <v>5662</v>
      </c>
      <c r="B109" s="532" t="s">
        <v>5546</v>
      </c>
      <c r="C109" s="533">
        <v>21926</v>
      </c>
      <c r="D109" s="532">
        <f t="shared" si="10"/>
        <v>59</v>
      </c>
      <c r="E109" s="532" t="s">
        <v>6133</v>
      </c>
      <c r="F109" s="532" t="s">
        <v>6073</v>
      </c>
      <c r="G109" s="131">
        <v>168315</v>
      </c>
    </row>
    <row r="110" spans="1:13" ht="15.75" customHeight="1">
      <c r="A110" s="535" t="s">
        <v>6217</v>
      </c>
      <c r="B110" s="532" t="s">
        <v>5546</v>
      </c>
      <c r="C110" s="533">
        <v>31805</v>
      </c>
      <c r="D110" s="532">
        <f t="shared" si="10"/>
        <v>32</v>
      </c>
      <c r="E110" s="532" t="s">
        <v>6218</v>
      </c>
      <c r="F110" s="532" t="s">
        <v>6073</v>
      </c>
      <c r="G110" s="131">
        <v>123497</v>
      </c>
    </row>
    <row r="111" spans="1:13" ht="15.75" customHeight="1">
      <c r="A111" s="535" t="s">
        <v>6219</v>
      </c>
      <c r="B111" s="532" t="s">
        <v>5546</v>
      </c>
      <c r="C111" s="533">
        <v>32080</v>
      </c>
      <c r="D111" s="532">
        <f t="shared" si="10"/>
        <v>32</v>
      </c>
      <c r="E111" s="532" t="s">
        <v>6098</v>
      </c>
      <c r="F111" s="532" t="s">
        <v>6073</v>
      </c>
      <c r="G111" s="131">
        <v>135476</v>
      </c>
    </row>
    <row r="112" spans="1:13" ht="15.75" customHeight="1">
      <c r="A112" s="535" t="s">
        <v>6220</v>
      </c>
      <c r="B112" s="532" t="s">
        <v>5546</v>
      </c>
      <c r="C112" s="533">
        <v>32700</v>
      </c>
      <c r="D112" s="532">
        <f t="shared" si="10"/>
        <v>30</v>
      </c>
      <c r="E112" s="532" t="s">
        <v>6221</v>
      </c>
      <c r="F112" s="532" t="s">
        <v>6073</v>
      </c>
      <c r="G112" s="131">
        <v>5250</v>
      </c>
      <c r="J112" s="542" t="s">
        <v>4840</v>
      </c>
    </row>
    <row r="113" spans="1:12" ht="15.75" customHeight="1">
      <c r="A113" s="535" t="s">
        <v>6222</v>
      </c>
      <c r="B113" s="532" t="s">
        <v>6071</v>
      </c>
      <c r="C113" s="533">
        <v>29491</v>
      </c>
      <c r="D113" s="532">
        <f t="shared" si="10"/>
        <v>39</v>
      </c>
      <c r="E113" s="532"/>
      <c r="F113" s="532" t="s">
        <v>6073</v>
      </c>
      <c r="G113" s="131">
        <v>61457</v>
      </c>
      <c r="J113" s="542" t="s">
        <v>4840</v>
      </c>
    </row>
    <row r="114" spans="1:12" ht="15.75" customHeight="1">
      <c r="A114" s="543" t="s">
        <v>6223</v>
      </c>
      <c r="B114" s="532" t="s">
        <v>6071</v>
      </c>
      <c r="C114" s="533">
        <v>20383</v>
      </c>
      <c r="D114" s="532">
        <f t="shared" si="10"/>
        <v>64</v>
      </c>
      <c r="E114" s="532" t="s">
        <v>6224</v>
      </c>
      <c r="F114" s="532" t="s">
        <v>6073</v>
      </c>
      <c r="G114" s="131">
        <v>185472</v>
      </c>
      <c r="J114" s="542" t="s">
        <v>4840</v>
      </c>
      <c r="K114" s="542" t="s">
        <v>4840</v>
      </c>
    </row>
    <row r="115" spans="1:12" ht="15.75" customHeight="1">
      <c r="A115" s="303" t="s">
        <v>6225</v>
      </c>
      <c r="B115" s="532" t="s">
        <v>6071</v>
      </c>
      <c r="C115" s="533">
        <v>36924</v>
      </c>
      <c r="D115" s="532">
        <f t="shared" si="10"/>
        <v>18</v>
      </c>
      <c r="E115" s="532" t="s">
        <v>6089</v>
      </c>
      <c r="F115" s="532" t="s">
        <v>6073</v>
      </c>
      <c r="G115" s="131">
        <v>238256</v>
      </c>
      <c r="L115" s="542" t="s">
        <v>4840</v>
      </c>
    </row>
    <row r="116" spans="1:12" ht="15.75" customHeight="1">
      <c r="A116" s="535" t="s">
        <v>6226</v>
      </c>
      <c r="B116" s="532" t="s">
        <v>5546</v>
      </c>
      <c r="C116" s="533">
        <v>21111</v>
      </c>
      <c r="D116" s="532">
        <f t="shared" si="10"/>
        <v>62</v>
      </c>
      <c r="E116" s="532" t="s">
        <v>6133</v>
      </c>
      <c r="F116" s="532" t="s">
        <v>6073</v>
      </c>
      <c r="G116" s="131">
        <v>612317</v>
      </c>
    </row>
    <row r="117" spans="1:12" ht="15.75" customHeight="1">
      <c r="A117" s="535" t="s">
        <v>6227</v>
      </c>
      <c r="B117" s="532" t="s">
        <v>6071</v>
      </c>
      <c r="C117" s="533">
        <v>24865</v>
      </c>
      <c r="D117" s="532">
        <f t="shared" si="10"/>
        <v>51</v>
      </c>
      <c r="E117" s="532" t="s">
        <v>6081</v>
      </c>
      <c r="F117" s="532" t="s">
        <v>6073</v>
      </c>
      <c r="G117" s="131">
        <v>278735</v>
      </c>
    </row>
    <row r="118" spans="1:12" ht="15.75" customHeight="1">
      <c r="A118" s="541" t="s">
        <v>2845</v>
      </c>
      <c r="B118" s="532" t="s">
        <v>6071</v>
      </c>
      <c r="C118" s="533">
        <v>28041</v>
      </c>
      <c r="D118" s="532">
        <f t="shared" si="10"/>
        <v>43</v>
      </c>
      <c r="E118" s="532" t="s">
        <v>6228</v>
      </c>
      <c r="F118" s="532"/>
      <c r="G118" s="131">
        <v>104765.52</v>
      </c>
    </row>
    <row r="119" spans="1:12" ht="15.75" customHeight="1">
      <c r="B119" s="548"/>
      <c r="C119" s="548" t="s">
        <v>6229</v>
      </c>
      <c r="D119" s="548"/>
      <c r="E119" s="548" t="s">
        <v>6229</v>
      </c>
      <c r="F119" s="548"/>
      <c r="G119" s="548" t="s">
        <v>6056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4840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6230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6231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6232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6063</v>
      </c>
      <c r="B1" s="553" t="s">
        <v>6233</v>
      </c>
      <c r="C1" s="552" t="s">
        <v>3</v>
      </c>
      <c r="D1" s="552" t="s">
        <v>5</v>
      </c>
      <c r="E1" s="554"/>
      <c r="F1" s="554" t="s">
        <v>99</v>
      </c>
      <c r="G1" s="554" t="s">
        <v>6234</v>
      </c>
      <c r="H1" s="554" t="s">
        <v>102</v>
      </c>
      <c r="I1" s="554" t="s">
        <v>6235</v>
      </c>
      <c r="J1" s="554" t="s">
        <v>104</v>
      </c>
      <c r="K1" s="554" t="s">
        <v>3783</v>
      </c>
      <c r="L1" s="554"/>
      <c r="M1" s="554" t="s">
        <v>2897</v>
      </c>
      <c r="N1" s="554" t="s">
        <v>2898</v>
      </c>
      <c r="O1" s="554" t="s">
        <v>2900</v>
      </c>
      <c r="P1" s="554" t="s">
        <v>2902</v>
      </c>
      <c r="Q1" s="554" t="s">
        <v>6236</v>
      </c>
      <c r="R1" s="554" t="s">
        <v>2903</v>
      </c>
    </row>
    <row r="2" spans="1:18" ht="15.75" customHeight="1">
      <c r="A2" s="303" t="s">
        <v>4089</v>
      </c>
      <c r="B2" s="532">
        <v>5490529</v>
      </c>
      <c r="C2" s="532" t="s">
        <v>2924</v>
      </c>
      <c r="D2" s="532" t="s">
        <v>2924</v>
      </c>
      <c r="E2" s="532" t="str">
        <f>IFERROR(VLOOKUP(D2,'Cadastro de assessores'!A:B,2,FALSE),"Não Cadastrado")</f>
        <v>18986</v>
      </c>
      <c r="F2" s="555" t="s">
        <v>153</v>
      </c>
      <c r="G2" s="555" t="s">
        <v>6237</v>
      </c>
      <c r="H2" s="335">
        <v>44222</v>
      </c>
      <c r="I2" s="532" t="s">
        <v>6238</v>
      </c>
      <c r="J2" s="536">
        <v>0.02</v>
      </c>
      <c r="K2" s="556" t="s">
        <v>3929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4962</v>
      </c>
      <c r="B3" s="532">
        <v>1759765</v>
      </c>
      <c r="C3" s="532" t="s">
        <v>19</v>
      </c>
      <c r="D3" s="532" t="s">
        <v>3641</v>
      </c>
      <c r="E3" s="532" t="str">
        <f>IFERROR(VLOOKUP(D3,'Cadastro de assessores'!A:B,2,FALSE),"Não Cadastrado")</f>
        <v>14739</v>
      </c>
      <c r="F3" s="555" t="s">
        <v>153</v>
      </c>
      <c r="G3" s="555" t="s">
        <v>6237</v>
      </c>
      <c r="H3" s="335">
        <v>44321</v>
      </c>
      <c r="I3" s="532" t="s">
        <v>40</v>
      </c>
      <c r="J3" s="536">
        <v>1.2E-2</v>
      </c>
      <c r="K3" s="556" t="s">
        <v>3859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6239</v>
      </c>
      <c r="C1" s="559" t="s">
        <v>99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3793</v>
      </c>
      <c r="B2" s="560" t="s">
        <v>6240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5258</v>
      </c>
      <c r="B3" s="560" t="s">
        <v>6241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4128</v>
      </c>
      <c r="B4" s="560" t="s">
        <v>6242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2513</v>
      </c>
      <c r="B5" s="560" t="s">
        <v>6243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3683</v>
      </c>
      <c r="B6" s="560" t="s">
        <v>6244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3634</v>
      </c>
      <c r="B7" s="560" t="s">
        <v>6245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6246</v>
      </c>
      <c r="B8" s="560" t="s">
        <v>6247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3847</v>
      </c>
      <c r="B9" s="560" t="s">
        <v>6248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3853</v>
      </c>
      <c r="B10" s="560" t="s">
        <v>6249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2924</v>
      </c>
      <c r="B11" s="560" t="s">
        <v>6250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5305</v>
      </c>
      <c r="B12" s="560" t="s">
        <v>6251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3872</v>
      </c>
      <c r="B13" s="560" t="s">
        <v>6252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6253</v>
      </c>
      <c r="B14" s="560" t="s">
        <v>6254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450</v>
      </c>
      <c r="B15" s="560" t="s">
        <v>6255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5206</v>
      </c>
      <c r="B16" s="560" t="s">
        <v>6256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3890</v>
      </c>
      <c r="B17" s="560" t="s">
        <v>6257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278</v>
      </c>
      <c r="B18" s="560" t="s">
        <v>5043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801</v>
      </c>
      <c r="B19" s="560" t="s">
        <v>6258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6259</v>
      </c>
      <c r="B20" s="560" t="s">
        <v>6260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3952</v>
      </c>
      <c r="B21" s="560" t="s">
        <v>6261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2925</v>
      </c>
      <c r="B22" s="560" t="s">
        <v>6262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3973</v>
      </c>
      <c r="B23" s="560" t="s">
        <v>6263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338</v>
      </c>
      <c r="B24" s="560" t="s">
        <v>6264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3160</v>
      </c>
      <c r="B25" s="560" t="s">
        <v>6265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329</v>
      </c>
      <c r="B26" s="560" t="s">
        <v>6266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5186</v>
      </c>
      <c r="B27" s="560" t="s">
        <v>6267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4058</v>
      </c>
      <c r="B28" s="560" t="s">
        <v>6268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4067</v>
      </c>
      <c r="B29" s="560" t="s">
        <v>6269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73</v>
      </c>
      <c r="B30" s="560" t="s">
        <v>6270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6271</v>
      </c>
      <c r="B31" s="560" t="s">
        <v>6272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4360</v>
      </c>
      <c r="B32" s="560" t="s">
        <v>6273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5018</v>
      </c>
      <c r="B33" s="560" t="s">
        <v>6274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4104</v>
      </c>
      <c r="B34" s="560" t="s">
        <v>6275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64</v>
      </c>
      <c r="B35" s="560" t="s">
        <v>6276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4134</v>
      </c>
      <c r="B36" s="560" t="s">
        <v>6277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248</v>
      </c>
      <c r="B37" s="560" t="s">
        <v>6278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6279</v>
      </c>
      <c r="B38" s="560" t="s">
        <v>6280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3862</v>
      </c>
      <c r="B39" s="560" t="s">
        <v>6281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4158</v>
      </c>
      <c r="B40" s="560" t="s">
        <v>6282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4167</v>
      </c>
      <c r="B41" s="560" t="s">
        <v>6283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6284</v>
      </c>
      <c r="B42" s="560" t="s">
        <v>6285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3073</v>
      </c>
      <c r="B43" s="560" t="s">
        <v>6286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6287</v>
      </c>
      <c r="B44" s="560" t="s">
        <v>6288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4301</v>
      </c>
      <c r="B45" s="560" t="s">
        <v>6289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3641</v>
      </c>
      <c r="B46" s="560" t="s">
        <v>6290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4315</v>
      </c>
      <c r="B47" s="560" t="s">
        <v>6291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6292</v>
      </c>
      <c r="B48" s="560" t="s">
        <v>6293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4363</v>
      </c>
      <c r="B49" s="560" t="s">
        <v>6294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6295</v>
      </c>
      <c r="B50" s="560" t="s">
        <v>6296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4472</v>
      </c>
      <c r="B51" s="560" t="s">
        <v>6297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3678</v>
      </c>
      <c r="B52" s="560" t="s">
        <v>6298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2956</v>
      </c>
      <c r="B53" s="560" t="s">
        <v>6299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6300</v>
      </c>
      <c r="B54" s="560" t="s">
        <v>6301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4726</v>
      </c>
      <c r="B55" s="560" t="s">
        <v>6302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4753</v>
      </c>
      <c r="B56" s="560" t="s">
        <v>6303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4796</v>
      </c>
      <c r="B57" s="560" t="s">
        <v>6304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4833</v>
      </c>
      <c r="B58" s="560" t="s">
        <v>6305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4343</v>
      </c>
      <c r="B59" s="560" t="s">
        <v>6306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6307</v>
      </c>
      <c r="B60" s="560" t="s">
        <v>6308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6309</v>
      </c>
      <c r="B61" s="560" t="s">
        <v>6310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5036</v>
      </c>
      <c r="B62" s="560" t="s">
        <v>6311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6312</v>
      </c>
      <c r="B63" s="560" t="s">
        <v>6313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5238</v>
      </c>
      <c r="B64" s="560" t="s">
        <v>6314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167</v>
      </c>
      <c r="B65" s="560" t="s">
        <v>3907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4451</v>
      </c>
      <c r="B66" s="560" t="s">
        <v>6315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5398</v>
      </c>
      <c r="B67" s="560" t="s">
        <v>6316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2931</v>
      </c>
      <c r="B68" s="560" t="s">
        <v>6317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263</v>
      </c>
      <c r="B69" s="560" t="s">
        <v>6318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35</v>
      </c>
      <c r="B70" s="560" t="s">
        <v>6319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2972</v>
      </c>
      <c r="B71" s="560" t="s">
        <v>6320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2990</v>
      </c>
      <c r="B72" s="560" t="s">
        <v>6321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6322</v>
      </c>
      <c r="B73" s="560" t="s">
        <v>6323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3618</v>
      </c>
      <c r="B74" s="560" t="s">
        <v>6324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3653</v>
      </c>
      <c r="B75" s="560" t="s">
        <v>6325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3661</v>
      </c>
      <c r="B76" s="560" t="s">
        <v>6326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6327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3009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6328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2227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943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6329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4736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4097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4936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4142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3801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4218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6330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6246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200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50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4267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2804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6331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6332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2037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3983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4152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6333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6334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3338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3876</v>
      </c>
      <c r="B104" s="564">
        <v>12356</v>
      </c>
      <c r="C104" s="561" t="s">
        <v>6335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4585</v>
      </c>
      <c r="B105" s="564">
        <v>12357</v>
      </c>
      <c r="C105" s="561" t="s">
        <v>6335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4640</v>
      </c>
      <c r="B106" s="564">
        <v>12358</v>
      </c>
      <c r="C106" s="561" t="s">
        <v>6335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373</v>
      </c>
      <c r="B107" s="564">
        <v>12359</v>
      </c>
      <c r="C107" s="561" t="s">
        <v>6335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4918</v>
      </c>
      <c r="B108" s="564">
        <v>12360</v>
      </c>
      <c r="C108" s="561" t="s">
        <v>6335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6336</v>
      </c>
      <c r="B109" s="564">
        <v>12361</v>
      </c>
      <c r="C109" s="561" t="s">
        <v>6335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617</v>
      </c>
      <c r="B110" s="564">
        <v>12362</v>
      </c>
      <c r="C110" s="561" t="s">
        <v>6335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3472</v>
      </c>
      <c r="B111" s="564">
        <v>12363</v>
      </c>
      <c r="C111" s="561" t="s">
        <v>6335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6337</v>
      </c>
      <c r="B1" s="569" t="s">
        <v>1</v>
      </c>
      <c r="C1" s="568" t="s">
        <v>2</v>
      </c>
      <c r="D1" s="568" t="s">
        <v>6338</v>
      </c>
      <c r="E1" s="570" t="s">
        <v>5411</v>
      </c>
      <c r="F1" s="568" t="s">
        <v>6063</v>
      </c>
      <c r="G1" s="568" t="s">
        <v>3</v>
      </c>
      <c r="H1" s="568" t="s">
        <v>4</v>
      </c>
      <c r="I1" s="568" t="s">
        <v>5</v>
      </c>
      <c r="J1" s="571" t="s">
        <v>102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6339</v>
      </c>
      <c r="C2" s="563" t="s">
        <v>2922</v>
      </c>
      <c r="D2" s="563" t="s">
        <v>3111</v>
      </c>
      <c r="E2" s="575">
        <v>0</v>
      </c>
      <c r="F2" s="563" t="s">
        <v>3011</v>
      </c>
      <c r="G2" s="573" t="s">
        <v>2924</v>
      </c>
      <c r="H2" s="573" t="s">
        <v>20</v>
      </c>
      <c r="I2" s="573" t="s">
        <v>2925</v>
      </c>
      <c r="J2" s="573">
        <v>43567</v>
      </c>
      <c r="K2" s="576" t="s">
        <v>3809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6340</v>
      </c>
      <c r="C3" s="563" t="s">
        <v>2922</v>
      </c>
      <c r="D3" s="563" t="s">
        <v>3111</v>
      </c>
      <c r="E3" s="575">
        <v>0</v>
      </c>
      <c r="F3" s="563" t="s">
        <v>3290</v>
      </c>
      <c r="G3" s="573" t="s">
        <v>2924</v>
      </c>
      <c r="H3" s="573" t="s">
        <v>20</v>
      </c>
      <c r="I3" s="573" t="s">
        <v>2931</v>
      </c>
      <c r="J3" s="573">
        <v>43567</v>
      </c>
      <c r="K3" s="576" t="s">
        <v>4188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6341</v>
      </c>
      <c r="C4" s="563" t="s">
        <v>2922</v>
      </c>
      <c r="D4" s="563" t="s">
        <v>3111</v>
      </c>
      <c r="E4" s="575">
        <v>0</v>
      </c>
      <c r="F4" s="563" t="s">
        <v>3543</v>
      </c>
      <c r="G4" s="573" t="s">
        <v>19</v>
      </c>
      <c r="H4" s="573" t="s">
        <v>20</v>
      </c>
      <c r="I4" s="573" t="s">
        <v>3073</v>
      </c>
      <c r="J4" s="573">
        <v>43461</v>
      </c>
      <c r="K4" s="576" t="s">
        <v>4188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6342</v>
      </c>
      <c r="C5" s="405" t="s">
        <v>2922</v>
      </c>
      <c r="D5" s="563" t="s">
        <v>6343</v>
      </c>
      <c r="E5" s="575">
        <v>25000</v>
      </c>
      <c r="F5" s="563" t="s">
        <v>3469</v>
      </c>
      <c r="G5" s="573" t="s">
        <v>2924</v>
      </c>
      <c r="H5" s="573" t="s">
        <v>20</v>
      </c>
      <c r="I5" s="573" t="s">
        <v>2925</v>
      </c>
      <c r="J5" s="573">
        <v>43675</v>
      </c>
      <c r="K5" s="576" t="s">
        <v>4188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6344</v>
      </c>
      <c r="C6" s="405" t="s">
        <v>2922</v>
      </c>
      <c r="D6" s="563" t="s">
        <v>6343</v>
      </c>
      <c r="E6" s="575">
        <v>6000</v>
      </c>
      <c r="F6" s="563" t="s">
        <v>2265</v>
      </c>
      <c r="G6" s="573" t="s">
        <v>2924</v>
      </c>
      <c r="H6" s="573" t="s">
        <v>20</v>
      </c>
      <c r="I6" s="573" t="s">
        <v>2931</v>
      </c>
      <c r="J6" s="573">
        <v>43620</v>
      </c>
      <c r="K6" s="576" t="s">
        <v>3795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6345</v>
      </c>
      <c r="C7" s="405" t="s">
        <v>3785</v>
      </c>
      <c r="D7" s="563" t="s">
        <v>6343</v>
      </c>
      <c r="E7" s="575">
        <v>50000</v>
      </c>
      <c r="F7" s="563" t="s">
        <v>5048</v>
      </c>
      <c r="G7" s="563" t="s">
        <v>2924</v>
      </c>
      <c r="H7" s="563" t="s">
        <v>20</v>
      </c>
      <c r="I7" s="563" t="s">
        <v>2924</v>
      </c>
      <c r="J7" s="573">
        <v>43749</v>
      </c>
      <c r="K7" s="579" t="s">
        <v>4188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6342</v>
      </c>
      <c r="C8" s="405" t="s">
        <v>2922</v>
      </c>
      <c r="D8" s="563" t="s">
        <v>6343</v>
      </c>
      <c r="E8" s="575">
        <v>9500</v>
      </c>
      <c r="F8" s="563" t="s">
        <v>3469</v>
      </c>
      <c r="G8" s="573" t="s">
        <v>2924</v>
      </c>
      <c r="H8" s="573" t="s">
        <v>20</v>
      </c>
      <c r="I8" s="573" t="s">
        <v>2925</v>
      </c>
      <c r="J8" s="573">
        <v>43675</v>
      </c>
      <c r="K8" s="576" t="s">
        <v>4188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6346</v>
      </c>
      <c r="C9" s="405" t="s">
        <v>2922</v>
      </c>
      <c r="D9" s="563" t="s">
        <v>6343</v>
      </c>
      <c r="E9" s="575">
        <v>5000</v>
      </c>
      <c r="F9" s="563" t="s">
        <v>3425</v>
      </c>
      <c r="G9" s="573" t="s">
        <v>2924</v>
      </c>
      <c r="H9" s="573" t="s">
        <v>20</v>
      </c>
      <c r="I9" s="573" t="s">
        <v>2925</v>
      </c>
      <c r="J9" s="573">
        <v>43700</v>
      </c>
      <c r="K9" s="576" t="s">
        <v>4188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6347</v>
      </c>
      <c r="C10" s="405" t="s">
        <v>2922</v>
      </c>
      <c r="D10" s="563" t="s">
        <v>6343</v>
      </c>
      <c r="E10" s="575">
        <v>3700</v>
      </c>
      <c r="F10" s="563" t="s">
        <v>3222</v>
      </c>
      <c r="G10" s="573" t="s">
        <v>19</v>
      </c>
      <c r="H10" s="573" t="s">
        <v>20</v>
      </c>
      <c r="I10" s="573" t="s">
        <v>3073</v>
      </c>
      <c r="J10" s="573">
        <v>43510</v>
      </c>
      <c r="K10" s="576" t="s">
        <v>6348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6349</v>
      </c>
      <c r="C11" s="405" t="s">
        <v>2922</v>
      </c>
      <c r="D11" s="563" t="s">
        <v>6343</v>
      </c>
      <c r="E11" s="575">
        <v>14000</v>
      </c>
      <c r="F11" s="563" t="s">
        <v>3192</v>
      </c>
      <c r="G11" s="573" t="s">
        <v>2924</v>
      </c>
      <c r="H11" s="573" t="s">
        <v>20</v>
      </c>
      <c r="I11" s="573" t="s">
        <v>2925</v>
      </c>
      <c r="J11" s="573">
        <v>43703</v>
      </c>
      <c r="K11" s="576" t="s">
        <v>4188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6350</v>
      </c>
      <c r="C12" s="405" t="s">
        <v>2922</v>
      </c>
      <c r="D12" s="563" t="s">
        <v>6343</v>
      </c>
      <c r="E12" s="575">
        <v>10000</v>
      </c>
      <c r="F12" s="563" t="s">
        <v>3558</v>
      </c>
      <c r="G12" s="573" t="s">
        <v>2924</v>
      </c>
      <c r="H12" s="573" t="s">
        <v>20</v>
      </c>
      <c r="I12" s="573" t="s">
        <v>2925</v>
      </c>
      <c r="J12" s="573">
        <v>43567</v>
      </c>
      <c r="K12" s="576" t="s">
        <v>3795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6351</v>
      </c>
      <c r="C13" s="405" t="s">
        <v>2922</v>
      </c>
      <c r="D13" s="563" t="s">
        <v>6343</v>
      </c>
      <c r="E13" s="575">
        <v>193205.23</v>
      </c>
      <c r="F13" s="563" t="s">
        <v>3229</v>
      </c>
      <c r="G13" s="573" t="s">
        <v>2924</v>
      </c>
      <c r="H13" s="573" t="s">
        <v>20</v>
      </c>
      <c r="I13" s="573" t="s">
        <v>2925</v>
      </c>
      <c r="J13" s="573">
        <v>43605</v>
      </c>
      <c r="K13" s="576" t="s">
        <v>3805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6352</v>
      </c>
      <c r="C14" s="405" t="s">
        <v>3785</v>
      </c>
      <c r="D14" s="563" t="s">
        <v>6343</v>
      </c>
      <c r="E14" s="575">
        <v>10000</v>
      </c>
      <c r="F14" s="563" t="s">
        <v>5169</v>
      </c>
      <c r="G14" s="563" t="s">
        <v>2924</v>
      </c>
      <c r="H14" s="563" t="s">
        <v>20</v>
      </c>
      <c r="I14" s="563" t="s">
        <v>2924</v>
      </c>
      <c r="J14" s="573">
        <v>43924</v>
      </c>
      <c r="K14" s="579" t="s">
        <v>3795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6353</v>
      </c>
      <c r="C15" s="405" t="s">
        <v>2922</v>
      </c>
      <c r="D15" s="563" t="s">
        <v>6343</v>
      </c>
      <c r="E15" s="575">
        <v>25000</v>
      </c>
      <c r="F15" s="563" t="s">
        <v>3068</v>
      </c>
      <c r="G15" s="573" t="s">
        <v>2924</v>
      </c>
      <c r="H15" s="573" t="s">
        <v>20</v>
      </c>
      <c r="I15" s="573" t="s">
        <v>2925</v>
      </c>
      <c r="J15" s="573">
        <v>43822</v>
      </c>
      <c r="K15" s="576" t="s">
        <v>3805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6349</v>
      </c>
      <c r="C16" s="405" t="s">
        <v>2922</v>
      </c>
      <c r="D16" s="563" t="s">
        <v>6343</v>
      </c>
      <c r="E16" s="575">
        <v>7000</v>
      </c>
      <c r="F16" s="563" t="s">
        <v>3192</v>
      </c>
      <c r="G16" s="573" t="s">
        <v>2924</v>
      </c>
      <c r="H16" s="573" t="s">
        <v>20</v>
      </c>
      <c r="I16" s="573" t="s">
        <v>2925</v>
      </c>
      <c r="J16" s="573">
        <v>43703</v>
      </c>
      <c r="K16" s="576" t="s">
        <v>4188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6354</v>
      </c>
      <c r="C17" s="405" t="s">
        <v>3785</v>
      </c>
      <c r="D17" s="563" t="s">
        <v>6343</v>
      </c>
      <c r="E17" s="575">
        <v>95799.8</v>
      </c>
      <c r="F17" s="563" t="s">
        <v>4665</v>
      </c>
      <c r="G17" s="563" t="s">
        <v>2924</v>
      </c>
      <c r="H17" s="563" t="s">
        <v>20</v>
      </c>
      <c r="I17" s="563" t="s">
        <v>2924</v>
      </c>
      <c r="J17" s="573">
        <v>44252</v>
      </c>
      <c r="K17" s="579" t="s">
        <v>3805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6355</v>
      </c>
      <c r="C18" s="563" t="s">
        <v>2922</v>
      </c>
      <c r="D18" s="563" t="s">
        <v>3111</v>
      </c>
      <c r="E18" s="575">
        <v>0</v>
      </c>
      <c r="F18" s="563" t="s">
        <v>3130</v>
      </c>
      <c r="G18" s="573" t="s">
        <v>2924</v>
      </c>
      <c r="H18" s="573" t="s">
        <v>20</v>
      </c>
      <c r="I18" s="573" t="s">
        <v>2931</v>
      </c>
      <c r="J18" s="573">
        <v>43699</v>
      </c>
      <c r="K18" s="576" t="s">
        <v>4188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6351</v>
      </c>
      <c r="C19" s="405" t="s">
        <v>2922</v>
      </c>
      <c r="D19" s="563" t="s">
        <v>6343</v>
      </c>
      <c r="E19" s="575">
        <v>0</v>
      </c>
      <c r="F19" s="563" t="s">
        <v>3229</v>
      </c>
      <c r="G19" s="573" t="s">
        <v>2924</v>
      </c>
      <c r="H19" s="573" t="s">
        <v>20</v>
      </c>
      <c r="I19" s="573" t="s">
        <v>2925</v>
      </c>
      <c r="J19" s="573">
        <v>43605</v>
      </c>
      <c r="K19" s="576" t="s">
        <v>3805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6349</v>
      </c>
      <c r="C20" s="405" t="s">
        <v>2922</v>
      </c>
      <c r="D20" s="563" t="s">
        <v>6343</v>
      </c>
      <c r="E20" s="575">
        <v>80000</v>
      </c>
      <c r="F20" s="563" t="s">
        <v>3192</v>
      </c>
      <c r="G20" s="573" t="s">
        <v>2924</v>
      </c>
      <c r="H20" s="573" t="s">
        <v>20</v>
      </c>
      <c r="I20" s="573" t="s">
        <v>2925</v>
      </c>
      <c r="J20" s="573">
        <v>43703</v>
      </c>
      <c r="K20" s="576" t="s">
        <v>4188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6352</v>
      </c>
      <c r="C21" s="405" t="s">
        <v>3785</v>
      </c>
      <c r="D21" s="563" t="s">
        <v>929</v>
      </c>
      <c r="E21" s="575">
        <v>10000</v>
      </c>
      <c r="F21" s="563" t="s">
        <v>5169</v>
      </c>
      <c r="G21" s="563" t="s">
        <v>2924</v>
      </c>
      <c r="H21" s="563" t="s">
        <v>20</v>
      </c>
      <c r="I21" s="563" t="s">
        <v>2924</v>
      </c>
      <c r="J21" s="573">
        <v>43924</v>
      </c>
      <c r="K21" s="579" t="s">
        <v>3795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6356</v>
      </c>
      <c r="C22" s="405" t="s">
        <v>2922</v>
      </c>
      <c r="D22" s="563" t="s">
        <v>6343</v>
      </c>
      <c r="E22" s="575">
        <v>80000</v>
      </c>
      <c r="F22" s="563" t="s">
        <v>3255</v>
      </c>
      <c r="G22" s="573" t="s">
        <v>2924</v>
      </c>
      <c r="H22" s="573" t="s">
        <v>20</v>
      </c>
      <c r="I22" s="573" t="s">
        <v>2931</v>
      </c>
      <c r="J22" s="573">
        <v>43664</v>
      </c>
      <c r="K22" s="576" t="s">
        <v>4188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6345</v>
      </c>
      <c r="C23" s="405" t="s">
        <v>3785</v>
      </c>
      <c r="D23" s="563" t="s">
        <v>6343</v>
      </c>
      <c r="E23" s="575">
        <v>25000</v>
      </c>
      <c r="F23" s="563" t="s">
        <v>5048</v>
      </c>
      <c r="G23" s="563" t="s">
        <v>2924</v>
      </c>
      <c r="H23" s="563" t="s">
        <v>20</v>
      </c>
      <c r="I23" s="563" t="s">
        <v>2924</v>
      </c>
      <c r="J23" s="573">
        <v>43749</v>
      </c>
      <c r="K23" s="579" t="s">
        <v>4188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6357</v>
      </c>
      <c r="C24" s="405" t="s">
        <v>2922</v>
      </c>
      <c r="D24" s="563" t="s">
        <v>6343</v>
      </c>
      <c r="E24" s="575">
        <v>20000</v>
      </c>
      <c r="F24" s="563" t="s">
        <v>3237</v>
      </c>
      <c r="G24" s="573" t="s">
        <v>2924</v>
      </c>
      <c r="H24" s="573" t="s">
        <v>20</v>
      </c>
      <c r="I24" s="573" t="s">
        <v>2931</v>
      </c>
      <c r="J24" s="573">
        <v>43559</v>
      </c>
      <c r="K24" s="576" t="s">
        <v>4188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6358</v>
      </c>
      <c r="C25" s="563" t="s">
        <v>2922</v>
      </c>
      <c r="D25" s="563" t="s">
        <v>3111</v>
      </c>
      <c r="E25" s="575">
        <v>95799.8</v>
      </c>
      <c r="F25" s="563" t="s">
        <v>3418</v>
      </c>
      <c r="G25" s="573" t="s">
        <v>2924</v>
      </c>
      <c r="H25" s="573" t="s">
        <v>20</v>
      </c>
      <c r="I25" s="573" t="s">
        <v>2925</v>
      </c>
      <c r="J25" s="573">
        <v>43563</v>
      </c>
      <c r="K25" s="576" t="s">
        <v>3809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6358</v>
      </c>
      <c r="C26" s="405" t="s">
        <v>2922</v>
      </c>
      <c r="D26" s="563" t="s">
        <v>929</v>
      </c>
      <c r="E26" s="575">
        <v>50000</v>
      </c>
      <c r="F26" s="563" t="s">
        <v>3418</v>
      </c>
      <c r="G26" s="573" t="s">
        <v>2924</v>
      </c>
      <c r="H26" s="573" t="s">
        <v>20</v>
      </c>
      <c r="I26" s="573" t="s">
        <v>2925</v>
      </c>
      <c r="J26" s="573">
        <v>43563</v>
      </c>
      <c r="K26" s="576" t="s">
        <v>3809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6359</v>
      </c>
      <c r="C27" s="405" t="s">
        <v>2922</v>
      </c>
      <c r="D27" s="563" t="s">
        <v>929</v>
      </c>
      <c r="E27" s="575">
        <v>30000</v>
      </c>
      <c r="F27" s="563" t="s">
        <v>3061</v>
      </c>
      <c r="G27" s="573" t="s">
        <v>2924</v>
      </c>
      <c r="H27" s="573" t="s">
        <v>20</v>
      </c>
      <c r="I27" s="573" t="s">
        <v>2925</v>
      </c>
      <c r="J27" s="573">
        <v>43453</v>
      </c>
      <c r="K27" s="576" t="s">
        <v>3809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6349</v>
      </c>
      <c r="C28" s="405" t="s">
        <v>2922</v>
      </c>
      <c r="D28" s="563" t="s">
        <v>6343</v>
      </c>
      <c r="E28" s="575">
        <v>14000</v>
      </c>
      <c r="F28" s="563" t="s">
        <v>3192</v>
      </c>
      <c r="G28" s="573" t="s">
        <v>2924</v>
      </c>
      <c r="H28" s="573" t="s">
        <v>20</v>
      </c>
      <c r="I28" s="573" t="s">
        <v>2925</v>
      </c>
      <c r="J28" s="573">
        <v>43703</v>
      </c>
      <c r="K28" s="576" t="s">
        <v>4188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6352</v>
      </c>
      <c r="C29" s="563" t="s">
        <v>3785</v>
      </c>
      <c r="D29" s="563" t="s">
        <v>3111</v>
      </c>
      <c r="E29" s="575">
        <v>0</v>
      </c>
      <c r="F29" s="563" t="s">
        <v>5169</v>
      </c>
      <c r="G29" s="563" t="s">
        <v>2924</v>
      </c>
      <c r="H29" s="563" t="s">
        <v>20</v>
      </c>
      <c r="I29" s="563" t="s">
        <v>2924</v>
      </c>
      <c r="J29" s="573">
        <v>43684</v>
      </c>
      <c r="K29" s="579" t="s">
        <v>3795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6360</v>
      </c>
      <c r="C30" s="405" t="s">
        <v>3785</v>
      </c>
      <c r="D30" s="563" t="s">
        <v>6343</v>
      </c>
      <c r="E30" s="575">
        <v>20000</v>
      </c>
      <c r="F30" s="563" t="s">
        <v>4679</v>
      </c>
      <c r="G30" s="563" t="s">
        <v>2924</v>
      </c>
      <c r="H30" s="563" t="s">
        <v>20</v>
      </c>
      <c r="I30" s="563" t="s">
        <v>2924</v>
      </c>
      <c r="J30" s="573">
        <v>43872</v>
      </c>
      <c r="K30" s="579" t="s">
        <v>3795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6361</v>
      </c>
      <c r="C31" s="405" t="s">
        <v>2922</v>
      </c>
      <c r="D31" s="563" t="s">
        <v>6343</v>
      </c>
      <c r="E31" s="575">
        <v>8000</v>
      </c>
      <c r="F31" s="563" t="s">
        <v>3547</v>
      </c>
      <c r="G31" s="573" t="s">
        <v>2924</v>
      </c>
      <c r="H31" s="573" t="s">
        <v>20</v>
      </c>
      <c r="I31" s="573" t="s">
        <v>2925</v>
      </c>
      <c r="J31" s="573">
        <v>43738</v>
      </c>
      <c r="K31" s="576" t="s">
        <v>3809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3696</v>
      </c>
      <c r="C32" s="405" t="s">
        <v>3607</v>
      </c>
      <c r="D32" s="563" t="s">
        <v>6343</v>
      </c>
      <c r="E32" s="575">
        <v>5000</v>
      </c>
      <c r="F32" s="563" t="s">
        <v>3695</v>
      </c>
      <c r="G32" s="573" t="s">
        <v>19</v>
      </c>
      <c r="H32" s="573" t="s">
        <v>20</v>
      </c>
      <c r="I32" s="573" t="s">
        <v>2513</v>
      </c>
      <c r="J32" s="573">
        <v>43797</v>
      </c>
      <c r="K32" s="576" t="s">
        <v>3805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6362</v>
      </c>
      <c r="C33" s="405" t="s">
        <v>3785</v>
      </c>
      <c r="D33" s="563" t="s">
        <v>6343</v>
      </c>
      <c r="E33" s="575">
        <v>2000</v>
      </c>
      <c r="F33" s="563" t="s">
        <v>5111</v>
      </c>
      <c r="G33" s="563" t="s">
        <v>2924</v>
      </c>
      <c r="H33" s="563" t="s">
        <v>20</v>
      </c>
      <c r="I33" s="563" t="s">
        <v>2924</v>
      </c>
      <c r="J33" s="573">
        <v>44225</v>
      </c>
      <c r="K33" s="579" t="s">
        <v>3795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6351</v>
      </c>
      <c r="C34" s="405" t="s">
        <v>2922</v>
      </c>
      <c r="D34" s="563" t="s">
        <v>6343</v>
      </c>
      <c r="E34" s="575">
        <v>3000</v>
      </c>
      <c r="F34" s="563" t="s">
        <v>3229</v>
      </c>
      <c r="G34" s="573" t="s">
        <v>2924</v>
      </c>
      <c r="H34" s="573" t="s">
        <v>20</v>
      </c>
      <c r="I34" s="573" t="s">
        <v>2925</v>
      </c>
      <c r="J34" s="573">
        <v>43605</v>
      </c>
      <c r="K34" s="576" t="s">
        <v>3805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6349</v>
      </c>
      <c r="C35" s="405" t="s">
        <v>2922</v>
      </c>
      <c r="D35" s="563" t="s">
        <v>6343</v>
      </c>
      <c r="E35" s="575">
        <v>10000</v>
      </c>
      <c r="F35" s="563" t="s">
        <v>3192</v>
      </c>
      <c r="G35" s="573" t="s">
        <v>2924</v>
      </c>
      <c r="H35" s="573" t="s">
        <v>20</v>
      </c>
      <c r="I35" s="573" t="s">
        <v>2925</v>
      </c>
      <c r="J35" s="573">
        <v>43703</v>
      </c>
      <c r="K35" s="576" t="s">
        <v>4188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6351</v>
      </c>
      <c r="C36" s="405" t="s">
        <v>2922</v>
      </c>
      <c r="D36" s="563" t="s">
        <v>6343</v>
      </c>
      <c r="E36" s="575">
        <v>2000</v>
      </c>
      <c r="F36" s="563" t="s">
        <v>3229</v>
      </c>
      <c r="G36" s="573" t="s">
        <v>2924</v>
      </c>
      <c r="H36" s="573" t="s">
        <v>20</v>
      </c>
      <c r="I36" s="573" t="s">
        <v>2925</v>
      </c>
      <c r="J36" s="573">
        <v>43605</v>
      </c>
      <c r="K36" s="576" t="s">
        <v>3805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6345</v>
      </c>
      <c r="C37" s="405" t="s">
        <v>3785</v>
      </c>
      <c r="D37" s="563" t="s">
        <v>6343</v>
      </c>
      <c r="E37" s="575">
        <v>15000</v>
      </c>
      <c r="F37" s="563" t="s">
        <v>5048</v>
      </c>
      <c r="G37" s="563" t="s">
        <v>2924</v>
      </c>
      <c r="H37" s="563" t="s">
        <v>20</v>
      </c>
      <c r="I37" s="563" t="s">
        <v>2924</v>
      </c>
      <c r="J37" s="573">
        <v>43749</v>
      </c>
      <c r="K37" s="579" t="s">
        <v>4188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6356</v>
      </c>
      <c r="C38" s="405" t="s">
        <v>2922</v>
      </c>
      <c r="D38" s="563" t="s">
        <v>6343</v>
      </c>
      <c r="E38" s="575">
        <v>100000</v>
      </c>
      <c r="F38" s="563" t="s">
        <v>3255</v>
      </c>
      <c r="G38" s="573" t="s">
        <v>2924</v>
      </c>
      <c r="H38" s="573" t="s">
        <v>20</v>
      </c>
      <c r="I38" s="573" t="s">
        <v>2931</v>
      </c>
      <c r="J38" s="573">
        <v>43664</v>
      </c>
      <c r="K38" s="576" t="s">
        <v>4188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6357</v>
      </c>
      <c r="C39" s="405" t="s">
        <v>2922</v>
      </c>
      <c r="D39" s="563" t="s">
        <v>6343</v>
      </c>
      <c r="E39" s="575">
        <v>20000</v>
      </c>
      <c r="F39" s="563" t="s">
        <v>3237</v>
      </c>
      <c r="G39" s="573" t="s">
        <v>2924</v>
      </c>
      <c r="H39" s="573" t="s">
        <v>20</v>
      </c>
      <c r="I39" s="573" t="s">
        <v>2931</v>
      </c>
      <c r="J39" s="573">
        <v>43559</v>
      </c>
      <c r="K39" s="576" t="s">
        <v>4188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6363</v>
      </c>
      <c r="C40" s="405" t="s">
        <v>2922</v>
      </c>
      <c r="D40" s="563" t="s">
        <v>6343</v>
      </c>
      <c r="E40" s="575">
        <v>75000</v>
      </c>
      <c r="F40" s="563" t="s">
        <v>3401</v>
      </c>
      <c r="G40" s="573" t="s">
        <v>2924</v>
      </c>
      <c r="H40" s="573" t="s">
        <v>20</v>
      </c>
      <c r="I40" s="573" t="s">
        <v>2925</v>
      </c>
      <c r="J40" s="573">
        <v>43699</v>
      </c>
      <c r="K40" s="576" t="s">
        <v>4188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6357</v>
      </c>
      <c r="C41" s="405" t="s">
        <v>2922</v>
      </c>
      <c r="D41" s="563" t="s">
        <v>6343</v>
      </c>
      <c r="E41" s="575">
        <v>2000</v>
      </c>
      <c r="F41" s="563" t="s">
        <v>3237</v>
      </c>
      <c r="G41" s="573" t="s">
        <v>2924</v>
      </c>
      <c r="H41" s="573" t="s">
        <v>20</v>
      </c>
      <c r="I41" s="573" t="s">
        <v>2931</v>
      </c>
      <c r="J41" s="573">
        <v>43559</v>
      </c>
      <c r="K41" s="576" t="s">
        <v>4188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6364</v>
      </c>
      <c r="C42" s="405" t="s">
        <v>2922</v>
      </c>
      <c r="D42" s="563" t="s">
        <v>6343</v>
      </c>
      <c r="E42" s="575">
        <v>2000</v>
      </c>
      <c r="F42" s="563" t="s">
        <v>3510</v>
      </c>
      <c r="G42" s="573" t="s">
        <v>2924</v>
      </c>
      <c r="H42" s="573" t="s">
        <v>20</v>
      </c>
      <c r="I42" s="573" t="s">
        <v>2925</v>
      </c>
      <c r="J42" s="573">
        <v>43717</v>
      </c>
      <c r="K42" s="576" t="s">
        <v>4188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6365</v>
      </c>
      <c r="C43" s="405" t="s">
        <v>2922</v>
      </c>
      <c r="D43" s="563" t="s">
        <v>6343</v>
      </c>
      <c r="E43" s="581">
        <v>1000</v>
      </c>
      <c r="F43" s="563" t="s">
        <v>3446</v>
      </c>
      <c r="G43" s="573" t="s">
        <v>2924</v>
      </c>
      <c r="H43" s="573" t="s">
        <v>20</v>
      </c>
      <c r="I43" s="573" t="s">
        <v>2925</v>
      </c>
      <c r="J43" s="573">
        <v>43894</v>
      </c>
      <c r="K43" s="576" t="s">
        <v>3805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6361</v>
      </c>
      <c r="C44" s="405" t="s">
        <v>2922</v>
      </c>
      <c r="D44" s="563" t="s">
        <v>6343</v>
      </c>
      <c r="E44" s="575">
        <v>60000</v>
      </c>
      <c r="F44" s="563" t="s">
        <v>3547</v>
      </c>
      <c r="G44" s="573" t="s">
        <v>2924</v>
      </c>
      <c r="H44" s="573" t="s">
        <v>20</v>
      </c>
      <c r="I44" s="573" t="s">
        <v>2925</v>
      </c>
      <c r="J44" s="573">
        <v>43738</v>
      </c>
      <c r="K44" s="576" t="s">
        <v>3809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6366</v>
      </c>
      <c r="C45" s="405" t="s">
        <v>2922</v>
      </c>
      <c r="D45" s="563" t="s">
        <v>6343</v>
      </c>
      <c r="E45" s="575">
        <v>20000</v>
      </c>
      <c r="F45" s="563" t="s">
        <v>3099</v>
      </c>
      <c r="G45" s="573" t="s">
        <v>2924</v>
      </c>
      <c r="H45" s="573" t="s">
        <v>20</v>
      </c>
      <c r="I45" s="573" t="s">
        <v>2931</v>
      </c>
      <c r="J45" s="573">
        <v>43913</v>
      </c>
      <c r="K45" s="576" t="s">
        <v>3795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6362</v>
      </c>
      <c r="C46" s="405" t="s">
        <v>3785</v>
      </c>
      <c r="D46" s="563" t="s">
        <v>6343</v>
      </c>
      <c r="E46" s="575">
        <v>20000</v>
      </c>
      <c r="F46" s="563" t="s">
        <v>5111</v>
      </c>
      <c r="G46" s="563" t="s">
        <v>2924</v>
      </c>
      <c r="H46" s="563" t="s">
        <v>20</v>
      </c>
      <c r="I46" s="563" t="s">
        <v>2924</v>
      </c>
      <c r="J46" s="573">
        <v>44225</v>
      </c>
      <c r="K46" s="579" t="s">
        <v>3795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6361</v>
      </c>
      <c r="C47" s="405" t="s">
        <v>2922</v>
      </c>
      <c r="D47" s="563" t="s">
        <v>6343</v>
      </c>
      <c r="E47" s="575">
        <v>6000</v>
      </c>
      <c r="F47" s="563" t="s">
        <v>3547</v>
      </c>
      <c r="G47" s="573" t="s">
        <v>2924</v>
      </c>
      <c r="H47" s="573" t="s">
        <v>20</v>
      </c>
      <c r="I47" s="573" t="s">
        <v>2925</v>
      </c>
      <c r="J47" s="573">
        <v>43738</v>
      </c>
      <c r="K47" s="576" t="s">
        <v>3809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6349</v>
      </c>
      <c r="C48" s="405" t="s">
        <v>2922</v>
      </c>
      <c r="D48" s="563" t="s">
        <v>6343</v>
      </c>
      <c r="E48" s="575">
        <v>10000</v>
      </c>
      <c r="F48" s="563" t="s">
        <v>3192</v>
      </c>
      <c r="G48" s="573" t="s">
        <v>2924</v>
      </c>
      <c r="H48" s="573" t="s">
        <v>20</v>
      </c>
      <c r="I48" s="573" t="s">
        <v>2925</v>
      </c>
      <c r="J48" s="573">
        <v>43703</v>
      </c>
      <c r="K48" s="576" t="s">
        <v>4188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6365</v>
      </c>
      <c r="C49" s="405" t="s">
        <v>2922</v>
      </c>
      <c r="D49" s="563" t="s">
        <v>6343</v>
      </c>
      <c r="E49" s="575">
        <v>7000</v>
      </c>
      <c r="F49" s="563" t="s">
        <v>3446</v>
      </c>
      <c r="G49" s="573" t="s">
        <v>2924</v>
      </c>
      <c r="H49" s="573" t="s">
        <v>20</v>
      </c>
      <c r="I49" s="573" t="s">
        <v>2925</v>
      </c>
      <c r="J49" s="573">
        <v>43894</v>
      </c>
      <c r="K49" s="576" t="s">
        <v>3805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6365</v>
      </c>
      <c r="C50" s="405" t="s">
        <v>2922</v>
      </c>
      <c r="D50" s="563" t="s">
        <v>6343</v>
      </c>
      <c r="E50" s="575">
        <v>10000</v>
      </c>
      <c r="F50" s="563" t="s">
        <v>3446</v>
      </c>
      <c r="G50" s="573" t="s">
        <v>2924</v>
      </c>
      <c r="H50" s="573" t="s">
        <v>20</v>
      </c>
      <c r="I50" s="573" t="s">
        <v>2925</v>
      </c>
      <c r="J50" s="573">
        <v>43894</v>
      </c>
      <c r="K50" s="576" t="s">
        <v>3805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6367</v>
      </c>
      <c r="C51" s="405" t="s">
        <v>2922</v>
      </c>
      <c r="D51" s="563" t="s">
        <v>6343</v>
      </c>
      <c r="E51" s="575">
        <v>1000</v>
      </c>
      <c r="F51" s="563" t="s">
        <v>2987</v>
      </c>
      <c r="G51" s="573" t="s">
        <v>2924</v>
      </c>
      <c r="H51" s="573" t="s">
        <v>20</v>
      </c>
      <c r="I51" s="573" t="s">
        <v>2925</v>
      </c>
      <c r="J51" s="573">
        <v>43867</v>
      </c>
      <c r="K51" s="576" t="s">
        <v>3795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6345</v>
      </c>
      <c r="C52" s="405" t="s">
        <v>3785</v>
      </c>
      <c r="D52" s="563" t="s">
        <v>6343</v>
      </c>
      <c r="E52" s="575">
        <v>7500</v>
      </c>
      <c r="F52" s="563" t="s">
        <v>5048</v>
      </c>
      <c r="G52" s="563" t="s">
        <v>2924</v>
      </c>
      <c r="H52" s="563" t="s">
        <v>20</v>
      </c>
      <c r="I52" s="563" t="s">
        <v>2924</v>
      </c>
      <c r="J52" s="573">
        <v>43749</v>
      </c>
      <c r="K52" s="579" t="s">
        <v>4188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6363</v>
      </c>
      <c r="C53" s="405" t="s">
        <v>2922</v>
      </c>
      <c r="D53" s="563" t="s">
        <v>6343</v>
      </c>
      <c r="E53" s="575">
        <v>50000</v>
      </c>
      <c r="F53" s="563" t="s">
        <v>3401</v>
      </c>
      <c r="G53" s="573" t="s">
        <v>2924</v>
      </c>
      <c r="H53" s="573" t="s">
        <v>20</v>
      </c>
      <c r="I53" s="573" t="s">
        <v>2925</v>
      </c>
      <c r="J53" s="573">
        <v>43699</v>
      </c>
      <c r="K53" s="576" t="s">
        <v>4188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6354</v>
      </c>
      <c r="C54" s="405" t="s">
        <v>3785</v>
      </c>
      <c r="D54" s="563" t="s">
        <v>6343</v>
      </c>
      <c r="E54" s="575">
        <v>20000</v>
      </c>
      <c r="F54" s="563" t="s">
        <v>4665</v>
      </c>
      <c r="G54" s="563" t="s">
        <v>2924</v>
      </c>
      <c r="H54" s="563" t="s">
        <v>20</v>
      </c>
      <c r="I54" s="563" t="s">
        <v>2924</v>
      </c>
      <c r="J54" s="573">
        <v>44252</v>
      </c>
      <c r="K54" s="579" t="s">
        <v>3805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3696</v>
      </c>
      <c r="C55" s="405" t="s">
        <v>6368</v>
      </c>
      <c r="D55" s="563" t="s">
        <v>6343</v>
      </c>
      <c r="E55" s="575">
        <v>10000</v>
      </c>
      <c r="F55" s="563" t="s">
        <v>3695</v>
      </c>
      <c r="G55" s="563" t="s">
        <v>19</v>
      </c>
      <c r="H55" s="563" t="s">
        <v>20</v>
      </c>
      <c r="I55" s="563" t="s">
        <v>2513</v>
      </c>
      <c r="J55" s="573">
        <v>43797</v>
      </c>
      <c r="K55" s="576" t="s">
        <v>3805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6357</v>
      </c>
      <c r="C56" s="405" t="s">
        <v>2922</v>
      </c>
      <c r="D56" s="563" t="s">
        <v>6343</v>
      </c>
      <c r="E56" s="575">
        <v>973440.75</v>
      </c>
      <c r="F56" s="563" t="s">
        <v>3237</v>
      </c>
      <c r="G56" s="573" t="s">
        <v>2924</v>
      </c>
      <c r="H56" s="573" t="s">
        <v>20</v>
      </c>
      <c r="I56" s="573" t="s">
        <v>2931</v>
      </c>
      <c r="J56" s="573">
        <v>43559</v>
      </c>
      <c r="K56" s="576" t="s">
        <v>4188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6349</v>
      </c>
      <c r="C57" s="405" t="s">
        <v>2922</v>
      </c>
      <c r="D57" s="563" t="s">
        <v>6343</v>
      </c>
      <c r="E57" s="575">
        <v>7000</v>
      </c>
      <c r="F57" s="563" t="s">
        <v>3192</v>
      </c>
      <c r="G57" s="573" t="s">
        <v>2924</v>
      </c>
      <c r="H57" s="573" t="s">
        <v>20</v>
      </c>
      <c r="I57" s="573" t="s">
        <v>2925</v>
      </c>
      <c r="J57" s="573">
        <v>43703</v>
      </c>
      <c r="K57" s="576" t="s">
        <v>4188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6365</v>
      </c>
      <c r="C58" s="405" t="s">
        <v>2922</v>
      </c>
      <c r="D58" s="563" t="s">
        <v>6343</v>
      </c>
      <c r="E58" s="575">
        <v>180000</v>
      </c>
      <c r="F58" s="563" t="s">
        <v>3446</v>
      </c>
      <c r="G58" s="573" t="s">
        <v>2924</v>
      </c>
      <c r="H58" s="573" t="s">
        <v>20</v>
      </c>
      <c r="I58" s="573" t="s">
        <v>2925</v>
      </c>
      <c r="J58" s="573">
        <v>43894</v>
      </c>
      <c r="K58" s="576" t="s">
        <v>3805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6356</v>
      </c>
      <c r="C59" s="405" t="s">
        <v>2922</v>
      </c>
      <c r="D59" s="563" t="s">
        <v>6343</v>
      </c>
      <c r="E59" s="575">
        <v>10701</v>
      </c>
      <c r="F59" s="563" t="s">
        <v>3255</v>
      </c>
      <c r="G59" s="573" t="s">
        <v>2924</v>
      </c>
      <c r="H59" s="573" t="s">
        <v>20</v>
      </c>
      <c r="I59" s="573" t="s">
        <v>2931</v>
      </c>
      <c r="J59" s="573">
        <v>43664</v>
      </c>
      <c r="K59" s="576" t="s">
        <v>4188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6367</v>
      </c>
      <c r="C60" s="405" t="s">
        <v>2922</v>
      </c>
      <c r="D60" s="563" t="s">
        <v>6343</v>
      </c>
      <c r="E60" s="575">
        <v>2000</v>
      </c>
      <c r="F60" s="563" t="s">
        <v>2987</v>
      </c>
      <c r="G60" s="573" t="s">
        <v>2924</v>
      </c>
      <c r="H60" s="573" t="s">
        <v>20</v>
      </c>
      <c r="I60" s="573" t="s">
        <v>2925</v>
      </c>
      <c r="J60" s="573">
        <v>43867</v>
      </c>
      <c r="K60" s="576" t="s">
        <v>3795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6363</v>
      </c>
      <c r="C61" s="405" t="s">
        <v>2922</v>
      </c>
      <c r="D61" s="563" t="s">
        <v>6343</v>
      </c>
      <c r="E61" s="575">
        <v>200000</v>
      </c>
      <c r="F61" s="563" t="s">
        <v>3401</v>
      </c>
      <c r="G61" s="573" t="s">
        <v>2924</v>
      </c>
      <c r="H61" s="573" t="s">
        <v>20</v>
      </c>
      <c r="I61" s="573" t="s">
        <v>2925</v>
      </c>
      <c r="J61" s="573">
        <v>43699</v>
      </c>
      <c r="K61" s="576" t="s">
        <v>4188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6349</v>
      </c>
      <c r="C62" s="405" t="s">
        <v>2922</v>
      </c>
      <c r="D62" s="563" t="s">
        <v>6343</v>
      </c>
      <c r="E62" s="575">
        <v>6000</v>
      </c>
      <c r="F62" s="563" t="s">
        <v>3192</v>
      </c>
      <c r="G62" s="573" t="s">
        <v>2924</v>
      </c>
      <c r="H62" s="573" t="s">
        <v>20</v>
      </c>
      <c r="I62" s="573" t="s">
        <v>2925</v>
      </c>
      <c r="J62" s="573">
        <v>43703</v>
      </c>
      <c r="K62" s="576" t="s">
        <v>4188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6357</v>
      </c>
      <c r="C63" s="405" t="s">
        <v>2922</v>
      </c>
      <c r="D63" s="563" t="s">
        <v>6343</v>
      </c>
      <c r="E63" s="575">
        <v>10000</v>
      </c>
      <c r="F63" s="563" t="s">
        <v>3237</v>
      </c>
      <c r="G63" s="573" t="s">
        <v>2924</v>
      </c>
      <c r="H63" s="573" t="s">
        <v>20</v>
      </c>
      <c r="I63" s="573" t="s">
        <v>2931</v>
      </c>
      <c r="J63" s="573">
        <v>43559</v>
      </c>
      <c r="K63" s="576" t="s">
        <v>4188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6369</v>
      </c>
      <c r="C64" s="405" t="s">
        <v>2922</v>
      </c>
      <c r="D64" s="563" t="s">
        <v>6343</v>
      </c>
      <c r="E64" s="575">
        <v>20000</v>
      </c>
      <c r="F64" s="563" t="s">
        <v>3481</v>
      </c>
      <c r="G64" s="573" t="s">
        <v>2924</v>
      </c>
      <c r="H64" s="573" t="s">
        <v>20</v>
      </c>
      <c r="I64" s="573" t="s">
        <v>2931</v>
      </c>
      <c r="J64" s="573">
        <v>43607</v>
      </c>
      <c r="K64" s="576" t="s">
        <v>4188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6370</v>
      </c>
      <c r="C65" s="405" t="s">
        <v>2922</v>
      </c>
      <c r="D65" s="563" t="s">
        <v>6343</v>
      </c>
      <c r="E65" s="575">
        <v>6000</v>
      </c>
      <c r="F65" s="563" t="s">
        <v>3350</v>
      </c>
      <c r="G65" s="573" t="s">
        <v>2924</v>
      </c>
      <c r="H65" s="573" t="s">
        <v>20</v>
      </c>
      <c r="I65" s="573" t="s">
        <v>2925</v>
      </c>
      <c r="J65" s="573">
        <v>43564</v>
      </c>
      <c r="K65" s="576" t="s">
        <v>3809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6365</v>
      </c>
      <c r="C66" s="405" t="s">
        <v>2922</v>
      </c>
      <c r="D66" s="563" t="s">
        <v>6343</v>
      </c>
      <c r="E66" s="575">
        <v>3000</v>
      </c>
      <c r="F66" s="563" t="s">
        <v>3446</v>
      </c>
      <c r="G66" s="573" t="s">
        <v>2924</v>
      </c>
      <c r="H66" s="573" t="s">
        <v>20</v>
      </c>
      <c r="I66" s="573" t="s">
        <v>2925</v>
      </c>
      <c r="J66" s="573">
        <v>43894</v>
      </c>
      <c r="K66" s="576" t="s">
        <v>3805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6371</v>
      </c>
      <c r="C67" s="405" t="s">
        <v>3785</v>
      </c>
      <c r="D67" s="563" t="s">
        <v>6343</v>
      </c>
      <c r="E67" s="575">
        <v>14000</v>
      </c>
      <c r="F67" s="563" t="s">
        <v>5310</v>
      </c>
      <c r="G67" s="563" t="s">
        <v>2924</v>
      </c>
      <c r="H67" s="563" t="s">
        <v>20</v>
      </c>
      <c r="I67" s="563" t="s">
        <v>2924</v>
      </c>
      <c r="J67" s="573">
        <v>44216</v>
      </c>
      <c r="K67" s="579" t="s">
        <v>3795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6359</v>
      </c>
      <c r="C68" s="563" t="s">
        <v>2922</v>
      </c>
      <c r="D68" s="563" t="s">
        <v>3111</v>
      </c>
      <c r="E68" s="575">
        <v>0</v>
      </c>
      <c r="F68" s="563" t="s">
        <v>3061</v>
      </c>
      <c r="G68" s="573" t="s">
        <v>2924</v>
      </c>
      <c r="H68" s="573" t="s">
        <v>20</v>
      </c>
      <c r="I68" s="573" t="s">
        <v>2925</v>
      </c>
      <c r="J68" s="573">
        <v>43453</v>
      </c>
      <c r="K68" s="576" t="s">
        <v>3809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6372</v>
      </c>
      <c r="C69" s="563" t="s">
        <v>2922</v>
      </c>
      <c r="D69" s="563" t="s">
        <v>3111</v>
      </c>
      <c r="E69" s="575">
        <v>76468.36</v>
      </c>
      <c r="F69" s="563" t="s">
        <v>3313</v>
      </c>
      <c r="G69" s="573" t="s">
        <v>2924</v>
      </c>
      <c r="H69" s="573" t="s">
        <v>20</v>
      </c>
      <c r="I69" s="573" t="s">
        <v>2931</v>
      </c>
      <c r="J69" s="573">
        <v>43853</v>
      </c>
      <c r="K69" s="576" t="s">
        <v>3805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6373</v>
      </c>
      <c r="C70" s="563" t="s">
        <v>2922</v>
      </c>
      <c r="D70" s="563" t="s">
        <v>3111</v>
      </c>
      <c r="E70" s="575">
        <v>36013.410000000003</v>
      </c>
      <c r="F70" s="563" t="s">
        <v>3061</v>
      </c>
      <c r="G70" s="573" t="s">
        <v>2924</v>
      </c>
      <c r="H70" s="573" t="s">
        <v>20</v>
      </c>
      <c r="I70" s="573" t="s">
        <v>2925</v>
      </c>
      <c r="J70" s="573">
        <v>43997</v>
      </c>
      <c r="K70" s="576" t="s">
        <v>3795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6364</v>
      </c>
      <c r="C71" s="405" t="s">
        <v>2922</v>
      </c>
      <c r="D71" s="563" t="s">
        <v>6343</v>
      </c>
      <c r="E71" s="575">
        <v>100000</v>
      </c>
      <c r="F71" s="563" t="s">
        <v>3510</v>
      </c>
      <c r="G71" s="573" t="s">
        <v>2924</v>
      </c>
      <c r="H71" s="573" t="s">
        <v>20</v>
      </c>
      <c r="I71" s="573" t="s">
        <v>2925</v>
      </c>
      <c r="J71" s="573">
        <v>43717</v>
      </c>
      <c r="K71" s="576" t="s">
        <v>4188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6363</v>
      </c>
      <c r="C72" s="405" t="s">
        <v>2922</v>
      </c>
      <c r="D72" s="563" t="s">
        <v>6343</v>
      </c>
      <c r="E72" s="575">
        <v>10000</v>
      </c>
      <c r="F72" s="563" t="s">
        <v>3401</v>
      </c>
      <c r="G72" s="573" t="s">
        <v>2924</v>
      </c>
      <c r="H72" s="573" t="s">
        <v>20</v>
      </c>
      <c r="I72" s="573" t="s">
        <v>2925</v>
      </c>
      <c r="J72" s="573">
        <v>43699</v>
      </c>
      <c r="K72" s="576" t="s">
        <v>4188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6370</v>
      </c>
      <c r="C73" s="405" t="s">
        <v>2922</v>
      </c>
      <c r="D73" s="563" t="s">
        <v>6343</v>
      </c>
      <c r="E73" s="575">
        <v>7000</v>
      </c>
      <c r="F73" s="563" t="s">
        <v>3350</v>
      </c>
      <c r="G73" s="573" t="s">
        <v>2924</v>
      </c>
      <c r="H73" s="573" t="s">
        <v>20</v>
      </c>
      <c r="I73" s="573" t="s">
        <v>2925</v>
      </c>
      <c r="J73" s="573">
        <v>43564</v>
      </c>
      <c r="K73" s="576" t="s">
        <v>3809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6370</v>
      </c>
      <c r="C74" s="405" t="s">
        <v>2922</v>
      </c>
      <c r="D74" s="563" t="s">
        <v>6343</v>
      </c>
      <c r="E74" s="575">
        <v>9000</v>
      </c>
      <c r="F74" s="563" t="s">
        <v>3350</v>
      </c>
      <c r="G74" s="573" t="s">
        <v>2924</v>
      </c>
      <c r="H74" s="573" t="s">
        <v>20</v>
      </c>
      <c r="I74" s="573" t="s">
        <v>2925</v>
      </c>
      <c r="J74" s="573">
        <v>43564</v>
      </c>
      <c r="K74" s="576" t="s">
        <v>3809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6357</v>
      </c>
      <c r="C75" s="405" t="s">
        <v>2922</v>
      </c>
      <c r="D75" s="563" t="s">
        <v>6343</v>
      </c>
      <c r="E75" s="575">
        <v>10000</v>
      </c>
      <c r="F75" s="563" t="s">
        <v>3237</v>
      </c>
      <c r="G75" s="573" t="s">
        <v>2924</v>
      </c>
      <c r="H75" s="573" t="s">
        <v>20</v>
      </c>
      <c r="I75" s="573" t="s">
        <v>2931</v>
      </c>
      <c r="J75" s="573">
        <v>43559</v>
      </c>
      <c r="K75" s="576" t="s">
        <v>4188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6374</v>
      </c>
      <c r="C76" s="563" t="s">
        <v>2922</v>
      </c>
      <c r="D76" s="563" t="s">
        <v>3111</v>
      </c>
      <c r="E76" s="575">
        <v>120144.24</v>
      </c>
      <c r="F76" s="563" t="s">
        <v>3214</v>
      </c>
      <c r="G76" s="573" t="s">
        <v>2924</v>
      </c>
      <c r="H76" s="573" t="s">
        <v>20</v>
      </c>
      <c r="I76" s="573" t="s">
        <v>2931</v>
      </c>
      <c r="J76" s="573">
        <v>43822</v>
      </c>
      <c r="K76" s="576" t="s">
        <v>3795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6365</v>
      </c>
      <c r="C77" s="405" t="s">
        <v>2922</v>
      </c>
      <c r="D77" s="563" t="s">
        <v>6343</v>
      </c>
      <c r="E77" s="575">
        <v>160000</v>
      </c>
      <c r="F77" s="563" t="s">
        <v>3446</v>
      </c>
      <c r="G77" s="573" t="s">
        <v>2924</v>
      </c>
      <c r="H77" s="573" t="s">
        <v>20</v>
      </c>
      <c r="I77" s="573" t="s">
        <v>2925</v>
      </c>
      <c r="J77" s="573">
        <v>43894</v>
      </c>
      <c r="K77" s="576" t="s">
        <v>3805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6351</v>
      </c>
      <c r="C78" s="405" t="s">
        <v>2922</v>
      </c>
      <c r="D78" s="563" t="s">
        <v>6343</v>
      </c>
      <c r="E78" s="575">
        <v>2500</v>
      </c>
      <c r="F78" s="563" t="s">
        <v>3229</v>
      </c>
      <c r="G78" s="573" t="s">
        <v>2924</v>
      </c>
      <c r="H78" s="573" t="s">
        <v>20</v>
      </c>
      <c r="I78" s="573" t="s">
        <v>2925</v>
      </c>
      <c r="J78" s="573">
        <v>43605</v>
      </c>
      <c r="K78" s="576" t="s">
        <v>3805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6349</v>
      </c>
      <c r="C79" s="405" t="s">
        <v>2922</v>
      </c>
      <c r="D79" s="563" t="s">
        <v>6343</v>
      </c>
      <c r="E79" s="575">
        <v>11000</v>
      </c>
      <c r="F79" s="563" t="s">
        <v>3192</v>
      </c>
      <c r="G79" s="573" t="s">
        <v>2924</v>
      </c>
      <c r="H79" s="573" t="s">
        <v>20</v>
      </c>
      <c r="I79" s="573" t="s">
        <v>2925</v>
      </c>
      <c r="J79" s="573">
        <v>43703</v>
      </c>
      <c r="K79" s="576" t="s">
        <v>4188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6371</v>
      </c>
      <c r="C80" s="563" t="s">
        <v>3785</v>
      </c>
      <c r="D80" s="563" t="s">
        <v>3111</v>
      </c>
      <c r="E80" s="575">
        <v>0</v>
      </c>
      <c r="F80" s="563" t="s">
        <v>5310</v>
      </c>
      <c r="G80" s="563" t="s">
        <v>2924</v>
      </c>
      <c r="H80" s="563" t="s">
        <v>20</v>
      </c>
      <c r="I80" s="563" t="s">
        <v>2924</v>
      </c>
      <c r="J80" s="573">
        <v>44216</v>
      </c>
      <c r="K80" s="579" t="s">
        <v>3795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6375</v>
      </c>
      <c r="C81" s="405" t="s">
        <v>2922</v>
      </c>
      <c r="D81" s="563" t="s">
        <v>6343</v>
      </c>
      <c r="E81" s="575">
        <v>36000</v>
      </c>
      <c r="F81" s="563" t="s">
        <v>3165</v>
      </c>
      <c r="G81" s="573" t="s">
        <v>2924</v>
      </c>
      <c r="H81" s="573" t="s">
        <v>20</v>
      </c>
      <c r="I81" s="573" t="s">
        <v>2925</v>
      </c>
      <c r="J81" s="573">
        <v>43888</v>
      </c>
      <c r="K81" s="576" t="s">
        <v>3795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6357</v>
      </c>
      <c r="C82" s="405" t="s">
        <v>2922</v>
      </c>
      <c r="D82" s="563" t="s">
        <v>6343</v>
      </c>
      <c r="E82" s="575">
        <v>100000</v>
      </c>
      <c r="F82" s="563" t="s">
        <v>3237</v>
      </c>
      <c r="G82" s="573" t="s">
        <v>2924</v>
      </c>
      <c r="H82" s="573" t="s">
        <v>20</v>
      </c>
      <c r="I82" s="573" t="s">
        <v>2931</v>
      </c>
      <c r="J82" s="573">
        <v>43559</v>
      </c>
      <c r="K82" s="576" t="s">
        <v>4188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3696</v>
      </c>
      <c r="C83" s="405" t="s">
        <v>3607</v>
      </c>
      <c r="D83" s="563" t="s">
        <v>6343</v>
      </c>
      <c r="E83" s="575">
        <v>100000</v>
      </c>
      <c r="F83" s="563" t="s">
        <v>3695</v>
      </c>
      <c r="G83" s="573" t="s">
        <v>19</v>
      </c>
      <c r="H83" s="573" t="s">
        <v>20</v>
      </c>
      <c r="I83" s="573" t="s">
        <v>2513</v>
      </c>
      <c r="J83" s="573">
        <v>43797</v>
      </c>
      <c r="K83" s="576" t="s">
        <v>3805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6376</v>
      </c>
      <c r="C84" s="405" t="s">
        <v>2922</v>
      </c>
      <c r="D84" s="563" t="s">
        <v>6343</v>
      </c>
      <c r="E84" s="575">
        <v>40078.019999999997</v>
      </c>
      <c r="F84" s="563" t="s">
        <v>3456</v>
      </c>
      <c r="G84" s="573" t="s">
        <v>2924</v>
      </c>
      <c r="H84" s="573" t="s">
        <v>20</v>
      </c>
      <c r="I84" s="573" t="s">
        <v>2925</v>
      </c>
      <c r="J84" s="573">
        <v>43840</v>
      </c>
      <c r="K84" s="576" t="s">
        <v>3805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6377</v>
      </c>
      <c r="C85" s="405" t="s">
        <v>2922</v>
      </c>
      <c r="D85" s="563" t="s">
        <v>6343</v>
      </c>
      <c r="E85" s="575">
        <v>46758.86</v>
      </c>
      <c r="F85" s="563" t="s">
        <v>3218</v>
      </c>
      <c r="G85" s="573" t="s">
        <v>2924</v>
      </c>
      <c r="H85" s="573" t="s">
        <v>20</v>
      </c>
      <c r="I85" s="573" t="s">
        <v>2925</v>
      </c>
      <c r="J85" s="573">
        <v>43620</v>
      </c>
      <c r="K85" s="576" t="s">
        <v>3809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6378</v>
      </c>
      <c r="C86" s="563" t="s">
        <v>2922</v>
      </c>
      <c r="D86" s="563" t="s">
        <v>3111</v>
      </c>
      <c r="E86" s="575">
        <v>0</v>
      </c>
      <c r="F86" s="563" t="s">
        <v>3549</v>
      </c>
      <c r="G86" s="573" t="s">
        <v>2924</v>
      </c>
      <c r="H86" s="573" t="s">
        <v>20</v>
      </c>
      <c r="I86" s="573" t="s">
        <v>2925</v>
      </c>
      <c r="J86" s="573">
        <v>43538</v>
      </c>
      <c r="K86" s="576" t="s">
        <v>4188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6379</v>
      </c>
      <c r="C87" s="563" t="s">
        <v>2922</v>
      </c>
      <c r="D87" s="563" t="s">
        <v>3111</v>
      </c>
      <c r="E87" s="575">
        <v>0</v>
      </c>
      <c r="F87" s="563" t="s">
        <v>3549</v>
      </c>
      <c r="G87" s="573" t="s">
        <v>2924</v>
      </c>
      <c r="H87" s="573" t="s">
        <v>20</v>
      </c>
      <c r="I87" s="573" t="s">
        <v>2925</v>
      </c>
      <c r="J87" s="573">
        <v>43538</v>
      </c>
      <c r="K87" s="576" t="s">
        <v>3809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6365</v>
      </c>
      <c r="C88" s="405" t="s">
        <v>2922</v>
      </c>
      <c r="D88" s="563" t="s">
        <v>6343</v>
      </c>
      <c r="E88" s="575">
        <v>60000</v>
      </c>
      <c r="F88" s="563" t="s">
        <v>3446</v>
      </c>
      <c r="G88" s="573" t="s">
        <v>2924</v>
      </c>
      <c r="H88" s="573" t="s">
        <v>20</v>
      </c>
      <c r="I88" s="573" t="s">
        <v>2925</v>
      </c>
      <c r="J88" s="573">
        <v>43894</v>
      </c>
      <c r="K88" s="576" t="s">
        <v>3805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6351</v>
      </c>
      <c r="C89" s="405" t="s">
        <v>2922</v>
      </c>
      <c r="D89" s="563" t="s">
        <v>6343</v>
      </c>
      <c r="E89" s="575">
        <v>211079.19</v>
      </c>
      <c r="F89" s="563" t="s">
        <v>3229</v>
      </c>
      <c r="G89" s="573" t="s">
        <v>2924</v>
      </c>
      <c r="H89" s="573" t="s">
        <v>20</v>
      </c>
      <c r="I89" s="573" t="s">
        <v>2925</v>
      </c>
      <c r="J89" s="573">
        <v>43605</v>
      </c>
      <c r="K89" s="576" t="s">
        <v>3805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6380</v>
      </c>
      <c r="C90" s="405" t="s">
        <v>2922</v>
      </c>
      <c r="D90" s="563" t="s">
        <v>6343</v>
      </c>
      <c r="E90" s="575">
        <v>7000</v>
      </c>
      <c r="F90" s="563" t="s">
        <v>3292</v>
      </c>
      <c r="G90" s="573" t="s">
        <v>2924</v>
      </c>
      <c r="H90" s="573" t="s">
        <v>20</v>
      </c>
      <c r="I90" s="573" t="s">
        <v>2925</v>
      </c>
      <c r="J90" s="573">
        <v>43732</v>
      </c>
      <c r="K90" s="576" t="s">
        <v>4188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6381</v>
      </c>
      <c r="C91" s="405" t="s">
        <v>2922</v>
      </c>
      <c r="D91" s="563" t="s">
        <v>6343</v>
      </c>
      <c r="E91" s="575">
        <v>14000</v>
      </c>
      <c r="F91" s="563" t="s">
        <v>3303</v>
      </c>
      <c r="G91" s="573" t="s">
        <v>2924</v>
      </c>
      <c r="H91" s="573" t="s">
        <v>20</v>
      </c>
      <c r="I91" s="573" t="s">
        <v>2925</v>
      </c>
      <c r="J91" s="573">
        <v>43620</v>
      </c>
      <c r="K91" s="576" t="s">
        <v>3795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6382</v>
      </c>
      <c r="C92" s="405" t="s">
        <v>3785</v>
      </c>
      <c r="D92" s="563" t="s">
        <v>6343</v>
      </c>
      <c r="E92" s="575">
        <v>10000</v>
      </c>
      <c r="F92" s="563" t="s">
        <v>3303</v>
      </c>
      <c r="G92" s="563" t="s">
        <v>2924</v>
      </c>
      <c r="H92" s="563" t="s">
        <v>20</v>
      </c>
      <c r="I92" s="563" t="s">
        <v>2924</v>
      </c>
      <c r="J92" s="573">
        <v>43700</v>
      </c>
      <c r="K92" s="579" t="s">
        <v>3795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6366</v>
      </c>
      <c r="C93" s="405" t="s">
        <v>2922</v>
      </c>
      <c r="D93" s="563" t="s">
        <v>929</v>
      </c>
      <c r="E93" s="575">
        <v>30000</v>
      </c>
      <c r="F93" s="563" t="s">
        <v>3099</v>
      </c>
      <c r="G93" s="573" t="s">
        <v>2924</v>
      </c>
      <c r="H93" s="573" t="s">
        <v>20</v>
      </c>
      <c r="I93" s="573" t="s">
        <v>2931</v>
      </c>
      <c r="J93" s="573">
        <v>43913</v>
      </c>
      <c r="K93" s="576" t="s">
        <v>3795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6383</v>
      </c>
      <c r="C94" s="405" t="s">
        <v>2922</v>
      </c>
      <c r="D94" s="563" t="s">
        <v>929</v>
      </c>
      <c r="E94" s="575">
        <v>20000</v>
      </c>
      <c r="F94" s="563" t="s">
        <v>3393</v>
      </c>
      <c r="G94" s="573" t="s">
        <v>2990</v>
      </c>
      <c r="H94" s="573" t="s">
        <v>20</v>
      </c>
      <c r="I94" s="573" t="s">
        <v>2990</v>
      </c>
      <c r="J94" s="573">
        <v>43441</v>
      </c>
      <c r="K94" s="576" t="s">
        <v>3809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6381</v>
      </c>
      <c r="C95" s="405" t="s">
        <v>2922</v>
      </c>
      <c r="D95" s="563" t="s">
        <v>6343</v>
      </c>
      <c r="E95" s="575">
        <v>3500</v>
      </c>
      <c r="F95" s="563" t="s">
        <v>3303</v>
      </c>
      <c r="G95" s="573" t="s">
        <v>2924</v>
      </c>
      <c r="H95" s="573" t="s">
        <v>20</v>
      </c>
      <c r="I95" s="573" t="s">
        <v>2925</v>
      </c>
      <c r="J95" s="573">
        <v>43620</v>
      </c>
      <c r="K95" s="576" t="s">
        <v>3795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6377</v>
      </c>
      <c r="C96" s="405" t="s">
        <v>2922</v>
      </c>
      <c r="D96" s="563" t="s">
        <v>929</v>
      </c>
      <c r="E96" s="575">
        <v>7000</v>
      </c>
      <c r="F96" s="563" t="s">
        <v>3218</v>
      </c>
      <c r="G96" s="573" t="s">
        <v>2924</v>
      </c>
      <c r="H96" s="573" t="s">
        <v>20</v>
      </c>
      <c r="I96" s="573" t="s">
        <v>2925</v>
      </c>
      <c r="J96" s="573">
        <v>43620</v>
      </c>
      <c r="K96" s="576" t="s">
        <v>3809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6376</v>
      </c>
      <c r="C97" s="405" t="s">
        <v>2922</v>
      </c>
      <c r="D97" s="563" t="s">
        <v>6343</v>
      </c>
      <c r="E97" s="575">
        <v>20000</v>
      </c>
      <c r="F97" s="563" t="s">
        <v>3456</v>
      </c>
      <c r="G97" s="573" t="s">
        <v>2924</v>
      </c>
      <c r="H97" s="573" t="s">
        <v>20</v>
      </c>
      <c r="I97" s="573" t="s">
        <v>2925</v>
      </c>
      <c r="J97" s="573">
        <v>43840</v>
      </c>
      <c r="K97" s="576" t="s">
        <v>3805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6351</v>
      </c>
      <c r="C98" s="405" t="s">
        <v>2922</v>
      </c>
      <c r="D98" s="563" t="s">
        <v>6343</v>
      </c>
      <c r="E98" s="575">
        <v>5000</v>
      </c>
      <c r="F98" s="563" t="s">
        <v>3229</v>
      </c>
      <c r="G98" s="573" t="s">
        <v>2924</v>
      </c>
      <c r="H98" s="573" t="s">
        <v>20</v>
      </c>
      <c r="I98" s="573" t="s">
        <v>2925</v>
      </c>
      <c r="J98" s="573">
        <v>43605</v>
      </c>
      <c r="K98" s="576" t="s">
        <v>3805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6349</v>
      </c>
      <c r="C99" s="405" t="s">
        <v>2922</v>
      </c>
      <c r="D99" s="563" t="s">
        <v>6343</v>
      </c>
      <c r="E99" s="575">
        <v>10000</v>
      </c>
      <c r="F99" s="563" t="s">
        <v>3192</v>
      </c>
      <c r="G99" s="573" t="s">
        <v>2924</v>
      </c>
      <c r="H99" s="573" t="s">
        <v>20</v>
      </c>
      <c r="I99" s="573" t="s">
        <v>2925</v>
      </c>
      <c r="J99" s="573">
        <v>43703</v>
      </c>
      <c r="K99" s="576" t="s">
        <v>4188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6384</v>
      </c>
      <c r="C100" s="563" t="s">
        <v>2922</v>
      </c>
      <c r="D100" s="563" t="s">
        <v>3111</v>
      </c>
      <c r="E100" s="575">
        <v>0</v>
      </c>
      <c r="F100" s="563" t="s">
        <v>6385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6375</v>
      </c>
      <c r="C101" s="405" t="s">
        <v>2922</v>
      </c>
      <c r="D101" s="563" t="s">
        <v>6343</v>
      </c>
      <c r="E101" s="575">
        <v>151239.98000000001</v>
      </c>
      <c r="F101" s="563" t="s">
        <v>3165</v>
      </c>
      <c r="G101" s="573" t="s">
        <v>2924</v>
      </c>
      <c r="H101" s="573" t="s">
        <v>20</v>
      </c>
      <c r="I101" s="573" t="s">
        <v>2925</v>
      </c>
      <c r="J101" s="573">
        <v>43888</v>
      </c>
      <c r="K101" s="576" t="s">
        <v>3795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3623</v>
      </c>
      <c r="C102" s="405" t="s">
        <v>3607</v>
      </c>
      <c r="D102" s="563" t="s">
        <v>6343</v>
      </c>
      <c r="E102" s="575">
        <v>10000</v>
      </c>
      <c r="F102" s="563" t="s">
        <v>511</v>
      </c>
      <c r="G102" s="573" t="s">
        <v>19</v>
      </c>
      <c r="H102" s="573" t="s">
        <v>20</v>
      </c>
      <c r="I102" s="573" t="s">
        <v>3073</v>
      </c>
      <c r="J102" s="573">
        <v>43934</v>
      </c>
      <c r="K102" s="576" t="s">
        <v>3789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6386</v>
      </c>
      <c r="C103" s="563" t="s">
        <v>3785</v>
      </c>
      <c r="D103" s="563" t="s">
        <v>3111</v>
      </c>
      <c r="E103" s="575">
        <v>0</v>
      </c>
      <c r="F103" s="563" t="s">
        <v>3940</v>
      </c>
      <c r="G103" s="563" t="s">
        <v>2924</v>
      </c>
      <c r="H103" s="563" t="s">
        <v>20</v>
      </c>
      <c r="I103" s="563" t="s">
        <v>2924</v>
      </c>
      <c r="J103" s="573">
        <v>43838</v>
      </c>
      <c r="K103" s="579" t="s">
        <v>3941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3691</v>
      </c>
      <c r="C104" s="405" t="s">
        <v>3607</v>
      </c>
      <c r="D104" s="563" t="s">
        <v>6343</v>
      </c>
      <c r="E104" s="575">
        <v>10000</v>
      </c>
      <c r="F104" s="563" t="s">
        <v>3690</v>
      </c>
      <c r="G104" s="573" t="s">
        <v>19</v>
      </c>
      <c r="H104" s="573" t="s">
        <v>20</v>
      </c>
      <c r="I104" s="573" t="s">
        <v>3073</v>
      </c>
      <c r="J104" s="573">
        <v>43635</v>
      </c>
      <c r="K104" s="576" t="s">
        <v>4188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6387</v>
      </c>
      <c r="C105" s="563" t="s">
        <v>2922</v>
      </c>
      <c r="D105" s="563" t="s">
        <v>3111</v>
      </c>
      <c r="E105" s="575">
        <v>151239.98000000001</v>
      </c>
      <c r="F105" s="563" t="s">
        <v>3450</v>
      </c>
      <c r="G105" s="573" t="s">
        <v>2924</v>
      </c>
      <c r="H105" s="573" t="s">
        <v>20</v>
      </c>
      <c r="I105" s="573" t="s">
        <v>2925</v>
      </c>
      <c r="J105" s="573">
        <v>43668</v>
      </c>
      <c r="K105" s="576" t="s">
        <v>4188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6357</v>
      </c>
      <c r="C106" s="405" t="s">
        <v>2922</v>
      </c>
      <c r="D106" s="563" t="s">
        <v>6343</v>
      </c>
      <c r="E106" s="575">
        <v>3000</v>
      </c>
      <c r="F106" s="563" t="s">
        <v>3237</v>
      </c>
      <c r="G106" s="573" t="s">
        <v>2924</v>
      </c>
      <c r="H106" s="573" t="s">
        <v>20</v>
      </c>
      <c r="I106" s="573" t="s">
        <v>2931</v>
      </c>
      <c r="J106" s="573">
        <v>43559</v>
      </c>
      <c r="K106" s="576" t="s">
        <v>4188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6342</v>
      </c>
      <c r="C107" s="405" t="s">
        <v>2922</v>
      </c>
      <c r="D107" s="563" t="s">
        <v>6343</v>
      </c>
      <c r="E107" s="575">
        <v>6500</v>
      </c>
      <c r="F107" s="563" t="s">
        <v>3469</v>
      </c>
      <c r="G107" s="573" t="s">
        <v>2924</v>
      </c>
      <c r="H107" s="573" t="s">
        <v>20</v>
      </c>
      <c r="I107" s="573" t="s">
        <v>2925</v>
      </c>
      <c r="J107" s="573">
        <v>43675</v>
      </c>
      <c r="K107" s="576" t="s">
        <v>4188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6354</v>
      </c>
      <c r="C108" s="405" t="s">
        <v>3785</v>
      </c>
      <c r="D108" s="563" t="s">
        <v>6343</v>
      </c>
      <c r="E108" s="575">
        <v>10000</v>
      </c>
      <c r="F108" s="563" t="s">
        <v>4665</v>
      </c>
      <c r="G108" s="563" t="s">
        <v>2924</v>
      </c>
      <c r="H108" s="563" t="s">
        <v>20</v>
      </c>
      <c r="I108" s="563" t="s">
        <v>2924</v>
      </c>
      <c r="J108" s="573">
        <v>44252</v>
      </c>
      <c r="K108" s="579" t="s">
        <v>3805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6363</v>
      </c>
      <c r="C109" s="405" t="s">
        <v>2922</v>
      </c>
      <c r="D109" s="563" t="s">
        <v>6343</v>
      </c>
      <c r="E109" s="575">
        <v>33000</v>
      </c>
      <c r="F109" s="563" t="s">
        <v>3401</v>
      </c>
      <c r="G109" s="573" t="s">
        <v>2924</v>
      </c>
      <c r="H109" s="573" t="s">
        <v>20</v>
      </c>
      <c r="I109" s="573" t="s">
        <v>2925</v>
      </c>
      <c r="J109" s="573">
        <v>43699</v>
      </c>
      <c r="K109" s="576" t="s">
        <v>4188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6387</v>
      </c>
      <c r="C110" s="405" t="s">
        <v>2922</v>
      </c>
      <c r="D110" s="563" t="s">
        <v>929</v>
      </c>
      <c r="E110" s="575">
        <v>5000</v>
      </c>
      <c r="F110" s="563" t="s">
        <v>3450</v>
      </c>
      <c r="G110" s="573" t="s">
        <v>2924</v>
      </c>
      <c r="H110" s="573" t="s">
        <v>20</v>
      </c>
      <c r="I110" s="573" t="s">
        <v>2925</v>
      </c>
      <c r="J110" s="573">
        <v>43668</v>
      </c>
      <c r="K110" s="576" t="s">
        <v>4188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6375</v>
      </c>
      <c r="C111" s="405" t="s">
        <v>2922</v>
      </c>
      <c r="D111" s="563" t="s">
        <v>6343</v>
      </c>
      <c r="E111" s="575">
        <v>99216.1</v>
      </c>
      <c r="F111" s="563" t="s">
        <v>3165</v>
      </c>
      <c r="G111" s="573" t="s">
        <v>2924</v>
      </c>
      <c r="H111" s="573" t="s">
        <v>20</v>
      </c>
      <c r="I111" s="573" t="s">
        <v>2925</v>
      </c>
      <c r="J111" s="573">
        <v>43888</v>
      </c>
      <c r="K111" s="576" t="s">
        <v>3795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6349</v>
      </c>
      <c r="C112" s="405" t="s">
        <v>2922</v>
      </c>
      <c r="D112" s="563" t="s">
        <v>6343</v>
      </c>
      <c r="E112" s="575">
        <v>14000</v>
      </c>
      <c r="F112" s="563" t="s">
        <v>3192</v>
      </c>
      <c r="G112" s="573" t="s">
        <v>2924</v>
      </c>
      <c r="H112" s="573" t="s">
        <v>20</v>
      </c>
      <c r="I112" s="573" t="s">
        <v>2925</v>
      </c>
      <c r="J112" s="573">
        <v>43703</v>
      </c>
      <c r="K112" s="576" t="s">
        <v>4188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6365</v>
      </c>
      <c r="C113" s="405" t="s">
        <v>2922</v>
      </c>
      <c r="D113" s="563" t="s">
        <v>6343</v>
      </c>
      <c r="E113" s="575">
        <v>9000</v>
      </c>
      <c r="F113" s="563" t="s">
        <v>3446</v>
      </c>
      <c r="G113" s="573" t="s">
        <v>2924</v>
      </c>
      <c r="H113" s="573" t="s">
        <v>20</v>
      </c>
      <c r="I113" s="573" t="s">
        <v>2925</v>
      </c>
      <c r="J113" s="573">
        <v>43894</v>
      </c>
      <c r="K113" s="576" t="s">
        <v>3805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6356</v>
      </c>
      <c r="C114" s="405" t="s">
        <v>2922</v>
      </c>
      <c r="D114" s="563" t="s">
        <v>6343</v>
      </c>
      <c r="E114" s="575">
        <v>20000</v>
      </c>
      <c r="F114" s="563" t="s">
        <v>3255</v>
      </c>
      <c r="G114" s="573" t="s">
        <v>2924</v>
      </c>
      <c r="H114" s="573" t="s">
        <v>20</v>
      </c>
      <c r="I114" s="573" t="s">
        <v>2931</v>
      </c>
      <c r="J114" s="573">
        <v>43664</v>
      </c>
      <c r="K114" s="576" t="s">
        <v>4188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6361</v>
      </c>
      <c r="C115" s="563" t="s">
        <v>2922</v>
      </c>
      <c r="D115" s="563" t="s">
        <v>3111</v>
      </c>
      <c r="E115" s="575">
        <v>0</v>
      </c>
      <c r="F115" s="563" t="s">
        <v>3547</v>
      </c>
      <c r="G115" s="573" t="s">
        <v>2924</v>
      </c>
      <c r="H115" s="573" t="s">
        <v>20</v>
      </c>
      <c r="I115" s="573" t="s">
        <v>2925</v>
      </c>
      <c r="J115" s="573">
        <v>43738</v>
      </c>
      <c r="K115" s="576" t="s">
        <v>3809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6364</v>
      </c>
      <c r="C116" s="405" t="s">
        <v>2922</v>
      </c>
      <c r="D116" s="563" t="s">
        <v>6343</v>
      </c>
      <c r="E116" s="575">
        <v>200000</v>
      </c>
      <c r="F116" s="563" t="s">
        <v>3510</v>
      </c>
      <c r="G116" s="573" t="s">
        <v>2924</v>
      </c>
      <c r="H116" s="573" t="s">
        <v>20</v>
      </c>
      <c r="I116" s="573" t="s">
        <v>2925</v>
      </c>
      <c r="J116" s="573">
        <v>43717</v>
      </c>
      <c r="K116" s="576" t="s">
        <v>4188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6370</v>
      </c>
      <c r="C117" s="405" t="s">
        <v>2922</v>
      </c>
      <c r="D117" s="563" t="s">
        <v>6343</v>
      </c>
      <c r="E117" s="575">
        <v>6300</v>
      </c>
      <c r="F117" s="563" t="s">
        <v>3350</v>
      </c>
      <c r="G117" s="573" t="s">
        <v>2924</v>
      </c>
      <c r="H117" s="573" t="s">
        <v>20</v>
      </c>
      <c r="I117" s="573" t="s">
        <v>2925</v>
      </c>
      <c r="J117" s="573">
        <v>43564</v>
      </c>
      <c r="K117" s="576" t="s">
        <v>3809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6346</v>
      </c>
      <c r="C118" s="563" t="s">
        <v>2922</v>
      </c>
      <c r="D118" s="563" t="s">
        <v>3111</v>
      </c>
      <c r="E118" s="575">
        <v>394570.05</v>
      </c>
      <c r="F118" s="563" t="s">
        <v>3425</v>
      </c>
      <c r="G118" s="573" t="s">
        <v>2924</v>
      </c>
      <c r="H118" s="573" t="s">
        <v>20</v>
      </c>
      <c r="I118" s="573" t="s">
        <v>2925</v>
      </c>
      <c r="J118" s="573">
        <v>43700</v>
      </c>
      <c r="K118" s="576" t="s">
        <v>4188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6376</v>
      </c>
      <c r="C119" s="405" t="s">
        <v>2922</v>
      </c>
      <c r="D119" s="563" t="s">
        <v>6343</v>
      </c>
      <c r="E119" s="575">
        <v>7000</v>
      </c>
      <c r="F119" s="563" t="s">
        <v>3456</v>
      </c>
      <c r="G119" s="573" t="s">
        <v>2924</v>
      </c>
      <c r="H119" s="573" t="s">
        <v>20</v>
      </c>
      <c r="I119" s="573" t="s">
        <v>2925</v>
      </c>
      <c r="J119" s="573">
        <v>43840</v>
      </c>
      <c r="K119" s="576" t="s">
        <v>3805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6388</v>
      </c>
      <c r="C120" s="563" t="s">
        <v>2922</v>
      </c>
      <c r="D120" s="563" t="s">
        <v>3111</v>
      </c>
      <c r="E120" s="575">
        <v>99216.1</v>
      </c>
      <c r="F120" s="563" t="s">
        <v>3124</v>
      </c>
      <c r="G120" s="573" t="s">
        <v>2924</v>
      </c>
      <c r="H120" s="573" t="s">
        <v>20</v>
      </c>
      <c r="I120" s="573" t="s">
        <v>2925</v>
      </c>
      <c r="J120" s="573">
        <v>43675</v>
      </c>
      <c r="K120" s="576" t="s">
        <v>4188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6351</v>
      </c>
      <c r="C121" s="405" t="s">
        <v>2922</v>
      </c>
      <c r="D121" s="563" t="s">
        <v>6343</v>
      </c>
      <c r="E121" s="575">
        <v>130000</v>
      </c>
      <c r="F121" s="563" t="s">
        <v>3229</v>
      </c>
      <c r="G121" s="573" t="s">
        <v>2924</v>
      </c>
      <c r="H121" s="573" t="s">
        <v>20</v>
      </c>
      <c r="I121" s="573" t="s">
        <v>2925</v>
      </c>
      <c r="J121" s="573">
        <v>43605</v>
      </c>
      <c r="K121" s="576" t="s">
        <v>3805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6357</v>
      </c>
      <c r="C122" s="405" t="s">
        <v>2922</v>
      </c>
      <c r="D122" s="563" t="s">
        <v>6343</v>
      </c>
      <c r="E122" s="575">
        <v>5000</v>
      </c>
      <c r="F122" s="563" t="s">
        <v>3237</v>
      </c>
      <c r="G122" s="573" t="s">
        <v>2924</v>
      </c>
      <c r="H122" s="573" t="s">
        <v>20</v>
      </c>
      <c r="I122" s="573" t="s">
        <v>2931</v>
      </c>
      <c r="J122" s="573">
        <v>43559</v>
      </c>
      <c r="K122" s="576" t="s">
        <v>4188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6345</v>
      </c>
      <c r="C123" s="405" t="s">
        <v>3785</v>
      </c>
      <c r="D123" s="563" t="s">
        <v>6343</v>
      </c>
      <c r="E123" s="575">
        <v>1800</v>
      </c>
      <c r="F123" s="563" t="s">
        <v>5048</v>
      </c>
      <c r="G123" s="563" t="s">
        <v>2924</v>
      </c>
      <c r="H123" s="563" t="s">
        <v>20</v>
      </c>
      <c r="I123" s="563" t="s">
        <v>2924</v>
      </c>
      <c r="J123" s="573">
        <v>43749</v>
      </c>
      <c r="K123" s="579" t="s">
        <v>4188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6349</v>
      </c>
      <c r="C124" s="405" t="s">
        <v>2922</v>
      </c>
      <c r="D124" s="563" t="s">
        <v>6343</v>
      </c>
      <c r="E124" s="575">
        <v>20000</v>
      </c>
      <c r="F124" s="563" t="s">
        <v>3192</v>
      </c>
      <c r="G124" s="573" t="s">
        <v>2924</v>
      </c>
      <c r="H124" s="573" t="s">
        <v>20</v>
      </c>
      <c r="I124" s="573" t="s">
        <v>2925</v>
      </c>
      <c r="J124" s="573">
        <v>43703</v>
      </c>
      <c r="K124" s="576" t="s">
        <v>4188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6356</v>
      </c>
      <c r="C125" s="405" t="s">
        <v>2922</v>
      </c>
      <c r="D125" s="563" t="s">
        <v>6343</v>
      </c>
      <c r="E125" s="581">
        <v>150000</v>
      </c>
      <c r="F125" s="563" t="s">
        <v>3255</v>
      </c>
      <c r="G125" s="573" t="s">
        <v>2924</v>
      </c>
      <c r="H125" s="573" t="s">
        <v>20</v>
      </c>
      <c r="I125" s="573" t="s">
        <v>2931</v>
      </c>
      <c r="J125" s="573">
        <v>43664</v>
      </c>
      <c r="K125" s="576" t="s">
        <v>4188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6351</v>
      </c>
      <c r="C126" s="405" t="s">
        <v>2922</v>
      </c>
      <c r="D126" s="563" t="s">
        <v>6343</v>
      </c>
      <c r="E126" s="575">
        <v>20000</v>
      </c>
      <c r="F126" s="563" t="s">
        <v>3229</v>
      </c>
      <c r="G126" s="573" t="s">
        <v>2924</v>
      </c>
      <c r="H126" s="573" t="s">
        <v>20</v>
      </c>
      <c r="I126" s="573" t="s">
        <v>2925</v>
      </c>
      <c r="J126" s="573">
        <v>43605</v>
      </c>
      <c r="K126" s="576" t="s">
        <v>3805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6376</v>
      </c>
      <c r="C127" s="405" t="s">
        <v>2922</v>
      </c>
      <c r="D127" s="563" t="s">
        <v>6343</v>
      </c>
      <c r="E127" s="575">
        <v>194670.06</v>
      </c>
      <c r="F127" s="563" t="s">
        <v>3456</v>
      </c>
      <c r="G127" s="573" t="s">
        <v>2924</v>
      </c>
      <c r="H127" s="573" t="s">
        <v>20</v>
      </c>
      <c r="I127" s="573" t="s">
        <v>2925</v>
      </c>
      <c r="J127" s="573">
        <v>43840</v>
      </c>
      <c r="K127" s="576" t="s">
        <v>3805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6389</v>
      </c>
      <c r="C128" s="405" t="s">
        <v>2922</v>
      </c>
      <c r="D128" s="563" t="s">
        <v>6343</v>
      </c>
      <c r="E128" s="581">
        <v>5000</v>
      </c>
      <c r="F128" s="563" t="s">
        <v>3443</v>
      </c>
      <c r="G128" s="573" t="s">
        <v>2924</v>
      </c>
      <c r="H128" s="573" t="s">
        <v>20</v>
      </c>
      <c r="I128" s="573" t="s">
        <v>2931</v>
      </c>
      <c r="J128" s="573">
        <v>43564</v>
      </c>
      <c r="K128" s="576" t="s">
        <v>3789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6357</v>
      </c>
      <c r="C129" s="405" t="s">
        <v>2922</v>
      </c>
      <c r="D129" s="563" t="s">
        <v>6343</v>
      </c>
      <c r="E129" s="575">
        <v>14000</v>
      </c>
      <c r="F129" s="563" t="s">
        <v>3237</v>
      </c>
      <c r="G129" s="573" t="s">
        <v>2924</v>
      </c>
      <c r="H129" s="573" t="s">
        <v>20</v>
      </c>
      <c r="I129" s="573" t="s">
        <v>2931</v>
      </c>
      <c r="J129" s="573">
        <v>43559</v>
      </c>
      <c r="K129" s="576" t="s">
        <v>4188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6354</v>
      </c>
      <c r="C130" s="405" t="s">
        <v>3785</v>
      </c>
      <c r="D130" s="563" t="s">
        <v>6343</v>
      </c>
      <c r="E130" s="575">
        <v>20000</v>
      </c>
      <c r="F130" s="563" t="s">
        <v>4665</v>
      </c>
      <c r="G130" s="563" t="s">
        <v>2924</v>
      </c>
      <c r="H130" s="563" t="s">
        <v>20</v>
      </c>
      <c r="I130" s="563" t="s">
        <v>2924</v>
      </c>
      <c r="J130" s="573">
        <v>44252</v>
      </c>
      <c r="K130" s="579" t="s">
        <v>3805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6375</v>
      </c>
      <c r="C131" s="405" t="s">
        <v>2922</v>
      </c>
      <c r="D131" s="563" t="s">
        <v>6343</v>
      </c>
      <c r="E131" s="575">
        <v>85486</v>
      </c>
      <c r="F131" s="563" t="s">
        <v>3165</v>
      </c>
      <c r="G131" s="573" t="s">
        <v>2924</v>
      </c>
      <c r="H131" s="573" t="s">
        <v>20</v>
      </c>
      <c r="I131" s="573" t="s">
        <v>2925</v>
      </c>
      <c r="J131" s="573">
        <v>43888</v>
      </c>
      <c r="K131" s="576" t="s">
        <v>3795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6390</v>
      </c>
      <c r="C132" s="405" t="s">
        <v>2922</v>
      </c>
      <c r="D132" s="563" t="s">
        <v>6343</v>
      </c>
      <c r="E132" s="581">
        <v>3350000</v>
      </c>
      <c r="F132" s="563" t="s">
        <v>3015</v>
      </c>
      <c r="G132" s="573" t="s">
        <v>2924</v>
      </c>
      <c r="H132" s="573" t="s">
        <v>20</v>
      </c>
      <c r="I132" s="573" t="s">
        <v>2931</v>
      </c>
      <c r="J132" s="573">
        <v>43903</v>
      </c>
      <c r="K132" s="576" t="s">
        <v>3795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6391</v>
      </c>
      <c r="C133" s="563" t="s">
        <v>3785</v>
      </c>
      <c r="D133" s="563" t="s">
        <v>3111</v>
      </c>
      <c r="E133" s="575">
        <v>0</v>
      </c>
      <c r="F133" s="563" t="s">
        <v>3099</v>
      </c>
      <c r="G133" s="563" t="s">
        <v>2924</v>
      </c>
      <c r="H133" s="563" t="s">
        <v>20</v>
      </c>
      <c r="I133" s="563" t="s">
        <v>2924</v>
      </c>
      <c r="J133" s="573">
        <v>44043</v>
      </c>
      <c r="K133" s="579" t="s">
        <v>3795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6392</v>
      </c>
      <c r="C134" s="405" t="s">
        <v>3785</v>
      </c>
      <c r="D134" s="563" t="s">
        <v>6343</v>
      </c>
      <c r="E134" s="575">
        <v>277581.55</v>
      </c>
      <c r="F134" s="563" t="s">
        <v>4859</v>
      </c>
      <c r="G134" s="563" t="s">
        <v>2924</v>
      </c>
      <c r="H134" s="563" t="s">
        <v>20</v>
      </c>
      <c r="I134" s="563" t="s">
        <v>2924</v>
      </c>
      <c r="J134" s="573">
        <v>44068</v>
      </c>
      <c r="K134" s="579" t="s">
        <v>3795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6391</v>
      </c>
      <c r="C135" s="405" t="s">
        <v>3785</v>
      </c>
      <c r="D135" s="563" t="s">
        <v>929</v>
      </c>
      <c r="E135" s="575">
        <v>110000</v>
      </c>
      <c r="F135" s="563" t="s">
        <v>3099</v>
      </c>
      <c r="G135" s="563" t="s">
        <v>2924</v>
      </c>
      <c r="H135" s="563" t="s">
        <v>20</v>
      </c>
      <c r="I135" s="563" t="s">
        <v>2924</v>
      </c>
      <c r="J135" s="573">
        <v>44043</v>
      </c>
      <c r="K135" s="579" t="s">
        <v>3795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6366</v>
      </c>
      <c r="C136" s="563" t="s">
        <v>2922</v>
      </c>
      <c r="D136" s="563" t="s">
        <v>3111</v>
      </c>
      <c r="E136" s="575">
        <v>0</v>
      </c>
      <c r="F136" s="563" t="s">
        <v>3099</v>
      </c>
      <c r="G136" s="573" t="s">
        <v>2924</v>
      </c>
      <c r="H136" s="573" t="s">
        <v>20</v>
      </c>
      <c r="I136" s="573" t="s">
        <v>2931</v>
      </c>
      <c r="J136" s="573">
        <v>43913</v>
      </c>
      <c r="K136" s="576" t="s">
        <v>3795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6354</v>
      </c>
      <c r="C137" s="405" t="s">
        <v>3785</v>
      </c>
      <c r="D137" s="563" t="s">
        <v>6343</v>
      </c>
      <c r="E137" s="575">
        <v>27000</v>
      </c>
      <c r="F137" s="563" t="s">
        <v>4665</v>
      </c>
      <c r="G137" s="563" t="s">
        <v>2924</v>
      </c>
      <c r="H137" s="563" t="s">
        <v>20</v>
      </c>
      <c r="I137" s="563" t="s">
        <v>2924</v>
      </c>
      <c r="J137" s="573">
        <v>44252</v>
      </c>
      <c r="K137" s="579" t="s">
        <v>3805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6350</v>
      </c>
      <c r="C138" s="405" t="s">
        <v>2922</v>
      </c>
      <c r="D138" s="563" t="s">
        <v>6343</v>
      </c>
      <c r="E138" s="575">
        <v>50000</v>
      </c>
      <c r="F138" s="563" t="s">
        <v>3558</v>
      </c>
      <c r="G138" s="573" t="s">
        <v>2924</v>
      </c>
      <c r="H138" s="573" t="s">
        <v>20</v>
      </c>
      <c r="I138" s="573" t="s">
        <v>2925</v>
      </c>
      <c r="J138" s="573">
        <v>43567</v>
      </c>
      <c r="K138" s="576" t="s">
        <v>3795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6363</v>
      </c>
      <c r="C139" s="405" t="s">
        <v>2922</v>
      </c>
      <c r="D139" s="563" t="s">
        <v>6343</v>
      </c>
      <c r="E139" s="575">
        <v>7000</v>
      </c>
      <c r="F139" s="563" t="s">
        <v>3401</v>
      </c>
      <c r="G139" s="573" t="s">
        <v>2924</v>
      </c>
      <c r="H139" s="573" t="s">
        <v>20</v>
      </c>
      <c r="I139" s="573" t="s">
        <v>2925</v>
      </c>
      <c r="J139" s="573">
        <v>43699</v>
      </c>
      <c r="K139" s="576" t="s">
        <v>4188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6370</v>
      </c>
      <c r="C140" s="405" t="s">
        <v>2922</v>
      </c>
      <c r="D140" s="563" t="s">
        <v>6343</v>
      </c>
      <c r="E140" s="575">
        <v>14000</v>
      </c>
      <c r="F140" s="563" t="s">
        <v>3350</v>
      </c>
      <c r="G140" s="573" t="s">
        <v>2924</v>
      </c>
      <c r="H140" s="573" t="s">
        <v>20</v>
      </c>
      <c r="I140" s="573" t="s">
        <v>2925</v>
      </c>
      <c r="J140" s="573">
        <v>43564</v>
      </c>
      <c r="K140" s="576" t="s">
        <v>3809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6393</v>
      </c>
      <c r="C141" s="405" t="s">
        <v>2922</v>
      </c>
      <c r="D141" s="563" t="s">
        <v>6343</v>
      </c>
      <c r="E141" s="575">
        <v>50000</v>
      </c>
      <c r="F141" s="563" t="s">
        <v>3497</v>
      </c>
      <c r="G141" s="573" t="s">
        <v>2924</v>
      </c>
      <c r="H141" s="573" t="s">
        <v>20</v>
      </c>
      <c r="I141" s="573" t="s">
        <v>2925</v>
      </c>
      <c r="J141" s="573">
        <v>44041</v>
      </c>
      <c r="K141" s="576" t="s">
        <v>3795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6394</v>
      </c>
      <c r="C142" s="563" t="s">
        <v>3785</v>
      </c>
      <c r="D142" s="563" t="s">
        <v>3111</v>
      </c>
      <c r="E142" s="575">
        <v>0</v>
      </c>
      <c r="F142" s="563" t="s">
        <v>4418</v>
      </c>
      <c r="G142" s="563" t="s">
        <v>2924</v>
      </c>
      <c r="H142" s="563" t="s">
        <v>20</v>
      </c>
      <c r="I142" s="563" t="s">
        <v>2924</v>
      </c>
      <c r="J142" s="573">
        <v>43696</v>
      </c>
      <c r="K142" s="579" t="s">
        <v>3795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6394</v>
      </c>
      <c r="C143" s="405" t="s">
        <v>3785</v>
      </c>
      <c r="D143" s="563" t="s">
        <v>929</v>
      </c>
      <c r="E143" s="575">
        <v>6400</v>
      </c>
      <c r="F143" s="563" t="s">
        <v>4418</v>
      </c>
      <c r="G143" s="563" t="s">
        <v>2924</v>
      </c>
      <c r="H143" s="563" t="s">
        <v>20</v>
      </c>
      <c r="I143" s="563" t="s">
        <v>2924</v>
      </c>
      <c r="J143" s="573">
        <v>43696</v>
      </c>
      <c r="K143" s="579" t="s">
        <v>3795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6392</v>
      </c>
      <c r="C144" s="405" t="s">
        <v>3785</v>
      </c>
      <c r="D144" s="563" t="s">
        <v>6343</v>
      </c>
      <c r="E144" s="575">
        <v>0</v>
      </c>
      <c r="F144" s="563" t="s">
        <v>4859</v>
      </c>
      <c r="G144" s="563" t="s">
        <v>2924</v>
      </c>
      <c r="H144" s="563" t="s">
        <v>20</v>
      </c>
      <c r="I144" s="563" t="s">
        <v>2924</v>
      </c>
      <c r="J144" s="573">
        <v>44068</v>
      </c>
      <c r="K144" s="579" t="s">
        <v>3795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6395</v>
      </c>
      <c r="C145" s="405" t="s">
        <v>2922</v>
      </c>
      <c r="D145" s="563" t="s">
        <v>6343</v>
      </c>
      <c r="E145" s="575">
        <v>27000</v>
      </c>
      <c r="F145" s="563" t="s">
        <v>3267</v>
      </c>
      <c r="G145" s="573" t="s">
        <v>2924</v>
      </c>
      <c r="H145" s="573" t="s">
        <v>20</v>
      </c>
      <c r="I145" s="573" t="s">
        <v>2925</v>
      </c>
      <c r="J145" s="573">
        <v>43711</v>
      </c>
      <c r="K145" s="576" t="s">
        <v>4188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6396</v>
      </c>
      <c r="C146" s="405" t="s">
        <v>3785</v>
      </c>
      <c r="D146" s="563" t="s">
        <v>6343</v>
      </c>
      <c r="E146" s="575">
        <v>9000</v>
      </c>
      <c r="F146" s="563" t="s">
        <v>5010</v>
      </c>
      <c r="G146" s="563" t="s">
        <v>2924</v>
      </c>
      <c r="H146" s="563" t="s">
        <v>20</v>
      </c>
      <c r="I146" s="563" t="s">
        <v>2924</v>
      </c>
      <c r="J146" s="573">
        <v>44043</v>
      </c>
      <c r="K146" s="579" t="s">
        <v>3795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6357</v>
      </c>
      <c r="C147" s="405" t="s">
        <v>2922</v>
      </c>
      <c r="D147" s="563" t="s">
        <v>6343</v>
      </c>
      <c r="E147" s="575">
        <v>20000</v>
      </c>
      <c r="F147" s="563" t="s">
        <v>3237</v>
      </c>
      <c r="G147" s="573" t="s">
        <v>2924</v>
      </c>
      <c r="H147" s="573" t="s">
        <v>20</v>
      </c>
      <c r="I147" s="573" t="s">
        <v>2931</v>
      </c>
      <c r="J147" s="573">
        <v>43559</v>
      </c>
      <c r="K147" s="576" t="s">
        <v>4188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6351</v>
      </c>
      <c r="C148" s="405" t="s">
        <v>2922</v>
      </c>
      <c r="D148" s="563" t="s">
        <v>6343</v>
      </c>
      <c r="E148" s="575">
        <v>25000</v>
      </c>
      <c r="F148" s="563" t="s">
        <v>3229</v>
      </c>
      <c r="G148" s="573" t="s">
        <v>2924</v>
      </c>
      <c r="H148" s="573" t="s">
        <v>20</v>
      </c>
      <c r="I148" s="573" t="s">
        <v>2925</v>
      </c>
      <c r="J148" s="573">
        <v>43605</v>
      </c>
      <c r="K148" s="576" t="s">
        <v>3805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6345</v>
      </c>
      <c r="C149" s="405" t="s">
        <v>3785</v>
      </c>
      <c r="D149" s="563" t="s">
        <v>6343</v>
      </c>
      <c r="E149" s="575">
        <v>10000</v>
      </c>
      <c r="F149" s="563" t="s">
        <v>5048</v>
      </c>
      <c r="G149" s="563" t="s">
        <v>2924</v>
      </c>
      <c r="H149" s="563" t="s">
        <v>20</v>
      </c>
      <c r="I149" s="563" t="s">
        <v>2924</v>
      </c>
      <c r="J149" s="573">
        <v>43749</v>
      </c>
      <c r="K149" s="579" t="s">
        <v>4188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6356</v>
      </c>
      <c r="C150" s="405" t="s">
        <v>2922</v>
      </c>
      <c r="D150" s="563" t="s">
        <v>6343</v>
      </c>
      <c r="E150" s="575">
        <v>10000</v>
      </c>
      <c r="F150" s="563" t="s">
        <v>3255</v>
      </c>
      <c r="G150" s="573" t="s">
        <v>2924</v>
      </c>
      <c r="H150" s="573" t="s">
        <v>20</v>
      </c>
      <c r="I150" s="573" t="s">
        <v>2931</v>
      </c>
      <c r="J150" s="573">
        <v>43664</v>
      </c>
      <c r="K150" s="576" t="s">
        <v>4188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3677</v>
      </c>
      <c r="C151" s="405" t="s">
        <v>3607</v>
      </c>
      <c r="D151" s="563" t="s">
        <v>929</v>
      </c>
      <c r="E151" s="575">
        <v>7000</v>
      </c>
      <c r="F151" s="563" t="s">
        <v>6397</v>
      </c>
      <c r="G151" s="573" t="s">
        <v>19</v>
      </c>
      <c r="H151" s="573" t="s">
        <v>20</v>
      </c>
      <c r="I151" s="573" t="s">
        <v>3678</v>
      </c>
      <c r="J151" s="573">
        <v>43742</v>
      </c>
      <c r="K151" s="576" t="s">
        <v>4188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6398</v>
      </c>
      <c r="C152" s="405" t="s">
        <v>2922</v>
      </c>
      <c r="D152" s="563" t="s">
        <v>6343</v>
      </c>
      <c r="E152" s="575">
        <v>10000</v>
      </c>
      <c r="F152" s="563" t="s">
        <v>3036</v>
      </c>
      <c r="G152" s="573" t="s">
        <v>2924</v>
      </c>
      <c r="H152" s="573" t="s">
        <v>20</v>
      </c>
      <c r="I152" s="573" t="s">
        <v>2925</v>
      </c>
      <c r="J152" s="573">
        <v>43707</v>
      </c>
      <c r="K152" s="576" t="s">
        <v>3809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6399</v>
      </c>
      <c r="C153" s="405" t="s">
        <v>3785</v>
      </c>
      <c r="D153" s="563" t="s">
        <v>6343</v>
      </c>
      <c r="E153" s="575">
        <v>4000</v>
      </c>
      <c r="F153" s="563" t="s">
        <v>4476</v>
      </c>
      <c r="G153" s="563" t="s">
        <v>2924</v>
      </c>
      <c r="H153" s="563" t="s">
        <v>20</v>
      </c>
      <c r="I153" s="563" t="s">
        <v>2924</v>
      </c>
      <c r="J153" s="573">
        <v>43901</v>
      </c>
      <c r="K153" s="579" t="s">
        <v>3789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6349</v>
      </c>
      <c r="C154" s="405" t="s">
        <v>2922</v>
      </c>
      <c r="D154" s="563" t="s">
        <v>6343</v>
      </c>
      <c r="E154" s="575">
        <v>6000</v>
      </c>
      <c r="F154" s="563" t="s">
        <v>3192</v>
      </c>
      <c r="G154" s="573" t="s">
        <v>2924</v>
      </c>
      <c r="H154" s="573" t="s">
        <v>20</v>
      </c>
      <c r="I154" s="573" t="s">
        <v>2925</v>
      </c>
      <c r="J154" s="573">
        <v>43703</v>
      </c>
      <c r="K154" s="576" t="s">
        <v>4188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6342</v>
      </c>
      <c r="C155" s="405" t="s">
        <v>2922</v>
      </c>
      <c r="D155" s="563" t="s">
        <v>6343</v>
      </c>
      <c r="E155" s="575">
        <v>1500</v>
      </c>
      <c r="F155" s="563" t="s">
        <v>3469</v>
      </c>
      <c r="G155" s="573" t="s">
        <v>2924</v>
      </c>
      <c r="H155" s="573" t="s">
        <v>20</v>
      </c>
      <c r="I155" s="573" t="s">
        <v>2925</v>
      </c>
      <c r="J155" s="573">
        <v>43675</v>
      </c>
      <c r="K155" s="576" t="s">
        <v>4188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6363</v>
      </c>
      <c r="C156" s="563" t="s">
        <v>2922</v>
      </c>
      <c r="D156" s="563" t="s">
        <v>3111</v>
      </c>
      <c r="E156" s="575">
        <v>17805.25</v>
      </c>
      <c r="F156" s="563" t="s">
        <v>3401</v>
      </c>
      <c r="G156" s="573" t="s">
        <v>2924</v>
      </c>
      <c r="H156" s="573" t="s">
        <v>20</v>
      </c>
      <c r="I156" s="573" t="s">
        <v>2925</v>
      </c>
      <c r="J156" s="573">
        <v>43699</v>
      </c>
      <c r="K156" s="576" t="s">
        <v>4188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6382</v>
      </c>
      <c r="C157" s="563" t="s">
        <v>3785</v>
      </c>
      <c r="D157" s="563" t="s">
        <v>3111</v>
      </c>
      <c r="E157" s="575">
        <v>0</v>
      </c>
      <c r="F157" s="563" t="s">
        <v>3303</v>
      </c>
      <c r="G157" s="563" t="s">
        <v>2924</v>
      </c>
      <c r="H157" s="563" t="s">
        <v>20</v>
      </c>
      <c r="I157" s="563" t="s">
        <v>2924</v>
      </c>
      <c r="J157" s="573">
        <v>43700</v>
      </c>
      <c r="K157" s="579" t="s">
        <v>3795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6400</v>
      </c>
      <c r="C158" s="563" t="s">
        <v>3785</v>
      </c>
      <c r="D158" s="563" t="s">
        <v>3111</v>
      </c>
      <c r="E158" s="575">
        <v>0</v>
      </c>
      <c r="F158" s="563" t="s">
        <v>5185</v>
      </c>
      <c r="G158" s="563" t="s">
        <v>19</v>
      </c>
      <c r="H158" s="563" t="s">
        <v>20</v>
      </c>
      <c r="I158" s="563" t="s">
        <v>5186</v>
      </c>
      <c r="J158" s="573">
        <v>43777</v>
      </c>
      <c r="K158" s="579" t="s">
        <v>4607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6376</v>
      </c>
      <c r="C159" s="405" t="s">
        <v>2922</v>
      </c>
      <c r="D159" s="563" t="s">
        <v>6343</v>
      </c>
      <c r="E159" s="575">
        <v>20000</v>
      </c>
      <c r="F159" s="563" t="s">
        <v>3456</v>
      </c>
      <c r="G159" s="573" t="s">
        <v>2924</v>
      </c>
      <c r="H159" s="573" t="s">
        <v>20</v>
      </c>
      <c r="I159" s="573" t="s">
        <v>2925</v>
      </c>
      <c r="J159" s="573">
        <v>43840</v>
      </c>
      <c r="K159" s="576" t="s">
        <v>3805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6401</v>
      </c>
      <c r="C160" s="563" t="s">
        <v>2922</v>
      </c>
      <c r="D160" s="563" t="s">
        <v>3111</v>
      </c>
      <c r="E160" s="575">
        <v>379116.63</v>
      </c>
      <c r="F160" s="563" t="s">
        <v>3411</v>
      </c>
      <c r="G160" s="573" t="s">
        <v>2990</v>
      </c>
      <c r="H160" s="573" t="s">
        <v>20</v>
      </c>
      <c r="I160" s="573" t="s">
        <v>2990</v>
      </c>
      <c r="J160" s="573">
        <v>43426</v>
      </c>
      <c r="K160" s="576" t="s">
        <v>3809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6392</v>
      </c>
      <c r="C161" s="405" t="s">
        <v>3785</v>
      </c>
      <c r="D161" s="563" t="s">
        <v>6343</v>
      </c>
      <c r="E161" s="575">
        <v>10000</v>
      </c>
      <c r="F161" s="563" t="s">
        <v>4859</v>
      </c>
      <c r="G161" s="563" t="s">
        <v>2924</v>
      </c>
      <c r="H161" s="563" t="s">
        <v>20</v>
      </c>
      <c r="I161" s="563" t="s">
        <v>2924</v>
      </c>
      <c r="J161" s="573">
        <v>44068</v>
      </c>
      <c r="K161" s="579" t="s">
        <v>3795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6351</v>
      </c>
      <c r="C162" s="405" t="s">
        <v>2922</v>
      </c>
      <c r="D162" s="563" t="s">
        <v>6343</v>
      </c>
      <c r="E162" s="575">
        <v>10000</v>
      </c>
      <c r="F162" s="563" t="s">
        <v>3229</v>
      </c>
      <c r="G162" s="573" t="s">
        <v>2924</v>
      </c>
      <c r="H162" s="573" t="s">
        <v>20</v>
      </c>
      <c r="I162" s="573" t="s">
        <v>2925</v>
      </c>
      <c r="J162" s="573">
        <v>43605</v>
      </c>
      <c r="K162" s="576" t="s">
        <v>3805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6370</v>
      </c>
      <c r="C163" s="405" t="s">
        <v>2922</v>
      </c>
      <c r="D163" s="563" t="s">
        <v>6343</v>
      </c>
      <c r="E163" s="575">
        <v>14000</v>
      </c>
      <c r="F163" s="563" t="s">
        <v>3350</v>
      </c>
      <c r="G163" s="573" t="s">
        <v>2924</v>
      </c>
      <c r="H163" s="573" t="s">
        <v>20</v>
      </c>
      <c r="I163" s="573" t="s">
        <v>2925</v>
      </c>
      <c r="J163" s="573">
        <v>43564</v>
      </c>
      <c r="K163" s="576" t="s">
        <v>3809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6364</v>
      </c>
      <c r="C164" s="405" t="s">
        <v>2922</v>
      </c>
      <c r="D164" s="563" t="s">
        <v>6343</v>
      </c>
      <c r="E164" s="575">
        <v>7000</v>
      </c>
      <c r="F164" s="563" t="s">
        <v>3510</v>
      </c>
      <c r="G164" s="573" t="s">
        <v>2924</v>
      </c>
      <c r="H164" s="573" t="s">
        <v>20</v>
      </c>
      <c r="I164" s="573" t="s">
        <v>2925</v>
      </c>
      <c r="J164" s="573">
        <v>43717</v>
      </c>
      <c r="K164" s="576" t="s">
        <v>4188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6392</v>
      </c>
      <c r="C165" s="405" t="s">
        <v>3785</v>
      </c>
      <c r="D165" s="563" t="s">
        <v>6343</v>
      </c>
      <c r="E165" s="575">
        <v>8000</v>
      </c>
      <c r="F165" s="563" t="s">
        <v>4859</v>
      </c>
      <c r="G165" s="563" t="s">
        <v>2924</v>
      </c>
      <c r="H165" s="563" t="s">
        <v>20</v>
      </c>
      <c r="I165" s="563" t="s">
        <v>2924</v>
      </c>
      <c r="J165" s="573">
        <v>44068</v>
      </c>
      <c r="K165" s="579" t="s">
        <v>3795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6365</v>
      </c>
      <c r="C166" s="405" t="s">
        <v>2922</v>
      </c>
      <c r="D166" s="563" t="s">
        <v>6343</v>
      </c>
      <c r="E166" s="575">
        <v>140000</v>
      </c>
      <c r="F166" s="563" t="s">
        <v>3446</v>
      </c>
      <c r="G166" s="573" t="s">
        <v>2924</v>
      </c>
      <c r="H166" s="573" t="s">
        <v>20</v>
      </c>
      <c r="I166" s="573" t="s">
        <v>2925</v>
      </c>
      <c r="J166" s="573">
        <v>43894</v>
      </c>
      <c r="K166" s="576" t="s">
        <v>3805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6402</v>
      </c>
      <c r="C167" s="405" t="s">
        <v>2922</v>
      </c>
      <c r="D167" s="563" t="s">
        <v>6343</v>
      </c>
      <c r="E167" s="575">
        <v>10000</v>
      </c>
      <c r="F167" s="563" t="s">
        <v>3374</v>
      </c>
      <c r="G167" s="573" t="s">
        <v>2924</v>
      </c>
      <c r="H167" s="573" t="s">
        <v>20</v>
      </c>
      <c r="I167" s="573" t="s">
        <v>2931</v>
      </c>
      <c r="J167" s="573">
        <v>43622</v>
      </c>
      <c r="K167" s="576" t="s">
        <v>3805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6354</v>
      </c>
      <c r="C168" s="405" t="s">
        <v>3785</v>
      </c>
      <c r="D168" s="563" t="s">
        <v>6343</v>
      </c>
      <c r="E168" s="575">
        <v>130000</v>
      </c>
      <c r="F168" s="563" t="s">
        <v>4665</v>
      </c>
      <c r="G168" s="563" t="s">
        <v>2924</v>
      </c>
      <c r="H168" s="563" t="s">
        <v>20</v>
      </c>
      <c r="I168" s="563" t="s">
        <v>2924</v>
      </c>
      <c r="J168" s="573">
        <v>44252</v>
      </c>
      <c r="K168" s="579" t="s">
        <v>3805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6370</v>
      </c>
      <c r="C169" s="405" t="s">
        <v>2922</v>
      </c>
      <c r="D169" s="563" t="s">
        <v>6343</v>
      </c>
      <c r="E169" s="575">
        <v>12000</v>
      </c>
      <c r="F169" s="563" t="s">
        <v>3350</v>
      </c>
      <c r="G169" s="573" t="s">
        <v>2924</v>
      </c>
      <c r="H169" s="573" t="s">
        <v>20</v>
      </c>
      <c r="I169" s="573" t="s">
        <v>2925</v>
      </c>
      <c r="J169" s="573">
        <v>43564</v>
      </c>
      <c r="K169" s="576" t="s">
        <v>3809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6351</v>
      </c>
      <c r="C170" s="405" t="s">
        <v>2922</v>
      </c>
      <c r="D170" s="563" t="s">
        <v>6343</v>
      </c>
      <c r="E170" s="575">
        <v>34182</v>
      </c>
      <c r="F170" s="563" t="s">
        <v>3229</v>
      </c>
      <c r="G170" s="573" t="s">
        <v>2924</v>
      </c>
      <c r="H170" s="573" t="s">
        <v>20</v>
      </c>
      <c r="I170" s="573" t="s">
        <v>2925</v>
      </c>
      <c r="J170" s="573">
        <v>43605</v>
      </c>
      <c r="K170" s="576" t="s">
        <v>3805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6392</v>
      </c>
      <c r="C171" s="405" t="s">
        <v>3785</v>
      </c>
      <c r="D171" s="563" t="s">
        <v>6343</v>
      </c>
      <c r="E171" s="575">
        <v>20000</v>
      </c>
      <c r="F171" s="563" t="s">
        <v>4859</v>
      </c>
      <c r="G171" s="563" t="s">
        <v>2924</v>
      </c>
      <c r="H171" s="563" t="s">
        <v>20</v>
      </c>
      <c r="I171" s="563" t="s">
        <v>2924</v>
      </c>
      <c r="J171" s="573">
        <v>44068</v>
      </c>
      <c r="K171" s="579" t="s">
        <v>3795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6376</v>
      </c>
      <c r="C172" s="405" t="s">
        <v>2922</v>
      </c>
      <c r="D172" s="563" t="s">
        <v>6343</v>
      </c>
      <c r="E172" s="575">
        <v>20000</v>
      </c>
      <c r="F172" s="563" t="s">
        <v>3456</v>
      </c>
      <c r="G172" s="573" t="s">
        <v>2924</v>
      </c>
      <c r="H172" s="573" t="s">
        <v>20</v>
      </c>
      <c r="I172" s="573" t="s">
        <v>2925</v>
      </c>
      <c r="J172" s="573">
        <v>43840</v>
      </c>
      <c r="K172" s="576" t="s">
        <v>3805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6367</v>
      </c>
      <c r="C173" s="405" t="s">
        <v>2922</v>
      </c>
      <c r="D173" s="563" t="s">
        <v>6343</v>
      </c>
      <c r="E173" s="575">
        <v>3000</v>
      </c>
      <c r="F173" s="563" t="s">
        <v>2987</v>
      </c>
      <c r="G173" s="573" t="s">
        <v>2924</v>
      </c>
      <c r="H173" s="573" t="s">
        <v>20</v>
      </c>
      <c r="I173" s="573" t="s">
        <v>2925</v>
      </c>
      <c r="J173" s="573">
        <v>43867</v>
      </c>
      <c r="K173" s="576" t="s">
        <v>3795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6349</v>
      </c>
      <c r="C174" s="405" t="s">
        <v>2922</v>
      </c>
      <c r="D174" s="563" t="s">
        <v>6343</v>
      </c>
      <c r="E174" s="575">
        <v>7000</v>
      </c>
      <c r="F174" s="563" t="s">
        <v>3192</v>
      </c>
      <c r="G174" s="573" t="s">
        <v>2924</v>
      </c>
      <c r="H174" s="573" t="s">
        <v>20</v>
      </c>
      <c r="I174" s="573" t="s">
        <v>2925</v>
      </c>
      <c r="J174" s="573">
        <v>43703</v>
      </c>
      <c r="K174" s="576" t="s">
        <v>4188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6380</v>
      </c>
      <c r="C175" s="405" t="s">
        <v>2922</v>
      </c>
      <c r="D175" s="563" t="s">
        <v>6343</v>
      </c>
      <c r="E175" s="575">
        <v>10000</v>
      </c>
      <c r="F175" s="563" t="s">
        <v>3292</v>
      </c>
      <c r="G175" s="573" t="s">
        <v>2924</v>
      </c>
      <c r="H175" s="573" t="s">
        <v>20</v>
      </c>
      <c r="I175" s="573" t="s">
        <v>2925</v>
      </c>
      <c r="J175" s="573">
        <v>43732</v>
      </c>
      <c r="K175" s="576" t="s">
        <v>4188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6403</v>
      </c>
      <c r="C176" s="563" t="s">
        <v>2922</v>
      </c>
      <c r="D176" s="563" t="s">
        <v>3111</v>
      </c>
      <c r="E176" s="575">
        <v>191544.71</v>
      </c>
      <c r="F176" s="563" t="s">
        <v>3530</v>
      </c>
      <c r="G176" s="573" t="s">
        <v>2990</v>
      </c>
      <c r="H176" s="573" t="s">
        <v>20</v>
      </c>
      <c r="I176" s="573" t="s">
        <v>2990</v>
      </c>
      <c r="J176" s="573">
        <v>43494</v>
      </c>
      <c r="K176" s="576" t="s">
        <v>3809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6404</v>
      </c>
      <c r="C177" s="405" t="s">
        <v>2922</v>
      </c>
      <c r="D177" s="563" t="s">
        <v>6343</v>
      </c>
      <c r="E177" s="575">
        <v>9600</v>
      </c>
      <c r="F177" s="563" t="s">
        <v>3363</v>
      </c>
      <c r="G177" s="573" t="s">
        <v>2924</v>
      </c>
      <c r="H177" s="573" t="s">
        <v>20</v>
      </c>
      <c r="I177" s="573" t="s">
        <v>2925</v>
      </c>
      <c r="J177" s="573">
        <v>43873</v>
      </c>
      <c r="K177" s="576" t="s">
        <v>3795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6351</v>
      </c>
      <c r="C178" s="405" t="s">
        <v>2922</v>
      </c>
      <c r="D178" s="563" t="s">
        <v>6343</v>
      </c>
      <c r="E178" s="575">
        <v>8000</v>
      </c>
      <c r="F178" s="563" t="s">
        <v>3229</v>
      </c>
      <c r="G178" s="573" t="s">
        <v>2924</v>
      </c>
      <c r="H178" s="573" t="s">
        <v>20</v>
      </c>
      <c r="I178" s="573" t="s">
        <v>2925</v>
      </c>
      <c r="J178" s="573">
        <v>43605</v>
      </c>
      <c r="K178" s="576" t="s">
        <v>3805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6342</v>
      </c>
      <c r="C179" s="405" t="s">
        <v>2922</v>
      </c>
      <c r="D179" s="563" t="s">
        <v>6343</v>
      </c>
      <c r="E179" s="575">
        <v>100000</v>
      </c>
      <c r="F179" s="563" t="s">
        <v>3469</v>
      </c>
      <c r="G179" s="573" t="s">
        <v>2924</v>
      </c>
      <c r="H179" s="573" t="s">
        <v>20</v>
      </c>
      <c r="I179" s="573" t="s">
        <v>2925</v>
      </c>
      <c r="J179" s="573">
        <v>43675</v>
      </c>
      <c r="K179" s="576" t="s">
        <v>4188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6375</v>
      </c>
      <c r="C180" s="405" t="s">
        <v>2922</v>
      </c>
      <c r="D180" s="563" t="s">
        <v>6343</v>
      </c>
      <c r="E180" s="575">
        <v>30000</v>
      </c>
      <c r="F180" s="563" t="s">
        <v>3165</v>
      </c>
      <c r="G180" s="573" t="s">
        <v>2924</v>
      </c>
      <c r="H180" s="573" t="s">
        <v>20</v>
      </c>
      <c r="I180" s="573" t="s">
        <v>2925</v>
      </c>
      <c r="J180" s="573">
        <v>43888</v>
      </c>
      <c r="K180" s="576" t="s">
        <v>3795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6351</v>
      </c>
      <c r="C181" s="405" t="s">
        <v>2922</v>
      </c>
      <c r="D181" s="563" t="s">
        <v>6343</v>
      </c>
      <c r="E181" s="575">
        <v>6000</v>
      </c>
      <c r="F181" s="563" t="s">
        <v>3229</v>
      </c>
      <c r="G181" s="573" t="s">
        <v>2924</v>
      </c>
      <c r="H181" s="573" t="s">
        <v>20</v>
      </c>
      <c r="I181" s="573" t="s">
        <v>2925</v>
      </c>
      <c r="J181" s="573">
        <v>43605</v>
      </c>
      <c r="K181" s="576" t="s">
        <v>3805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6357</v>
      </c>
      <c r="C182" s="405" t="s">
        <v>2922</v>
      </c>
      <c r="D182" s="563" t="s">
        <v>6343</v>
      </c>
      <c r="E182" s="575">
        <v>6000</v>
      </c>
      <c r="F182" s="563" t="s">
        <v>3237</v>
      </c>
      <c r="G182" s="573" t="s">
        <v>2924</v>
      </c>
      <c r="H182" s="573" t="s">
        <v>20</v>
      </c>
      <c r="I182" s="573" t="s">
        <v>2931</v>
      </c>
      <c r="J182" s="573">
        <v>43559</v>
      </c>
      <c r="K182" s="576" t="s">
        <v>4188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6349</v>
      </c>
      <c r="C183" s="405" t="s">
        <v>2922</v>
      </c>
      <c r="D183" s="563" t="s">
        <v>6343</v>
      </c>
      <c r="E183" s="575">
        <v>6300</v>
      </c>
      <c r="F183" s="563" t="s">
        <v>3192</v>
      </c>
      <c r="G183" s="573" t="s">
        <v>2924</v>
      </c>
      <c r="H183" s="573" t="s">
        <v>20</v>
      </c>
      <c r="I183" s="573" t="s">
        <v>2925</v>
      </c>
      <c r="J183" s="573">
        <v>43703</v>
      </c>
      <c r="K183" s="576" t="s">
        <v>4188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6349</v>
      </c>
      <c r="C184" s="405" t="s">
        <v>2922</v>
      </c>
      <c r="D184" s="563" t="s">
        <v>6343</v>
      </c>
      <c r="E184" s="575">
        <v>10000</v>
      </c>
      <c r="F184" s="563" t="s">
        <v>3192</v>
      </c>
      <c r="G184" s="573" t="s">
        <v>2924</v>
      </c>
      <c r="H184" s="573" t="s">
        <v>20</v>
      </c>
      <c r="I184" s="573" t="s">
        <v>2925</v>
      </c>
      <c r="J184" s="573">
        <v>43703</v>
      </c>
      <c r="K184" s="576" t="s">
        <v>4188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6392</v>
      </c>
      <c r="C185" s="405" t="s">
        <v>3785</v>
      </c>
      <c r="D185" s="563" t="s">
        <v>6343</v>
      </c>
      <c r="E185" s="575">
        <v>5000</v>
      </c>
      <c r="F185" s="563" t="s">
        <v>4859</v>
      </c>
      <c r="G185" s="563" t="s">
        <v>2924</v>
      </c>
      <c r="H185" s="563" t="s">
        <v>20</v>
      </c>
      <c r="I185" s="563" t="s">
        <v>2924</v>
      </c>
      <c r="J185" s="573">
        <v>44068</v>
      </c>
      <c r="K185" s="579" t="s">
        <v>3795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6405</v>
      </c>
      <c r="C186" s="405" t="s">
        <v>2922</v>
      </c>
      <c r="D186" s="563" t="s">
        <v>6343</v>
      </c>
      <c r="E186" s="575">
        <v>10000</v>
      </c>
      <c r="F186" s="563" t="s">
        <v>3198</v>
      </c>
      <c r="G186" s="573" t="s">
        <v>2924</v>
      </c>
      <c r="H186" s="573" t="s">
        <v>20</v>
      </c>
      <c r="I186" s="573" t="s">
        <v>2925</v>
      </c>
      <c r="J186" s="573">
        <v>43875</v>
      </c>
      <c r="K186" s="576" t="s">
        <v>3805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6402</v>
      </c>
      <c r="C187" s="405" t="s">
        <v>2922</v>
      </c>
      <c r="D187" s="563" t="s">
        <v>6343</v>
      </c>
      <c r="E187" s="575">
        <v>20000</v>
      </c>
      <c r="F187" s="563" t="s">
        <v>3374</v>
      </c>
      <c r="G187" s="573" t="s">
        <v>2924</v>
      </c>
      <c r="H187" s="573" t="s">
        <v>20</v>
      </c>
      <c r="I187" s="573" t="s">
        <v>2931</v>
      </c>
      <c r="J187" s="573">
        <v>43622</v>
      </c>
      <c r="K187" s="576" t="s">
        <v>3805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3630</v>
      </c>
      <c r="C188" s="405" t="s">
        <v>3607</v>
      </c>
      <c r="D188" s="563" t="s">
        <v>6343</v>
      </c>
      <c r="E188" s="575">
        <v>30000</v>
      </c>
      <c r="F188" s="563" t="s">
        <v>3629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3795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3691</v>
      </c>
      <c r="C189" s="405" t="s">
        <v>3607</v>
      </c>
      <c r="D189" s="563" t="s">
        <v>6343</v>
      </c>
      <c r="E189" s="575">
        <v>28000</v>
      </c>
      <c r="F189" s="563" t="s">
        <v>3690</v>
      </c>
      <c r="G189" s="573" t="s">
        <v>19</v>
      </c>
      <c r="H189" s="573" t="s">
        <v>20</v>
      </c>
      <c r="I189" s="573" t="s">
        <v>3073</v>
      </c>
      <c r="J189" s="573">
        <v>43635</v>
      </c>
      <c r="K189" s="576" t="s">
        <v>4188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6356</v>
      </c>
      <c r="C190" s="405" t="s">
        <v>2922</v>
      </c>
      <c r="D190" s="563" t="s">
        <v>6343</v>
      </c>
      <c r="E190" s="575">
        <v>1800000</v>
      </c>
      <c r="F190" s="563" t="s">
        <v>3255</v>
      </c>
      <c r="G190" s="573" t="s">
        <v>2924</v>
      </c>
      <c r="H190" s="573" t="s">
        <v>20</v>
      </c>
      <c r="I190" s="573" t="s">
        <v>2931</v>
      </c>
      <c r="J190" s="573">
        <v>43664</v>
      </c>
      <c r="K190" s="576" t="s">
        <v>4188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6351</v>
      </c>
      <c r="C191" s="405" t="s">
        <v>2922</v>
      </c>
      <c r="D191" s="563" t="s">
        <v>6343</v>
      </c>
      <c r="E191" s="575">
        <v>15000</v>
      </c>
      <c r="F191" s="563" t="s">
        <v>3229</v>
      </c>
      <c r="G191" s="573" t="s">
        <v>2924</v>
      </c>
      <c r="H191" s="573" t="s">
        <v>20</v>
      </c>
      <c r="I191" s="573" t="s">
        <v>2925</v>
      </c>
      <c r="J191" s="573">
        <v>43605</v>
      </c>
      <c r="K191" s="576" t="s">
        <v>3805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6364</v>
      </c>
      <c r="C192" s="405" t="s">
        <v>2922</v>
      </c>
      <c r="D192" s="563" t="s">
        <v>6343</v>
      </c>
      <c r="E192" s="575">
        <v>7000</v>
      </c>
      <c r="F192" s="563" t="s">
        <v>3510</v>
      </c>
      <c r="G192" s="573" t="s">
        <v>2924</v>
      </c>
      <c r="H192" s="573" t="s">
        <v>20</v>
      </c>
      <c r="I192" s="573" t="s">
        <v>2925</v>
      </c>
      <c r="J192" s="573">
        <v>43717</v>
      </c>
      <c r="K192" s="576" t="s">
        <v>4188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6375</v>
      </c>
      <c r="C193" s="405" t="s">
        <v>2922</v>
      </c>
      <c r="D193" s="563" t="s">
        <v>6343</v>
      </c>
      <c r="E193" s="575">
        <v>90562.43</v>
      </c>
      <c r="F193" s="563" t="s">
        <v>3165</v>
      </c>
      <c r="G193" s="573" t="s">
        <v>2924</v>
      </c>
      <c r="H193" s="573" t="s">
        <v>20</v>
      </c>
      <c r="I193" s="573" t="s">
        <v>2925</v>
      </c>
      <c r="J193" s="573">
        <v>43888</v>
      </c>
      <c r="K193" s="576" t="s">
        <v>3795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6345</v>
      </c>
      <c r="C194" s="405" t="s">
        <v>3785</v>
      </c>
      <c r="D194" s="563" t="s">
        <v>6343</v>
      </c>
      <c r="E194" s="575">
        <v>45400</v>
      </c>
      <c r="F194" s="563" t="s">
        <v>5048</v>
      </c>
      <c r="G194" s="563" t="s">
        <v>2924</v>
      </c>
      <c r="H194" s="563" t="s">
        <v>20</v>
      </c>
      <c r="I194" s="563" t="s">
        <v>2924</v>
      </c>
      <c r="J194" s="573">
        <v>43749</v>
      </c>
      <c r="K194" s="579" t="s">
        <v>4188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6350</v>
      </c>
      <c r="C195" s="405" t="s">
        <v>2922</v>
      </c>
      <c r="D195" s="563" t="s">
        <v>6343</v>
      </c>
      <c r="E195" s="575">
        <v>10000</v>
      </c>
      <c r="F195" s="563" t="s">
        <v>3558</v>
      </c>
      <c r="G195" s="573" t="s">
        <v>2924</v>
      </c>
      <c r="H195" s="573" t="s">
        <v>20</v>
      </c>
      <c r="I195" s="573" t="s">
        <v>2925</v>
      </c>
      <c r="J195" s="573">
        <v>43567</v>
      </c>
      <c r="K195" s="576" t="s">
        <v>3795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6406</v>
      </c>
      <c r="C196" s="405" t="s">
        <v>3785</v>
      </c>
      <c r="D196" s="563" t="s">
        <v>6343</v>
      </c>
      <c r="E196" s="575">
        <v>20000</v>
      </c>
      <c r="F196" s="563" t="s">
        <v>4614</v>
      </c>
      <c r="G196" s="563" t="s">
        <v>2924</v>
      </c>
      <c r="H196" s="563" t="s">
        <v>20</v>
      </c>
      <c r="I196" s="563" t="s">
        <v>2924</v>
      </c>
      <c r="J196" s="573">
        <v>43717</v>
      </c>
      <c r="K196" s="579" t="s">
        <v>4188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6393</v>
      </c>
      <c r="C197" s="405" t="s">
        <v>2922</v>
      </c>
      <c r="D197" s="563" t="s">
        <v>6343</v>
      </c>
      <c r="E197" s="575">
        <v>50000</v>
      </c>
      <c r="F197" s="563" t="s">
        <v>3497</v>
      </c>
      <c r="G197" s="573" t="s">
        <v>2924</v>
      </c>
      <c r="H197" s="573" t="s">
        <v>20</v>
      </c>
      <c r="I197" s="573" t="s">
        <v>2925</v>
      </c>
      <c r="J197" s="573">
        <v>44041</v>
      </c>
      <c r="K197" s="576" t="s">
        <v>3795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3696</v>
      </c>
      <c r="C198" s="405" t="s">
        <v>3607</v>
      </c>
      <c r="D198" s="563" t="s">
        <v>6343</v>
      </c>
      <c r="E198" s="575">
        <v>6000</v>
      </c>
      <c r="F198" s="563" t="s">
        <v>3695</v>
      </c>
      <c r="G198" s="573" t="s">
        <v>19</v>
      </c>
      <c r="H198" s="573" t="s">
        <v>20</v>
      </c>
      <c r="I198" s="573" t="s">
        <v>2513</v>
      </c>
      <c r="J198" s="573">
        <v>43797</v>
      </c>
      <c r="K198" s="576" t="s">
        <v>3805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6392</v>
      </c>
      <c r="C199" s="405" t="s">
        <v>3785</v>
      </c>
      <c r="D199" s="563" t="s">
        <v>6343</v>
      </c>
      <c r="E199" s="575">
        <v>20000</v>
      </c>
      <c r="F199" s="563" t="s">
        <v>4859</v>
      </c>
      <c r="G199" s="563" t="s">
        <v>2924</v>
      </c>
      <c r="H199" s="563" t="s">
        <v>20</v>
      </c>
      <c r="I199" s="563" t="s">
        <v>2924</v>
      </c>
      <c r="J199" s="573">
        <v>44068</v>
      </c>
      <c r="K199" s="579" t="s">
        <v>3795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6376</v>
      </c>
      <c r="C200" s="563" t="s">
        <v>2922</v>
      </c>
      <c r="D200" s="563" t="s">
        <v>3111</v>
      </c>
      <c r="E200" s="575">
        <v>90562.43</v>
      </c>
      <c r="F200" s="563" t="s">
        <v>3456</v>
      </c>
      <c r="G200" s="573" t="s">
        <v>2924</v>
      </c>
      <c r="H200" s="573" t="s">
        <v>20</v>
      </c>
      <c r="I200" s="573" t="s">
        <v>2925</v>
      </c>
      <c r="J200" s="573">
        <v>43840</v>
      </c>
      <c r="K200" s="576" t="s">
        <v>3805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6376</v>
      </c>
      <c r="C201" s="405" t="s">
        <v>2922</v>
      </c>
      <c r="D201" s="563" t="s">
        <v>6343</v>
      </c>
      <c r="E201" s="581">
        <v>30000</v>
      </c>
      <c r="F201" s="563" t="s">
        <v>3456</v>
      </c>
      <c r="G201" s="573" t="s">
        <v>2924</v>
      </c>
      <c r="H201" s="573" t="s">
        <v>20</v>
      </c>
      <c r="I201" s="573" t="s">
        <v>2925</v>
      </c>
      <c r="J201" s="573">
        <v>43840</v>
      </c>
      <c r="K201" s="576" t="s">
        <v>3805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6351</v>
      </c>
      <c r="C202" s="405" t="s">
        <v>2922</v>
      </c>
      <c r="D202" s="563" t="s">
        <v>6343</v>
      </c>
      <c r="E202" s="575">
        <v>7000</v>
      </c>
      <c r="F202" s="563" t="s">
        <v>3229</v>
      </c>
      <c r="G202" s="573" t="s">
        <v>2924</v>
      </c>
      <c r="H202" s="573" t="s">
        <v>20</v>
      </c>
      <c r="I202" s="573" t="s">
        <v>2925</v>
      </c>
      <c r="J202" s="573">
        <v>43605</v>
      </c>
      <c r="K202" s="576" t="s">
        <v>3805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6349</v>
      </c>
      <c r="C203" s="405" t="s">
        <v>2922</v>
      </c>
      <c r="D203" s="563" t="s">
        <v>6343</v>
      </c>
      <c r="E203" s="575">
        <v>112433.37</v>
      </c>
      <c r="F203" s="563" t="s">
        <v>3192</v>
      </c>
      <c r="G203" s="573" t="s">
        <v>2924</v>
      </c>
      <c r="H203" s="573" t="s">
        <v>20</v>
      </c>
      <c r="I203" s="573" t="s">
        <v>2925</v>
      </c>
      <c r="J203" s="573">
        <v>43703</v>
      </c>
      <c r="K203" s="576" t="s">
        <v>4188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6392</v>
      </c>
      <c r="C204" s="405" t="s">
        <v>3785</v>
      </c>
      <c r="D204" s="563" t="s">
        <v>6343</v>
      </c>
      <c r="E204" s="575">
        <v>286876.15999999997</v>
      </c>
      <c r="F204" s="563" t="s">
        <v>4859</v>
      </c>
      <c r="G204" s="563" t="s">
        <v>2924</v>
      </c>
      <c r="H204" s="563" t="s">
        <v>20</v>
      </c>
      <c r="I204" s="563" t="s">
        <v>2924</v>
      </c>
      <c r="J204" s="573">
        <v>44068</v>
      </c>
      <c r="K204" s="579" t="s">
        <v>3795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6350</v>
      </c>
      <c r="C205" s="405" t="s">
        <v>2922</v>
      </c>
      <c r="D205" s="563" t="s">
        <v>6343</v>
      </c>
      <c r="E205" s="575">
        <v>34941.81</v>
      </c>
      <c r="F205" s="563" t="s">
        <v>3558</v>
      </c>
      <c r="G205" s="573" t="s">
        <v>2924</v>
      </c>
      <c r="H205" s="573" t="s">
        <v>20</v>
      </c>
      <c r="I205" s="573" t="s">
        <v>2925</v>
      </c>
      <c r="J205" s="573">
        <v>43567</v>
      </c>
      <c r="K205" s="576" t="s">
        <v>3795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6342</v>
      </c>
      <c r="C206" s="405" t="s">
        <v>2922</v>
      </c>
      <c r="D206" s="563" t="s">
        <v>6343</v>
      </c>
      <c r="E206" s="575">
        <v>130950.51000000001</v>
      </c>
      <c r="F206" s="563" t="s">
        <v>3469</v>
      </c>
      <c r="G206" s="573" t="s">
        <v>2924</v>
      </c>
      <c r="H206" s="573" t="s">
        <v>20</v>
      </c>
      <c r="I206" s="573" t="s">
        <v>2925</v>
      </c>
      <c r="J206" s="573">
        <v>43675</v>
      </c>
      <c r="K206" s="576" t="s">
        <v>4188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6364</v>
      </c>
      <c r="C207" s="405" t="s">
        <v>2922</v>
      </c>
      <c r="D207" s="563" t="s">
        <v>6343</v>
      </c>
      <c r="E207" s="575">
        <v>10000</v>
      </c>
      <c r="F207" s="563" t="s">
        <v>3510</v>
      </c>
      <c r="G207" s="573" t="s">
        <v>2924</v>
      </c>
      <c r="H207" s="573" t="s">
        <v>20</v>
      </c>
      <c r="I207" s="573" t="s">
        <v>2925</v>
      </c>
      <c r="J207" s="573">
        <v>43717</v>
      </c>
      <c r="K207" s="576" t="s">
        <v>4188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6375</v>
      </c>
      <c r="C208" s="405" t="s">
        <v>2922</v>
      </c>
      <c r="D208" s="563" t="s">
        <v>6343</v>
      </c>
      <c r="E208" s="575">
        <v>5500</v>
      </c>
      <c r="F208" s="563" t="s">
        <v>3165</v>
      </c>
      <c r="G208" s="573" t="s">
        <v>2924</v>
      </c>
      <c r="H208" s="573" t="s">
        <v>20</v>
      </c>
      <c r="I208" s="573" t="s">
        <v>2925</v>
      </c>
      <c r="J208" s="573">
        <v>43888</v>
      </c>
      <c r="K208" s="576" t="s">
        <v>3795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6357</v>
      </c>
      <c r="C209" s="405" t="s">
        <v>2922</v>
      </c>
      <c r="D209" s="563" t="s">
        <v>6343</v>
      </c>
      <c r="E209" s="575">
        <v>35000</v>
      </c>
      <c r="F209" s="563" t="s">
        <v>3237</v>
      </c>
      <c r="G209" s="573" t="s">
        <v>2924</v>
      </c>
      <c r="H209" s="573" t="s">
        <v>20</v>
      </c>
      <c r="I209" s="573" t="s">
        <v>2931</v>
      </c>
      <c r="J209" s="573">
        <v>43559</v>
      </c>
      <c r="K209" s="576" t="s">
        <v>4188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6407</v>
      </c>
      <c r="C210" s="405" t="s">
        <v>2922</v>
      </c>
      <c r="D210" s="563" t="s">
        <v>6343</v>
      </c>
      <c r="E210" s="575">
        <v>100000</v>
      </c>
      <c r="F210" s="563" t="s">
        <v>3376</v>
      </c>
      <c r="G210" s="573" t="s">
        <v>2924</v>
      </c>
      <c r="H210" s="573" t="s">
        <v>20</v>
      </c>
      <c r="I210" s="573" t="s">
        <v>2925</v>
      </c>
      <c r="J210" s="573">
        <v>43922</v>
      </c>
      <c r="K210" s="576" t="s">
        <v>3805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6407</v>
      </c>
      <c r="C211" s="405" t="s">
        <v>2922</v>
      </c>
      <c r="D211" s="563" t="s">
        <v>6343</v>
      </c>
      <c r="E211" s="575">
        <v>32772.800000000003</v>
      </c>
      <c r="F211" s="563" t="s">
        <v>3376</v>
      </c>
      <c r="G211" s="573" t="s">
        <v>2924</v>
      </c>
      <c r="H211" s="573" t="s">
        <v>20</v>
      </c>
      <c r="I211" s="573" t="s">
        <v>2925</v>
      </c>
      <c r="J211" s="573">
        <v>43922</v>
      </c>
      <c r="K211" s="576" t="s">
        <v>3805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6407</v>
      </c>
      <c r="C212" s="405" t="s">
        <v>2922</v>
      </c>
      <c r="D212" s="563" t="s">
        <v>6343</v>
      </c>
      <c r="E212" s="575">
        <v>13100.45</v>
      </c>
      <c r="F212" s="563" t="s">
        <v>3376</v>
      </c>
      <c r="G212" s="573" t="s">
        <v>2924</v>
      </c>
      <c r="H212" s="573" t="s">
        <v>20</v>
      </c>
      <c r="I212" s="573" t="s">
        <v>2925</v>
      </c>
      <c r="J212" s="573">
        <v>43922</v>
      </c>
      <c r="K212" s="576" t="s">
        <v>3805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6407</v>
      </c>
      <c r="C213" s="405" t="s">
        <v>2922</v>
      </c>
      <c r="D213" s="563" t="s">
        <v>6343</v>
      </c>
      <c r="E213" s="575">
        <v>40379.75</v>
      </c>
      <c r="F213" s="563" t="s">
        <v>3376</v>
      </c>
      <c r="G213" s="573" t="s">
        <v>2924</v>
      </c>
      <c r="H213" s="573" t="s">
        <v>20</v>
      </c>
      <c r="I213" s="573" t="s">
        <v>2925</v>
      </c>
      <c r="J213" s="573">
        <v>43922</v>
      </c>
      <c r="K213" s="576" t="s">
        <v>3805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6349</v>
      </c>
      <c r="C214" s="405" t="s">
        <v>2922</v>
      </c>
      <c r="D214" s="563" t="s">
        <v>6343</v>
      </c>
      <c r="E214" s="575">
        <v>8747</v>
      </c>
      <c r="F214" s="563" t="s">
        <v>3192</v>
      </c>
      <c r="G214" s="573" t="s">
        <v>2924</v>
      </c>
      <c r="H214" s="573" t="s">
        <v>20</v>
      </c>
      <c r="I214" s="573" t="s">
        <v>2925</v>
      </c>
      <c r="J214" s="573">
        <v>43703</v>
      </c>
      <c r="K214" s="576" t="s">
        <v>4188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6349</v>
      </c>
      <c r="C215" s="405" t="s">
        <v>2922</v>
      </c>
      <c r="D215" s="563" t="s">
        <v>6343</v>
      </c>
      <c r="E215" s="575">
        <v>10000</v>
      </c>
      <c r="F215" s="563" t="s">
        <v>3192</v>
      </c>
      <c r="G215" s="573" t="s">
        <v>2924</v>
      </c>
      <c r="H215" s="573" t="s">
        <v>20</v>
      </c>
      <c r="I215" s="573" t="s">
        <v>2925</v>
      </c>
      <c r="J215" s="573">
        <v>43703</v>
      </c>
      <c r="K215" s="576" t="s">
        <v>4188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6408</v>
      </c>
      <c r="C216" s="405" t="s">
        <v>2922</v>
      </c>
      <c r="D216" s="563" t="s">
        <v>6343</v>
      </c>
      <c r="E216" s="575">
        <v>20000</v>
      </c>
      <c r="F216" s="563" t="s">
        <v>3169</v>
      </c>
      <c r="G216" s="573" t="s">
        <v>2924</v>
      </c>
      <c r="H216" s="573" t="s">
        <v>20</v>
      </c>
      <c r="I216" s="573" t="s">
        <v>2931</v>
      </c>
      <c r="J216" s="573">
        <v>43531</v>
      </c>
      <c r="K216" s="576" t="s">
        <v>3809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6408</v>
      </c>
      <c r="C217" s="405" t="s">
        <v>2922</v>
      </c>
      <c r="D217" s="563" t="s">
        <v>6343</v>
      </c>
      <c r="E217" s="575">
        <v>20000</v>
      </c>
      <c r="F217" s="563" t="s">
        <v>3169</v>
      </c>
      <c r="G217" s="573" t="s">
        <v>2924</v>
      </c>
      <c r="H217" s="573" t="s">
        <v>20</v>
      </c>
      <c r="I217" s="573" t="s">
        <v>2931</v>
      </c>
      <c r="J217" s="573">
        <v>43531</v>
      </c>
      <c r="K217" s="576" t="s">
        <v>3809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3696</v>
      </c>
      <c r="C218" s="405" t="s">
        <v>3607</v>
      </c>
      <c r="D218" s="563" t="s">
        <v>6343</v>
      </c>
      <c r="E218" s="575">
        <v>28000</v>
      </c>
      <c r="F218" s="563" t="s">
        <v>3695</v>
      </c>
      <c r="G218" s="573" t="s">
        <v>19</v>
      </c>
      <c r="H218" s="573" t="s">
        <v>20</v>
      </c>
      <c r="I218" s="573" t="s">
        <v>2513</v>
      </c>
      <c r="J218" s="573">
        <v>43797</v>
      </c>
      <c r="K218" s="576" t="s">
        <v>3805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3696</v>
      </c>
      <c r="C219" s="405" t="s">
        <v>3607</v>
      </c>
      <c r="D219" s="563" t="s">
        <v>6343</v>
      </c>
      <c r="E219" s="575">
        <v>25000</v>
      </c>
      <c r="F219" s="563" t="s">
        <v>3695</v>
      </c>
      <c r="G219" s="573" t="s">
        <v>19</v>
      </c>
      <c r="H219" s="573" t="s">
        <v>20</v>
      </c>
      <c r="I219" s="573" t="s">
        <v>2513</v>
      </c>
      <c r="J219" s="573">
        <v>43797</v>
      </c>
      <c r="K219" s="576" t="s">
        <v>3805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3696</v>
      </c>
      <c r="C220" s="405" t="s">
        <v>3607</v>
      </c>
      <c r="D220" s="563" t="s">
        <v>6343</v>
      </c>
      <c r="E220" s="575">
        <v>43000</v>
      </c>
      <c r="F220" s="563" t="s">
        <v>3695</v>
      </c>
      <c r="G220" s="573" t="s">
        <v>19</v>
      </c>
      <c r="H220" s="573" t="s">
        <v>20</v>
      </c>
      <c r="I220" s="573" t="s">
        <v>2513</v>
      </c>
      <c r="J220" s="573">
        <v>43797</v>
      </c>
      <c r="K220" s="576" t="s">
        <v>3805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3696</v>
      </c>
      <c r="C221" s="405" t="s">
        <v>3607</v>
      </c>
      <c r="D221" s="563" t="s">
        <v>6343</v>
      </c>
      <c r="E221" s="575">
        <v>200000</v>
      </c>
      <c r="F221" s="563" t="s">
        <v>3695</v>
      </c>
      <c r="G221" s="573" t="s">
        <v>19</v>
      </c>
      <c r="H221" s="573" t="s">
        <v>20</v>
      </c>
      <c r="I221" s="573" t="s">
        <v>2513</v>
      </c>
      <c r="J221" s="573">
        <v>43797</v>
      </c>
      <c r="K221" s="576" t="s">
        <v>3805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6357</v>
      </c>
      <c r="C222" s="405" t="s">
        <v>2922</v>
      </c>
      <c r="D222" s="563" t="s">
        <v>6343</v>
      </c>
      <c r="E222" s="575">
        <v>25000</v>
      </c>
      <c r="F222" s="563" t="s">
        <v>3237</v>
      </c>
      <c r="G222" s="573" t="s">
        <v>2924</v>
      </c>
      <c r="H222" s="573" t="s">
        <v>20</v>
      </c>
      <c r="I222" s="573" t="s">
        <v>2931</v>
      </c>
      <c r="J222" s="573">
        <v>43559</v>
      </c>
      <c r="K222" s="576" t="s">
        <v>4188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6370</v>
      </c>
      <c r="C223" s="405" t="s">
        <v>2922</v>
      </c>
      <c r="D223" s="563" t="s">
        <v>6343</v>
      </c>
      <c r="E223" s="575">
        <v>14000</v>
      </c>
      <c r="F223" s="563" t="s">
        <v>3350</v>
      </c>
      <c r="G223" s="573" t="s">
        <v>2924</v>
      </c>
      <c r="H223" s="573" t="s">
        <v>20</v>
      </c>
      <c r="I223" s="573" t="s">
        <v>2925</v>
      </c>
      <c r="J223" s="573">
        <v>43564</v>
      </c>
      <c r="K223" s="576" t="s">
        <v>3809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6345</v>
      </c>
      <c r="C224" s="405" t="s">
        <v>3785</v>
      </c>
      <c r="D224" s="563" t="s">
        <v>6343</v>
      </c>
      <c r="E224" s="575">
        <v>153000</v>
      </c>
      <c r="F224" s="563" t="s">
        <v>5048</v>
      </c>
      <c r="G224" s="563" t="s">
        <v>2924</v>
      </c>
      <c r="H224" s="563" t="s">
        <v>20</v>
      </c>
      <c r="I224" s="563" t="s">
        <v>2924</v>
      </c>
      <c r="J224" s="573">
        <v>43749</v>
      </c>
      <c r="K224" s="579" t="s">
        <v>4188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6409</v>
      </c>
      <c r="C225" s="563" t="s">
        <v>2922</v>
      </c>
      <c r="D225" s="563" t="s">
        <v>3111</v>
      </c>
      <c r="E225" s="575">
        <v>268845.87</v>
      </c>
      <c r="F225" s="563" t="s">
        <v>2989</v>
      </c>
      <c r="G225" s="573" t="s">
        <v>2990</v>
      </c>
      <c r="H225" s="573" t="s">
        <v>20</v>
      </c>
      <c r="I225" s="573" t="s">
        <v>2990</v>
      </c>
      <c r="J225" s="573">
        <v>43563</v>
      </c>
      <c r="K225" s="576" t="s">
        <v>3809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6395</v>
      </c>
      <c r="C226" s="405" t="s">
        <v>2922</v>
      </c>
      <c r="D226" s="563" t="s">
        <v>6343</v>
      </c>
      <c r="E226" s="575">
        <v>7000</v>
      </c>
      <c r="F226" s="563" t="s">
        <v>3267</v>
      </c>
      <c r="G226" s="573" t="s">
        <v>2924</v>
      </c>
      <c r="H226" s="573" t="s">
        <v>20</v>
      </c>
      <c r="I226" s="573" t="s">
        <v>2925</v>
      </c>
      <c r="J226" s="573">
        <v>43711</v>
      </c>
      <c r="K226" s="576" t="s">
        <v>4188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6351</v>
      </c>
      <c r="C227" s="405" t="s">
        <v>2922</v>
      </c>
      <c r="D227" s="563" t="s">
        <v>6343</v>
      </c>
      <c r="E227" s="575">
        <v>25000</v>
      </c>
      <c r="F227" s="563" t="s">
        <v>3229</v>
      </c>
      <c r="G227" s="573" t="s">
        <v>2924</v>
      </c>
      <c r="H227" s="573" t="s">
        <v>20</v>
      </c>
      <c r="I227" s="573" t="s">
        <v>2925</v>
      </c>
      <c r="J227" s="573">
        <v>43605</v>
      </c>
      <c r="K227" s="576" t="s">
        <v>3805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6392</v>
      </c>
      <c r="C228" s="405" t="s">
        <v>3785</v>
      </c>
      <c r="D228" s="563" t="s">
        <v>6343</v>
      </c>
      <c r="E228" s="575">
        <v>19000</v>
      </c>
      <c r="F228" s="563" t="s">
        <v>4859</v>
      </c>
      <c r="G228" s="563" t="s">
        <v>2924</v>
      </c>
      <c r="H228" s="563" t="s">
        <v>20</v>
      </c>
      <c r="I228" s="563" t="s">
        <v>2924</v>
      </c>
      <c r="J228" s="573">
        <v>44068</v>
      </c>
      <c r="K228" s="579" t="s">
        <v>3795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6349</v>
      </c>
      <c r="C229" s="405" t="s">
        <v>2922</v>
      </c>
      <c r="D229" s="563" t="s">
        <v>6343</v>
      </c>
      <c r="E229" s="575">
        <v>6500</v>
      </c>
      <c r="F229" s="563" t="s">
        <v>3192</v>
      </c>
      <c r="G229" s="573" t="s">
        <v>2924</v>
      </c>
      <c r="H229" s="573" t="s">
        <v>20</v>
      </c>
      <c r="I229" s="573" t="s">
        <v>2925</v>
      </c>
      <c r="J229" s="573">
        <v>43703</v>
      </c>
      <c r="K229" s="576" t="s">
        <v>4188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6370</v>
      </c>
      <c r="C230" s="405" t="s">
        <v>2922</v>
      </c>
      <c r="D230" s="563" t="s">
        <v>6343</v>
      </c>
      <c r="E230" s="575">
        <v>2000</v>
      </c>
      <c r="F230" s="563" t="s">
        <v>3350</v>
      </c>
      <c r="G230" s="573" t="s">
        <v>2924</v>
      </c>
      <c r="H230" s="573" t="s">
        <v>20</v>
      </c>
      <c r="I230" s="573" t="s">
        <v>2925</v>
      </c>
      <c r="J230" s="573">
        <v>43564</v>
      </c>
      <c r="K230" s="576" t="s">
        <v>3809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6351</v>
      </c>
      <c r="C231" s="405" t="s">
        <v>2922</v>
      </c>
      <c r="D231" s="563" t="s">
        <v>6343</v>
      </c>
      <c r="E231" s="575">
        <v>40000</v>
      </c>
      <c r="F231" s="563" t="s">
        <v>3229</v>
      </c>
      <c r="G231" s="573" t="s">
        <v>2924</v>
      </c>
      <c r="H231" s="573" t="s">
        <v>20</v>
      </c>
      <c r="I231" s="573" t="s">
        <v>2925</v>
      </c>
      <c r="J231" s="573">
        <v>43605</v>
      </c>
      <c r="K231" s="576" t="s">
        <v>3805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6367</v>
      </c>
      <c r="C232" s="405" t="s">
        <v>2922</v>
      </c>
      <c r="D232" s="563" t="s">
        <v>6343</v>
      </c>
      <c r="E232" s="575">
        <v>271260.25</v>
      </c>
      <c r="F232" s="563" t="s">
        <v>2987</v>
      </c>
      <c r="G232" s="573" t="s">
        <v>2924</v>
      </c>
      <c r="H232" s="573" t="s">
        <v>20</v>
      </c>
      <c r="I232" s="573" t="s">
        <v>2925</v>
      </c>
      <c r="J232" s="573">
        <v>43867</v>
      </c>
      <c r="K232" s="576" t="s">
        <v>3795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6410</v>
      </c>
      <c r="C233" s="405" t="s">
        <v>2922</v>
      </c>
      <c r="D233" s="563" t="s">
        <v>6343</v>
      </c>
      <c r="E233" s="586">
        <v>40000</v>
      </c>
      <c r="F233" s="563" t="s">
        <v>860</v>
      </c>
      <c r="G233" s="573" t="s">
        <v>19</v>
      </c>
      <c r="H233" s="573" t="s">
        <v>34</v>
      </c>
      <c r="I233" s="573" t="s">
        <v>35</v>
      </c>
      <c r="J233" s="573">
        <v>44321</v>
      </c>
      <c r="K233" s="576" t="s">
        <v>3795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6411</v>
      </c>
      <c r="C234" s="405" t="s">
        <v>2922</v>
      </c>
      <c r="D234" s="563" t="s">
        <v>6343</v>
      </c>
      <c r="E234" s="586">
        <v>10000</v>
      </c>
      <c r="F234" s="563" t="s">
        <v>3258</v>
      </c>
      <c r="G234" s="573" t="s">
        <v>19</v>
      </c>
      <c r="H234" s="573" t="s">
        <v>34</v>
      </c>
      <c r="I234" s="573" t="s">
        <v>35</v>
      </c>
      <c r="J234" s="573">
        <v>44295</v>
      </c>
      <c r="K234" s="576" t="s">
        <v>3802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6412</v>
      </c>
      <c r="C235" s="405" t="s">
        <v>2922</v>
      </c>
      <c r="D235" s="563" t="s">
        <v>929</v>
      </c>
      <c r="E235" s="587">
        <v>459854.95</v>
      </c>
      <c r="F235" s="563" t="s">
        <v>3166</v>
      </c>
      <c r="G235" s="573" t="s">
        <v>19</v>
      </c>
      <c r="H235" s="573" t="s">
        <v>34</v>
      </c>
      <c r="I235" s="573" t="s">
        <v>35</v>
      </c>
      <c r="J235" s="573">
        <v>44272</v>
      </c>
      <c r="K235" s="576" t="s">
        <v>6413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6414</v>
      </c>
      <c r="C236" s="405" t="s">
        <v>3785</v>
      </c>
      <c r="D236" s="563" t="s">
        <v>6343</v>
      </c>
      <c r="E236" s="586">
        <v>10000</v>
      </c>
      <c r="F236" s="563" t="s">
        <v>4373</v>
      </c>
      <c r="G236" s="563" t="s">
        <v>64</v>
      </c>
      <c r="H236" s="563" t="s">
        <v>20</v>
      </c>
      <c r="I236" s="563" t="s">
        <v>3862</v>
      </c>
      <c r="J236" s="573">
        <v>44263</v>
      </c>
      <c r="K236" s="579" t="s">
        <v>3795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6415</v>
      </c>
      <c r="C237" s="405" t="s">
        <v>2922</v>
      </c>
      <c r="D237" s="563" t="s">
        <v>6343</v>
      </c>
      <c r="E237" s="586">
        <v>200000</v>
      </c>
      <c r="F237" s="563" t="s">
        <v>3287</v>
      </c>
      <c r="G237" s="573" t="s">
        <v>19</v>
      </c>
      <c r="H237" s="573" t="s">
        <v>34</v>
      </c>
      <c r="I237" s="573" t="s">
        <v>35</v>
      </c>
      <c r="J237" s="573">
        <v>44319</v>
      </c>
      <c r="K237" s="576" t="s">
        <v>3795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6357</v>
      </c>
      <c r="C238" s="405" t="s">
        <v>2922</v>
      </c>
      <c r="D238" s="563" t="s">
        <v>6343</v>
      </c>
      <c r="E238" s="575">
        <v>1500</v>
      </c>
      <c r="F238" s="563" t="s">
        <v>3237</v>
      </c>
      <c r="G238" s="573" t="s">
        <v>2924</v>
      </c>
      <c r="H238" s="573" t="s">
        <v>20</v>
      </c>
      <c r="I238" s="573" t="s">
        <v>2931</v>
      </c>
      <c r="J238" s="573">
        <v>43559</v>
      </c>
      <c r="K238" s="576" t="s">
        <v>4188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6342</v>
      </c>
      <c r="C239" s="405" t="s">
        <v>2922</v>
      </c>
      <c r="D239" s="563" t="s">
        <v>6343</v>
      </c>
      <c r="E239" s="575">
        <v>10000</v>
      </c>
      <c r="F239" s="563" t="s">
        <v>3469</v>
      </c>
      <c r="G239" s="573" t="s">
        <v>2924</v>
      </c>
      <c r="H239" s="573" t="s">
        <v>20</v>
      </c>
      <c r="I239" s="573" t="s">
        <v>2925</v>
      </c>
      <c r="J239" s="573">
        <v>43675</v>
      </c>
      <c r="K239" s="576" t="s">
        <v>4188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6351</v>
      </c>
      <c r="C240" s="405" t="s">
        <v>2922</v>
      </c>
      <c r="D240" s="563" t="s">
        <v>6343</v>
      </c>
      <c r="E240" s="575">
        <v>15000</v>
      </c>
      <c r="F240" s="563" t="s">
        <v>3229</v>
      </c>
      <c r="G240" s="573" t="s">
        <v>2924</v>
      </c>
      <c r="H240" s="573" t="s">
        <v>20</v>
      </c>
      <c r="I240" s="573" t="s">
        <v>2925</v>
      </c>
      <c r="J240" s="573">
        <v>43605</v>
      </c>
      <c r="K240" s="576" t="s">
        <v>3805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6349</v>
      </c>
      <c r="C241" s="405" t="s">
        <v>2922</v>
      </c>
      <c r="D241" s="563" t="s">
        <v>6343</v>
      </c>
      <c r="E241" s="581">
        <v>100638.85</v>
      </c>
      <c r="F241" s="563" t="s">
        <v>3192</v>
      </c>
      <c r="G241" s="573" t="s">
        <v>2924</v>
      </c>
      <c r="H241" s="573" t="s">
        <v>20</v>
      </c>
      <c r="I241" s="573" t="s">
        <v>2925</v>
      </c>
      <c r="J241" s="573">
        <v>43703</v>
      </c>
      <c r="K241" s="576" t="s">
        <v>4188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6399</v>
      </c>
      <c r="C242" s="405" t="s">
        <v>3785</v>
      </c>
      <c r="D242" s="563" t="s">
        <v>6343</v>
      </c>
      <c r="E242" s="575">
        <v>5000</v>
      </c>
      <c r="F242" s="563" t="s">
        <v>4476</v>
      </c>
      <c r="G242" s="563" t="s">
        <v>2924</v>
      </c>
      <c r="H242" s="563" t="s">
        <v>20</v>
      </c>
      <c r="I242" s="563" t="s">
        <v>2924</v>
      </c>
      <c r="J242" s="573">
        <v>43901</v>
      </c>
      <c r="K242" s="579" t="s">
        <v>3789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6416</v>
      </c>
      <c r="C243" s="405" t="s">
        <v>3785</v>
      </c>
      <c r="D243" s="563" t="s">
        <v>6343</v>
      </c>
      <c r="E243" s="575">
        <v>13400</v>
      </c>
      <c r="F243" s="563" t="s">
        <v>3990</v>
      </c>
      <c r="G243" s="563" t="s">
        <v>2924</v>
      </c>
      <c r="H243" s="563" t="s">
        <v>20</v>
      </c>
      <c r="I243" s="563" t="s">
        <v>2924</v>
      </c>
      <c r="J243" s="573">
        <v>43847</v>
      </c>
      <c r="K243" s="579" t="s">
        <v>3795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6417</v>
      </c>
      <c r="C244" s="405" t="s">
        <v>2922</v>
      </c>
      <c r="D244" s="563" t="s">
        <v>929</v>
      </c>
      <c r="E244" s="575">
        <v>5000</v>
      </c>
      <c r="F244" s="563" t="s">
        <v>3380</v>
      </c>
      <c r="G244" s="573" t="s">
        <v>2924</v>
      </c>
      <c r="H244" s="573" t="s">
        <v>20</v>
      </c>
      <c r="I244" s="573" t="s">
        <v>2931</v>
      </c>
      <c r="J244" s="573">
        <v>43795</v>
      </c>
      <c r="K244" s="576" t="s">
        <v>3805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6365</v>
      </c>
      <c r="C245" s="405" t="s">
        <v>2922</v>
      </c>
      <c r="D245" s="563" t="s">
        <v>6343</v>
      </c>
      <c r="E245" s="575">
        <v>14000</v>
      </c>
      <c r="F245" s="563" t="s">
        <v>3446</v>
      </c>
      <c r="G245" s="573" t="s">
        <v>2924</v>
      </c>
      <c r="H245" s="573" t="s">
        <v>20</v>
      </c>
      <c r="I245" s="573" t="s">
        <v>2925</v>
      </c>
      <c r="J245" s="573">
        <v>43894</v>
      </c>
      <c r="K245" s="576" t="s">
        <v>3805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6349</v>
      </c>
      <c r="C246" s="405" t="s">
        <v>2922</v>
      </c>
      <c r="D246" s="563" t="s">
        <v>6343</v>
      </c>
      <c r="E246" s="575">
        <v>10000</v>
      </c>
      <c r="F246" s="563" t="s">
        <v>3192</v>
      </c>
      <c r="G246" s="573" t="s">
        <v>2924</v>
      </c>
      <c r="H246" s="573" t="s">
        <v>20</v>
      </c>
      <c r="I246" s="573" t="s">
        <v>2925</v>
      </c>
      <c r="J246" s="573">
        <v>43703</v>
      </c>
      <c r="K246" s="576" t="s">
        <v>4188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6370</v>
      </c>
      <c r="C247" s="405" t="s">
        <v>2922</v>
      </c>
      <c r="D247" s="563" t="s">
        <v>6343</v>
      </c>
      <c r="E247" s="575">
        <v>24000</v>
      </c>
      <c r="F247" s="563" t="s">
        <v>3350</v>
      </c>
      <c r="G247" s="573" t="s">
        <v>2924</v>
      </c>
      <c r="H247" s="573" t="s">
        <v>20</v>
      </c>
      <c r="I247" s="573" t="s">
        <v>2925</v>
      </c>
      <c r="J247" s="573">
        <v>43564</v>
      </c>
      <c r="K247" s="576" t="s">
        <v>3809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6418</v>
      </c>
      <c r="C248" s="405" t="s">
        <v>2922</v>
      </c>
      <c r="D248" s="563" t="s">
        <v>929</v>
      </c>
      <c r="E248" s="587">
        <v>100832.44</v>
      </c>
      <c r="F248" s="563" t="s">
        <v>3013</v>
      </c>
      <c r="G248" s="573" t="s">
        <v>2924</v>
      </c>
      <c r="H248" s="573" t="s">
        <v>20</v>
      </c>
      <c r="I248" s="573" t="s">
        <v>2925</v>
      </c>
      <c r="J248" s="573">
        <v>43725</v>
      </c>
      <c r="K248" s="576" t="s">
        <v>4188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6351</v>
      </c>
      <c r="C249" s="405" t="s">
        <v>2922</v>
      </c>
      <c r="D249" s="563" t="s">
        <v>6343</v>
      </c>
      <c r="E249" s="575">
        <v>50000</v>
      </c>
      <c r="F249" s="563" t="s">
        <v>3229</v>
      </c>
      <c r="G249" s="573" t="s">
        <v>2924</v>
      </c>
      <c r="H249" s="573" t="s">
        <v>20</v>
      </c>
      <c r="I249" s="573" t="s">
        <v>2925</v>
      </c>
      <c r="J249" s="573">
        <v>43605</v>
      </c>
      <c r="K249" s="576" t="s">
        <v>3805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6419</v>
      </c>
      <c r="C250" s="405" t="s">
        <v>2922</v>
      </c>
      <c r="D250" s="563" t="s">
        <v>6343</v>
      </c>
      <c r="E250" s="575">
        <v>30000</v>
      </c>
      <c r="F250" s="563" t="s">
        <v>3534</v>
      </c>
      <c r="G250" s="573" t="s">
        <v>2924</v>
      </c>
      <c r="H250" s="573" t="s">
        <v>20</v>
      </c>
      <c r="I250" s="573" t="s">
        <v>2931</v>
      </c>
      <c r="J250" s="573">
        <v>43822</v>
      </c>
      <c r="K250" s="576" t="s">
        <v>3805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6370</v>
      </c>
      <c r="C251" s="405" t="s">
        <v>2922</v>
      </c>
      <c r="D251" s="563" t="s">
        <v>6343</v>
      </c>
      <c r="E251" s="575">
        <v>13000</v>
      </c>
      <c r="F251" s="563" t="s">
        <v>3350</v>
      </c>
      <c r="G251" s="573" t="s">
        <v>2924</v>
      </c>
      <c r="H251" s="573" t="s">
        <v>20</v>
      </c>
      <c r="I251" s="573" t="s">
        <v>2925</v>
      </c>
      <c r="J251" s="573">
        <v>43564</v>
      </c>
      <c r="K251" s="576" t="s">
        <v>3809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6351</v>
      </c>
      <c r="C252" s="405" t="s">
        <v>2922</v>
      </c>
      <c r="D252" s="563" t="s">
        <v>6343</v>
      </c>
      <c r="E252" s="575">
        <v>5000</v>
      </c>
      <c r="F252" s="563" t="s">
        <v>3229</v>
      </c>
      <c r="G252" s="573" t="s">
        <v>2924</v>
      </c>
      <c r="H252" s="573" t="s">
        <v>20</v>
      </c>
      <c r="I252" s="573" t="s">
        <v>2925</v>
      </c>
      <c r="J252" s="573">
        <v>43605</v>
      </c>
      <c r="K252" s="576" t="s">
        <v>3805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6349</v>
      </c>
      <c r="C253" s="405" t="s">
        <v>2922</v>
      </c>
      <c r="D253" s="563" t="s">
        <v>6343</v>
      </c>
      <c r="E253" s="575">
        <v>3000</v>
      </c>
      <c r="F253" s="563" t="s">
        <v>3192</v>
      </c>
      <c r="G253" s="573" t="s">
        <v>2924</v>
      </c>
      <c r="H253" s="573" t="s">
        <v>20</v>
      </c>
      <c r="I253" s="573" t="s">
        <v>2925</v>
      </c>
      <c r="J253" s="573">
        <v>43703</v>
      </c>
      <c r="K253" s="576" t="s">
        <v>4188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6342</v>
      </c>
      <c r="C254" s="405" t="s">
        <v>2922</v>
      </c>
      <c r="D254" s="563" t="s">
        <v>6343</v>
      </c>
      <c r="E254" s="575">
        <v>37000</v>
      </c>
      <c r="F254" s="563" t="s">
        <v>3469</v>
      </c>
      <c r="G254" s="573" t="s">
        <v>2924</v>
      </c>
      <c r="H254" s="573" t="s">
        <v>20</v>
      </c>
      <c r="I254" s="573" t="s">
        <v>2925</v>
      </c>
      <c r="J254" s="573">
        <v>43675</v>
      </c>
      <c r="K254" s="576" t="s">
        <v>4188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6420</v>
      </c>
      <c r="C255" s="563" t="s">
        <v>3785</v>
      </c>
      <c r="D255" s="563" t="s">
        <v>3111</v>
      </c>
      <c r="E255" s="575">
        <v>0</v>
      </c>
      <c r="F255" s="563" t="s">
        <v>4489</v>
      </c>
      <c r="G255" s="563" t="s">
        <v>19</v>
      </c>
      <c r="H255" s="563" t="s">
        <v>20</v>
      </c>
      <c r="I255" s="563" t="s">
        <v>3793</v>
      </c>
      <c r="J255" s="573">
        <v>44167</v>
      </c>
      <c r="K255" s="579" t="s">
        <v>3809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6404</v>
      </c>
      <c r="C256" s="405" t="s">
        <v>2922</v>
      </c>
      <c r="D256" s="563" t="s">
        <v>6343</v>
      </c>
      <c r="E256" s="575">
        <v>49992.45</v>
      </c>
      <c r="F256" s="563" t="s">
        <v>3363</v>
      </c>
      <c r="G256" s="573" t="s">
        <v>2924</v>
      </c>
      <c r="H256" s="573" t="s">
        <v>20</v>
      </c>
      <c r="I256" s="573" t="s">
        <v>2925</v>
      </c>
      <c r="J256" s="573">
        <v>43873</v>
      </c>
      <c r="K256" s="576" t="s">
        <v>3795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6345</v>
      </c>
      <c r="C257" s="405" t="s">
        <v>3785</v>
      </c>
      <c r="D257" s="563" t="s">
        <v>6343</v>
      </c>
      <c r="E257" s="575">
        <v>80000</v>
      </c>
      <c r="F257" s="563" t="s">
        <v>5048</v>
      </c>
      <c r="G257" s="563" t="s">
        <v>2924</v>
      </c>
      <c r="H257" s="563" t="s">
        <v>20</v>
      </c>
      <c r="I257" s="563" t="s">
        <v>2924</v>
      </c>
      <c r="J257" s="573">
        <v>43749</v>
      </c>
      <c r="K257" s="579" t="s">
        <v>4188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6396</v>
      </c>
      <c r="C258" s="405" t="s">
        <v>3785</v>
      </c>
      <c r="D258" s="563" t="s">
        <v>6343</v>
      </c>
      <c r="E258" s="575">
        <v>5000</v>
      </c>
      <c r="F258" s="563" t="s">
        <v>5010</v>
      </c>
      <c r="G258" s="563" t="s">
        <v>2924</v>
      </c>
      <c r="H258" s="563" t="s">
        <v>20</v>
      </c>
      <c r="I258" s="563" t="s">
        <v>2924</v>
      </c>
      <c r="J258" s="573">
        <v>44043</v>
      </c>
      <c r="K258" s="579" t="s">
        <v>3795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6375</v>
      </c>
      <c r="C259" s="405" t="s">
        <v>2922</v>
      </c>
      <c r="D259" s="563" t="s">
        <v>6343</v>
      </c>
      <c r="E259" s="575">
        <v>100000</v>
      </c>
      <c r="F259" s="563" t="s">
        <v>3165</v>
      </c>
      <c r="G259" s="573" t="s">
        <v>2924</v>
      </c>
      <c r="H259" s="573" t="s">
        <v>20</v>
      </c>
      <c r="I259" s="573" t="s">
        <v>2925</v>
      </c>
      <c r="J259" s="573">
        <v>43888</v>
      </c>
      <c r="K259" s="576" t="s">
        <v>3795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3696</v>
      </c>
      <c r="C260" s="405" t="s">
        <v>3607</v>
      </c>
      <c r="D260" s="563" t="s">
        <v>6343</v>
      </c>
      <c r="E260" s="575">
        <v>75000</v>
      </c>
      <c r="F260" s="563" t="s">
        <v>3695</v>
      </c>
      <c r="G260" s="573" t="s">
        <v>19</v>
      </c>
      <c r="H260" s="573" t="s">
        <v>20</v>
      </c>
      <c r="I260" s="573" t="s">
        <v>2513</v>
      </c>
      <c r="J260" s="573">
        <v>43797</v>
      </c>
      <c r="K260" s="576" t="s">
        <v>3805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6421</v>
      </c>
      <c r="C261" s="405" t="s">
        <v>3785</v>
      </c>
      <c r="D261" s="563" t="s">
        <v>6343</v>
      </c>
      <c r="E261" s="575">
        <v>40000</v>
      </c>
      <c r="F261" s="563" t="s">
        <v>4141</v>
      </c>
      <c r="G261" s="563" t="s">
        <v>19</v>
      </c>
      <c r="H261" s="563" t="s">
        <v>20</v>
      </c>
      <c r="I261" s="563" t="s">
        <v>4142</v>
      </c>
      <c r="J261" s="573">
        <v>44089</v>
      </c>
      <c r="K261" s="579" t="s">
        <v>3802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3111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6399</v>
      </c>
      <c r="C262" s="405" t="s">
        <v>3785</v>
      </c>
      <c r="D262" s="563" t="s">
        <v>6343</v>
      </c>
      <c r="E262" s="575">
        <v>60000</v>
      </c>
      <c r="F262" s="563" t="s">
        <v>4476</v>
      </c>
      <c r="G262" s="563" t="s">
        <v>2924</v>
      </c>
      <c r="H262" s="563" t="s">
        <v>20</v>
      </c>
      <c r="I262" s="563" t="s">
        <v>2924</v>
      </c>
      <c r="J262" s="573">
        <v>43901</v>
      </c>
      <c r="K262" s="579" t="s">
        <v>3789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929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6422</v>
      </c>
      <c r="C263" s="405" t="s">
        <v>2922</v>
      </c>
      <c r="D263" s="563" t="s">
        <v>6343</v>
      </c>
      <c r="E263" s="575">
        <v>0</v>
      </c>
      <c r="F263" s="563" t="s">
        <v>3110</v>
      </c>
      <c r="G263" s="573" t="s">
        <v>2924</v>
      </c>
      <c r="H263" s="573" t="s">
        <v>20</v>
      </c>
      <c r="I263" s="573" t="s">
        <v>2925</v>
      </c>
      <c r="J263" s="573">
        <v>43888</v>
      </c>
      <c r="K263" s="576" t="s">
        <v>3805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6343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6423</v>
      </c>
      <c r="C264" s="405" t="s">
        <v>3785</v>
      </c>
      <c r="D264" s="563" t="s">
        <v>6343</v>
      </c>
      <c r="E264" s="575">
        <v>147535.35999999999</v>
      </c>
      <c r="F264" s="563" t="s">
        <v>3857</v>
      </c>
      <c r="G264" s="563" t="s">
        <v>2924</v>
      </c>
      <c r="H264" s="563" t="s">
        <v>20</v>
      </c>
      <c r="I264" s="563" t="s">
        <v>2924</v>
      </c>
      <c r="J264" s="573">
        <v>44180</v>
      </c>
      <c r="K264" s="579" t="s">
        <v>3795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6364</v>
      </c>
      <c r="C265" s="405" t="s">
        <v>2922</v>
      </c>
      <c r="D265" s="563" t="s">
        <v>6343</v>
      </c>
      <c r="E265" s="575">
        <v>10000</v>
      </c>
      <c r="F265" s="563" t="s">
        <v>3510</v>
      </c>
      <c r="G265" s="573" t="s">
        <v>2924</v>
      </c>
      <c r="H265" s="573" t="s">
        <v>20</v>
      </c>
      <c r="I265" s="573" t="s">
        <v>2925</v>
      </c>
      <c r="J265" s="573">
        <v>43717</v>
      </c>
      <c r="K265" s="576" t="s">
        <v>4188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6424</v>
      </c>
      <c r="C266" s="405" t="s">
        <v>2922</v>
      </c>
      <c r="D266" s="563" t="s">
        <v>6343</v>
      </c>
      <c r="E266" s="575">
        <v>7000</v>
      </c>
      <c r="F266" s="563" t="s">
        <v>3432</v>
      </c>
      <c r="G266" s="573" t="s">
        <v>19</v>
      </c>
      <c r="H266" s="573" t="s">
        <v>20</v>
      </c>
      <c r="I266" s="573" t="s">
        <v>3073</v>
      </c>
      <c r="J266" s="573">
        <v>43417</v>
      </c>
      <c r="K266" s="576" t="s">
        <v>5219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6354</v>
      </c>
      <c r="C267" s="563" t="s">
        <v>3785</v>
      </c>
      <c r="D267" s="563" t="s">
        <v>3111</v>
      </c>
      <c r="E267" s="575">
        <v>0</v>
      </c>
      <c r="F267" s="563" t="s">
        <v>4665</v>
      </c>
      <c r="G267" s="563" t="s">
        <v>2924</v>
      </c>
      <c r="H267" s="563" t="s">
        <v>20</v>
      </c>
      <c r="I267" s="563" t="s">
        <v>2924</v>
      </c>
      <c r="J267" s="573">
        <v>44252</v>
      </c>
      <c r="K267" s="579" t="s">
        <v>3805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6362</v>
      </c>
      <c r="C268" s="405" t="s">
        <v>3785</v>
      </c>
      <c r="D268" s="563" t="s">
        <v>6343</v>
      </c>
      <c r="E268" s="575">
        <v>359512.5</v>
      </c>
      <c r="F268" s="563" t="s">
        <v>5111</v>
      </c>
      <c r="G268" s="563" t="s">
        <v>2924</v>
      </c>
      <c r="H268" s="563" t="s">
        <v>20</v>
      </c>
      <c r="I268" s="563" t="s">
        <v>2924</v>
      </c>
      <c r="J268" s="573">
        <v>44225</v>
      </c>
      <c r="K268" s="579" t="s">
        <v>3795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6345</v>
      </c>
      <c r="C269" s="405" t="s">
        <v>3785</v>
      </c>
      <c r="D269" s="563" t="s">
        <v>6343</v>
      </c>
      <c r="E269" s="575">
        <v>0</v>
      </c>
      <c r="F269" s="563" t="s">
        <v>5048</v>
      </c>
      <c r="G269" s="563" t="s">
        <v>2924</v>
      </c>
      <c r="H269" s="563" t="s">
        <v>20</v>
      </c>
      <c r="I269" s="563" t="s">
        <v>2924</v>
      </c>
      <c r="J269" s="573">
        <v>43749</v>
      </c>
      <c r="K269" s="579" t="s">
        <v>4188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6396</v>
      </c>
      <c r="C270" s="405" t="s">
        <v>3785</v>
      </c>
      <c r="D270" s="563" t="s">
        <v>6343</v>
      </c>
      <c r="E270" s="575">
        <v>30000</v>
      </c>
      <c r="F270" s="563" t="s">
        <v>5010</v>
      </c>
      <c r="G270" s="563" t="s">
        <v>2924</v>
      </c>
      <c r="H270" s="563" t="s">
        <v>20</v>
      </c>
      <c r="I270" s="563" t="s">
        <v>2924</v>
      </c>
      <c r="J270" s="573">
        <v>44043</v>
      </c>
      <c r="K270" s="579" t="s">
        <v>3795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6425</v>
      </c>
      <c r="C271" s="563" t="s">
        <v>3785</v>
      </c>
      <c r="D271" s="563" t="s">
        <v>3111</v>
      </c>
      <c r="E271" s="575">
        <v>0</v>
      </c>
      <c r="F271" s="563" t="s">
        <v>4138</v>
      </c>
      <c r="G271" s="563" t="s">
        <v>64</v>
      </c>
      <c r="H271" s="563" t="s">
        <v>20</v>
      </c>
      <c r="I271" s="563" t="s">
        <v>248</v>
      </c>
      <c r="J271" s="573">
        <v>44183</v>
      </c>
      <c r="K271" s="579" t="s">
        <v>3795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6426</v>
      </c>
      <c r="C272" s="405" t="s">
        <v>3785</v>
      </c>
      <c r="D272" s="563" t="s">
        <v>6343</v>
      </c>
      <c r="E272" s="575">
        <v>600000</v>
      </c>
      <c r="F272" s="563" t="s">
        <v>4652</v>
      </c>
      <c r="G272" s="563" t="s">
        <v>64</v>
      </c>
      <c r="H272" s="563" t="s">
        <v>20</v>
      </c>
      <c r="I272" s="563" t="s">
        <v>73</v>
      </c>
      <c r="J272" s="573">
        <v>44067</v>
      </c>
      <c r="K272" s="579" t="s">
        <v>3809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6425</v>
      </c>
      <c r="C273" s="405" t="s">
        <v>3785</v>
      </c>
      <c r="D273" s="563" t="s">
        <v>6343</v>
      </c>
      <c r="E273" s="575">
        <v>33961.75</v>
      </c>
      <c r="F273" s="563" t="s">
        <v>4138</v>
      </c>
      <c r="G273" s="563" t="s">
        <v>64</v>
      </c>
      <c r="H273" s="563" t="s">
        <v>20</v>
      </c>
      <c r="I273" s="563" t="s">
        <v>248</v>
      </c>
      <c r="J273" s="573">
        <v>44183</v>
      </c>
      <c r="K273" s="579" t="s">
        <v>3795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6357</v>
      </c>
      <c r="C274" s="405" t="s">
        <v>2922</v>
      </c>
      <c r="D274" s="563" t="s">
        <v>6343</v>
      </c>
      <c r="E274" s="575">
        <v>47591.43</v>
      </c>
      <c r="F274" s="563" t="s">
        <v>3237</v>
      </c>
      <c r="G274" s="573" t="s">
        <v>2924</v>
      </c>
      <c r="H274" s="573" t="s">
        <v>20</v>
      </c>
      <c r="I274" s="573" t="s">
        <v>2931</v>
      </c>
      <c r="J274" s="573">
        <v>43559</v>
      </c>
      <c r="K274" s="576" t="s">
        <v>4188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6427</v>
      </c>
      <c r="C275" s="405" t="s">
        <v>2922</v>
      </c>
      <c r="D275" s="563" t="s">
        <v>929</v>
      </c>
      <c r="E275" s="575">
        <v>5000</v>
      </c>
      <c r="F275" s="563" t="s">
        <v>3072</v>
      </c>
      <c r="G275" s="573" t="s">
        <v>19</v>
      </c>
      <c r="H275" s="573" t="s">
        <v>20</v>
      </c>
      <c r="I275" s="573" t="s">
        <v>3073</v>
      </c>
      <c r="J275" s="573">
        <v>43416</v>
      </c>
      <c r="K275" s="576" t="s">
        <v>3809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3696</v>
      </c>
      <c r="C276" s="405" t="s">
        <v>3607</v>
      </c>
      <c r="D276" s="563" t="s">
        <v>929</v>
      </c>
      <c r="E276" s="575">
        <v>721960.02</v>
      </c>
      <c r="F276" s="563" t="s">
        <v>3695</v>
      </c>
      <c r="G276" s="573" t="s">
        <v>19</v>
      </c>
      <c r="H276" s="573" t="s">
        <v>20</v>
      </c>
      <c r="I276" s="573" t="s">
        <v>2513</v>
      </c>
      <c r="J276" s="573">
        <v>43797</v>
      </c>
      <c r="K276" s="576" t="s">
        <v>3805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6375</v>
      </c>
      <c r="C277" s="405" t="s">
        <v>2922</v>
      </c>
      <c r="D277" s="563" t="s">
        <v>6343</v>
      </c>
      <c r="E277" s="575">
        <v>50844.88</v>
      </c>
      <c r="F277" s="563" t="s">
        <v>3165</v>
      </c>
      <c r="G277" s="573" t="s">
        <v>2924</v>
      </c>
      <c r="H277" s="573" t="s">
        <v>20</v>
      </c>
      <c r="I277" s="573" t="s">
        <v>2925</v>
      </c>
      <c r="J277" s="573">
        <v>43888</v>
      </c>
      <c r="K277" s="576" t="s">
        <v>3795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6428</v>
      </c>
      <c r="C278" s="405" t="s">
        <v>2922</v>
      </c>
      <c r="D278" s="563" t="s">
        <v>6343</v>
      </c>
      <c r="E278" s="575">
        <v>20000</v>
      </c>
      <c r="F278" s="563" t="s">
        <v>3248</v>
      </c>
      <c r="G278" s="573" t="s">
        <v>19</v>
      </c>
      <c r="H278" s="573" t="s">
        <v>20</v>
      </c>
      <c r="I278" s="573" t="s">
        <v>3073</v>
      </c>
      <c r="J278" s="573">
        <v>43515</v>
      </c>
      <c r="K278" s="576" t="s">
        <v>3809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6375</v>
      </c>
      <c r="C279" s="563" t="s">
        <v>2922</v>
      </c>
      <c r="D279" s="563" t="s">
        <v>3111</v>
      </c>
      <c r="E279" s="575">
        <v>111979.59</v>
      </c>
      <c r="F279" s="563" t="s">
        <v>3165</v>
      </c>
      <c r="G279" s="573" t="s">
        <v>2924</v>
      </c>
      <c r="H279" s="573" t="s">
        <v>20</v>
      </c>
      <c r="I279" s="573" t="s">
        <v>2925</v>
      </c>
      <c r="J279" s="573">
        <v>43888</v>
      </c>
      <c r="K279" s="576" t="s">
        <v>3795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6416</v>
      </c>
      <c r="C280" s="405" t="s">
        <v>3785</v>
      </c>
      <c r="D280" s="563" t="s">
        <v>929</v>
      </c>
      <c r="E280" s="575">
        <v>100000</v>
      </c>
      <c r="F280" s="563" t="s">
        <v>3990</v>
      </c>
      <c r="G280" s="563" t="s">
        <v>2924</v>
      </c>
      <c r="H280" s="563" t="s">
        <v>20</v>
      </c>
      <c r="I280" s="563" t="s">
        <v>2924</v>
      </c>
      <c r="J280" s="573">
        <v>43847</v>
      </c>
      <c r="K280" s="579" t="s">
        <v>3795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6396</v>
      </c>
      <c r="C281" s="405" t="s">
        <v>3785</v>
      </c>
      <c r="D281" s="563" t="s">
        <v>929</v>
      </c>
      <c r="E281" s="575">
        <v>900000</v>
      </c>
      <c r="F281" s="563" t="s">
        <v>5010</v>
      </c>
      <c r="G281" s="563" t="s">
        <v>2924</v>
      </c>
      <c r="H281" s="563" t="s">
        <v>20</v>
      </c>
      <c r="I281" s="563" t="s">
        <v>2924</v>
      </c>
      <c r="J281" s="573">
        <v>44043</v>
      </c>
      <c r="K281" s="579" t="s">
        <v>3795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6429</v>
      </c>
      <c r="C282" s="405" t="s">
        <v>3785</v>
      </c>
      <c r="D282" s="563" t="s">
        <v>929</v>
      </c>
      <c r="E282" s="575">
        <v>13000</v>
      </c>
      <c r="F282" s="563" t="s">
        <v>4643</v>
      </c>
      <c r="G282" s="563" t="s">
        <v>2924</v>
      </c>
      <c r="H282" s="563" t="s">
        <v>20</v>
      </c>
      <c r="I282" s="563" t="s">
        <v>2924</v>
      </c>
      <c r="J282" s="573">
        <v>44070</v>
      </c>
      <c r="K282" s="579" t="s">
        <v>3789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6430</v>
      </c>
      <c r="C283" s="563" t="s">
        <v>3785</v>
      </c>
      <c r="D283" s="563" t="s">
        <v>3111</v>
      </c>
      <c r="E283" s="575">
        <v>0</v>
      </c>
      <c r="F283" s="563" t="s">
        <v>4471</v>
      </c>
      <c r="G283" s="563" t="s">
        <v>64</v>
      </c>
      <c r="H283" s="563" t="s">
        <v>20</v>
      </c>
      <c r="I283" s="563" t="s">
        <v>6431</v>
      </c>
      <c r="J283" s="573">
        <v>44160</v>
      </c>
      <c r="K283" s="579" t="s">
        <v>3789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6432</v>
      </c>
      <c r="C284" s="563" t="s">
        <v>3785</v>
      </c>
      <c r="D284" s="563" t="s">
        <v>3111</v>
      </c>
      <c r="E284" s="575">
        <v>0</v>
      </c>
      <c r="F284" s="563" t="s">
        <v>5079</v>
      </c>
      <c r="G284" s="563" t="s">
        <v>2924</v>
      </c>
      <c r="H284" s="563" t="s">
        <v>20</v>
      </c>
      <c r="I284" s="563" t="s">
        <v>2924</v>
      </c>
      <c r="J284" s="573">
        <v>44244</v>
      </c>
      <c r="K284" s="579" t="s">
        <v>3795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6357</v>
      </c>
      <c r="C285" s="405" t="s">
        <v>2922</v>
      </c>
      <c r="D285" s="563" t="s">
        <v>6343</v>
      </c>
      <c r="E285" s="575">
        <v>100000</v>
      </c>
      <c r="F285" s="563" t="s">
        <v>3237</v>
      </c>
      <c r="G285" s="573" t="s">
        <v>2924</v>
      </c>
      <c r="H285" s="573" t="s">
        <v>20</v>
      </c>
      <c r="I285" s="573" t="s">
        <v>2931</v>
      </c>
      <c r="J285" s="573">
        <v>43559</v>
      </c>
      <c r="K285" s="576" t="s">
        <v>4188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6362</v>
      </c>
      <c r="C286" s="405" t="s">
        <v>3785</v>
      </c>
      <c r="D286" s="563" t="s">
        <v>929</v>
      </c>
      <c r="E286" s="575">
        <v>12500</v>
      </c>
      <c r="F286" s="563" t="s">
        <v>5111</v>
      </c>
      <c r="G286" s="563" t="s">
        <v>2924</v>
      </c>
      <c r="H286" s="563" t="s">
        <v>20</v>
      </c>
      <c r="I286" s="563" t="s">
        <v>2924</v>
      </c>
      <c r="J286" s="573">
        <v>44225</v>
      </c>
      <c r="K286" s="579" t="s">
        <v>3795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6433</v>
      </c>
      <c r="C287" s="405" t="s">
        <v>3785</v>
      </c>
      <c r="D287" s="563" t="s">
        <v>929</v>
      </c>
      <c r="E287" s="575">
        <v>10000</v>
      </c>
      <c r="F287" s="563" t="s">
        <v>5246</v>
      </c>
      <c r="G287" s="563" t="s">
        <v>2924</v>
      </c>
      <c r="H287" s="563" t="s">
        <v>20</v>
      </c>
      <c r="I287" s="563" t="s">
        <v>2924</v>
      </c>
      <c r="J287" s="573">
        <v>44075</v>
      </c>
      <c r="K287" s="592" t="s">
        <v>3795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6353</v>
      </c>
      <c r="C288" s="405" t="s">
        <v>2922</v>
      </c>
      <c r="D288" s="563" t="s">
        <v>6343</v>
      </c>
      <c r="E288" s="575">
        <v>96557.66</v>
      </c>
      <c r="F288" s="563" t="s">
        <v>3068</v>
      </c>
      <c r="G288" s="573" t="s">
        <v>2924</v>
      </c>
      <c r="H288" s="573" t="s">
        <v>20</v>
      </c>
      <c r="I288" s="573" t="s">
        <v>2925</v>
      </c>
      <c r="J288" s="573">
        <v>43822</v>
      </c>
      <c r="K288" s="573" t="s">
        <v>3805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6434</v>
      </c>
      <c r="C289" s="405" t="s">
        <v>2922</v>
      </c>
      <c r="D289" s="563" t="s">
        <v>6343</v>
      </c>
      <c r="E289" s="575">
        <v>120000</v>
      </c>
      <c r="F289" s="563" t="s">
        <v>3405</v>
      </c>
      <c r="G289" s="573" t="s">
        <v>2924</v>
      </c>
      <c r="H289" s="573" t="s">
        <v>20</v>
      </c>
      <c r="I289" s="573" t="s">
        <v>2931</v>
      </c>
      <c r="J289" s="573">
        <v>43531</v>
      </c>
      <c r="K289" s="576" t="s">
        <v>4188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6435</v>
      </c>
      <c r="C290" s="405" t="s">
        <v>2922</v>
      </c>
      <c r="D290" s="563" t="s">
        <v>6343</v>
      </c>
      <c r="E290" s="575">
        <v>5000</v>
      </c>
      <c r="F290" s="563" t="s">
        <v>6436</v>
      </c>
      <c r="G290" s="573" t="s">
        <v>19</v>
      </c>
      <c r="H290" s="573" t="s">
        <v>34</v>
      </c>
      <c r="I290" s="573" t="s">
        <v>35</v>
      </c>
      <c r="J290" s="573">
        <v>44278</v>
      </c>
      <c r="K290" s="576" t="s">
        <v>3795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6437</v>
      </c>
      <c r="C291" s="405" t="s">
        <v>3785</v>
      </c>
      <c r="D291" s="563" t="s">
        <v>6343</v>
      </c>
      <c r="E291" s="575">
        <v>7000</v>
      </c>
      <c r="F291" s="563" t="s">
        <v>5237</v>
      </c>
      <c r="G291" s="563" t="s">
        <v>64</v>
      </c>
      <c r="H291" s="563" t="s">
        <v>20</v>
      </c>
      <c r="I291" s="563" t="s">
        <v>5238</v>
      </c>
      <c r="J291" s="573">
        <v>44105</v>
      </c>
      <c r="K291" s="579" t="s">
        <v>3809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6438</v>
      </c>
      <c r="C292" s="405" t="s">
        <v>2922</v>
      </c>
      <c r="D292" s="563" t="s">
        <v>6343</v>
      </c>
      <c r="E292" s="575">
        <v>153417.37</v>
      </c>
      <c r="F292" s="563" t="s">
        <v>3039</v>
      </c>
      <c r="G292" s="573" t="s">
        <v>19</v>
      </c>
      <c r="H292" s="573" t="s">
        <v>34</v>
      </c>
      <c r="I292" s="573" t="s">
        <v>2972</v>
      </c>
      <c r="J292" s="573">
        <v>44273</v>
      </c>
      <c r="K292" s="576" t="s">
        <v>3795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6351</v>
      </c>
      <c r="C293" s="405" t="s">
        <v>2922</v>
      </c>
      <c r="D293" s="563" t="s">
        <v>6343</v>
      </c>
      <c r="E293" s="575">
        <v>15000</v>
      </c>
      <c r="F293" s="563" t="s">
        <v>3229</v>
      </c>
      <c r="G293" s="573" t="s">
        <v>2924</v>
      </c>
      <c r="H293" s="573" t="s">
        <v>20</v>
      </c>
      <c r="I293" s="573" t="s">
        <v>2925</v>
      </c>
      <c r="J293" s="573">
        <v>43605</v>
      </c>
      <c r="K293" s="576" t="s">
        <v>3805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6349</v>
      </c>
      <c r="C294" s="405" t="s">
        <v>2922</v>
      </c>
      <c r="D294" s="563" t="s">
        <v>6343</v>
      </c>
      <c r="E294" s="575">
        <v>20000</v>
      </c>
      <c r="F294" s="563" t="s">
        <v>3192</v>
      </c>
      <c r="G294" s="573" t="s">
        <v>2924</v>
      </c>
      <c r="H294" s="573" t="s">
        <v>20</v>
      </c>
      <c r="I294" s="573" t="s">
        <v>2925</v>
      </c>
      <c r="J294" s="573">
        <v>43703</v>
      </c>
      <c r="K294" s="576" t="s">
        <v>4188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6439</v>
      </c>
      <c r="C295" s="563" t="s">
        <v>3785</v>
      </c>
      <c r="D295" s="563" t="s">
        <v>3111</v>
      </c>
      <c r="E295" s="575">
        <v>0</v>
      </c>
      <c r="F295" s="563" t="s">
        <v>4328</v>
      </c>
      <c r="G295" s="563" t="s">
        <v>64</v>
      </c>
      <c r="H295" s="563" t="s">
        <v>20</v>
      </c>
      <c r="I295" s="563" t="s">
        <v>3634</v>
      </c>
      <c r="J295" s="573">
        <v>44126</v>
      </c>
      <c r="K295" s="579" t="s">
        <v>3795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6440</v>
      </c>
      <c r="C296" s="563" t="s">
        <v>2922</v>
      </c>
      <c r="D296" s="563" t="s">
        <v>3111</v>
      </c>
      <c r="E296" s="575"/>
      <c r="F296" s="563" t="s">
        <v>3378</v>
      </c>
      <c r="G296" s="573" t="s">
        <v>19</v>
      </c>
      <c r="H296" s="573" t="s">
        <v>34</v>
      </c>
      <c r="I296" s="573" t="s">
        <v>2972</v>
      </c>
      <c r="J296" s="573">
        <v>44280</v>
      </c>
      <c r="K296" s="576" t="s">
        <v>3805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6441</v>
      </c>
      <c r="C297" s="405" t="s">
        <v>2922</v>
      </c>
      <c r="D297" s="563" t="s">
        <v>929</v>
      </c>
      <c r="E297" s="575">
        <v>200000</v>
      </c>
      <c r="F297" s="563" t="s">
        <v>3462</v>
      </c>
      <c r="G297" s="573" t="s">
        <v>2924</v>
      </c>
      <c r="H297" s="573" t="s">
        <v>20</v>
      </c>
      <c r="I297" s="573" t="s">
        <v>2931</v>
      </c>
      <c r="J297" s="573">
        <v>43861</v>
      </c>
      <c r="K297" s="576" t="s">
        <v>3805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6442</v>
      </c>
      <c r="C298" s="405" t="s">
        <v>3785</v>
      </c>
      <c r="D298" s="563" t="s">
        <v>6343</v>
      </c>
      <c r="E298" s="575">
        <v>328583.39</v>
      </c>
      <c r="F298" s="563" t="s">
        <v>5390</v>
      </c>
      <c r="G298" s="563" t="s">
        <v>64</v>
      </c>
      <c r="H298" s="563" t="s">
        <v>20</v>
      </c>
      <c r="I298" s="563" t="s">
        <v>73</v>
      </c>
      <c r="J298" s="593">
        <v>44134</v>
      </c>
      <c r="K298" s="579" t="s">
        <v>3789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6434</v>
      </c>
      <c r="C299" s="563" t="s">
        <v>2922</v>
      </c>
      <c r="D299" s="563" t="s">
        <v>3111</v>
      </c>
      <c r="E299" s="575">
        <v>222801.29</v>
      </c>
      <c r="F299" s="563" t="s">
        <v>3405</v>
      </c>
      <c r="G299" s="573" t="s">
        <v>2924</v>
      </c>
      <c r="H299" s="573" t="s">
        <v>20</v>
      </c>
      <c r="I299" s="573" t="s">
        <v>2931</v>
      </c>
      <c r="J299" s="573">
        <v>43531</v>
      </c>
      <c r="K299" s="576" t="s">
        <v>4188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6443</v>
      </c>
      <c r="C300" s="563" t="s">
        <v>2922</v>
      </c>
      <c r="D300" s="563" t="s">
        <v>3111</v>
      </c>
      <c r="E300" s="575"/>
      <c r="F300" s="563" t="s">
        <v>3405</v>
      </c>
      <c r="G300" s="573" t="s">
        <v>2924</v>
      </c>
      <c r="H300" s="573" t="s">
        <v>20</v>
      </c>
      <c r="I300" s="573" t="s">
        <v>2931</v>
      </c>
      <c r="J300" s="573">
        <v>43566</v>
      </c>
      <c r="K300" s="576" t="s">
        <v>3805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6444</v>
      </c>
      <c r="C301" s="405" t="s">
        <v>3785</v>
      </c>
      <c r="D301" s="563" t="s">
        <v>6343</v>
      </c>
      <c r="E301" s="575">
        <v>95592.52</v>
      </c>
      <c r="F301" s="563" t="s">
        <v>5087</v>
      </c>
      <c r="G301" s="563" t="s">
        <v>64</v>
      </c>
      <c r="H301" s="563" t="s">
        <v>20</v>
      </c>
      <c r="I301" s="563" t="s">
        <v>6431</v>
      </c>
      <c r="J301" s="593">
        <v>44180</v>
      </c>
      <c r="K301" s="579" t="s">
        <v>3795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6445</v>
      </c>
      <c r="C302" s="563" t="s">
        <v>3785</v>
      </c>
      <c r="D302" s="563" t="s">
        <v>3111</v>
      </c>
      <c r="E302" s="575">
        <v>0</v>
      </c>
      <c r="F302" s="563" t="s">
        <v>5324</v>
      </c>
      <c r="G302" s="563" t="s">
        <v>64</v>
      </c>
      <c r="H302" s="563" t="s">
        <v>20</v>
      </c>
      <c r="I302" s="563" t="s">
        <v>3853</v>
      </c>
      <c r="J302" s="573">
        <v>44215</v>
      </c>
      <c r="K302" s="579" t="s">
        <v>3789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6357</v>
      </c>
      <c r="C303" s="405" t="s">
        <v>2922</v>
      </c>
      <c r="D303" s="563" t="s">
        <v>6343</v>
      </c>
      <c r="E303" s="575">
        <v>3500</v>
      </c>
      <c r="F303" s="563" t="s">
        <v>3237</v>
      </c>
      <c r="G303" s="573" t="s">
        <v>2924</v>
      </c>
      <c r="H303" s="573" t="s">
        <v>20</v>
      </c>
      <c r="I303" s="573" t="s">
        <v>2931</v>
      </c>
      <c r="J303" s="573">
        <v>43559</v>
      </c>
      <c r="K303" s="576" t="s">
        <v>4188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6445</v>
      </c>
      <c r="C304" s="405" t="s">
        <v>3785</v>
      </c>
      <c r="D304" s="563" t="s">
        <v>929</v>
      </c>
      <c r="E304" s="575">
        <v>6000</v>
      </c>
      <c r="F304" s="563" t="s">
        <v>5324</v>
      </c>
      <c r="G304" s="563" t="s">
        <v>64</v>
      </c>
      <c r="H304" s="563" t="s">
        <v>20</v>
      </c>
      <c r="I304" s="563" t="s">
        <v>3853</v>
      </c>
      <c r="J304" s="573">
        <v>44215</v>
      </c>
      <c r="K304" s="579" t="s">
        <v>3789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6349</v>
      </c>
      <c r="C305" s="405" t="s">
        <v>2922</v>
      </c>
      <c r="D305" s="563" t="s">
        <v>6343</v>
      </c>
      <c r="E305" s="575">
        <v>50000</v>
      </c>
      <c r="F305" s="563" t="s">
        <v>3192</v>
      </c>
      <c r="G305" s="573" t="s">
        <v>2924</v>
      </c>
      <c r="H305" s="573" t="s">
        <v>20</v>
      </c>
      <c r="I305" s="573" t="s">
        <v>2925</v>
      </c>
      <c r="J305" s="573">
        <v>43703</v>
      </c>
      <c r="K305" s="576" t="s">
        <v>4188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6446</v>
      </c>
      <c r="C306" s="405" t="s">
        <v>3785</v>
      </c>
      <c r="D306" s="563" t="s">
        <v>6343</v>
      </c>
      <c r="E306" s="575">
        <v>200000</v>
      </c>
      <c r="F306" s="563" t="s">
        <v>5333</v>
      </c>
      <c r="G306" s="563" t="s">
        <v>64</v>
      </c>
      <c r="H306" s="563" t="s">
        <v>20</v>
      </c>
      <c r="I306" s="555" t="s">
        <v>4058</v>
      </c>
      <c r="J306" s="573">
        <v>44203</v>
      </c>
      <c r="K306" s="579" t="s">
        <v>3795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6447</v>
      </c>
      <c r="C307" s="405" t="s">
        <v>3785</v>
      </c>
      <c r="D307" s="563" t="s">
        <v>6343</v>
      </c>
      <c r="E307" s="575">
        <v>7000</v>
      </c>
      <c r="F307" s="563" t="s">
        <v>1357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3795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6448</v>
      </c>
      <c r="C308" s="563" t="s">
        <v>3785</v>
      </c>
      <c r="D308" s="563" t="s">
        <v>3111</v>
      </c>
      <c r="E308" s="575">
        <v>0</v>
      </c>
      <c r="F308" s="563" t="s">
        <v>4044</v>
      </c>
      <c r="G308" s="563" t="s">
        <v>64</v>
      </c>
      <c r="H308" s="563" t="s">
        <v>20</v>
      </c>
      <c r="I308" s="563" t="s">
        <v>3634</v>
      </c>
      <c r="J308" s="573">
        <v>44165</v>
      </c>
      <c r="K308" s="579" t="s">
        <v>3795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6449</v>
      </c>
      <c r="C309" s="405" t="s">
        <v>3785</v>
      </c>
      <c r="D309" s="563" t="s">
        <v>929</v>
      </c>
      <c r="E309" s="575">
        <v>299695.62</v>
      </c>
      <c r="F309" s="563" t="s">
        <v>4357</v>
      </c>
      <c r="G309" s="563" t="s">
        <v>64</v>
      </c>
      <c r="H309" s="563" t="s">
        <v>20</v>
      </c>
      <c r="I309" s="563" t="s">
        <v>73</v>
      </c>
      <c r="J309" s="573">
        <v>44195</v>
      </c>
      <c r="K309" s="579" t="s">
        <v>3805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6345</v>
      </c>
      <c r="C310" s="405" t="s">
        <v>3785</v>
      </c>
      <c r="D310" s="563" t="s">
        <v>929</v>
      </c>
      <c r="E310" s="575">
        <v>203869.45</v>
      </c>
      <c r="F310" s="563" t="s">
        <v>5048</v>
      </c>
      <c r="G310" s="563" t="s">
        <v>2924</v>
      </c>
      <c r="H310" s="563" t="s">
        <v>20</v>
      </c>
      <c r="I310" s="563" t="s">
        <v>2924</v>
      </c>
      <c r="J310" s="573">
        <v>43749</v>
      </c>
      <c r="K310" s="579" t="s">
        <v>4188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6349</v>
      </c>
      <c r="C311" s="405" t="s">
        <v>2922</v>
      </c>
      <c r="D311" s="563" t="s">
        <v>6343</v>
      </c>
      <c r="E311" s="575">
        <v>1000</v>
      </c>
      <c r="F311" s="563" t="s">
        <v>3192</v>
      </c>
      <c r="G311" s="573" t="s">
        <v>2924</v>
      </c>
      <c r="H311" s="573" t="s">
        <v>20</v>
      </c>
      <c r="I311" s="573" t="s">
        <v>2925</v>
      </c>
      <c r="J311" s="573">
        <v>43703</v>
      </c>
      <c r="K311" s="576" t="s">
        <v>4188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6364</v>
      </c>
      <c r="C312" s="405" t="s">
        <v>2922</v>
      </c>
      <c r="D312" s="563" t="s">
        <v>6343</v>
      </c>
      <c r="E312" s="575">
        <v>10000</v>
      </c>
      <c r="F312" s="563" t="s">
        <v>3510</v>
      </c>
      <c r="G312" s="573" t="s">
        <v>2924</v>
      </c>
      <c r="H312" s="573" t="s">
        <v>20</v>
      </c>
      <c r="I312" s="573" t="s">
        <v>2925</v>
      </c>
      <c r="J312" s="573">
        <v>43717</v>
      </c>
      <c r="K312" s="576" t="s">
        <v>4188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6345</v>
      </c>
      <c r="C313" s="563" t="s">
        <v>3785</v>
      </c>
      <c r="D313" s="563" t="s">
        <v>3111</v>
      </c>
      <c r="E313" s="575">
        <v>0</v>
      </c>
      <c r="F313" s="563" t="s">
        <v>5048</v>
      </c>
      <c r="G313" s="563" t="s">
        <v>2924</v>
      </c>
      <c r="H313" s="563" t="s">
        <v>20</v>
      </c>
      <c r="I313" s="563" t="s">
        <v>2924</v>
      </c>
      <c r="J313" s="573">
        <v>43749</v>
      </c>
      <c r="K313" s="579" t="s">
        <v>4188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6362</v>
      </c>
      <c r="C314" s="563" t="s">
        <v>3785</v>
      </c>
      <c r="D314" s="563" t="s">
        <v>3111</v>
      </c>
      <c r="E314" s="575">
        <v>0</v>
      </c>
      <c r="F314" s="563" t="s">
        <v>5111</v>
      </c>
      <c r="G314" s="563" t="s">
        <v>2924</v>
      </c>
      <c r="H314" s="563" t="s">
        <v>20</v>
      </c>
      <c r="I314" s="563" t="s">
        <v>2924</v>
      </c>
      <c r="J314" s="573">
        <v>44225</v>
      </c>
      <c r="K314" s="579" t="s">
        <v>3795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6419</v>
      </c>
      <c r="C315" s="405" t="s">
        <v>2922</v>
      </c>
      <c r="D315" s="563" t="s">
        <v>6343</v>
      </c>
      <c r="E315" s="575">
        <v>29853.439999999999</v>
      </c>
      <c r="F315" s="563" t="s">
        <v>3534</v>
      </c>
      <c r="G315" s="573" t="s">
        <v>2924</v>
      </c>
      <c r="H315" s="573" t="s">
        <v>20</v>
      </c>
      <c r="I315" s="573" t="s">
        <v>2931</v>
      </c>
      <c r="J315" s="573">
        <v>43822</v>
      </c>
      <c r="K315" s="576" t="s">
        <v>3805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6450</v>
      </c>
      <c r="C316" s="405" t="s">
        <v>2922</v>
      </c>
      <c r="D316" s="563" t="s">
        <v>6343</v>
      </c>
      <c r="E316" s="575">
        <v>3500</v>
      </c>
      <c r="F316" s="563" t="s">
        <v>3553</v>
      </c>
      <c r="G316" s="573" t="s">
        <v>19</v>
      </c>
      <c r="H316" s="573" t="s">
        <v>34</v>
      </c>
      <c r="I316" s="573" t="s">
        <v>263</v>
      </c>
      <c r="J316" s="573">
        <v>44273</v>
      </c>
      <c r="K316" s="576" t="s">
        <v>3795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6357</v>
      </c>
      <c r="C317" s="405" t="s">
        <v>2922</v>
      </c>
      <c r="D317" s="563" t="s">
        <v>6343</v>
      </c>
      <c r="E317" s="575">
        <v>193917.59</v>
      </c>
      <c r="F317" s="563" t="s">
        <v>3237</v>
      </c>
      <c r="G317" s="573" t="s">
        <v>2924</v>
      </c>
      <c r="H317" s="573" t="s">
        <v>20</v>
      </c>
      <c r="I317" s="573" t="s">
        <v>2931</v>
      </c>
      <c r="J317" s="573">
        <v>43559</v>
      </c>
      <c r="K317" s="576" t="s">
        <v>4188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6451</v>
      </c>
      <c r="C318" s="405" t="s">
        <v>2922</v>
      </c>
      <c r="D318" s="563" t="s">
        <v>6343</v>
      </c>
      <c r="E318" s="575">
        <v>10000</v>
      </c>
      <c r="F318" s="563" t="s">
        <v>2930</v>
      </c>
      <c r="G318" s="573" t="s">
        <v>2924</v>
      </c>
      <c r="H318" s="573" t="s">
        <v>20</v>
      </c>
      <c r="I318" s="573" t="s">
        <v>2931</v>
      </c>
      <c r="J318" s="573">
        <v>43874</v>
      </c>
      <c r="K318" s="576" t="s">
        <v>3795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6452</v>
      </c>
      <c r="C319" s="563" t="s">
        <v>2922</v>
      </c>
      <c r="D319" s="563" t="s">
        <v>3111</v>
      </c>
      <c r="E319" s="575">
        <v>72.06</v>
      </c>
      <c r="F319" s="563" t="s">
        <v>2982</v>
      </c>
      <c r="G319" s="573" t="s">
        <v>2924</v>
      </c>
      <c r="H319" s="573" t="s">
        <v>20</v>
      </c>
      <c r="I319" s="573" t="s">
        <v>2931</v>
      </c>
      <c r="J319" s="573">
        <v>43685</v>
      </c>
      <c r="K319" s="576" t="s">
        <v>4188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6453</v>
      </c>
      <c r="C320" s="563" t="s">
        <v>2922</v>
      </c>
      <c r="D320" s="563" t="s">
        <v>3111</v>
      </c>
      <c r="E320" s="575">
        <v>295.22000000000003</v>
      </c>
      <c r="F320" s="563" t="s">
        <v>2992</v>
      </c>
      <c r="G320" s="573" t="s">
        <v>19</v>
      </c>
      <c r="H320" s="573" t="s">
        <v>20</v>
      </c>
      <c r="I320" s="573" t="s">
        <v>450</v>
      </c>
      <c r="J320" s="573">
        <v>43382</v>
      </c>
      <c r="K320" s="576" t="s">
        <v>3809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6454</v>
      </c>
      <c r="C321" s="563" t="s">
        <v>2922</v>
      </c>
      <c r="D321" s="563" t="s">
        <v>3111</v>
      </c>
      <c r="E321" s="575">
        <v>47.86</v>
      </c>
      <c r="F321" s="563" t="s">
        <v>3023</v>
      </c>
      <c r="G321" s="573" t="s">
        <v>2924</v>
      </c>
      <c r="H321" s="573" t="s">
        <v>20</v>
      </c>
      <c r="I321" s="573" t="s">
        <v>2925</v>
      </c>
      <c r="J321" s="573">
        <v>43665</v>
      </c>
      <c r="K321" s="576" t="s">
        <v>4188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6428</v>
      </c>
      <c r="C322" s="563" t="s">
        <v>2922</v>
      </c>
      <c r="D322" s="563" t="s">
        <v>3111</v>
      </c>
      <c r="E322" s="575"/>
      <c r="F322" s="563" t="s">
        <v>3248</v>
      </c>
      <c r="G322" s="573" t="s">
        <v>19</v>
      </c>
      <c r="H322" s="573" t="s">
        <v>20</v>
      </c>
      <c r="I322" s="573" t="s">
        <v>3073</v>
      </c>
      <c r="J322" s="573">
        <v>43515</v>
      </c>
      <c r="K322" s="576" t="s">
        <v>3809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6356</v>
      </c>
      <c r="C323" s="563" t="s">
        <v>2922</v>
      </c>
      <c r="D323" s="563" t="s">
        <v>3111</v>
      </c>
      <c r="E323" s="575">
        <v>4170.42</v>
      </c>
      <c r="F323" s="563" t="s">
        <v>3255</v>
      </c>
      <c r="G323" s="573" t="s">
        <v>2924</v>
      </c>
      <c r="H323" s="573" t="s">
        <v>20</v>
      </c>
      <c r="I323" s="573" t="s">
        <v>2931</v>
      </c>
      <c r="J323" s="573">
        <v>43664</v>
      </c>
      <c r="K323" s="576" t="s">
        <v>4188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6455</v>
      </c>
      <c r="C324" s="563" t="s">
        <v>2922</v>
      </c>
      <c r="D324" s="563" t="s">
        <v>3111</v>
      </c>
      <c r="E324" s="575">
        <v>6.32</v>
      </c>
      <c r="F324" s="563" t="s">
        <v>3066</v>
      </c>
      <c r="G324" s="573" t="s">
        <v>2924</v>
      </c>
      <c r="H324" s="573" t="s">
        <v>20</v>
      </c>
      <c r="I324" s="573" t="s">
        <v>2925</v>
      </c>
      <c r="J324" s="573" t="s">
        <v>3638</v>
      </c>
      <c r="K324" s="576" t="s">
        <v>3795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6342</v>
      </c>
      <c r="C325" s="563" t="s">
        <v>2922</v>
      </c>
      <c r="D325" s="563" t="s">
        <v>3111</v>
      </c>
      <c r="E325" s="575">
        <v>242.83</v>
      </c>
      <c r="F325" s="563" t="s">
        <v>3469</v>
      </c>
      <c r="G325" s="573" t="s">
        <v>2924</v>
      </c>
      <c r="H325" s="573" t="s">
        <v>20</v>
      </c>
      <c r="I325" s="573" t="s">
        <v>2925</v>
      </c>
      <c r="J325" s="573">
        <v>43675</v>
      </c>
      <c r="K325" s="576" t="s">
        <v>4188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6402</v>
      </c>
      <c r="C326" s="405" t="s">
        <v>2922</v>
      </c>
      <c r="D326" s="563" t="s">
        <v>929</v>
      </c>
      <c r="E326" s="575">
        <v>57000</v>
      </c>
      <c r="F326" s="563" t="s">
        <v>3374</v>
      </c>
      <c r="G326" s="573" t="s">
        <v>2924</v>
      </c>
      <c r="H326" s="573" t="s">
        <v>20</v>
      </c>
      <c r="I326" s="573" t="s">
        <v>2931</v>
      </c>
      <c r="J326" s="573">
        <v>43622</v>
      </c>
      <c r="K326" s="576" t="s">
        <v>3805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6451</v>
      </c>
      <c r="C327" s="563" t="s">
        <v>2922</v>
      </c>
      <c r="D327" s="563" t="s">
        <v>3111</v>
      </c>
      <c r="E327" s="575">
        <v>299695.62</v>
      </c>
      <c r="F327" s="563" t="s">
        <v>2930</v>
      </c>
      <c r="G327" s="573" t="s">
        <v>2924</v>
      </c>
      <c r="H327" s="573" t="s">
        <v>20</v>
      </c>
      <c r="I327" s="573" t="s">
        <v>2931</v>
      </c>
      <c r="J327" s="573">
        <v>43874</v>
      </c>
      <c r="K327" s="576" t="s">
        <v>3795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6456</v>
      </c>
      <c r="C328" s="563" t="s">
        <v>2922</v>
      </c>
      <c r="D328" s="563" t="s">
        <v>3111</v>
      </c>
      <c r="E328" s="575">
        <v>29853.439999999999</v>
      </c>
      <c r="F328" s="563" t="s">
        <v>2997</v>
      </c>
      <c r="G328" s="573" t="s">
        <v>2924</v>
      </c>
      <c r="H328" s="573" t="s">
        <v>20</v>
      </c>
      <c r="I328" s="573" t="s">
        <v>2925</v>
      </c>
      <c r="J328" s="573">
        <v>43620</v>
      </c>
      <c r="K328" s="576" t="s">
        <v>3805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6457</v>
      </c>
      <c r="C329" s="405" t="s">
        <v>2922</v>
      </c>
      <c r="D329" s="563" t="s">
        <v>6343</v>
      </c>
      <c r="E329" s="575">
        <v>11000</v>
      </c>
      <c r="F329" s="563" t="s">
        <v>3142</v>
      </c>
      <c r="G329" s="573" t="s">
        <v>19</v>
      </c>
      <c r="H329" s="573" t="s">
        <v>34</v>
      </c>
      <c r="I329" s="573" t="s">
        <v>263</v>
      </c>
      <c r="J329" s="573">
        <v>44298</v>
      </c>
      <c r="K329" s="576" t="s">
        <v>3795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6349</v>
      </c>
      <c r="C330" s="405" t="s">
        <v>2922</v>
      </c>
      <c r="D330" s="563" t="s">
        <v>6343</v>
      </c>
      <c r="E330" s="575">
        <v>12000</v>
      </c>
      <c r="F330" s="563" t="s">
        <v>3192</v>
      </c>
      <c r="G330" s="573" t="s">
        <v>2924</v>
      </c>
      <c r="H330" s="573" t="s">
        <v>20</v>
      </c>
      <c r="I330" s="573" t="s">
        <v>2925</v>
      </c>
      <c r="J330" s="573">
        <v>43703</v>
      </c>
      <c r="K330" s="576" t="s">
        <v>4188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6456</v>
      </c>
      <c r="C331" s="405" t="s">
        <v>2922</v>
      </c>
      <c r="D331" s="563" t="s">
        <v>929</v>
      </c>
      <c r="E331" s="575">
        <v>162050.69</v>
      </c>
      <c r="F331" s="563" t="s">
        <v>2997</v>
      </c>
      <c r="G331" s="573" t="s">
        <v>2924</v>
      </c>
      <c r="H331" s="573" t="s">
        <v>20</v>
      </c>
      <c r="I331" s="573" t="s">
        <v>2925</v>
      </c>
      <c r="J331" s="573">
        <v>43620</v>
      </c>
      <c r="K331" s="576" t="s">
        <v>3805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6399</v>
      </c>
      <c r="C332" s="405" t="s">
        <v>3785</v>
      </c>
      <c r="D332" s="563" t="s">
        <v>6343</v>
      </c>
      <c r="E332" s="575">
        <v>5000</v>
      </c>
      <c r="F332" s="563" t="s">
        <v>4476</v>
      </c>
      <c r="G332" s="563" t="s">
        <v>2924</v>
      </c>
      <c r="H332" s="563" t="s">
        <v>20</v>
      </c>
      <c r="I332" s="563" t="s">
        <v>2924</v>
      </c>
      <c r="J332" s="573">
        <v>43901</v>
      </c>
      <c r="K332" s="579" t="s">
        <v>3789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6458</v>
      </c>
      <c r="C333" s="563" t="s">
        <v>3785</v>
      </c>
      <c r="D333" s="563" t="s">
        <v>3111</v>
      </c>
      <c r="E333" s="575">
        <v>0</v>
      </c>
      <c r="F333" s="563" t="s">
        <v>5005</v>
      </c>
      <c r="G333" s="563" t="s">
        <v>64</v>
      </c>
      <c r="H333" s="563" t="s">
        <v>20</v>
      </c>
      <c r="I333" s="563" t="s">
        <v>338</v>
      </c>
      <c r="J333" s="573">
        <v>44183</v>
      </c>
      <c r="K333" s="579" t="s">
        <v>3789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6458</v>
      </c>
      <c r="C334" s="405" t="s">
        <v>3785</v>
      </c>
      <c r="D334" s="563" t="s">
        <v>929</v>
      </c>
      <c r="E334" s="575">
        <v>103154.55</v>
      </c>
      <c r="F334" s="563" t="s">
        <v>5005</v>
      </c>
      <c r="G334" s="563" t="s">
        <v>64</v>
      </c>
      <c r="H334" s="563" t="s">
        <v>20</v>
      </c>
      <c r="I334" s="563" t="s">
        <v>338</v>
      </c>
      <c r="J334" s="573">
        <v>44183</v>
      </c>
      <c r="K334" s="579" t="s">
        <v>3789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6457</v>
      </c>
      <c r="C335" s="405" t="s">
        <v>2922</v>
      </c>
      <c r="D335" s="563" t="s">
        <v>6343</v>
      </c>
      <c r="E335" s="575">
        <v>100000</v>
      </c>
      <c r="F335" s="563" t="s">
        <v>3142</v>
      </c>
      <c r="G335" s="573" t="s">
        <v>19</v>
      </c>
      <c r="H335" s="573" t="s">
        <v>34</v>
      </c>
      <c r="I335" s="573" t="s">
        <v>263</v>
      </c>
      <c r="J335" s="573">
        <v>44298</v>
      </c>
      <c r="K335" s="576" t="s">
        <v>3795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6349</v>
      </c>
      <c r="C336" s="405" t="s">
        <v>2922</v>
      </c>
      <c r="D336" s="563" t="s">
        <v>6343</v>
      </c>
      <c r="E336" s="575">
        <v>9000</v>
      </c>
      <c r="F336" s="563" t="s">
        <v>3192</v>
      </c>
      <c r="G336" s="573" t="s">
        <v>2924</v>
      </c>
      <c r="H336" s="573" t="s">
        <v>20</v>
      </c>
      <c r="I336" s="573" t="s">
        <v>2925</v>
      </c>
      <c r="J336" s="573">
        <v>43703</v>
      </c>
      <c r="K336" s="576" t="s">
        <v>4188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6444</v>
      </c>
      <c r="C337" s="405" t="s">
        <v>3785</v>
      </c>
      <c r="D337" s="563" t="s">
        <v>6343</v>
      </c>
      <c r="E337" s="575">
        <v>5000</v>
      </c>
      <c r="F337" s="563" t="s">
        <v>5087</v>
      </c>
      <c r="G337" s="563" t="s">
        <v>64</v>
      </c>
      <c r="H337" s="563" t="s">
        <v>20</v>
      </c>
      <c r="I337" s="563" t="s">
        <v>4472</v>
      </c>
      <c r="J337" s="573">
        <v>44180</v>
      </c>
      <c r="K337" s="579" t="s">
        <v>3795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6459</v>
      </c>
      <c r="C338" s="563" t="s">
        <v>3785</v>
      </c>
      <c r="D338" s="563" t="s">
        <v>3111</v>
      </c>
      <c r="E338" s="575">
        <v>0</v>
      </c>
      <c r="F338" s="563" t="s">
        <v>4752</v>
      </c>
      <c r="G338" s="563" t="s">
        <v>64</v>
      </c>
      <c r="H338" s="563" t="s">
        <v>2052</v>
      </c>
      <c r="I338" s="563" t="s">
        <v>6253</v>
      </c>
      <c r="J338" s="573">
        <v>44246</v>
      </c>
      <c r="K338" s="579" t="s">
        <v>3789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6351</v>
      </c>
      <c r="C339" s="405" t="s">
        <v>2922</v>
      </c>
      <c r="D339" s="563" t="s">
        <v>6343</v>
      </c>
      <c r="E339" s="575">
        <v>150895.04999999999</v>
      </c>
      <c r="F339" s="563" t="s">
        <v>3229</v>
      </c>
      <c r="G339" s="573" t="s">
        <v>2924</v>
      </c>
      <c r="H339" s="573" t="s">
        <v>20</v>
      </c>
      <c r="I339" s="573" t="s">
        <v>2925</v>
      </c>
      <c r="J339" s="573">
        <v>43605</v>
      </c>
      <c r="K339" s="576" t="s">
        <v>3805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6459</v>
      </c>
      <c r="C340" s="405" t="s">
        <v>3785</v>
      </c>
      <c r="D340" s="563" t="s">
        <v>929</v>
      </c>
      <c r="E340" s="575">
        <v>263682.77</v>
      </c>
      <c r="F340" s="563" t="s">
        <v>4752</v>
      </c>
      <c r="G340" s="563" t="s">
        <v>64</v>
      </c>
      <c r="H340" s="563" t="s">
        <v>2052</v>
      </c>
      <c r="I340" s="563" t="s">
        <v>6253</v>
      </c>
      <c r="J340" s="573">
        <v>44246</v>
      </c>
      <c r="K340" s="579" t="s">
        <v>3789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6357</v>
      </c>
      <c r="C341" s="405" t="s">
        <v>2922</v>
      </c>
      <c r="D341" s="563" t="s">
        <v>6343</v>
      </c>
      <c r="E341" s="575">
        <v>54000</v>
      </c>
      <c r="F341" s="563" t="s">
        <v>3237</v>
      </c>
      <c r="G341" s="573" t="s">
        <v>2924</v>
      </c>
      <c r="H341" s="573" t="s">
        <v>20</v>
      </c>
      <c r="I341" s="573" t="s">
        <v>2931</v>
      </c>
      <c r="J341" s="573">
        <v>43559</v>
      </c>
      <c r="K341" s="576" t="s">
        <v>4188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6460</v>
      </c>
      <c r="C342" s="405" t="s">
        <v>3785</v>
      </c>
      <c r="D342" s="563" t="s">
        <v>929</v>
      </c>
      <c r="E342" s="575">
        <v>10000</v>
      </c>
      <c r="F342" s="563" t="s">
        <v>4022</v>
      </c>
      <c r="G342" s="563" t="s">
        <v>64</v>
      </c>
      <c r="H342" s="563" t="s">
        <v>20</v>
      </c>
      <c r="I342" s="563" t="s">
        <v>3634</v>
      </c>
      <c r="J342" s="573">
        <v>44228</v>
      </c>
      <c r="K342" s="579" t="s">
        <v>3789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6461</v>
      </c>
      <c r="C343" s="405" t="s">
        <v>2922</v>
      </c>
      <c r="D343" s="563" t="s">
        <v>6343</v>
      </c>
      <c r="E343" s="575">
        <v>18500</v>
      </c>
      <c r="F343" s="563" t="s">
        <v>3448</v>
      </c>
      <c r="G343" s="573" t="s">
        <v>19</v>
      </c>
      <c r="H343" s="573" t="s">
        <v>34</v>
      </c>
      <c r="I343" s="573" t="s">
        <v>263</v>
      </c>
      <c r="J343" s="573">
        <v>44279</v>
      </c>
      <c r="K343" s="576" t="s">
        <v>3795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6435</v>
      </c>
      <c r="C344" s="563" t="s">
        <v>2922</v>
      </c>
      <c r="D344" s="563" t="s">
        <v>3111</v>
      </c>
      <c r="E344" s="575">
        <v>19321.39</v>
      </c>
      <c r="F344" s="563" t="s">
        <v>6436</v>
      </c>
      <c r="G344" s="573" t="s">
        <v>19</v>
      </c>
      <c r="H344" s="573" t="s">
        <v>34</v>
      </c>
      <c r="I344" s="573" t="s">
        <v>35</v>
      </c>
      <c r="J344" s="573">
        <v>44278</v>
      </c>
      <c r="K344" s="576" t="s">
        <v>3795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6349</v>
      </c>
      <c r="C345" s="405" t="s">
        <v>2922</v>
      </c>
      <c r="D345" s="563" t="s">
        <v>6343</v>
      </c>
      <c r="E345" s="575">
        <v>103664.69</v>
      </c>
      <c r="F345" s="563" t="s">
        <v>3192</v>
      </c>
      <c r="G345" s="573" t="s">
        <v>2924</v>
      </c>
      <c r="H345" s="573" t="s">
        <v>20</v>
      </c>
      <c r="I345" s="573" t="s">
        <v>2925</v>
      </c>
      <c r="J345" s="573">
        <v>43703</v>
      </c>
      <c r="K345" s="576" t="s">
        <v>4188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6404</v>
      </c>
      <c r="C346" s="405" t="s">
        <v>2922</v>
      </c>
      <c r="D346" s="563" t="s">
        <v>6343</v>
      </c>
      <c r="E346" s="575">
        <v>11000</v>
      </c>
      <c r="F346" s="563" t="s">
        <v>3363</v>
      </c>
      <c r="G346" s="573" t="s">
        <v>2924</v>
      </c>
      <c r="H346" s="573" t="s">
        <v>20</v>
      </c>
      <c r="I346" s="573" t="s">
        <v>2925</v>
      </c>
      <c r="J346" s="573">
        <v>43873</v>
      </c>
      <c r="K346" s="576" t="s">
        <v>3795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6462</v>
      </c>
      <c r="C347" s="563" t="s">
        <v>2922</v>
      </c>
      <c r="D347" s="563" t="s">
        <v>3111</v>
      </c>
      <c r="E347" s="575">
        <v>797.3</v>
      </c>
      <c r="F347" s="563" t="s">
        <v>3399</v>
      </c>
      <c r="G347" s="573" t="s">
        <v>2924</v>
      </c>
      <c r="H347" s="573" t="s">
        <v>20</v>
      </c>
      <c r="I347" s="573" t="s">
        <v>2925</v>
      </c>
      <c r="J347" s="573">
        <v>43710</v>
      </c>
      <c r="K347" s="576" t="s">
        <v>4188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6380</v>
      </c>
      <c r="C348" s="405" t="s">
        <v>2922</v>
      </c>
      <c r="D348" s="563" t="s">
        <v>929</v>
      </c>
      <c r="E348" s="587">
        <v>151479.54999999999</v>
      </c>
      <c r="F348" s="563" t="s">
        <v>3292</v>
      </c>
      <c r="G348" s="573" t="s">
        <v>2924</v>
      </c>
      <c r="H348" s="573" t="s">
        <v>20</v>
      </c>
      <c r="I348" s="573" t="s">
        <v>2925</v>
      </c>
      <c r="J348" s="573">
        <v>43732</v>
      </c>
      <c r="K348" s="576" t="s">
        <v>4188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6463</v>
      </c>
      <c r="C349" s="405" t="s">
        <v>2922</v>
      </c>
      <c r="D349" s="563" t="s">
        <v>929</v>
      </c>
      <c r="E349" s="575">
        <v>405479.42</v>
      </c>
      <c r="F349" s="563" t="s">
        <v>2947</v>
      </c>
      <c r="G349" s="573" t="s">
        <v>2924</v>
      </c>
      <c r="H349" s="573" t="s">
        <v>20</v>
      </c>
      <c r="I349" s="573" t="s">
        <v>2925</v>
      </c>
      <c r="J349" s="573">
        <v>43684</v>
      </c>
      <c r="K349" s="576" t="s">
        <v>4188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6464</v>
      </c>
      <c r="C350" s="405" t="s">
        <v>2922</v>
      </c>
      <c r="D350" s="563" t="s">
        <v>6343</v>
      </c>
      <c r="E350" s="575">
        <v>70000</v>
      </c>
      <c r="F350" s="563" t="s">
        <v>3254</v>
      </c>
      <c r="G350" s="573" t="s">
        <v>19</v>
      </c>
      <c r="H350" s="573" t="s">
        <v>34</v>
      </c>
      <c r="I350" s="573" t="s">
        <v>263</v>
      </c>
      <c r="J350" s="573">
        <v>44278</v>
      </c>
      <c r="K350" s="576" t="s">
        <v>3789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6404</v>
      </c>
      <c r="C351" s="405" t="s">
        <v>2922</v>
      </c>
      <c r="D351" s="563" t="s">
        <v>6343</v>
      </c>
      <c r="E351" s="575">
        <v>15000</v>
      </c>
      <c r="F351" s="563" t="s">
        <v>3363</v>
      </c>
      <c r="G351" s="573" t="s">
        <v>2924</v>
      </c>
      <c r="H351" s="573" t="s">
        <v>20</v>
      </c>
      <c r="I351" s="573" t="s">
        <v>2925</v>
      </c>
      <c r="J351" s="573">
        <v>43873</v>
      </c>
      <c r="K351" s="576" t="s">
        <v>3795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6393</v>
      </c>
      <c r="C352" s="563" t="s">
        <v>2922</v>
      </c>
      <c r="D352" s="563" t="s">
        <v>3111</v>
      </c>
      <c r="E352" s="575">
        <v>13320.06</v>
      </c>
      <c r="F352" s="563" t="s">
        <v>3497</v>
      </c>
      <c r="G352" s="573" t="s">
        <v>2924</v>
      </c>
      <c r="H352" s="573" t="s">
        <v>20</v>
      </c>
      <c r="I352" s="573" t="s">
        <v>2925</v>
      </c>
      <c r="J352" s="573">
        <v>44041</v>
      </c>
      <c r="K352" s="576" t="s">
        <v>3795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6349</v>
      </c>
      <c r="C353" s="405" t="s">
        <v>2922</v>
      </c>
      <c r="D353" s="563" t="s">
        <v>6343</v>
      </c>
      <c r="E353" s="575">
        <v>15000</v>
      </c>
      <c r="F353" s="563" t="s">
        <v>3192</v>
      </c>
      <c r="G353" s="573" t="s">
        <v>2924</v>
      </c>
      <c r="H353" s="573" t="s">
        <v>20</v>
      </c>
      <c r="I353" s="573" t="s">
        <v>2925</v>
      </c>
      <c r="J353" s="573">
        <v>43703</v>
      </c>
      <c r="K353" s="576" t="s">
        <v>4188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6465</v>
      </c>
      <c r="C354" s="405" t="s">
        <v>2922</v>
      </c>
      <c r="D354" s="563" t="s">
        <v>929</v>
      </c>
      <c r="E354" s="575">
        <v>107481.43</v>
      </c>
      <c r="F354" s="563" t="s">
        <v>3079</v>
      </c>
      <c r="G354" s="573" t="s">
        <v>2924</v>
      </c>
      <c r="H354" s="573" t="s">
        <v>20</v>
      </c>
      <c r="I354" s="573" t="s">
        <v>2924</v>
      </c>
      <c r="J354" s="573">
        <v>44118</v>
      </c>
      <c r="K354" s="576" t="s">
        <v>3795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6466</v>
      </c>
      <c r="C355" s="405" t="s">
        <v>2922</v>
      </c>
      <c r="D355" s="563" t="s">
        <v>929</v>
      </c>
      <c r="E355" s="575">
        <v>89000</v>
      </c>
      <c r="F355" s="563" t="s">
        <v>3077</v>
      </c>
      <c r="G355" s="573" t="s">
        <v>2924</v>
      </c>
      <c r="H355" s="573" t="s">
        <v>20</v>
      </c>
      <c r="I355" s="573" t="s">
        <v>2924</v>
      </c>
      <c r="J355" s="573">
        <v>44124</v>
      </c>
      <c r="K355" s="576" t="s">
        <v>3795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6467</v>
      </c>
      <c r="C356" s="405" t="s">
        <v>2922</v>
      </c>
      <c r="D356" s="563" t="s">
        <v>6343</v>
      </c>
      <c r="E356" s="575">
        <v>140003.78</v>
      </c>
      <c r="F356" s="563" t="s">
        <v>2302</v>
      </c>
      <c r="G356" s="573" t="s">
        <v>19</v>
      </c>
      <c r="H356" s="573" t="s">
        <v>34</v>
      </c>
      <c r="I356" s="573" t="s">
        <v>35</v>
      </c>
      <c r="J356" s="573">
        <v>44280</v>
      </c>
      <c r="K356" s="576" t="s">
        <v>3795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6468</v>
      </c>
      <c r="C357" s="405" t="s">
        <v>3785</v>
      </c>
      <c r="D357" s="563" t="s">
        <v>6343</v>
      </c>
      <c r="E357" s="575">
        <v>200000</v>
      </c>
      <c r="F357" s="563" t="s">
        <v>3795</v>
      </c>
      <c r="G357" s="563" t="s">
        <v>64</v>
      </c>
      <c r="H357" s="563" t="s">
        <v>20</v>
      </c>
      <c r="I357" s="563" t="s">
        <v>3634</v>
      </c>
      <c r="J357" s="573">
        <v>44160</v>
      </c>
      <c r="K357" s="579" t="s">
        <v>3795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6469</v>
      </c>
      <c r="C358" s="563" t="s">
        <v>3785</v>
      </c>
      <c r="D358" s="563" t="s">
        <v>3111</v>
      </c>
      <c r="E358" s="575">
        <v>0</v>
      </c>
      <c r="F358" s="563" t="s">
        <v>4589</v>
      </c>
      <c r="G358" s="563" t="s">
        <v>19</v>
      </c>
      <c r="H358" s="563" t="s">
        <v>20</v>
      </c>
      <c r="I358" s="563" t="s">
        <v>450</v>
      </c>
      <c r="J358" s="573">
        <v>43880</v>
      </c>
      <c r="K358" s="579" t="s">
        <v>3809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6457</v>
      </c>
      <c r="C359" s="405" t="s">
        <v>2922</v>
      </c>
      <c r="D359" s="563" t="s">
        <v>6343</v>
      </c>
      <c r="E359" s="575">
        <v>44600</v>
      </c>
      <c r="F359" s="563" t="s">
        <v>3142</v>
      </c>
      <c r="G359" s="573" t="s">
        <v>19</v>
      </c>
      <c r="H359" s="573" t="s">
        <v>34</v>
      </c>
      <c r="I359" s="573" t="s">
        <v>263</v>
      </c>
      <c r="J359" s="573">
        <v>44298</v>
      </c>
      <c r="K359" s="576" t="s">
        <v>3795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6470</v>
      </c>
      <c r="C360" s="405" t="s">
        <v>2922</v>
      </c>
      <c r="D360" s="563" t="s">
        <v>6343</v>
      </c>
      <c r="E360" s="575">
        <v>54600</v>
      </c>
      <c r="F360" s="563" t="s">
        <v>1920</v>
      </c>
      <c r="G360" s="573" t="s">
        <v>19</v>
      </c>
      <c r="H360" s="573" t="s">
        <v>34</v>
      </c>
      <c r="I360" s="573" t="s">
        <v>263</v>
      </c>
      <c r="J360" s="573">
        <v>44287</v>
      </c>
      <c r="K360" s="576" t="s">
        <v>3805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6471</v>
      </c>
      <c r="C361" s="405" t="s">
        <v>2922</v>
      </c>
      <c r="D361" s="563" t="s">
        <v>6343</v>
      </c>
      <c r="E361" s="575">
        <v>11500</v>
      </c>
      <c r="F361" s="563" t="s">
        <v>554</v>
      </c>
      <c r="G361" s="573" t="s">
        <v>19</v>
      </c>
      <c r="H361" s="573" t="s">
        <v>34</v>
      </c>
      <c r="I361" s="573" t="s">
        <v>263</v>
      </c>
      <c r="J361" s="573">
        <v>44333</v>
      </c>
      <c r="K361" s="576" t="s">
        <v>3805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6395</v>
      </c>
      <c r="C362" s="405" t="s">
        <v>2922</v>
      </c>
      <c r="D362" s="563" t="s">
        <v>6343</v>
      </c>
      <c r="E362" s="575">
        <v>98710.87</v>
      </c>
      <c r="F362" s="563" t="s">
        <v>3267</v>
      </c>
      <c r="G362" s="573" t="s">
        <v>2924</v>
      </c>
      <c r="H362" s="573" t="s">
        <v>20</v>
      </c>
      <c r="I362" s="573" t="s">
        <v>2925</v>
      </c>
      <c r="J362" s="573">
        <v>43711</v>
      </c>
      <c r="K362" s="576" t="s">
        <v>4188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6406</v>
      </c>
      <c r="C363" s="405" t="s">
        <v>3785</v>
      </c>
      <c r="D363" s="563" t="s">
        <v>6343</v>
      </c>
      <c r="E363" s="575">
        <v>10000</v>
      </c>
      <c r="F363" s="563" t="s">
        <v>4614</v>
      </c>
      <c r="G363" s="563" t="s">
        <v>2924</v>
      </c>
      <c r="H363" s="563" t="s">
        <v>20</v>
      </c>
      <c r="I363" s="563" t="s">
        <v>2924</v>
      </c>
      <c r="J363" s="595">
        <v>43717</v>
      </c>
      <c r="K363" s="579" t="s">
        <v>4188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6395</v>
      </c>
      <c r="C364" s="405" t="s">
        <v>2922</v>
      </c>
      <c r="D364" s="563" t="s">
        <v>929</v>
      </c>
      <c r="E364" s="575">
        <v>1330000</v>
      </c>
      <c r="F364" s="563" t="s">
        <v>3267</v>
      </c>
      <c r="G364" s="573" t="s">
        <v>2924</v>
      </c>
      <c r="H364" s="573" t="s">
        <v>20</v>
      </c>
      <c r="I364" s="573" t="s">
        <v>2925</v>
      </c>
      <c r="J364" s="573">
        <v>43711</v>
      </c>
      <c r="K364" s="576" t="s">
        <v>4188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6472</v>
      </c>
      <c r="C365" s="405" t="s">
        <v>3785</v>
      </c>
      <c r="D365" s="563" t="s">
        <v>6343</v>
      </c>
      <c r="E365" s="575">
        <v>15000</v>
      </c>
      <c r="F365" s="563" t="s">
        <v>5263</v>
      </c>
      <c r="G365" s="563" t="s">
        <v>19</v>
      </c>
      <c r="H365" s="563" t="s">
        <v>49</v>
      </c>
      <c r="I365" s="563" t="s">
        <v>329</v>
      </c>
      <c r="J365" s="573">
        <v>44291</v>
      </c>
      <c r="K365" s="579" t="s">
        <v>3809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6461</v>
      </c>
      <c r="C366" s="405" t="s">
        <v>2922</v>
      </c>
      <c r="D366" s="563" t="s">
        <v>6343</v>
      </c>
      <c r="E366" s="575">
        <v>10000</v>
      </c>
      <c r="F366" s="563" t="s">
        <v>3448</v>
      </c>
      <c r="G366" s="573" t="s">
        <v>19</v>
      </c>
      <c r="H366" s="573" t="s">
        <v>34</v>
      </c>
      <c r="I366" s="573" t="s">
        <v>263</v>
      </c>
      <c r="J366" s="573">
        <v>44279</v>
      </c>
      <c r="K366" s="576" t="s">
        <v>3795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6473</v>
      </c>
      <c r="C367" s="405" t="s">
        <v>2922</v>
      </c>
      <c r="D367" s="563" t="s">
        <v>6343</v>
      </c>
      <c r="E367" s="575">
        <v>7000</v>
      </c>
      <c r="F367" s="563" t="s">
        <v>3276</v>
      </c>
      <c r="G367" s="573" t="s">
        <v>19</v>
      </c>
      <c r="H367" s="573" t="s">
        <v>34</v>
      </c>
      <c r="I367" s="573" t="s">
        <v>263</v>
      </c>
      <c r="J367" s="573">
        <v>44280</v>
      </c>
      <c r="K367" s="576" t="s">
        <v>3795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6474</v>
      </c>
      <c r="C368" s="405" t="s">
        <v>2922</v>
      </c>
      <c r="D368" s="563" t="s">
        <v>6343</v>
      </c>
      <c r="E368" s="575">
        <v>15000</v>
      </c>
      <c r="F368" s="563" t="s">
        <v>2994</v>
      </c>
      <c r="G368" s="573" t="s">
        <v>19</v>
      </c>
      <c r="H368" s="573" t="s">
        <v>34</v>
      </c>
      <c r="I368" s="573" t="s">
        <v>263</v>
      </c>
      <c r="J368" s="573">
        <v>44295</v>
      </c>
      <c r="K368" s="576" t="s">
        <v>3789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6351</v>
      </c>
      <c r="C369" s="405" t="s">
        <v>2922</v>
      </c>
      <c r="D369" s="563" t="s">
        <v>6343</v>
      </c>
      <c r="E369" s="575">
        <v>10000</v>
      </c>
      <c r="F369" s="563" t="s">
        <v>3229</v>
      </c>
      <c r="G369" s="573" t="s">
        <v>2924</v>
      </c>
      <c r="H369" s="573" t="s">
        <v>20</v>
      </c>
      <c r="I369" s="573" t="s">
        <v>2925</v>
      </c>
      <c r="J369" s="573">
        <v>43605</v>
      </c>
      <c r="K369" s="576" t="s">
        <v>3805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6357</v>
      </c>
      <c r="C370" s="405" t="s">
        <v>2922</v>
      </c>
      <c r="D370" s="563" t="s">
        <v>929</v>
      </c>
      <c r="E370" s="575">
        <v>4300</v>
      </c>
      <c r="F370" s="563" t="s">
        <v>3237</v>
      </c>
      <c r="G370" s="573" t="s">
        <v>2924</v>
      </c>
      <c r="H370" s="573" t="s">
        <v>20</v>
      </c>
      <c r="I370" s="573" t="s">
        <v>2931</v>
      </c>
      <c r="J370" s="573">
        <v>43559</v>
      </c>
      <c r="K370" s="576" t="s">
        <v>4188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6475</v>
      </c>
      <c r="C371" s="405" t="s">
        <v>2922</v>
      </c>
      <c r="D371" s="563" t="s">
        <v>6343</v>
      </c>
      <c r="E371" s="575">
        <v>50000</v>
      </c>
      <c r="F371" s="563" t="s">
        <v>3333</v>
      </c>
      <c r="G371" s="573" t="s">
        <v>19</v>
      </c>
      <c r="H371" s="573" t="s">
        <v>34</v>
      </c>
      <c r="I371" s="573" t="s">
        <v>263</v>
      </c>
      <c r="J371" s="573">
        <v>44322</v>
      </c>
      <c r="K371" s="576" t="s">
        <v>3795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6476</v>
      </c>
      <c r="C372" s="405" t="s">
        <v>2922</v>
      </c>
      <c r="D372" s="563" t="s">
        <v>6343</v>
      </c>
      <c r="E372" s="575">
        <v>0</v>
      </c>
      <c r="F372" s="563" t="s">
        <v>3239</v>
      </c>
      <c r="G372" s="573" t="s">
        <v>19</v>
      </c>
      <c r="H372" s="573" t="s">
        <v>34</v>
      </c>
      <c r="I372" s="573" t="s">
        <v>2972</v>
      </c>
      <c r="J372" s="573">
        <v>44266</v>
      </c>
      <c r="K372" s="576" t="s">
        <v>3805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6349</v>
      </c>
      <c r="C373" s="405" t="s">
        <v>2922</v>
      </c>
      <c r="D373" s="563" t="s">
        <v>6343</v>
      </c>
      <c r="E373" s="575">
        <v>40000</v>
      </c>
      <c r="F373" s="563" t="s">
        <v>3192</v>
      </c>
      <c r="G373" s="573" t="s">
        <v>2924</v>
      </c>
      <c r="H373" s="573" t="s">
        <v>20</v>
      </c>
      <c r="I373" s="573" t="s">
        <v>2925</v>
      </c>
      <c r="J373" s="573">
        <v>43703</v>
      </c>
      <c r="K373" s="576" t="s">
        <v>4188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6357</v>
      </c>
      <c r="C374" s="405" t="s">
        <v>2922</v>
      </c>
      <c r="D374" s="563" t="s">
        <v>6343</v>
      </c>
      <c r="E374" s="575">
        <v>17000</v>
      </c>
      <c r="F374" s="563" t="s">
        <v>3237</v>
      </c>
      <c r="G374" s="573" t="s">
        <v>2924</v>
      </c>
      <c r="H374" s="573" t="s">
        <v>20</v>
      </c>
      <c r="I374" s="573" t="s">
        <v>2931</v>
      </c>
      <c r="J374" s="573">
        <v>43559</v>
      </c>
      <c r="K374" s="576" t="s">
        <v>4188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6475</v>
      </c>
      <c r="C375" s="405" t="s">
        <v>2922</v>
      </c>
      <c r="D375" s="563" t="s">
        <v>6343</v>
      </c>
      <c r="E375" s="575">
        <v>40000</v>
      </c>
      <c r="F375" s="563" t="s">
        <v>3333</v>
      </c>
      <c r="G375" s="573" t="s">
        <v>19</v>
      </c>
      <c r="H375" s="573" t="s">
        <v>34</v>
      </c>
      <c r="I375" s="573" t="s">
        <v>263</v>
      </c>
      <c r="J375" s="573">
        <v>44322</v>
      </c>
      <c r="K375" s="576" t="s">
        <v>3795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6477</v>
      </c>
      <c r="C376" s="405" t="s">
        <v>2922</v>
      </c>
      <c r="D376" s="563" t="s">
        <v>6343</v>
      </c>
      <c r="E376" s="575">
        <v>150000</v>
      </c>
      <c r="F376" s="563" t="s">
        <v>3466</v>
      </c>
      <c r="G376" s="573" t="s">
        <v>19</v>
      </c>
      <c r="H376" s="573" t="s">
        <v>34</v>
      </c>
      <c r="I376" s="573" t="s">
        <v>263</v>
      </c>
      <c r="J376" s="573">
        <v>44319</v>
      </c>
      <c r="K376" s="576" t="s">
        <v>3795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6351</v>
      </c>
      <c r="C377" s="405" t="s">
        <v>2922</v>
      </c>
      <c r="D377" s="563" t="s">
        <v>6343</v>
      </c>
      <c r="E377" s="575">
        <v>280000</v>
      </c>
      <c r="F377" s="563" t="s">
        <v>3229</v>
      </c>
      <c r="G377" s="573" t="s">
        <v>2924</v>
      </c>
      <c r="H377" s="573" t="s">
        <v>20</v>
      </c>
      <c r="I377" s="573" t="s">
        <v>2925</v>
      </c>
      <c r="J377" s="573">
        <v>43605</v>
      </c>
      <c r="K377" s="576" t="s">
        <v>3805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6478</v>
      </c>
      <c r="C378" s="405" t="s">
        <v>2922</v>
      </c>
      <c r="D378" s="563" t="s">
        <v>6343</v>
      </c>
      <c r="E378" s="575">
        <v>2000</v>
      </c>
      <c r="F378" s="563" t="s">
        <v>2474</v>
      </c>
      <c r="G378" s="573" t="s">
        <v>19</v>
      </c>
      <c r="H378" s="573" t="s">
        <v>34</v>
      </c>
      <c r="I378" s="573" t="s">
        <v>35</v>
      </c>
      <c r="J378" s="573">
        <v>44280</v>
      </c>
      <c r="K378" s="576" t="s">
        <v>3789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3617</v>
      </c>
      <c r="C379" s="405" t="s">
        <v>3607</v>
      </c>
      <c r="D379" s="563" t="s">
        <v>929</v>
      </c>
      <c r="E379" s="575">
        <v>57300</v>
      </c>
      <c r="F379" s="563" t="s">
        <v>3616</v>
      </c>
      <c r="G379" s="573" t="s">
        <v>19</v>
      </c>
      <c r="H379" s="573" t="s">
        <v>20</v>
      </c>
      <c r="I379" s="573" t="s">
        <v>3618</v>
      </c>
      <c r="J379" s="573">
        <v>43759</v>
      </c>
      <c r="K379" s="576" t="s">
        <v>5219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6479</v>
      </c>
      <c r="C380" s="405" t="s">
        <v>2922</v>
      </c>
      <c r="D380" s="563" t="s">
        <v>6343</v>
      </c>
      <c r="E380" s="575">
        <v>13000</v>
      </c>
      <c r="F380" s="563" t="s">
        <v>1936</v>
      </c>
      <c r="G380" s="573" t="s">
        <v>19</v>
      </c>
      <c r="H380" s="573" t="s">
        <v>34</v>
      </c>
      <c r="I380" s="573" t="s">
        <v>35</v>
      </c>
      <c r="J380" s="573">
        <v>44322</v>
      </c>
      <c r="K380" s="576" t="s">
        <v>3795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6444</v>
      </c>
      <c r="C381" s="405" t="s">
        <v>3785</v>
      </c>
      <c r="D381" s="563" t="s">
        <v>6343</v>
      </c>
      <c r="E381" s="575">
        <v>50000</v>
      </c>
      <c r="F381" s="563" t="s">
        <v>5087</v>
      </c>
      <c r="G381" s="563" t="s">
        <v>64</v>
      </c>
      <c r="H381" s="563" t="s">
        <v>20</v>
      </c>
      <c r="I381" s="563" t="s">
        <v>4472</v>
      </c>
      <c r="J381" s="593">
        <v>44180</v>
      </c>
      <c r="K381" s="579" t="s">
        <v>3795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6410</v>
      </c>
      <c r="C382" s="405" t="s">
        <v>2922</v>
      </c>
      <c r="D382" s="563" t="s">
        <v>6343</v>
      </c>
      <c r="E382" s="575">
        <v>40000</v>
      </c>
      <c r="F382" s="563" t="s">
        <v>860</v>
      </c>
      <c r="G382" s="573" t="s">
        <v>19</v>
      </c>
      <c r="H382" s="573" t="s">
        <v>34</v>
      </c>
      <c r="I382" s="573" t="s">
        <v>35</v>
      </c>
      <c r="J382" s="573">
        <v>44321</v>
      </c>
      <c r="K382" s="576" t="s">
        <v>3795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6479</v>
      </c>
      <c r="C383" s="405" t="s">
        <v>2922</v>
      </c>
      <c r="D383" s="563" t="s">
        <v>6343</v>
      </c>
      <c r="E383" s="575">
        <v>10000</v>
      </c>
      <c r="F383" s="563" t="s">
        <v>1936</v>
      </c>
      <c r="G383" s="573" t="s">
        <v>19</v>
      </c>
      <c r="H383" s="573" t="s">
        <v>34</v>
      </c>
      <c r="I383" s="573" t="s">
        <v>35</v>
      </c>
      <c r="J383" s="573">
        <v>44322</v>
      </c>
      <c r="K383" s="576" t="s">
        <v>3795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6480</v>
      </c>
      <c r="C384" s="405" t="s">
        <v>2922</v>
      </c>
      <c r="D384" s="563" t="s">
        <v>6343</v>
      </c>
      <c r="E384" s="575">
        <v>31306.959999999999</v>
      </c>
      <c r="F384" s="563" t="s">
        <v>3081</v>
      </c>
      <c r="G384" s="573" t="s">
        <v>19</v>
      </c>
      <c r="H384" s="573" t="s">
        <v>34</v>
      </c>
      <c r="I384" s="573" t="s">
        <v>35</v>
      </c>
      <c r="J384" s="573">
        <v>44328</v>
      </c>
      <c r="K384" s="576" t="s">
        <v>3795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6481</v>
      </c>
      <c r="C385" s="405" t="s">
        <v>2922</v>
      </c>
      <c r="D385" s="563" t="s">
        <v>6343</v>
      </c>
      <c r="E385" s="575">
        <v>9000</v>
      </c>
      <c r="F385" s="563" t="s">
        <v>3034</v>
      </c>
      <c r="G385" s="573" t="s">
        <v>19</v>
      </c>
      <c r="H385" s="573" t="s">
        <v>34</v>
      </c>
      <c r="I385" s="573" t="s">
        <v>2972</v>
      </c>
      <c r="J385" s="573">
        <v>44260</v>
      </c>
      <c r="K385" s="576" t="s">
        <v>3795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6370</v>
      </c>
      <c r="C386" s="405" t="s">
        <v>2922</v>
      </c>
      <c r="D386" s="563" t="s">
        <v>6343</v>
      </c>
      <c r="E386" s="575">
        <v>40000</v>
      </c>
      <c r="F386" s="563" t="s">
        <v>3350</v>
      </c>
      <c r="G386" s="573" t="s">
        <v>2924</v>
      </c>
      <c r="H386" s="573" t="s">
        <v>20</v>
      </c>
      <c r="I386" s="573" t="s">
        <v>2925</v>
      </c>
      <c r="J386" s="573">
        <v>43564</v>
      </c>
      <c r="K386" s="576" t="s">
        <v>3809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6482</v>
      </c>
      <c r="C387" s="405" t="s">
        <v>3785</v>
      </c>
      <c r="D387" s="563" t="s">
        <v>6343</v>
      </c>
      <c r="E387" s="575">
        <v>506343.93</v>
      </c>
      <c r="F387" s="563" t="s">
        <v>3935</v>
      </c>
      <c r="G387" s="563" t="s">
        <v>19</v>
      </c>
      <c r="H387" s="563" t="s">
        <v>49</v>
      </c>
      <c r="I387" s="563" t="s">
        <v>329</v>
      </c>
      <c r="J387" s="596">
        <v>44298</v>
      </c>
      <c r="K387" s="579" t="s">
        <v>3805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6483</v>
      </c>
      <c r="C388" s="405" t="s">
        <v>2922</v>
      </c>
      <c r="D388" s="563" t="s">
        <v>6343</v>
      </c>
      <c r="E388" s="575">
        <v>5000</v>
      </c>
      <c r="F388" s="563" t="s">
        <v>3201</v>
      </c>
      <c r="G388" s="573" t="s">
        <v>2924</v>
      </c>
      <c r="H388" s="573" t="s">
        <v>20</v>
      </c>
      <c r="I388" s="573" t="s">
        <v>2931</v>
      </c>
      <c r="J388" s="573">
        <v>43752</v>
      </c>
      <c r="K388" s="576" t="s">
        <v>3795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6370</v>
      </c>
      <c r="C389" s="405" t="s">
        <v>2922</v>
      </c>
      <c r="D389" s="563" t="s">
        <v>6343</v>
      </c>
      <c r="E389" s="575">
        <v>50000</v>
      </c>
      <c r="F389" s="563" t="s">
        <v>3350</v>
      </c>
      <c r="G389" s="573" t="s">
        <v>2924</v>
      </c>
      <c r="H389" s="573" t="s">
        <v>20</v>
      </c>
      <c r="I389" s="573" t="s">
        <v>2925</v>
      </c>
      <c r="J389" s="573">
        <v>43564</v>
      </c>
      <c r="K389" s="576" t="s">
        <v>3809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6411</v>
      </c>
      <c r="C390" s="405" t="s">
        <v>2922</v>
      </c>
      <c r="D390" s="563" t="s">
        <v>6343</v>
      </c>
      <c r="E390" s="575">
        <v>15000</v>
      </c>
      <c r="F390" s="563" t="s">
        <v>3258</v>
      </c>
      <c r="G390" s="573" t="s">
        <v>19</v>
      </c>
      <c r="H390" s="573" t="s">
        <v>34</v>
      </c>
      <c r="I390" s="573" t="s">
        <v>35</v>
      </c>
      <c r="J390" s="573">
        <v>44295</v>
      </c>
      <c r="K390" s="576" t="s">
        <v>3802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6484</v>
      </c>
      <c r="C391" s="405" t="s">
        <v>2922</v>
      </c>
      <c r="D391" s="563" t="s">
        <v>929</v>
      </c>
      <c r="E391" s="575">
        <v>30000</v>
      </c>
      <c r="F391" s="563" t="s">
        <v>3346</v>
      </c>
      <c r="G391" s="573" t="s">
        <v>2924</v>
      </c>
      <c r="H391" s="573" t="s">
        <v>20</v>
      </c>
      <c r="I391" s="573" t="s">
        <v>2924</v>
      </c>
      <c r="J391" s="573">
        <v>44036</v>
      </c>
      <c r="K391" s="576" t="s">
        <v>3805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6349</v>
      </c>
      <c r="C392" s="405" t="s">
        <v>2922</v>
      </c>
      <c r="D392" s="563" t="s">
        <v>6343</v>
      </c>
      <c r="E392" s="575">
        <v>600000</v>
      </c>
      <c r="F392" s="563" t="s">
        <v>3192</v>
      </c>
      <c r="G392" s="573" t="s">
        <v>2924</v>
      </c>
      <c r="H392" s="573" t="s">
        <v>20</v>
      </c>
      <c r="I392" s="573" t="s">
        <v>2925</v>
      </c>
      <c r="J392" s="573">
        <v>43703</v>
      </c>
      <c r="K392" s="576" t="s">
        <v>4188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6442</v>
      </c>
      <c r="C393" s="405" t="s">
        <v>3785</v>
      </c>
      <c r="D393" s="563" t="s">
        <v>6343</v>
      </c>
      <c r="E393" s="575">
        <v>40000</v>
      </c>
      <c r="F393" s="563" t="s">
        <v>5390</v>
      </c>
      <c r="G393" s="563" t="s">
        <v>64</v>
      </c>
      <c r="H393" s="563" t="s">
        <v>20</v>
      </c>
      <c r="I393" s="563" t="s">
        <v>73</v>
      </c>
      <c r="J393" s="573">
        <v>44134</v>
      </c>
      <c r="K393" s="579" t="s">
        <v>3789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6485</v>
      </c>
      <c r="C394" s="405" t="s">
        <v>3785</v>
      </c>
      <c r="D394" s="563" t="s">
        <v>929</v>
      </c>
      <c r="E394" s="575">
        <v>15000</v>
      </c>
      <c r="F394" s="563" t="s">
        <v>4236</v>
      </c>
      <c r="G394" s="563" t="s">
        <v>64</v>
      </c>
      <c r="H394" s="563" t="s">
        <v>20</v>
      </c>
      <c r="I394" s="563" t="s">
        <v>73</v>
      </c>
      <c r="J394" s="573">
        <v>44194</v>
      </c>
      <c r="K394" s="579" t="s">
        <v>3795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6349</v>
      </c>
      <c r="C395" s="405" t="s">
        <v>2922</v>
      </c>
      <c r="D395" s="563" t="s">
        <v>6343</v>
      </c>
      <c r="E395" s="575">
        <v>100000</v>
      </c>
      <c r="F395" s="563" t="s">
        <v>3192</v>
      </c>
      <c r="G395" s="573" t="s">
        <v>2924</v>
      </c>
      <c r="H395" s="573" t="s">
        <v>20</v>
      </c>
      <c r="I395" s="573" t="s">
        <v>2925</v>
      </c>
      <c r="J395" s="573">
        <v>43703</v>
      </c>
      <c r="K395" s="576" t="s">
        <v>4188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6486</v>
      </c>
      <c r="C396" s="405" t="s">
        <v>2922</v>
      </c>
      <c r="D396" s="563" t="s">
        <v>6343</v>
      </c>
      <c r="E396" s="575">
        <v>5000</v>
      </c>
      <c r="F396" s="563" t="s">
        <v>2944</v>
      </c>
      <c r="G396" s="573" t="s">
        <v>2924</v>
      </c>
      <c r="H396" s="573" t="s">
        <v>20</v>
      </c>
      <c r="I396" s="573" t="s">
        <v>2925</v>
      </c>
      <c r="J396" s="573">
        <v>43753</v>
      </c>
      <c r="K396" s="576" t="s">
        <v>3795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6475</v>
      </c>
      <c r="C397" s="405" t="s">
        <v>2922</v>
      </c>
      <c r="D397" s="563" t="s">
        <v>6343</v>
      </c>
      <c r="E397" s="575">
        <v>312377.96000000002</v>
      </c>
      <c r="F397" s="563" t="s">
        <v>3333</v>
      </c>
      <c r="G397" s="573" t="s">
        <v>19</v>
      </c>
      <c r="H397" s="573" t="s">
        <v>34</v>
      </c>
      <c r="I397" s="573" t="s">
        <v>263</v>
      </c>
      <c r="J397" s="573">
        <v>44322</v>
      </c>
      <c r="K397" s="576" t="s">
        <v>3795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6487</v>
      </c>
      <c r="C398" s="405" t="s">
        <v>2922</v>
      </c>
      <c r="D398" s="563" t="s">
        <v>6343</v>
      </c>
      <c r="E398" s="575">
        <v>15000</v>
      </c>
      <c r="F398" s="563" t="s">
        <v>1324</v>
      </c>
      <c r="G398" s="573" t="s">
        <v>19</v>
      </c>
      <c r="H398" s="573" t="s">
        <v>34</v>
      </c>
      <c r="I398" s="573" t="s">
        <v>35</v>
      </c>
      <c r="J398" s="573">
        <v>44319</v>
      </c>
      <c r="K398" s="576" t="s">
        <v>3795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6488</v>
      </c>
      <c r="C399" s="405" t="s">
        <v>3785</v>
      </c>
      <c r="D399" s="563" t="s">
        <v>6343</v>
      </c>
      <c r="E399" s="575">
        <v>15000</v>
      </c>
      <c r="F399" s="563" t="s">
        <v>4955</v>
      </c>
      <c r="G399" s="563" t="s">
        <v>64</v>
      </c>
      <c r="H399" s="563" t="s">
        <v>20</v>
      </c>
      <c r="I399" s="563" t="s">
        <v>3634</v>
      </c>
      <c r="J399" s="573">
        <v>44090</v>
      </c>
      <c r="K399" s="579" t="s">
        <v>3805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6370</v>
      </c>
      <c r="C400" s="405" t="s">
        <v>2922</v>
      </c>
      <c r="D400" s="563" t="s">
        <v>6343</v>
      </c>
      <c r="E400" s="575">
        <v>40000</v>
      </c>
      <c r="F400" s="563" t="s">
        <v>3350</v>
      </c>
      <c r="G400" s="573" t="s">
        <v>2924</v>
      </c>
      <c r="H400" s="573" t="s">
        <v>20</v>
      </c>
      <c r="I400" s="573" t="s">
        <v>2925</v>
      </c>
      <c r="J400" s="573">
        <v>43564</v>
      </c>
      <c r="K400" s="576" t="s">
        <v>3809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6475</v>
      </c>
      <c r="C401" s="405" t="s">
        <v>2922</v>
      </c>
      <c r="D401" s="563" t="s">
        <v>6343</v>
      </c>
      <c r="E401" s="575">
        <v>11500</v>
      </c>
      <c r="F401" s="563" t="s">
        <v>3333</v>
      </c>
      <c r="G401" s="573" t="s">
        <v>19</v>
      </c>
      <c r="H401" s="573" t="s">
        <v>34</v>
      </c>
      <c r="I401" s="573" t="s">
        <v>263</v>
      </c>
      <c r="J401" s="573">
        <v>44322</v>
      </c>
      <c r="K401" s="576" t="s">
        <v>3795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6474</v>
      </c>
      <c r="C402" s="405" t="s">
        <v>2922</v>
      </c>
      <c r="D402" s="563" t="s">
        <v>6343</v>
      </c>
      <c r="E402" s="575">
        <v>100000</v>
      </c>
      <c r="F402" s="563" t="s">
        <v>2994</v>
      </c>
      <c r="G402" s="573" t="s">
        <v>19</v>
      </c>
      <c r="H402" s="573" t="s">
        <v>34</v>
      </c>
      <c r="I402" s="573" t="s">
        <v>263</v>
      </c>
      <c r="J402" s="573">
        <v>44295</v>
      </c>
      <c r="K402" s="576" t="s">
        <v>3789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6365</v>
      </c>
      <c r="C403" s="405" t="s">
        <v>2922</v>
      </c>
      <c r="D403" s="563" t="s">
        <v>6343</v>
      </c>
      <c r="E403" s="575">
        <v>100000</v>
      </c>
      <c r="F403" s="563" t="s">
        <v>3446</v>
      </c>
      <c r="G403" s="573" t="s">
        <v>2924</v>
      </c>
      <c r="H403" s="573" t="s">
        <v>20</v>
      </c>
      <c r="I403" s="573" t="s">
        <v>2925</v>
      </c>
      <c r="J403" s="573">
        <v>43894</v>
      </c>
      <c r="K403" s="576" t="s">
        <v>3805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6489</v>
      </c>
      <c r="C404" s="405" t="s">
        <v>3785</v>
      </c>
      <c r="D404" s="563" t="s">
        <v>929</v>
      </c>
      <c r="E404" s="575">
        <v>7000</v>
      </c>
      <c r="F404" s="563" t="s">
        <v>4238</v>
      </c>
      <c r="G404" s="563" t="s">
        <v>19</v>
      </c>
      <c r="H404" s="563" t="s">
        <v>20</v>
      </c>
      <c r="I404" s="563" t="s">
        <v>3793</v>
      </c>
      <c r="J404" s="573">
        <v>44075</v>
      </c>
      <c r="K404" s="579" t="s">
        <v>3795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6360</v>
      </c>
      <c r="C405" s="563" t="s">
        <v>3785</v>
      </c>
      <c r="D405" s="563" t="s">
        <v>3111</v>
      </c>
      <c r="E405" s="575">
        <v>0</v>
      </c>
      <c r="F405" s="563" t="s">
        <v>4679</v>
      </c>
      <c r="G405" s="563" t="s">
        <v>2924</v>
      </c>
      <c r="H405" s="563" t="s">
        <v>20</v>
      </c>
      <c r="I405" s="563" t="s">
        <v>2924</v>
      </c>
      <c r="J405" s="573">
        <v>43872</v>
      </c>
      <c r="K405" s="579" t="s">
        <v>3795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6477</v>
      </c>
      <c r="C406" s="405" t="s">
        <v>2922</v>
      </c>
      <c r="D406" s="563" t="s">
        <v>6343</v>
      </c>
      <c r="E406" s="575">
        <v>30000</v>
      </c>
      <c r="F406" s="563" t="s">
        <v>3466</v>
      </c>
      <c r="G406" s="573" t="s">
        <v>19</v>
      </c>
      <c r="H406" s="573" t="s">
        <v>34</v>
      </c>
      <c r="I406" s="573" t="s">
        <v>263</v>
      </c>
      <c r="J406" s="573">
        <v>44319</v>
      </c>
      <c r="K406" s="576" t="s">
        <v>3795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6490</v>
      </c>
      <c r="C407" s="405" t="s">
        <v>3785</v>
      </c>
      <c r="D407" s="563" t="s">
        <v>6343</v>
      </c>
      <c r="E407" s="575">
        <v>10000</v>
      </c>
      <c r="F407" s="563" t="s">
        <v>1185</v>
      </c>
      <c r="G407" s="563" t="s">
        <v>64</v>
      </c>
      <c r="H407" s="563" t="s">
        <v>20</v>
      </c>
      <c r="I407" s="563" t="s">
        <v>4104</v>
      </c>
      <c r="J407" s="573">
        <v>44145</v>
      </c>
      <c r="K407" s="579" t="s">
        <v>3789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6491</v>
      </c>
      <c r="C408" s="405" t="s">
        <v>3785</v>
      </c>
      <c r="D408" s="563" t="s">
        <v>6343</v>
      </c>
      <c r="E408" s="575">
        <v>150000</v>
      </c>
      <c r="F408" s="563" t="s">
        <v>4982</v>
      </c>
      <c r="G408" s="563" t="s">
        <v>19</v>
      </c>
      <c r="H408" s="563" t="s">
        <v>49</v>
      </c>
      <c r="I408" s="563" t="s">
        <v>329</v>
      </c>
      <c r="J408" s="573">
        <v>44349</v>
      </c>
      <c r="K408" s="579" t="s">
        <v>4010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6351</v>
      </c>
      <c r="C409" s="405" t="s">
        <v>2922</v>
      </c>
      <c r="D409" s="563" t="s">
        <v>6343</v>
      </c>
      <c r="E409" s="575">
        <v>200000</v>
      </c>
      <c r="F409" s="563" t="s">
        <v>3229</v>
      </c>
      <c r="G409" s="573" t="s">
        <v>2924</v>
      </c>
      <c r="H409" s="573" t="s">
        <v>20</v>
      </c>
      <c r="I409" s="573" t="s">
        <v>2925</v>
      </c>
      <c r="J409" s="573">
        <v>43605</v>
      </c>
      <c r="K409" s="576" t="s">
        <v>3805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6461</v>
      </c>
      <c r="C410" s="405" t="s">
        <v>2922</v>
      </c>
      <c r="D410" s="563" t="s">
        <v>6343</v>
      </c>
      <c r="E410" s="575">
        <v>60000</v>
      </c>
      <c r="F410" s="563" t="s">
        <v>3448</v>
      </c>
      <c r="G410" s="573" t="s">
        <v>19</v>
      </c>
      <c r="H410" s="573" t="s">
        <v>34</v>
      </c>
      <c r="I410" s="573" t="s">
        <v>263</v>
      </c>
      <c r="J410" s="573">
        <v>44279</v>
      </c>
      <c r="K410" s="576" t="s">
        <v>3795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6492</v>
      </c>
      <c r="C411" s="405" t="s">
        <v>3785</v>
      </c>
      <c r="D411" s="563" t="s">
        <v>6343</v>
      </c>
      <c r="E411" s="575">
        <v>30000</v>
      </c>
      <c r="F411" s="563" t="s">
        <v>3871</v>
      </c>
      <c r="G411" s="563" t="s">
        <v>64</v>
      </c>
      <c r="H411" s="563" t="s">
        <v>20</v>
      </c>
      <c r="I411" s="556" t="s">
        <v>3872</v>
      </c>
      <c r="J411" s="573">
        <v>44180</v>
      </c>
      <c r="K411" s="579" t="s">
        <v>3805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6493</v>
      </c>
      <c r="C412" s="563" t="s">
        <v>2922</v>
      </c>
      <c r="D412" s="563" t="s">
        <v>3111</v>
      </c>
      <c r="E412" s="575">
        <v>373842.57</v>
      </c>
      <c r="F412" s="563" t="s">
        <v>3137</v>
      </c>
      <c r="G412" s="573" t="s">
        <v>2990</v>
      </c>
      <c r="H412" s="573" t="s">
        <v>20</v>
      </c>
      <c r="I412" s="591" t="s">
        <v>2990</v>
      </c>
      <c r="J412" s="573">
        <v>43829</v>
      </c>
      <c r="K412" s="576" t="s">
        <v>3809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6404</v>
      </c>
      <c r="C413" s="405" t="s">
        <v>2922</v>
      </c>
      <c r="D413" s="563" t="s">
        <v>6343</v>
      </c>
      <c r="E413" s="575">
        <v>8000</v>
      </c>
      <c r="F413" s="563" t="s">
        <v>3363</v>
      </c>
      <c r="G413" s="573" t="s">
        <v>2924</v>
      </c>
      <c r="H413" s="573" t="s">
        <v>20</v>
      </c>
      <c r="I413" s="573" t="s">
        <v>2925</v>
      </c>
      <c r="J413" s="573">
        <v>43873</v>
      </c>
      <c r="K413" s="576" t="s">
        <v>3795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6349</v>
      </c>
      <c r="C414" s="405" t="s">
        <v>2922</v>
      </c>
      <c r="D414" s="563" t="s">
        <v>6343</v>
      </c>
      <c r="E414" s="575">
        <v>504274.77</v>
      </c>
      <c r="F414" s="563" t="s">
        <v>3192</v>
      </c>
      <c r="G414" s="573" t="s">
        <v>2924</v>
      </c>
      <c r="H414" s="573" t="s">
        <v>20</v>
      </c>
      <c r="I414" s="573" t="s">
        <v>2925</v>
      </c>
      <c r="J414" s="573">
        <v>43703</v>
      </c>
      <c r="K414" s="576" t="s">
        <v>4188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6349</v>
      </c>
      <c r="C415" s="405" t="s">
        <v>2922</v>
      </c>
      <c r="D415" s="563" t="s">
        <v>6343</v>
      </c>
      <c r="E415" s="575">
        <v>150000</v>
      </c>
      <c r="F415" s="563" t="s">
        <v>3192</v>
      </c>
      <c r="G415" s="573" t="s">
        <v>2924</v>
      </c>
      <c r="H415" s="573" t="s">
        <v>20</v>
      </c>
      <c r="I415" s="573" t="s">
        <v>2925</v>
      </c>
      <c r="J415" s="573">
        <v>43703</v>
      </c>
      <c r="K415" s="576" t="s">
        <v>4188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6479</v>
      </c>
      <c r="C416" s="405" t="s">
        <v>2922</v>
      </c>
      <c r="D416" s="563" t="s">
        <v>6343</v>
      </c>
      <c r="E416" s="575">
        <v>399197.6</v>
      </c>
      <c r="F416" s="563" t="s">
        <v>1936</v>
      </c>
      <c r="G416" s="573" t="s">
        <v>19</v>
      </c>
      <c r="H416" s="573" t="s">
        <v>34</v>
      </c>
      <c r="I416" s="573" t="s">
        <v>35</v>
      </c>
      <c r="J416" s="573">
        <v>44322</v>
      </c>
      <c r="K416" s="576" t="s">
        <v>3795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6494</v>
      </c>
      <c r="C417" s="405" t="s">
        <v>2922</v>
      </c>
      <c r="D417" s="563" t="s">
        <v>6343</v>
      </c>
      <c r="E417" s="575">
        <v>45000</v>
      </c>
      <c r="F417" s="563" t="s">
        <v>3220</v>
      </c>
      <c r="G417" s="573" t="s">
        <v>19</v>
      </c>
      <c r="H417" s="573" t="s">
        <v>34</v>
      </c>
      <c r="I417" s="573" t="s">
        <v>35</v>
      </c>
      <c r="J417" s="573">
        <v>44313</v>
      </c>
      <c r="K417" s="576" t="s">
        <v>3795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6495</v>
      </c>
      <c r="C418" s="405" t="s">
        <v>2922</v>
      </c>
      <c r="D418" s="563" t="s">
        <v>6343</v>
      </c>
      <c r="E418" s="575">
        <v>40000</v>
      </c>
      <c r="F418" s="563" t="s">
        <v>1390</v>
      </c>
      <c r="G418" s="573" t="s">
        <v>19</v>
      </c>
      <c r="H418" s="573" t="s">
        <v>34</v>
      </c>
      <c r="I418" s="573" t="s">
        <v>35</v>
      </c>
      <c r="J418" s="573">
        <v>44280</v>
      </c>
      <c r="K418" s="576" t="s">
        <v>3802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6457</v>
      </c>
      <c r="C419" s="405" t="s">
        <v>2922</v>
      </c>
      <c r="D419" s="563" t="s">
        <v>6343</v>
      </c>
      <c r="E419" s="575">
        <v>10000</v>
      </c>
      <c r="F419" s="563" t="s">
        <v>3142</v>
      </c>
      <c r="G419" s="573" t="s">
        <v>19</v>
      </c>
      <c r="H419" s="573" t="s">
        <v>34</v>
      </c>
      <c r="I419" s="573" t="s">
        <v>263</v>
      </c>
      <c r="J419" s="573">
        <v>44298</v>
      </c>
      <c r="K419" s="576" t="s">
        <v>3795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6365</v>
      </c>
      <c r="C420" s="405" t="s">
        <v>2922</v>
      </c>
      <c r="D420" s="563" t="s">
        <v>6343</v>
      </c>
      <c r="E420" s="575">
        <v>62000</v>
      </c>
      <c r="F420" s="563" t="s">
        <v>3446</v>
      </c>
      <c r="G420" s="573" t="s">
        <v>2924</v>
      </c>
      <c r="H420" s="573" t="s">
        <v>20</v>
      </c>
      <c r="I420" s="573" t="s">
        <v>2925</v>
      </c>
      <c r="J420" s="573">
        <v>43894</v>
      </c>
      <c r="K420" s="576" t="s">
        <v>3805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6496</v>
      </c>
      <c r="C421" s="405" t="s">
        <v>3785</v>
      </c>
      <c r="D421" s="563" t="s">
        <v>6343</v>
      </c>
      <c r="E421" s="575">
        <v>10000</v>
      </c>
      <c r="F421" s="563" t="s">
        <v>4456</v>
      </c>
      <c r="G421" s="563" t="s">
        <v>64</v>
      </c>
      <c r="H421" s="563" t="s">
        <v>20</v>
      </c>
      <c r="I421" s="563" t="s">
        <v>338</v>
      </c>
      <c r="J421" s="573">
        <v>44102</v>
      </c>
      <c r="K421" s="579" t="s">
        <v>3795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6497</v>
      </c>
      <c r="C422" s="563" t="s">
        <v>3785</v>
      </c>
      <c r="D422" s="563" t="s">
        <v>3111</v>
      </c>
      <c r="E422" s="575">
        <v>0</v>
      </c>
      <c r="F422" s="563" t="s">
        <v>4300</v>
      </c>
      <c r="G422" s="563" t="s">
        <v>19</v>
      </c>
      <c r="H422" s="563" t="s">
        <v>20</v>
      </c>
      <c r="I422" s="563" t="s">
        <v>4301</v>
      </c>
      <c r="J422" s="573">
        <v>44260</v>
      </c>
      <c r="K422" s="579" t="s">
        <v>3809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6498</v>
      </c>
      <c r="C423" s="563" t="s">
        <v>3785</v>
      </c>
      <c r="D423" s="563" t="s">
        <v>3111</v>
      </c>
      <c r="E423" s="575">
        <v>0</v>
      </c>
      <c r="F423" s="563" t="s">
        <v>4534</v>
      </c>
      <c r="G423" s="563" t="s">
        <v>19</v>
      </c>
      <c r="H423" s="563" t="s">
        <v>20</v>
      </c>
      <c r="I423" s="563" t="s">
        <v>4301</v>
      </c>
      <c r="J423" s="573">
        <v>44166</v>
      </c>
      <c r="K423" s="579" t="s">
        <v>3795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6499</v>
      </c>
      <c r="C424" s="563" t="s">
        <v>3785</v>
      </c>
      <c r="D424" s="563" t="s">
        <v>3111</v>
      </c>
      <c r="E424" s="575">
        <v>0</v>
      </c>
      <c r="F424" s="563" t="s">
        <v>4921</v>
      </c>
      <c r="G424" s="563" t="s">
        <v>19</v>
      </c>
      <c r="H424" s="563" t="s">
        <v>20</v>
      </c>
      <c r="I424" s="563" t="s">
        <v>4301</v>
      </c>
      <c r="J424" s="573">
        <v>44291</v>
      </c>
      <c r="K424" s="579" t="s">
        <v>3809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6500</v>
      </c>
      <c r="C425" s="563" t="s">
        <v>3785</v>
      </c>
      <c r="D425" s="563" t="s">
        <v>3111</v>
      </c>
      <c r="E425" s="575">
        <v>0</v>
      </c>
      <c r="F425" s="563" t="s">
        <v>5369</v>
      </c>
      <c r="G425" s="563" t="s">
        <v>19</v>
      </c>
      <c r="H425" s="563" t="s">
        <v>20</v>
      </c>
      <c r="I425" s="563" t="s">
        <v>4301</v>
      </c>
      <c r="J425" s="573">
        <v>44166</v>
      </c>
      <c r="K425" s="579" t="s">
        <v>3795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6501</v>
      </c>
      <c r="C426" s="405" t="s">
        <v>2922</v>
      </c>
      <c r="D426" s="563" t="s">
        <v>6343</v>
      </c>
      <c r="E426" s="575">
        <v>20000</v>
      </c>
      <c r="F426" s="563" t="s">
        <v>548</v>
      </c>
      <c r="G426" s="573" t="s">
        <v>19</v>
      </c>
      <c r="H426" s="573" t="s">
        <v>34</v>
      </c>
      <c r="I426" s="573" t="s">
        <v>35</v>
      </c>
      <c r="J426" s="573">
        <v>44358</v>
      </c>
      <c r="K426" s="576" t="s">
        <v>3795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6502</v>
      </c>
      <c r="C427" s="405" t="s">
        <v>3785</v>
      </c>
      <c r="D427" s="563" t="s">
        <v>6343</v>
      </c>
      <c r="E427" s="575">
        <v>50000</v>
      </c>
      <c r="F427" s="563" t="s">
        <v>4812</v>
      </c>
      <c r="G427" s="563" t="s">
        <v>64</v>
      </c>
      <c r="H427" s="563" t="s">
        <v>20</v>
      </c>
      <c r="I427" s="563" t="s">
        <v>4067</v>
      </c>
      <c r="J427" s="573">
        <v>44183</v>
      </c>
      <c r="K427" s="579" t="s">
        <v>3795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6503</v>
      </c>
      <c r="C428" s="405" t="s">
        <v>2922</v>
      </c>
      <c r="D428" s="563" t="s">
        <v>6343</v>
      </c>
      <c r="E428" s="575">
        <v>13000</v>
      </c>
      <c r="F428" s="563" t="s">
        <v>3144</v>
      </c>
      <c r="G428" s="573" t="s">
        <v>19</v>
      </c>
      <c r="H428" s="573" t="s">
        <v>34</v>
      </c>
      <c r="I428" s="573" t="s">
        <v>35</v>
      </c>
      <c r="J428" s="573">
        <v>44322</v>
      </c>
      <c r="K428" s="576" t="s">
        <v>3795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6410</v>
      </c>
      <c r="C429" s="405" t="s">
        <v>2922</v>
      </c>
      <c r="D429" s="563" t="s">
        <v>6343</v>
      </c>
      <c r="E429" s="575">
        <v>46000</v>
      </c>
      <c r="F429" s="563" t="s">
        <v>860</v>
      </c>
      <c r="G429" s="573" t="s">
        <v>19</v>
      </c>
      <c r="H429" s="573" t="s">
        <v>34</v>
      </c>
      <c r="I429" s="573" t="s">
        <v>35</v>
      </c>
      <c r="J429" s="573">
        <v>44321</v>
      </c>
      <c r="K429" s="576" t="s">
        <v>3795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6475</v>
      </c>
      <c r="C430" s="405" t="s">
        <v>2922</v>
      </c>
      <c r="D430" s="563" t="s">
        <v>6343</v>
      </c>
      <c r="E430" s="575">
        <v>60000</v>
      </c>
      <c r="F430" s="563" t="s">
        <v>3333</v>
      </c>
      <c r="G430" s="573" t="s">
        <v>19</v>
      </c>
      <c r="H430" s="573" t="s">
        <v>34</v>
      </c>
      <c r="I430" s="573" t="s">
        <v>263</v>
      </c>
      <c r="J430" s="573">
        <v>44322</v>
      </c>
      <c r="K430" s="576" t="s">
        <v>3795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6446</v>
      </c>
      <c r="C431" s="405" t="s">
        <v>3785</v>
      </c>
      <c r="D431" s="563" t="s">
        <v>6343</v>
      </c>
      <c r="E431" s="575">
        <v>100000</v>
      </c>
      <c r="F431" s="563" t="s">
        <v>5333</v>
      </c>
      <c r="G431" s="563" t="s">
        <v>64</v>
      </c>
      <c r="H431" s="563" t="s">
        <v>20</v>
      </c>
      <c r="I431" s="563" t="s">
        <v>4058</v>
      </c>
      <c r="J431" s="573">
        <v>44203</v>
      </c>
      <c r="K431" s="579" t="s">
        <v>3795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6349</v>
      </c>
      <c r="C432" s="405" t="s">
        <v>2922</v>
      </c>
      <c r="D432" s="563" t="s">
        <v>6343</v>
      </c>
      <c r="E432" s="575">
        <v>50000</v>
      </c>
      <c r="F432" s="563" t="s">
        <v>3192</v>
      </c>
      <c r="G432" s="573" t="s">
        <v>2924</v>
      </c>
      <c r="H432" s="573" t="s">
        <v>20</v>
      </c>
      <c r="I432" s="573" t="s">
        <v>2925</v>
      </c>
      <c r="J432" s="573">
        <v>43703</v>
      </c>
      <c r="K432" s="576" t="s">
        <v>4188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6475</v>
      </c>
      <c r="C433" s="405" t="s">
        <v>2922</v>
      </c>
      <c r="D433" s="563" t="s">
        <v>6343</v>
      </c>
      <c r="E433" s="575">
        <v>8000</v>
      </c>
      <c r="F433" s="563" t="s">
        <v>3333</v>
      </c>
      <c r="G433" s="573" t="s">
        <v>19</v>
      </c>
      <c r="H433" s="573" t="s">
        <v>34</v>
      </c>
      <c r="I433" s="573" t="s">
        <v>263</v>
      </c>
      <c r="J433" s="573">
        <v>44322</v>
      </c>
      <c r="K433" s="576" t="s">
        <v>3795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6504</v>
      </c>
      <c r="C434" s="563" t="s">
        <v>3785</v>
      </c>
      <c r="D434" s="563" t="s">
        <v>3111</v>
      </c>
      <c r="E434" s="575">
        <v>0</v>
      </c>
      <c r="F434" s="563" t="s">
        <v>5035</v>
      </c>
      <c r="G434" s="563" t="s">
        <v>19</v>
      </c>
      <c r="H434" s="563" t="s">
        <v>20</v>
      </c>
      <c r="I434" s="563" t="s">
        <v>6505</v>
      </c>
      <c r="J434" s="573">
        <v>44384</v>
      </c>
      <c r="K434" s="579" t="s">
        <v>3805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6506</v>
      </c>
      <c r="C435" s="405" t="s">
        <v>2922</v>
      </c>
      <c r="D435" s="563" t="s">
        <v>6343</v>
      </c>
      <c r="E435" s="575">
        <v>10000</v>
      </c>
      <c r="F435" s="563" t="s">
        <v>2934</v>
      </c>
      <c r="G435" s="573" t="s">
        <v>19</v>
      </c>
      <c r="H435" s="573" t="s">
        <v>34</v>
      </c>
      <c r="I435" s="573" t="s">
        <v>263</v>
      </c>
      <c r="J435" s="573">
        <v>44321</v>
      </c>
      <c r="K435" s="576" t="s">
        <v>3805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3630</v>
      </c>
      <c r="C436" s="405" t="s">
        <v>3607</v>
      </c>
      <c r="D436" s="563" t="s">
        <v>6343</v>
      </c>
      <c r="E436" s="575">
        <v>47000</v>
      </c>
      <c r="F436" s="563" t="s">
        <v>3629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3795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6490</v>
      </c>
      <c r="C437" s="405" t="s">
        <v>3785</v>
      </c>
      <c r="D437" s="563" t="s">
        <v>6343</v>
      </c>
      <c r="E437" s="575">
        <v>156000</v>
      </c>
      <c r="F437" s="556" t="s">
        <v>1185</v>
      </c>
      <c r="G437" s="563" t="s">
        <v>64</v>
      </c>
      <c r="H437" s="563" t="s">
        <v>20</v>
      </c>
      <c r="I437" s="563" t="s">
        <v>4104</v>
      </c>
      <c r="J437" s="593">
        <v>44145</v>
      </c>
      <c r="K437" s="579" t="s">
        <v>3789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6507</v>
      </c>
      <c r="C438" s="405" t="s">
        <v>2922</v>
      </c>
      <c r="D438" s="563" t="s">
        <v>6343</v>
      </c>
      <c r="E438" s="575">
        <v>20000</v>
      </c>
      <c r="F438" s="563" t="s">
        <v>3382</v>
      </c>
      <c r="G438" s="573" t="s">
        <v>19</v>
      </c>
      <c r="H438" s="573" t="s">
        <v>34</v>
      </c>
      <c r="I438" s="573" t="s">
        <v>35</v>
      </c>
      <c r="J438" s="573">
        <v>44319</v>
      </c>
      <c r="K438" s="576" t="s">
        <v>3795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6508</v>
      </c>
      <c r="C439" s="405" t="s">
        <v>2922</v>
      </c>
      <c r="D439" s="563" t="s">
        <v>6343</v>
      </c>
      <c r="E439" s="575">
        <v>5000</v>
      </c>
      <c r="F439" s="563" t="s">
        <v>3359</v>
      </c>
      <c r="G439" s="573" t="s">
        <v>19</v>
      </c>
      <c r="H439" s="573" t="s">
        <v>34</v>
      </c>
      <c r="I439" s="573" t="s">
        <v>263</v>
      </c>
      <c r="J439" s="573">
        <v>44321</v>
      </c>
      <c r="K439" s="576" t="s">
        <v>3802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6478</v>
      </c>
      <c r="C440" s="405" t="s">
        <v>2922</v>
      </c>
      <c r="D440" s="563" t="s">
        <v>6343</v>
      </c>
      <c r="E440" s="575">
        <v>45000</v>
      </c>
      <c r="F440" s="563" t="s">
        <v>2474</v>
      </c>
      <c r="G440" s="573" t="s">
        <v>19</v>
      </c>
      <c r="H440" s="573" t="s">
        <v>34</v>
      </c>
      <c r="I440" s="573" t="s">
        <v>35</v>
      </c>
      <c r="J440" s="573">
        <v>44280</v>
      </c>
      <c r="K440" s="576" t="s">
        <v>3789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6509</v>
      </c>
      <c r="C441" s="563" t="s">
        <v>3785</v>
      </c>
      <c r="D441" s="563" t="s">
        <v>3111</v>
      </c>
      <c r="E441" s="575">
        <v>0</v>
      </c>
      <c r="F441" s="563" t="s">
        <v>5071</v>
      </c>
      <c r="G441" s="563" t="s">
        <v>19</v>
      </c>
      <c r="H441" s="563" t="s">
        <v>20</v>
      </c>
      <c r="I441" s="563" t="s">
        <v>3793</v>
      </c>
      <c r="J441" s="573">
        <v>44166</v>
      </c>
      <c r="K441" s="579" t="s">
        <v>3795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6411</v>
      </c>
      <c r="C442" s="405" t="s">
        <v>2922</v>
      </c>
      <c r="D442" s="563" t="s">
        <v>6343</v>
      </c>
      <c r="E442" s="575">
        <v>6000</v>
      </c>
      <c r="F442" s="563" t="s">
        <v>3258</v>
      </c>
      <c r="G442" s="573" t="s">
        <v>19</v>
      </c>
      <c r="H442" s="573" t="s">
        <v>34</v>
      </c>
      <c r="I442" s="573" t="s">
        <v>35</v>
      </c>
      <c r="J442" s="573">
        <v>44295</v>
      </c>
      <c r="K442" s="576" t="s">
        <v>3802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6481</v>
      </c>
      <c r="C443" s="405" t="s">
        <v>2922</v>
      </c>
      <c r="D443" s="563" t="s">
        <v>6343</v>
      </c>
      <c r="E443" s="575">
        <v>4000</v>
      </c>
      <c r="F443" s="563" t="s">
        <v>3034</v>
      </c>
      <c r="G443" s="573" t="s">
        <v>19</v>
      </c>
      <c r="H443" s="573" t="s">
        <v>34</v>
      </c>
      <c r="I443" s="573" t="s">
        <v>2972</v>
      </c>
      <c r="J443" s="573">
        <v>44260</v>
      </c>
      <c r="K443" s="576" t="s">
        <v>3795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6510</v>
      </c>
      <c r="C444" s="563" t="s">
        <v>2922</v>
      </c>
      <c r="D444" s="563" t="s">
        <v>3111</v>
      </c>
      <c r="E444" s="575">
        <v>156601.32</v>
      </c>
      <c r="F444" s="563" t="s">
        <v>3235</v>
      </c>
      <c r="G444" s="573" t="s">
        <v>19</v>
      </c>
      <c r="H444" s="573" t="s">
        <v>34</v>
      </c>
      <c r="I444" s="573" t="s">
        <v>263</v>
      </c>
      <c r="J444" s="573">
        <v>44280</v>
      </c>
      <c r="K444" s="576" t="s">
        <v>3795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6481</v>
      </c>
      <c r="C445" s="405" t="s">
        <v>2922</v>
      </c>
      <c r="D445" s="563" t="s">
        <v>6343</v>
      </c>
      <c r="E445" s="575">
        <v>107481.43</v>
      </c>
      <c r="F445" s="563" t="s">
        <v>3034</v>
      </c>
      <c r="G445" s="573" t="s">
        <v>19</v>
      </c>
      <c r="H445" s="573" t="s">
        <v>34</v>
      </c>
      <c r="I445" s="573" t="s">
        <v>2972</v>
      </c>
      <c r="J445" s="573">
        <v>44260</v>
      </c>
      <c r="K445" s="576" t="s">
        <v>3795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6510</v>
      </c>
      <c r="C446" s="405" t="s">
        <v>2922</v>
      </c>
      <c r="D446" s="563" t="s">
        <v>6343</v>
      </c>
      <c r="E446" s="575">
        <v>10000</v>
      </c>
      <c r="F446" s="563" t="s">
        <v>3235</v>
      </c>
      <c r="G446" s="573" t="s">
        <v>19</v>
      </c>
      <c r="H446" s="573" t="s">
        <v>34</v>
      </c>
      <c r="I446" s="573" t="s">
        <v>263</v>
      </c>
      <c r="J446" s="573">
        <v>44280</v>
      </c>
      <c r="K446" s="576" t="s">
        <v>3795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6511</v>
      </c>
      <c r="C447" s="405" t="s">
        <v>2922</v>
      </c>
      <c r="D447" s="563" t="s">
        <v>6343</v>
      </c>
      <c r="E447" s="575">
        <v>20000</v>
      </c>
      <c r="F447" s="563" t="s">
        <v>3297</v>
      </c>
      <c r="G447" s="573" t="s">
        <v>19</v>
      </c>
      <c r="H447" s="573" t="s">
        <v>34</v>
      </c>
      <c r="I447" s="573" t="s">
        <v>35</v>
      </c>
      <c r="J447" s="573">
        <v>44263</v>
      </c>
      <c r="K447" s="576" t="s">
        <v>3789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6349</v>
      </c>
      <c r="C448" s="405" t="s">
        <v>2922</v>
      </c>
      <c r="D448" s="563" t="s">
        <v>6343</v>
      </c>
      <c r="E448" s="575">
        <v>50000</v>
      </c>
      <c r="F448" s="563" t="s">
        <v>3192</v>
      </c>
      <c r="G448" s="573" t="s">
        <v>2924</v>
      </c>
      <c r="H448" s="573" t="s">
        <v>20</v>
      </c>
      <c r="I448" s="573" t="s">
        <v>2925</v>
      </c>
      <c r="J448" s="573">
        <v>43703</v>
      </c>
      <c r="K448" s="576" t="s">
        <v>4188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6512</v>
      </c>
      <c r="C449" s="563" t="s">
        <v>3785</v>
      </c>
      <c r="D449" s="563" t="s">
        <v>3111</v>
      </c>
      <c r="E449" s="575">
        <v>0</v>
      </c>
      <c r="F449" s="563" t="s">
        <v>3830</v>
      </c>
      <c r="G449" s="563" t="s">
        <v>64</v>
      </c>
      <c r="H449" s="563" t="s">
        <v>20</v>
      </c>
      <c r="I449" s="563" t="s">
        <v>3634</v>
      </c>
      <c r="J449" s="573">
        <v>44085</v>
      </c>
      <c r="K449" s="579" t="s">
        <v>3805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6370</v>
      </c>
      <c r="C450" s="405" t="s">
        <v>2922</v>
      </c>
      <c r="D450" s="563" t="s">
        <v>6343</v>
      </c>
      <c r="E450" s="575">
        <v>10000</v>
      </c>
      <c r="F450" s="563" t="s">
        <v>3350</v>
      </c>
      <c r="G450" s="573" t="s">
        <v>2924</v>
      </c>
      <c r="H450" s="573" t="s">
        <v>20</v>
      </c>
      <c r="I450" s="573" t="s">
        <v>2925</v>
      </c>
      <c r="J450" s="573">
        <v>43564</v>
      </c>
      <c r="K450" s="576" t="s">
        <v>3809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6475</v>
      </c>
      <c r="C451" s="405" t="s">
        <v>2922</v>
      </c>
      <c r="D451" s="563" t="s">
        <v>6343</v>
      </c>
      <c r="E451" s="575">
        <v>30000</v>
      </c>
      <c r="F451" s="563" t="s">
        <v>3333</v>
      </c>
      <c r="G451" s="573" t="s">
        <v>19</v>
      </c>
      <c r="H451" s="573" t="s">
        <v>34</v>
      </c>
      <c r="I451" s="573" t="s">
        <v>263</v>
      </c>
      <c r="J451" s="573">
        <v>44322</v>
      </c>
      <c r="K451" s="576" t="s">
        <v>3795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6365</v>
      </c>
      <c r="C452" s="405" t="s">
        <v>2922</v>
      </c>
      <c r="D452" s="563" t="s">
        <v>6343</v>
      </c>
      <c r="E452" s="575">
        <v>300000</v>
      </c>
      <c r="F452" s="563" t="s">
        <v>3446</v>
      </c>
      <c r="G452" s="573" t="s">
        <v>2924</v>
      </c>
      <c r="H452" s="573" t="s">
        <v>20</v>
      </c>
      <c r="I452" s="573" t="s">
        <v>2925</v>
      </c>
      <c r="J452" s="573">
        <v>43894</v>
      </c>
      <c r="K452" s="576" t="s">
        <v>3805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6411</v>
      </c>
      <c r="C453" s="405" t="s">
        <v>2922</v>
      </c>
      <c r="D453" s="563" t="s">
        <v>6343</v>
      </c>
      <c r="E453" s="575">
        <v>10000</v>
      </c>
      <c r="F453" s="563" t="s">
        <v>3258</v>
      </c>
      <c r="G453" s="573" t="s">
        <v>19</v>
      </c>
      <c r="H453" s="573" t="s">
        <v>34</v>
      </c>
      <c r="I453" s="573" t="s">
        <v>35</v>
      </c>
      <c r="J453" s="573">
        <v>44295</v>
      </c>
      <c r="K453" s="576" t="s">
        <v>3802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6475</v>
      </c>
      <c r="C454" s="405" t="s">
        <v>2922</v>
      </c>
      <c r="D454" s="563" t="s">
        <v>6343</v>
      </c>
      <c r="E454" s="575">
        <v>468601.48</v>
      </c>
      <c r="F454" s="563" t="s">
        <v>3333</v>
      </c>
      <c r="G454" s="573" t="s">
        <v>19</v>
      </c>
      <c r="H454" s="573" t="s">
        <v>34</v>
      </c>
      <c r="I454" s="573" t="s">
        <v>263</v>
      </c>
      <c r="J454" s="573">
        <v>44322</v>
      </c>
      <c r="K454" s="576" t="s">
        <v>3795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6479</v>
      </c>
      <c r="C455" s="405" t="s">
        <v>2922</v>
      </c>
      <c r="D455" s="563" t="s">
        <v>6343</v>
      </c>
      <c r="E455" s="581">
        <v>2200</v>
      </c>
      <c r="F455" s="563" t="s">
        <v>1936</v>
      </c>
      <c r="G455" s="573" t="s">
        <v>19</v>
      </c>
      <c r="H455" s="573" t="s">
        <v>34</v>
      </c>
      <c r="I455" s="573" t="s">
        <v>35</v>
      </c>
      <c r="J455" s="573">
        <v>44322</v>
      </c>
      <c r="K455" s="576" t="s">
        <v>3795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6475</v>
      </c>
      <c r="C456" s="405" t="s">
        <v>2922</v>
      </c>
      <c r="D456" s="563" t="s">
        <v>6343</v>
      </c>
      <c r="E456" s="575">
        <v>20000</v>
      </c>
      <c r="F456" s="563" t="s">
        <v>3333</v>
      </c>
      <c r="G456" s="573" t="s">
        <v>19</v>
      </c>
      <c r="H456" s="573" t="s">
        <v>34</v>
      </c>
      <c r="I456" s="573" t="s">
        <v>263</v>
      </c>
      <c r="J456" s="573">
        <v>44322</v>
      </c>
      <c r="K456" s="576" t="s">
        <v>3795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6483</v>
      </c>
      <c r="C457" s="405" t="s">
        <v>2922</v>
      </c>
      <c r="D457" s="563" t="s">
        <v>6343</v>
      </c>
      <c r="E457" s="575">
        <v>15000</v>
      </c>
      <c r="F457" s="563" t="s">
        <v>3201</v>
      </c>
      <c r="G457" s="573" t="s">
        <v>2924</v>
      </c>
      <c r="H457" s="573" t="s">
        <v>20</v>
      </c>
      <c r="I457" s="573" t="s">
        <v>2931</v>
      </c>
      <c r="J457" s="573">
        <v>43752</v>
      </c>
      <c r="K457" s="576" t="s">
        <v>3795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6506</v>
      </c>
      <c r="C458" s="405" t="s">
        <v>2922</v>
      </c>
      <c r="D458" s="563" t="s">
        <v>6343</v>
      </c>
      <c r="E458" s="575">
        <v>30000</v>
      </c>
      <c r="F458" s="563" t="s">
        <v>2934</v>
      </c>
      <c r="G458" s="573" t="s">
        <v>19</v>
      </c>
      <c r="H458" s="573" t="s">
        <v>34</v>
      </c>
      <c r="I458" s="573" t="s">
        <v>263</v>
      </c>
      <c r="J458" s="573">
        <v>44321</v>
      </c>
      <c r="K458" s="576" t="s">
        <v>3805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6412</v>
      </c>
      <c r="C459" s="405" t="s">
        <v>2922</v>
      </c>
      <c r="D459" s="563" t="s">
        <v>6343</v>
      </c>
      <c r="E459" s="575">
        <v>40000</v>
      </c>
      <c r="F459" s="563" t="s">
        <v>3166</v>
      </c>
      <c r="G459" s="573" t="s">
        <v>19</v>
      </c>
      <c r="H459" s="573" t="s">
        <v>34</v>
      </c>
      <c r="I459" s="573" t="s">
        <v>35</v>
      </c>
      <c r="J459" s="573">
        <v>44272</v>
      </c>
      <c r="K459" s="576" t="s">
        <v>6413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6513</v>
      </c>
      <c r="C460" s="563" t="s">
        <v>3785</v>
      </c>
      <c r="D460" s="563" t="s">
        <v>3111</v>
      </c>
      <c r="E460" s="575">
        <v>0</v>
      </c>
      <c r="F460" s="563" t="s">
        <v>4412</v>
      </c>
      <c r="G460" s="563" t="s">
        <v>19</v>
      </c>
      <c r="H460" s="563" t="s">
        <v>49</v>
      </c>
      <c r="I460" s="563" t="s">
        <v>329</v>
      </c>
      <c r="J460" s="573"/>
      <c r="K460" s="579" t="s">
        <v>3795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6477</v>
      </c>
      <c r="C461" s="405" t="s">
        <v>2922</v>
      </c>
      <c r="D461" s="563" t="s">
        <v>6343</v>
      </c>
      <c r="E461" s="575">
        <v>100000</v>
      </c>
      <c r="F461" s="563" t="s">
        <v>3466</v>
      </c>
      <c r="G461" s="573" t="s">
        <v>19</v>
      </c>
      <c r="H461" s="573" t="s">
        <v>34</v>
      </c>
      <c r="I461" s="573" t="s">
        <v>263</v>
      </c>
      <c r="J461" s="573">
        <v>44319</v>
      </c>
      <c r="K461" s="576" t="s">
        <v>3795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6514</v>
      </c>
      <c r="C462" s="405" t="s">
        <v>2922</v>
      </c>
      <c r="D462" s="563" t="s">
        <v>929</v>
      </c>
      <c r="E462" s="575">
        <v>15000</v>
      </c>
      <c r="F462" s="563" t="s">
        <v>3180</v>
      </c>
      <c r="G462" s="573" t="s">
        <v>2924</v>
      </c>
      <c r="H462" s="573" t="s">
        <v>20</v>
      </c>
      <c r="I462" s="573" t="s">
        <v>2925</v>
      </c>
      <c r="J462" s="573">
        <v>43859</v>
      </c>
      <c r="K462" s="576" t="s">
        <v>3805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6515</v>
      </c>
      <c r="C463" s="405" t="s">
        <v>3785</v>
      </c>
      <c r="D463" s="563" t="s">
        <v>6343</v>
      </c>
      <c r="E463" s="575">
        <v>3440319.83</v>
      </c>
      <c r="F463" s="563" t="s">
        <v>4351</v>
      </c>
      <c r="G463" s="563" t="s">
        <v>19</v>
      </c>
      <c r="H463" s="563" t="s">
        <v>20</v>
      </c>
      <c r="I463" s="563" t="s">
        <v>3683</v>
      </c>
      <c r="J463" s="573"/>
      <c r="K463" s="579" t="s">
        <v>3809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6475</v>
      </c>
      <c r="C464" s="405" t="s">
        <v>2922</v>
      </c>
      <c r="D464" s="563" t="s">
        <v>6343</v>
      </c>
      <c r="E464" s="575">
        <v>10000</v>
      </c>
      <c r="F464" s="563" t="s">
        <v>3333</v>
      </c>
      <c r="G464" s="573" t="s">
        <v>19</v>
      </c>
      <c r="H464" s="573" t="s">
        <v>34</v>
      </c>
      <c r="I464" s="573" t="s">
        <v>263</v>
      </c>
      <c r="J464" s="573">
        <v>44322</v>
      </c>
      <c r="K464" s="576" t="s">
        <v>3795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6444</v>
      </c>
      <c r="C465" s="405" t="s">
        <v>3785</v>
      </c>
      <c r="D465" s="563" t="s">
        <v>6343</v>
      </c>
      <c r="E465" s="575">
        <v>155000</v>
      </c>
      <c r="F465" s="563" t="s">
        <v>5087</v>
      </c>
      <c r="G465" s="555" t="s">
        <v>64</v>
      </c>
      <c r="H465" s="563" t="s">
        <v>20</v>
      </c>
      <c r="I465" s="555" t="s">
        <v>4472</v>
      </c>
      <c r="J465" s="593">
        <v>44180</v>
      </c>
      <c r="K465" s="579" t="s">
        <v>3795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6516</v>
      </c>
      <c r="C466" s="532" t="s">
        <v>3785</v>
      </c>
      <c r="D466" s="598" t="s">
        <v>6343</v>
      </c>
      <c r="E466" s="599">
        <v>5000</v>
      </c>
      <c r="F466" s="598" t="s">
        <v>698</v>
      </c>
      <c r="G466" s="598" t="s">
        <v>19</v>
      </c>
      <c r="H466" s="598" t="s">
        <v>49</v>
      </c>
      <c r="I466" s="598" t="s">
        <v>329</v>
      </c>
      <c r="J466" s="597">
        <v>44407</v>
      </c>
      <c r="K466" s="600" t="s">
        <v>3789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6488</v>
      </c>
      <c r="C467" s="563" t="s">
        <v>3785</v>
      </c>
      <c r="D467" s="563" t="s">
        <v>3111</v>
      </c>
      <c r="E467" s="575">
        <v>0</v>
      </c>
      <c r="F467" s="563" t="s">
        <v>4955</v>
      </c>
      <c r="G467" s="563" t="s">
        <v>64</v>
      </c>
      <c r="H467" s="563" t="s">
        <v>20</v>
      </c>
      <c r="I467" s="563" t="s">
        <v>3634</v>
      </c>
      <c r="J467" s="573">
        <v>44090</v>
      </c>
      <c r="K467" s="579" t="s">
        <v>3805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6474</v>
      </c>
      <c r="C468" s="405" t="s">
        <v>2922</v>
      </c>
      <c r="D468" s="563" t="s">
        <v>6343</v>
      </c>
      <c r="E468" s="575">
        <v>150000</v>
      </c>
      <c r="F468" s="563" t="s">
        <v>2994</v>
      </c>
      <c r="G468" s="573" t="s">
        <v>19</v>
      </c>
      <c r="H468" s="573" t="s">
        <v>34</v>
      </c>
      <c r="I468" s="573" t="s">
        <v>263</v>
      </c>
      <c r="J468" s="573">
        <v>44295</v>
      </c>
      <c r="K468" s="576" t="s">
        <v>3789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6410</v>
      </c>
      <c r="C469" s="405" t="s">
        <v>2922</v>
      </c>
      <c r="D469" s="563" t="s">
        <v>6343</v>
      </c>
      <c r="E469" s="575">
        <v>13000</v>
      </c>
      <c r="F469" s="563" t="s">
        <v>860</v>
      </c>
      <c r="G469" s="573" t="s">
        <v>19</v>
      </c>
      <c r="H469" s="573" t="s">
        <v>34</v>
      </c>
      <c r="I469" s="573" t="s">
        <v>35</v>
      </c>
      <c r="J469" s="573">
        <v>44321</v>
      </c>
      <c r="K469" s="576" t="s">
        <v>3795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6517</v>
      </c>
      <c r="C470" s="405" t="s">
        <v>3785</v>
      </c>
      <c r="D470" s="563" t="s">
        <v>6343</v>
      </c>
      <c r="E470" s="575">
        <v>199844.32</v>
      </c>
      <c r="F470" s="563" t="s">
        <v>4389</v>
      </c>
      <c r="G470" s="563" t="s">
        <v>64</v>
      </c>
      <c r="H470" s="563" t="s">
        <v>20</v>
      </c>
      <c r="I470" s="563" t="s">
        <v>3634</v>
      </c>
      <c r="J470" s="573">
        <v>44228</v>
      </c>
      <c r="K470" s="579" t="s">
        <v>3789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6475</v>
      </c>
      <c r="C471" s="405" t="s">
        <v>2922</v>
      </c>
      <c r="D471" s="563" t="s">
        <v>6343</v>
      </c>
      <c r="E471" s="575">
        <v>10000</v>
      </c>
      <c r="F471" s="563" t="s">
        <v>3333</v>
      </c>
      <c r="G471" s="573" t="s">
        <v>19</v>
      </c>
      <c r="H471" s="573" t="s">
        <v>34</v>
      </c>
      <c r="I471" s="573" t="s">
        <v>263</v>
      </c>
      <c r="J471" s="573">
        <v>44322</v>
      </c>
      <c r="K471" s="576" t="s">
        <v>3795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6412</v>
      </c>
      <c r="C472" s="405" t="s">
        <v>2922</v>
      </c>
      <c r="D472" s="563" t="s">
        <v>929</v>
      </c>
      <c r="E472" s="575">
        <v>30000</v>
      </c>
      <c r="F472" s="563" t="s">
        <v>3166</v>
      </c>
      <c r="G472" s="573" t="s">
        <v>19</v>
      </c>
      <c r="H472" s="573" t="s">
        <v>34</v>
      </c>
      <c r="I472" s="573" t="s">
        <v>35</v>
      </c>
      <c r="J472" s="573">
        <v>44272</v>
      </c>
      <c r="K472" s="576" t="s">
        <v>6413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6518</v>
      </c>
      <c r="C473" s="563" t="s">
        <v>3785</v>
      </c>
      <c r="D473" s="563" t="s">
        <v>3111</v>
      </c>
      <c r="E473" s="575">
        <v>0</v>
      </c>
      <c r="F473" s="563" t="s">
        <v>4037</v>
      </c>
      <c r="G473" s="563" t="s">
        <v>19</v>
      </c>
      <c r="H473" s="563" t="s">
        <v>20</v>
      </c>
      <c r="I473" s="563" t="s">
        <v>3793</v>
      </c>
      <c r="J473" s="573">
        <v>44141</v>
      </c>
      <c r="K473" s="579" t="s">
        <v>3795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6349</v>
      </c>
      <c r="C474" s="405" t="s">
        <v>2922</v>
      </c>
      <c r="D474" s="563" t="s">
        <v>6343</v>
      </c>
      <c r="E474" s="575">
        <v>6000</v>
      </c>
      <c r="F474" s="563" t="s">
        <v>3192</v>
      </c>
      <c r="G474" s="573" t="s">
        <v>2924</v>
      </c>
      <c r="H474" s="573" t="s">
        <v>20</v>
      </c>
      <c r="I474" s="573" t="s">
        <v>2925</v>
      </c>
      <c r="J474" s="573">
        <v>43703</v>
      </c>
      <c r="K474" s="576" t="s">
        <v>4188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6519</v>
      </c>
      <c r="C475" s="405" t="s">
        <v>3785</v>
      </c>
      <c r="D475" s="563" t="s">
        <v>6343</v>
      </c>
      <c r="E475" s="575">
        <v>20000</v>
      </c>
      <c r="F475" s="563" t="s">
        <v>4033</v>
      </c>
      <c r="G475" s="563" t="s">
        <v>2924</v>
      </c>
      <c r="H475" s="563" t="s">
        <v>20</v>
      </c>
      <c r="I475" s="563" t="s">
        <v>2924</v>
      </c>
      <c r="J475" s="573">
        <v>44235</v>
      </c>
      <c r="K475" s="579" t="s">
        <v>3795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6350</v>
      </c>
      <c r="C476" s="405" t="s">
        <v>2922</v>
      </c>
      <c r="D476" s="563" t="s">
        <v>6343</v>
      </c>
      <c r="E476" s="575">
        <v>16000</v>
      </c>
      <c r="F476" s="563" t="s">
        <v>3558</v>
      </c>
      <c r="G476" s="573" t="s">
        <v>2924</v>
      </c>
      <c r="H476" s="573" t="s">
        <v>20</v>
      </c>
      <c r="I476" s="573" t="s">
        <v>2925</v>
      </c>
      <c r="J476" s="573">
        <v>43567</v>
      </c>
      <c r="K476" s="576" t="s">
        <v>3795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6520</v>
      </c>
      <c r="C477" s="563" t="s">
        <v>3785</v>
      </c>
      <c r="D477" s="563" t="s">
        <v>3111</v>
      </c>
      <c r="E477" s="575">
        <v>0</v>
      </c>
      <c r="F477" s="563" t="s">
        <v>3972</v>
      </c>
      <c r="G477" s="563" t="s">
        <v>64</v>
      </c>
      <c r="H477" s="563" t="s">
        <v>20</v>
      </c>
      <c r="I477" s="563" t="s">
        <v>3973</v>
      </c>
      <c r="J477" s="573">
        <v>44120</v>
      </c>
      <c r="K477" s="579" t="s">
        <v>3795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6521</v>
      </c>
      <c r="C478" s="405" t="s">
        <v>2922</v>
      </c>
      <c r="D478" s="563" t="s">
        <v>6343</v>
      </c>
      <c r="E478" s="575">
        <v>500</v>
      </c>
      <c r="F478" s="563" t="s">
        <v>746</v>
      </c>
      <c r="G478" s="573" t="s">
        <v>19</v>
      </c>
      <c r="H478" s="573" t="s">
        <v>34</v>
      </c>
      <c r="I478" s="573" t="s">
        <v>35</v>
      </c>
      <c r="J478" s="573">
        <v>44280</v>
      </c>
      <c r="K478" s="576" t="s">
        <v>3795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6520</v>
      </c>
      <c r="C479" s="405" t="s">
        <v>3785</v>
      </c>
      <c r="D479" s="563" t="s">
        <v>929</v>
      </c>
      <c r="E479" s="575">
        <v>200000</v>
      </c>
      <c r="F479" s="563" t="s">
        <v>3972</v>
      </c>
      <c r="G479" s="563" t="s">
        <v>64</v>
      </c>
      <c r="H479" s="563" t="s">
        <v>20</v>
      </c>
      <c r="I479" s="563" t="s">
        <v>3973</v>
      </c>
      <c r="J479" s="573">
        <v>44120</v>
      </c>
      <c r="K479" s="579" t="s">
        <v>3795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6522</v>
      </c>
      <c r="C480" s="405" t="s">
        <v>2922</v>
      </c>
      <c r="D480" s="563" t="s">
        <v>6343</v>
      </c>
      <c r="E480" s="575">
        <v>12000</v>
      </c>
      <c r="F480" s="563" t="s">
        <v>938</v>
      </c>
      <c r="G480" s="573" t="s">
        <v>19</v>
      </c>
      <c r="H480" s="573" t="s">
        <v>34</v>
      </c>
      <c r="I480" s="573" t="s">
        <v>263</v>
      </c>
      <c r="J480" s="573">
        <v>44328</v>
      </c>
      <c r="K480" s="576" t="s">
        <v>3789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6523</v>
      </c>
      <c r="C481" s="405" t="s">
        <v>3785</v>
      </c>
      <c r="D481" s="563" t="s">
        <v>6343</v>
      </c>
      <c r="E481" s="575">
        <v>30000</v>
      </c>
      <c r="F481" s="563" t="s">
        <v>4725</v>
      </c>
      <c r="G481" s="563" t="s">
        <v>64</v>
      </c>
      <c r="H481" s="563" t="s">
        <v>20</v>
      </c>
      <c r="I481" s="601" t="s">
        <v>4726</v>
      </c>
      <c r="J481" s="573">
        <v>44130</v>
      </c>
      <c r="K481" s="579" t="s">
        <v>3795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6349</v>
      </c>
      <c r="C482" s="405" t="s">
        <v>2922</v>
      </c>
      <c r="D482" s="563" t="s">
        <v>6343</v>
      </c>
      <c r="E482" s="575">
        <v>2000</v>
      </c>
      <c r="F482" s="563" t="s">
        <v>3192</v>
      </c>
      <c r="G482" s="573" t="s">
        <v>2924</v>
      </c>
      <c r="H482" s="573" t="s">
        <v>20</v>
      </c>
      <c r="I482" s="573" t="s">
        <v>2925</v>
      </c>
      <c r="J482" s="573">
        <v>43703</v>
      </c>
      <c r="K482" s="576" t="s">
        <v>4188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6411</v>
      </c>
      <c r="C483" s="405" t="s">
        <v>2922</v>
      </c>
      <c r="D483" s="563" t="s">
        <v>6343</v>
      </c>
      <c r="E483" s="575">
        <v>15000</v>
      </c>
      <c r="F483" s="563" t="s">
        <v>3258</v>
      </c>
      <c r="G483" s="573" t="s">
        <v>19</v>
      </c>
      <c r="H483" s="573" t="s">
        <v>34</v>
      </c>
      <c r="I483" s="573" t="s">
        <v>35</v>
      </c>
      <c r="J483" s="573">
        <v>44295</v>
      </c>
      <c r="K483" s="576" t="s">
        <v>3802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6476</v>
      </c>
      <c r="C484" s="405" t="s">
        <v>2922</v>
      </c>
      <c r="D484" s="563" t="s">
        <v>6343</v>
      </c>
      <c r="E484" s="575">
        <v>2000</v>
      </c>
      <c r="F484" s="563" t="s">
        <v>3239</v>
      </c>
      <c r="G484" s="573" t="s">
        <v>19</v>
      </c>
      <c r="H484" s="573" t="s">
        <v>34</v>
      </c>
      <c r="I484" s="573" t="s">
        <v>2972</v>
      </c>
      <c r="J484" s="573">
        <v>44266</v>
      </c>
      <c r="K484" s="576" t="s">
        <v>3805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6524</v>
      </c>
      <c r="C485" s="405" t="s">
        <v>2922</v>
      </c>
      <c r="D485" s="563" t="s">
        <v>6343</v>
      </c>
      <c r="E485" s="575">
        <v>1000000</v>
      </c>
      <c r="F485" s="563" t="s">
        <v>438</v>
      </c>
      <c r="G485" s="573" t="s">
        <v>19</v>
      </c>
      <c r="H485" s="573" t="s">
        <v>34</v>
      </c>
      <c r="I485" s="573" t="s">
        <v>35</v>
      </c>
      <c r="J485" s="573">
        <v>44263</v>
      </c>
      <c r="K485" s="576" t="s">
        <v>3795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6525</v>
      </c>
      <c r="C486" s="563" t="s">
        <v>3785</v>
      </c>
      <c r="D486" s="563" t="s">
        <v>3111</v>
      </c>
      <c r="E486" s="575">
        <v>0</v>
      </c>
      <c r="F486" s="563" t="s">
        <v>4802</v>
      </c>
      <c r="G486" s="563" t="s">
        <v>64</v>
      </c>
      <c r="H486" s="563" t="s">
        <v>20</v>
      </c>
      <c r="I486" s="563" t="s">
        <v>4067</v>
      </c>
      <c r="J486" s="573">
        <v>44775</v>
      </c>
      <c r="K486" s="579" t="s">
        <v>3809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6514</v>
      </c>
      <c r="C487" s="563" t="s">
        <v>2922</v>
      </c>
      <c r="D487" s="563" t="s">
        <v>3111</v>
      </c>
      <c r="E487" s="575">
        <v>467689.84</v>
      </c>
      <c r="F487" s="563" t="s">
        <v>3180</v>
      </c>
      <c r="G487" s="573" t="s">
        <v>2924</v>
      </c>
      <c r="H487" s="573" t="s">
        <v>20</v>
      </c>
      <c r="I487" s="573" t="s">
        <v>2925</v>
      </c>
      <c r="J487" s="573">
        <v>43859</v>
      </c>
      <c r="K487" s="576" t="s">
        <v>3805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6460</v>
      </c>
      <c r="C488" s="563" t="s">
        <v>3785</v>
      </c>
      <c r="D488" s="563" t="s">
        <v>3111</v>
      </c>
      <c r="E488" s="575">
        <v>0</v>
      </c>
      <c r="F488" s="563" t="s">
        <v>4022</v>
      </c>
      <c r="G488" s="563" t="s">
        <v>64</v>
      </c>
      <c r="H488" s="563" t="s">
        <v>20</v>
      </c>
      <c r="I488" s="563" t="s">
        <v>3634</v>
      </c>
      <c r="J488" s="573">
        <v>44228</v>
      </c>
      <c r="K488" s="579" t="s">
        <v>3789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6526</v>
      </c>
      <c r="C489" s="405" t="s">
        <v>3785</v>
      </c>
      <c r="D489" s="563" t="s">
        <v>6343</v>
      </c>
      <c r="E489" s="575">
        <v>387869.72</v>
      </c>
      <c r="F489" s="563" t="s">
        <v>6527</v>
      </c>
      <c r="G489" s="563" t="s">
        <v>2924</v>
      </c>
      <c r="H489" s="563" t="s">
        <v>20</v>
      </c>
      <c r="I489" s="563" t="s">
        <v>2924</v>
      </c>
      <c r="J489" s="573">
        <v>44195</v>
      </c>
      <c r="K489" s="579" t="s">
        <v>3805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6444</v>
      </c>
      <c r="C490" s="405" t="s">
        <v>3785</v>
      </c>
      <c r="D490" s="563" t="s">
        <v>6343</v>
      </c>
      <c r="E490" s="575">
        <v>169129.47</v>
      </c>
      <c r="F490" s="563" t="s">
        <v>5087</v>
      </c>
      <c r="G490" s="563" t="s">
        <v>64</v>
      </c>
      <c r="H490" s="563" t="s">
        <v>20</v>
      </c>
      <c r="I490" s="563" t="s">
        <v>4472</v>
      </c>
      <c r="J490" s="573">
        <v>44180</v>
      </c>
      <c r="K490" s="579" t="s">
        <v>3795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6528</v>
      </c>
      <c r="C491" s="405" t="s">
        <v>3785</v>
      </c>
      <c r="D491" s="563" t="s">
        <v>6343</v>
      </c>
      <c r="E491" s="575">
        <v>300000</v>
      </c>
      <c r="F491" s="563" t="s">
        <v>5351</v>
      </c>
      <c r="G491" s="563" t="s">
        <v>64</v>
      </c>
      <c r="H491" s="563" t="s">
        <v>20</v>
      </c>
      <c r="I491" s="563" t="s">
        <v>4451</v>
      </c>
      <c r="J491" s="573">
        <v>44397</v>
      </c>
      <c r="K491" s="579" t="s">
        <v>3805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6351</v>
      </c>
      <c r="C492" s="405" t="s">
        <v>2922</v>
      </c>
      <c r="D492" s="563" t="s">
        <v>6343</v>
      </c>
      <c r="E492" s="575">
        <v>15000</v>
      </c>
      <c r="F492" s="563" t="s">
        <v>3229</v>
      </c>
      <c r="G492" s="573" t="s">
        <v>2924</v>
      </c>
      <c r="H492" s="573" t="s">
        <v>20</v>
      </c>
      <c r="I492" s="573" t="s">
        <v>2925</v>
      </c>
      <c r="J492" s="573">
        <v>43605</v>
      </c>
      <c r="K492" s="576" t="s">
        <v>3805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6475</v>
      </c>
      <c r="C493" s="405" t="s">
        <v>2922</v>
      </c>
      <c r="D493" s="563" t="s">
        <v>6343</v>
      </c>
      <c r="E493" s="575">
        <v>36000</v>
      </c>
      <c r="F493" s="563" t="s">
        <v>3333</v>
      </c>
      <c r="G493" s="573" t="s">
        <v>19</v>
      </c>
      <c r="H493" s="573" t="s">
        <v>34</v>
      </c>
      <c r="I493" s="573" t="s">
        <v>263</v>
      </c>
      <c r="J493" s="573">
        <v>44322</v>
      </c>
      <c r="K493" s="576" t="s">
        <v>3795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6529</v>
      </c>
      <c r="C494" s="563" t="s">
        <v>3785</v>
      </c>
      <c r="D494" s="563" t="s">
        <v>3111</v>
      </c>
      <c r="E494" s="575">
        <v>0</v>
      </c>
      <c r="F494" s="563" t="s">
        <v>5129</v>
      </c>
      <c r="G494" s="563" t="s">
        <v>64</v>
      </c>
      <c r="H494" s="563" t="s">
        <v>20</v>
      </c>
      <c r="I494" s="563" t="s">
        <v>3973</v>
      </c>
      <c r="J494" s="573">
        <v>44078</v>
      </c>
      <c r="K494" s="579" t="s">
        <v>3789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6365</v>
      </c>
      <c r="C495" s="405" t="s">
        <v>2922</v>
      </c>
      <c r="D495" s="563" t="s">
        <v>6343</v>
      </c>
      <c r="E495" s="575">
        <v>29127.62</v>
      </c>
      <c r="F495" s="563" t="s">
        <v>3446</v>
      </c>
      <c r="G495" s="573" t="s">
        <v>2924</v>
      </c>
      <c r="H495" s="573" t="s">
        <v>20</v>
      </c>
      <c r="I495" s="573" t="s">
        <v>2925</v>
      </c>
      <c r="J495" s="573">
        <v>43894</v>
      </c>
      <c r="K495" s="576" t="s">
        <v>3805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6530</v>
      </c>
      <c r="C496" s="405" t="s">
        <v>2922</v>
      </c>
      <c r="D496" s="563" t="s">
        <v>6343</v>
      </c>
      <c r="E496" s="575">
        <v>4000</v>
      </c>
      <c r="F496" s="563" t="s">
        <v>3133</v>
      </c>
      <c r="G496" s="573" t="s">
        <v>19</v>
      </c>
      <c r="H496" s="573" t="s">
        <v>34</v>
      </c>
      <c r="I496" s="573" t="s">
        <v>263</v>
      </c>
      <c r="J496" s="573">
        <v>44291</v>
      </c>
      <c r="K496" s="576" t="s">
        <v>3795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6528</v>
      </c>
      <c r="C497" s="405" t="s">
        <v>3785</v>
      </c>
      <c r="D497" s="563" t="s">
        <v>929</v>
      </c>
      <c r="E497" s="575">
        <v>83704.06</v>
      </c>
      <c r="F497" s="563" t="s">
        <v>6531</v>
      </c>
      <c r="G497" s="563" t="s">
        <v>64</v>
      </c>
      <c r="H497" s="563" t="s">
        <v>20</v>
      </c>
      <c r="I497" s="563" t="s">
        <v>4451</v>
      </c>
      <c r="J497" s="573">
        <v>44397</v>
      </c>
      <c r="K497" s="579" t="s">
        <v>3805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6532</v>
      </c>
      <c r="C498" s="405" t="s">
        <v>3785</v>
      </c>
      <c r="D498" s="563" t="s">
        <v>929</v>
      </c>
      <c r="E498" s="575">
        <v>5000</v>
      </c>
      <c r="F498" s="563" t="s">
        <v>4166</v>
      </c>
      <c r="G498" s="563" t="s">
        <v>19</v>
      </c>
      <c r="H498" s="563" t="s">
        <v>20</v>
      </c>
      <c r="I498" s="563" t="s">
        <v>4167</v>
      </c>
      <c r="J498" s="573">
        <v>44305</v>
      </c>
      <c r="K498" s="579" t="s">
        <v>3809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6533</v>
      </c>
      <c r="C499" s="563" t="s">
        <v>2922</v>
      </c>
      <c r="D499" s="563" t="s">
        <v>3111</v>
      </c>
      <c r="E499" s="575">
        <v>110571.37</v>
      </c>
      <c r="F499" s="563" t="s">
        <v>3484</v>
      </c>
      <c r="G499" s="573" t="s">
        <v>2990</v>
      </c>
      <c r="H499" s="573" t="s">
        <v>20</v>
      </c>
      <c r="I499" s="573" t="s">
        <v>2990</v>
      </c>
      <c r="J499" s="573">
        <v>43990</v>
      </c>
      <c r="K499" s="576" t="s">
        <v>3809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6534</v>
      </c>
      <c r="C500" s="563" t="s">
        <v>3785</v>
      </c>
      <c r="D500" s="563" t="s">
        <v>3111</v>
      </c>
      <c r="E500" s="575">
        <v>0</v>
      </c>
      <c r="F500" s="563" t="s">
        <v>5150</v>
      </c>
      <c r="G500" s="563" t="s">
        <v>19</v>
      </c>
      <c r="H500" s="563" t="s">
        <v>20</v>
      </c>
      <c r="I500" s="563" t="s">
        <v>3793</v>
      </c>
      <c r="J500" s="573">
        <v>44148</v>
      </c>
      <c r="K500" s="579" t="s">
        <v>3795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6506</v>
      </c>
      <c r="C501" s="405" t="s">
        <v>2922</v>
      </c>
      <c r="D501" s="563" t="s">
        <v>6343</v>
      </c>
      <c r="E501" s="575">
        <v>3000</v>
      </c>
      <c r="F501" s="563" t="s">
        <v>2934</v>
      </c>
      <c r="G501" s="573" t="s">
        <v>19</v>
      </c>
      <c r="H501" s="573" t="s">
        <v>34</v>
      </c>
      <c r="I501" s="573" t="s">
        <v>263</v>
      </c>
      <c r="J501" s="573">
        <v>44321</v>
      </c>
      <c r="K501" s="576" t="s">
        <v>3805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6475</v>
      </c>
      <c r="C502" s="405" t="s">
        <v>2922</v>
      </c>
      <c r="D502" s="563" t="s">
        <v>6343</v>
      </c>
      <c r="E502" s="575">
        <v>9000</v>
      </c>
      <c r="F502" s="563" t="s">
        <v>3333</v>
      </c>
      <c r="G502" s="573" t="s">
        <v>19</v>
      </c>
      <c r="H502" s="573" t="s">
        <v>34</v>
      </c>
      <c r="I502" s="573" t="s">
        <v>263</v>
      </c>
      <c r="J502" s="573">
        <v>44322</v>
      </c>
      <c r="K502" s="576" t="s">
        <v>3795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6535</v>
      </c>
      <c r="C503" s="405" t="s">
        <v>3785</v>
      </c>
      <c r="D503" s="563" t="s">
        <v>6343</v>
      </c>
      <c r="E503" s="575">
        <v>10000</v>
      </c>
      <c r="F503" s="563" t="s">
        <v>5106</v>
      </c>
      <c r="G503" s="563" t="s">
        <v>19</v>
      </c>
      <c r="H503" s="563" t="s">
        <v>20</v>
      </c>
      <c r="I503" s="563" t="s">
        <v>3793</v>
      </c>
      <c r="J503" s="573">
        <v>44133</v>
      </c>
      <c r="K503" s="579" t="s">
        <v>3805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6536</v>
      </c>
      <c r="C504" s="405" t="s">
        <v>3785</v>
      </c>
      <c r="D504" s="563" t="s">
        <v>929</v>
      </c>
      <c r="E504" s="575">
        <v>117509.41</v>
      </c>
      <c r="F504" s="563" t="s">
        <v>4176</v>
      </c>
      <c r="G504" s="563" t="s">
        <v>2924</v>
      </c>
      <c r="H504" s="563" t="s">
        <v>20</v>
      </c>
      <c r="I504" s="563" t="s">
        <v>2924</v>
      </c>
      <c r="J504" s="573">
        <v>44368</v>
      </c>
      <c r="K504" s="579" t="s">
        <v>3795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6537</v>
      </c>
      <c r="C505" s="563" t="s">
        <v>3785</v>
      </c>
      <c r="D505" s="563" t="s">
        <v>3111</v>
      </c>
      <c r="E505" s="575">
        <v>0</v>
      </c>
      <c r="F505" s="563" t="s">
        <v>4964</v>
      </c>
      <c r="G505" s="563" t="s">
        <v>19</v>
      </c>
      <c r="H505" s="563" t="s">
        <v>20</v>
      </c>
      <c r="I505" s="563" t="s">
        <v>3793</v>
      </c>
      <c r="J505" s="573">
        <v>44196</v>
      </c>
      <c r="K505" s="579" t="s">
        <v>3802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6349</v>
      </c>
      <c r="C506" s="405" t="s">
        <v>2922</v>
      </c>
      <c r="D506" s="563" t="s">
        <v>6343</v>
      </c>
      <c r="E506" s="575">
        <v>70000</v>
      </c>
      <c r="F506" s="563" t="s">
        <v>3192</v>
      </c>
      <c r="G506" s="573" t="s">
        <v>2924</v>
      </c>
      <c r="H506" s="573" t="s">
        <v>20</v>
      </c>
      <c r="I506" s="573" t="s">
        <v>2925</v>
      </c>
      <c r="J506" s="573">
        <v>43703</v>
      </c>
      <c r="K506" s="576" t="s">
        <v>4188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6472</v>
      </c>
      <c r="C507" s="405" t="s">
        <v>3785</v>
      </c>
      <c r="D507" s="563" t="s">
        <v>929</v>
      </c>
      <c r="E507" s="575">
        <v>56000</v>
      </c>
      <c r="F507" s="563" t="s">
        <v>5263</v>
      </c>
      <c r="G507" s="563" t="s">
        <v>19</v>
      </c>
      <c r="H507" s="563" t="s">
        <v>49</v>
      </c>
      <c r="I507" s="563" t="s">
        <v>329</v>
      </c>
      <c r="J507" s="573">
        <v>44291</v>
      </c>
      <c r="K507" s="579" t="s">
        <v>3809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6538</v>
      </c>
      <c r="C508" s="405" t="s">
        <v>2922</v>
      </c>
      <c r="D508" s="563" t="s">
        <v>6343</v>
      </c>
      <c r="E508" s="575">
        <v>86000</v>
      </c>
      <c r="F508" s="563" t="s">
        <v>3555</v>
      </c>
      <c r="G508" s="573" t="s">
        <v>19</v>
      </c>
      <c r="H508" s="573" t="s">
        <v>34</v>
      </c>
      <c r="I508" s="573" t="s">
        <v>2972</v>
      </c>
      <c r="J508" s="573">
        <v>44267</v>
      </c>
      <c r="K508" s="576" t="s">
        <v>3795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6365</v>
      </c>
      <c r="C509" s="405" t="s">
        <v>2922</v>
      </c>
      <c r="D509" s="563" t="s">
        <v>6343</v>
      </c>
      <c r="E509" s="575">
        <v>1000</v>
      </c>
      <c r="F509" s="563" t="s">
        <v>3446</v>
      </c>
      <c r="G509" s="573" t="s">
        <v>2924</v>
      </c>
      <c r="H509" s="573" t="s">
        <v>20</v>
      </c>
      <c r="I509" s="573" t="s">
        <v>2925</v>
      </c>
      <c r="J509" s="573">
        <v>43894</v>
      </c>
      <c r="K509" s="576" t="s">
        <v>3805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6421</v>
      </c>
      <c r="C510" s="405" t="s">
        <v>3785</v>
      </c>
      <c r="D510" s="563" t="s">
        <v>6343</v>
      </c>
      <c r="E510" s="575">
        <v>10000</v>
      </c>
      <c r="F510" s="563" t="s">
        <v>4141</v>
      </c>
      <c r="G510" s="563" t="s">
        <v>19</v>
      </c>
      <c r="H510" s="563" t="s">
        <v>20</v>
      </c>
      <c r="I510" s="563" t="s">
        <v>4142</v>
      </c>
      <c r="J510" s="573">
        <v>44089</v>
      </c>
      <c r="K510" s="579" t="s">
        <v>3802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6477</v>
      </c>
      <c r="C511" s="405" t="s">
        <v>2922</v>
      </c>
      <c r="D511" s="563" t="s">
        <v>6343</v>
      </c>
      <c r="E511" s="575">
        <v>15000</v>
      </c>
      <c r="F511" s="563" t="s">
        <v>3466</v>
      </c>
      <c r="G511" s="573" t="s">
        <v>19</v>
      </c>
      <c r="H511" s="573" t="s">
        <v>34</v>
      </c>
      <c r="I511" s="573" t="s">
        <v>263</v>
      </c>
      <c r="J511" s="573">
        <v>44319</v>
      </c>
      <c r="K511" s="576" t="s">
        <v>3795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6539</v>
      </c>
      <c r="C512" s="405" t="s">
        <v>2922</v>
      </c>
      <c r="D512" s="563" t="s">
        <v>929</v>
      </c>
      <c r="E512" s="575">
        <v>50000</v>
      </c>
      <c r="F512" s="563" t="s">
        <v>3452</v>
      </c>
      <c r="G512" s="573" t="s">
        <v>19</v>
      </c>
      <c r="H512" s="573" t="s">
        <v>34</v>
      </c>
      <c r="I512" s="573" t="s">
        <v>263</v>
      </c>
      <c r="J512" s="573">
        <v>44279</v>
      </c>
      <c r="K512" s="576" t="s">
        <v>3795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6480</v>
      </c>
      <c r="C513" s="405" t="s">
        <v>2922</v>
      </c>
      <c r="D513" s="563" t="s">
        <v>6343</v>
      </c>
      <c r="E513" s="575">
        <v>150000</v>
      </c>
      <c r="F513" s="563" t="s">
        <v>3081</v>
      </c>
      <c r="G513" s="573" t="s">
        <v>19</v>
      </c>
      <c r="H513" s="573" t="s">
        <v>34</v>
      </c>
      <c r="I513" s="573" t="s">
        <v>35</v>
      </c>
      <c r="J513" s="573">
        <v>44328</v>
      </c>
      <c r="K513" s="576" t="s">
        <v>3795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6423</v>
      </c>
      <c r="C514" s="405" t="s">
        <v>3785</v>
      </c>
      <c r="D514" s="563" t="s">
        <v>6343</v>
      </c>
      <c r="E514" s="575">
        <v>130000</v>
      </c>
      <c r="F514" s="563" t="s">
        <v>3857</v>
      </c>
      <c r="G514" s="563" t="s">
        <v>2924</v>
      </c>
      <c r="H514" s="563" t="s">
        <v>20</v>
      </c>
      <c r="I514" s="563" t="s">
        <v>2924</v>
      </c>
      <c r="J514" s="573">
        <v>44180</v>
      </c>
      <c r="K514" s="579" t="s">
        <v>3795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6423</v>
      </c>
      <c r="C515" s="405" t="s">
        <v>3785</v>
      </c>
      <c r="D515" s="563" t="s">
        <v>6343</v>
      </c>
      <c r="E515" s="575">
        <v>43000</v>
      </c>
      <c r="F515" s="563" t="s">
        <v>3857</v>
      </c>
      <c r="G515" s="563" t="s">
        <v>2924</v>
      </c>
      <c r="H515" s="563" t="s">
        <v>20</v>
      </c>
      <c r="I515" s="563" t="s">
        <v>2924</v>
      </c>
      <c r="J515" s="573">
        <v>44180</v>
      </c>
      <c r="K515" s="579" t="s">
        <v>3795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6365</v>
      </c>
      <c r="C516" s="405" t="s">
        <v>2922</v>
      </c>
      <c r="D516" s="563" t="s">
        <v>6343</v>
      </c>
      <c r="E516" s="575">
        <v>40000</v>
      </c>
      <c r="F516" s="563" t="s">
        <v>3446</v>
      </c>
      <c r="G516" s="573" t="s">
        <v>2924</v>
      </c>
      <c r="H516" s="573" t="s">
        <v>20</v>
      </c>
      <c r="I516" s="573" t="s">
        <v>2925</v>
      </c>
      <c r="J516" s="573">
        <v>43894</v>
      </c>
      <c r="K516" s="576" t="s">
        <v>3805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6351</v>
      </c>
      <c r="C517" s="405" t="s">
        <v>2922</v>
      </c>
      <c r="D517" s="563" t="s">
        <v>6343</v>
      </c>
      <c r="E517" s="575">
        <v>75000</v>
      </c>
      <c r="F517" s="563" t="s">
        <v>3229</v>
      </c>
      <c r="G517" s="573" t="s">
        <v>2924</v>
      </c>
      <c r="H517" s="573" t="s">
        <v>20</v>
      </c>
      <c r="I517" s="573" t="s">
        <v>2925</v>
      </c>
      <c r="J517" s="573">
        <v>43605</v>
      </c>
      <c r="K517" s="576" t="s">
        <v>3805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6444</v>
      </c>
      <c r="C518" s="405" t="s">
        <v>3785</v>
      </c>
      <c r="D518" s="563" t="s">
        <v>6343</v>
      </c>
      <c r="E518" s="575">
        <v>3000</v>
      </c>
      <c r="F518" s="563" t="s">
        <v>5087</v>
      </c>
      <c r="G518" s="563" t="s">
        <v>64</v>
      </c>
      <c r="H518" s="563" t="s">
        <v>20</v>
      </c>
      <c r="I518" s="563" t="s">
        <v>4472</v>
      </c>
      <c r="J518" s="573">
        <v>44180</v>
      </c>
      <c r="K518" s="579" t="s">
        <v>3795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6475</v>
      </c>
      <c r="C519" s="405" t="s">
        <v>2922</v>
      </c>
      <c r="D519" s="563" t="s">
        <v>6343</v>
      </c>
      <c r="E519" s="575">
        <v>2000</v>
      </c>
      <c r="F519" s="563" t="s">
        <v>3333</v>
      </c>
      <c r="G519" s="573" t="s">
        <v>19</v>
      </c>
      <c r="H519" s="573" t="s">
        <v>34</v>
      </c>
      <c r="I519" s="573" t="s">
        <v>263</v>
      </c>
      <c r="J519" s="573">
        <v>44322</v>
      </c>
      <c r="K519" s="576" t="s">
        <v>3795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6438</v>
      </c>
      <c r="C520" s="563" t="s">
        <v>2922</v>
      </c>
      <c r="D520" s="563" t="s">
        <v>3111</v>
      </c>
      <c r="E520" s="575">
        <v>104633.35</v>
      </c>
      <c r="F520" s="563" t="s">
        <v>3039</v>
      </c>
      <c r="G520" s="573" t="s">
        <v>19</v>
      </c>
      <c r="H520" s="573" t="s">
        <v>34</v>
      </c>
      <c r="I520" s="573" t="s">
        <v>2972</v>
      </c>
      <c r="J520" s="573">
        <v>44273</v>
      </c>
      <c r="K520" s="576" t="s">
        <v>3795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6535</v>
      </c>
      <c r="C521" s="563" t="s">
        <v>3785</v>
      </c>
      <c r="D521" s="563" t="s">
        <v>3111</v>
      </c>
      <c r="E521" s="575">
        <v>0</v>
      </c>
      <c r="F521" s="563" t="s">
        <v>5106</v>
      </c>
      <c r="G521" s="563" t="s">
        <v>19</v>
      </c>
      <c r="H521" s="563" t="s">
        <v>20</v>
      </c>
      <c r="I521" s="563" t="s">
        <v>3793</v>
      </c>
      <c r="J521" s="573">
        <v>44133</v>
      </c>
      <c r="K521" s="579" t="s">
        <v>3805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6540</v>
      </c>
      <c r="C522" s="405" t="s">
        <v>2922</v>
      </c>
      <c r="D522" s="563" t="s">
        <v>6343</v>
      </c>
      <c r="E522" s="575">
        <v>50000</v>
      </c>
      <c r="F522" s="563" t="s">
        <v>1110</v>
      </c>
      <c r="G522" s="573" t="s">
        <v>19</v>
      </c>
      <c r="H522" s="573" t="s">
        <v>34</v>
      </c>
      <c r="I522" s="573" t="s">
        <v>35</v>
      </c>
      <c r="J522" s="573">
        <v>44340</v>
      </c>
      <c r="K522" s="576" t="s">
        <v>3805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6541</v>
      </c>
      <c r="C523" s="563" t="s">
        <v>2922</v>
      </c>
      <c r="D523" s="563" t="s">
        <v>3111</v>
      </c>
      <c r="E523" s="575">
        <v>397214.14</v>
      </c>
      <c r="F523" s="563" t="s">
        <v>3493</v>
      </c>
      <c r="G523" s="573" t="s">
        <v>2924</v>
      </c>
      <c r="H523" s="573" t="s">
        <v>20</v>
      </c>
      <c r="I523" s="573" t="s">
        <v>2931</v>
      </c>
      <c r="J523" s="573">
        <v>43539</v>
      </c>
      <c r="K523" s="576" t="s">
        <v>3795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6542</v>
      </c>
      <c r="C524" s="563" t="s">
        <v>2922</v>
      </c>
      <c r="D524" s="563" t="s">
        <v>3111</v>
      </c>
      <c r="E524" s="575">
        <v>40150.79</v>
      </c>
      <c r="F524" s="563" t="s">
        <v>3493</v>
      </c>
      <c r="G524" s="573" t="s">
        <v>2924</v>
      </c>
      <c r="H524" s="573" t="s">
        <v>20</v>
      </c>
      <c r="I524" s="573" t="s">
        <v>2931</v>
      </c>
      <c r="J524" s="573">
        <v>44397</v>
      </c>
      <c r="K524" s="576" t="s">
        <v>3842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6507</v>
      </c>
      <c r="C525" s="405" t="s">
        <v>2922</v>
      </c>
      <c r="D525" s="563" t="s">
        <v>6343</v>
      </c>
      <c r="E525" s="575">
        <v>20000</v>
      </c>
      <c r="F525" s="563" t="s">
        <v>3382</v>
      </c>
      <c r="G525" s="573" t="s">
        <v>19</v>
      </c>
      <c r="H525" s="573" t="s">
        <v>34</v>
      </c>
      <c r="I525" s="573" t="s">
        <v>35</v>
      </c>
      <c r="J525" s="573">
        <v>44319</v>
      </c>
      <c r="K525" s="576" t="s">
        <v>3795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6521</v>
      </c>
      <c r="C526" s="405" t="s">
        <v>2922</v>
      </c>
      <c r="D526" s="563" t="s">
        <v>6343</v>
      </c>
      <c r="E526" s="575">
        <v>130000</v>
      </c>
      <c r="F526" s="563" t="s">
        <v>746</v>
      </c>
      <c r="G526" s="573" t="s">
        <v>19</v>
      </c>
      <c r="H526" s="573" t="s">
        <v>34</v>
      </c>
      <c r="I526" s="573" t="s">
        <v>35</v>
      </c>
      <c r="J526" s="573">
        <v>44280</v>
      </c>
      <c r="K526" s="576" t="s">
        <v>3795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6410</v>
      </c>
      <c r="C527" s="405" t="s">
        <v>2922</v>
      </c>
      <c r="D527" s="563" t="s">
        <v>6343</v>
      </c>
      <c r="E527" s="575">
        <v>20000</v>
      </c>
      <c r="F527" s="563" t="s">
        <v>860</v>
      </c>
      <c r="G527" s="573" t="s">
        <v>19</v>
      </c>
      <c r="H527" s="573" t="s">
        <v>34</v>
      </c>
      <c r="I527" s="573" t="s">
        <v>35</v>
      </c>
      <c r="J527" s="573">
        <v>44321</v>
      </c>
      <c r="K527" s="576" t="s">
        <v>3795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6370</v>
      </c>
      <c r="C528" s="405" t="s">
        <v>2922</v>
      </c>
      <c r="D528" s="563" t="s">
        <v>6343</v>
      </c>
      <c r="E528" s="575">
        <v>300000</v>
      </c>
      <c r="F528" s="563" t="s">
        <v>3350</v>
      </c>
      <c r="G528" s="573" t="s">
        <v>2924</v>
      </c>
      <c r="H528" s="573" t="s">
        <v>20</v>
      </c>
      <c r="I528" s="573" t="s">
        <v>2925</v>
      </c>
      <c r="J528" s="573">
        <v>43564</v>
      </c>
      <c r="K528" s="576" t="s">
        <v>3809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6414</v>
      </c>
      <c r="C529" s="405" t="s">
        <v>3785</v>
      </c>
      <c r="D529" s="563" t="s">
        <v>6343</v>
      </c>
      <c r="E529" s="575">
        <v>25000</v>
      </c>
      <c r="F529" s="563" t="s">
        <v>4373</v>
      </c>
      <c r="G529" s="563" t="s">
        <v>64</v>
      </c>
      <c r="H529" s="563" t="s">
        <v>20</v>
      </c>
      <c r="I529" s="563" t="s">
        <v>3862</v>
      </c>
      <c r="J529" s="573">
        <v>44263</v>
      </c>
      <c r="K529" s="579" t="s">
        <v>3795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6351</v>
      </c>
      <c r="C530" s="405" t="s">
        <v>2922</v>
      </c>
      <c r="D530" s="563" t="s">
        <v>6343</v>
      </c>
      <c r="E530" s="575">
        <v>17000</v>
      </c>
      <c r="F530" s="563" t="s">
        <v>3229</v>
      </c>
      <c r="G530" s="573" t="s">
        <v>2924</v>
      </c>
      <c r="H530" s="573" t="s">
        <v>20</v>
      </c>
      <c r="I530" s="573" t="s">
        <v>2925</v>
      </c>
      <c r="J530" s="573">
        <v>43605</v>
      </c>
      <c r="K530" s="576" t="s">
        <v>3805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6543</v>
      </c>
      <c r="C531" s="563" t="s">
        <v>3785</v>
      </c>
      <c r="D531" s="563" t="s">
        <v>3111</v>
      </c>
      <c r="E531" s="575">
        <v>0</v>
      </c>
      <c r="F531" s="563" t="s">
        <v>3886</v>
      </c>
      <c r="G531" s="563" t="s">
        <v>19</v>
      </c>
      <c r="H531" s="563" t="s">
        <v>20</v>
      </c>
      <c r="I531" s="563" t="s">
        <v>3793</v>
      </c>
      <c r="J531" s="573">
        <v>44245</v>
      </c>
      <c r="K531" s="579" t="s">
        <v>3795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6544</v>
      </c>
      <c r="C532" s="405" t="s">
        <v>3785</v>
      </c>
      <c r="D532" s="563" t="s">
        <v>6343</v>
      </c>
      <c r="E532" s="575">
        <v>150000</v>
      </c>
      <c r="F532" s="563" t="s">
        <v>3800</v>
      </c>
      <c r="G532" s="563" t="s">
        <v>19</v>
      </c>
      <c r="H532" s="563" t="s">
        <v>20</v>
      </c>
      <c r="I532" s="563" t="s">
        <v>3793</v>
      </c>
      <c r="J532" s="573">
        <v>44326</v>
      </c>
      <c r="K532" s="579" t="s">
        <v>3802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6545</v>
      </c>
      <c r="C533" s="405" t="s">
        <v>3785</v>
      </c>
      <c r="D533" s="563" t="s">
        <v>6343</v>
      </c>
      <c r="E533" s="575">
        <v>84278.97</v>
      </c>
      <c r="F533" s="563" t="s">
        <v>5253</v>
      </c>
      <c r="G533" s="563" t="s">
        <v>2924</v>
      </c>
      <c r="H533" s="563" t="s">
        <v>20</v>
      </c>
      <c r="I533" s="563" t="s">
        <v>2924</v>
      </c>
      <c r="J533" s="573">
        <v>44355</v>
      </c>
      <c r="K533" s="579" t="s">
        <v>3805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6494</v>
      </c>
      <c r="C534" s="405" t="s">
        <v>2922</v>
      </c>
      <c r="D534" s="563" t="s">
        <v>6343</v>
      </c>
      <c r="E534" s="575">
        <v>130000</v>
      </c>
      <c r="F534" s="563" t="s">
        <v>3220</v>
      </c>
      <c r="G534" s="573" t="s">
        <v>19</v>
      </c>
      <c r="H534" s="573" t="s">
        <v>34</v>
      </c>
      <c r="I534" s="573" t="s">
        <v>35</v>
      </c>
      <c r="J534" s="573">
        <v>44313</v>
      </c>
      <c r="K534" s="576" t="s">
        <v>3795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6546</v>
      </c>
      <c r="C535" s="563" t="s">
        <v>3785</v>
      </c>
      <c r="D535" s="563" t="s">
        <v>3111</v>
      </c>
      <c r="E535" s="575">
        <v>0</v>
      </c>
      <c r="F535" s="563" t="s">
        <v>4221</v>
      </c>
      <c r="G535" s="563" t="s">
        <v>19</v>
      </c>
      <c r="H535" s="563" t="s">
        <v>20</v>
      </c>
      <c r="I535" s="563" t="s">
        <v>3793</v>
      </c>
      <c r="J535" s="573">
        <v>44085</v>
      </c>
      <c r="K535" s="579" t="s">
        <v>3802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6547</v>
      </c>
      <c r="C536" s="563" t="s">
        <v>3785</v>
      </c>
      <c r="D536" s="563" t="s">
        <v>3111</v>
      </c>
      <c r="E536" s="575">
        <v>0</v>
      </c>
      <c r="F536" s="563" t="s">
        <v>5092</v>
      </c>
      <c r="G536" s="563" t="s">
        <v>19</v>
      </c>
      <c r="H536" s="563" t="s">
        <v>20</v>
      </c>
      <c r="I536" s="563" t="s">
        <v>3793</v>
      </c>
      <c r="J536" s="573">
        <v>44147</v>
      </c>
      <c r="K536" s="579" t="s">
        <v>3805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6476</v>
      </c>
      <c r="C537" s="405" t="s">
        <v>2922</v>
      </c>
      <c r="D537" s="563" t="s">
        <v>6343</v>
      </c>
      <c r="E537" s="575">
        <v>20000</v>
      </c>
      <c r="F537" s="563" t="s">
        <v>3239</v>
      </c>
      <c r="G537" s="573" t="s">
        <v>19</v>
      </c>
      <c r="H537" s="573" t="s">
        <v>34</v>
      </c>
      <c r="I537" s="573" t="s">
        <v>2972</v>
      </c>
      <c r="J537" s="573">
        <v>44266</v>
      </c>
      <c r="K537" s="576" t="s">
        <v>3805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6548</v>
      </c>
      <c r="C538" s="563" t="s">
        <v>3785</v>
      </c>
      <c r="D538" s="563" t="s">
        <v>3111</v>
      </c>
      <c r="E538" s="575">
        <v>0</v>
      </c>
      <c r="F538" s="563" t="s">
        <v>5081</v>
      </c>
      <c r="G538" s="563" t="s">
        <v>19</v>
      </c>
      <c r="H538" s="563" t="s">
        <v>20</v>
      </c>
      <c r="I538" s="563" t="s">
        <v>6549</v>
      </c>
      <c r="J538" s="573">
        <v>44096</v>
      </c>
      <c r="K538" s="579" t="s">
        <v>3795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6550</v>
      </c>
      <c r="C539" s="405" t="s">
        <v>2922</v>
      </c>
      <c r="D539" s="563" t="s">
        <v>6343</v>
      </c>
      <c r="E539" s="575">
        <v>300000</v>
      </c>
      <c r="F539" s="563" t="s">
        <v>3225</v>
      </c>
      <c r="G539" s="573" t="s">
        <v>2990</v>
      </c>
      <c r="H539" s="573" t="s">
        <v>20</v>
      </c>
      <c r="I539" s="573" t="s">
        <v>2990</v>
      </c>
      <c r="J539" s="573">
        <v>44021</v>
      </c>
      <c r="K539" s="576" t="s">
        <v>3795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6461</v>
      </c>
      <c r="C540" s="405" t="s">
        <v>2922</v>
      </c>
      <c r="D540" s="563" t="s">
        <v>6343</v>
      </c>
      <c r="E540" s="575">
        <v>25000</v>
      </c>
      <c r="F540" s="563" t="s">
        <v>3448</v>
      </c>
      <c r="G540" s="573" t="s">
        <v>19</v>
      </c>
      <c r="H540" s="573" t="s">
        <v>34</v>
      </c>
      <c r="I540" s="573" t="s">
        <v>263</v>
      </c>
      <c r="J540" s="573">
        <v>44279</v>
      </c>
      <c r="K540" s="576" t="s">
        <v>3795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6551</v>
      </c>
      <c r="C541" s="563" t="s">
        <v>2922</v>
      </c>
      <c r="D541" s="563" t="s">
        <v>3111</v>
      </c>
      <c r="E541" s="575">
        <v>130029.24</v>
      </c>
      <c r="F541" s="563" t="s">
        <v>3501</v>
      </c>
      <c r="G541" s="573" t="s">
        <v>2990</v>
      </c>
      <c r="H541" s="573" t="s">
        <v>20</v>
      </c>
      <c r="I541" s="573" t="s">
        <v>2990</v>
      </c>
      <c r="J541" s="573">
        <v>43441</v>
      </c>
      <c r="K541" s="576" t="s">
        <v>3809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6369</v>
      </c>
      <c r="C542" s="563" t="s">
        <v>2922</v>
      </c>
      <c r="D542" s="563" t="s">
        <v>3111</v>
      </c>
      <c r="E542" s="575">
        <v>555581.43999999994</v>
      </c>
      <c r="F542" s="563" t="s">
        <v>3481</v>
      </c>
      <c r="G542" s="573" t="s">
        <v>2924</v>
      </c>
      <c r="H542" s="573" t="s">
        <v>20</v>
      </c>
      <c r="I542" s="573" t="s">
        <v>2931</v>
      </c>
      <c r="J542" s="573">
        <v>43607</v>
      </c>
      <c r="K542" s="576" t="s">
        <v>4188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6552</v>
      </c>
      <c r="C543" s="405" t="s">
        <v>2922</v>
      </c>
      <c r="D543" s="563" t="s">
        <v>6343</v>
      </c>
      <c r="E543" s="575">
        <v>17000</v>
      </c>
      <c r="F543" s="563" t="s">
        <v>3503</v>
      </c>
      <c r="G543" s="573" t="s">
        <v>19</v>
      </c>
      <c r="H543" s="573" t="s">
        <v>34</v>
      </c>
      <c r="I543" s="573" t="s">
        <v>35</v>
      </c>
      <c r="J543" s="573">
        <v>44263</v>
      </c>
      <c r="K543" s="576" t="s">
        <v>3805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6553</v>
      </c>
      <c r="C544" s="405" t="s">
        <v>2922</v>
      </c>
      <c r="D544" s="563" t="s">
        <v>6343</v>
      </c>
      <c r="E544" s="575">
        <v>2502500.1</v>
      </c>
      <c r="F544" s="563" t="s">
        <v>319</v>
      </c>
      <c r="G544" s="573" t="s">
        <v>19</v>
      </c>
      <c r="H544" s="573" t="s">
        <v>34</v>
      </c>
      <c r="I544" s="573" t="s">
        <v>35</v>
      </c>
      <c r="J544" s="573">
        <v>44266</v>
      </c>
      <c r="K544" s="576" t="s">
        <v>3789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6554</v>
      </c>
      <c r="C545" s="405" t="s">
        <v>3785</v>
      </c>
      <c r="D545" s="563" t="s">
        <v>929</v>
      </c>
      <c r="E545" s="575">
        <v>0</v>
      </c>
      <c r="F545" s="563" t="s">
        <v>4206</v>
      </c>
      <c r="G545" s="563" t="s">
        <v>2924</v>
      </c>
      <c r="H545" s="563" t="s">
        <v>20</v>
      </c>
      <c r="I545" s="563" t="s">
        <v>2924</v>
      </c>
      <c r="J545" s="573">
        <v>43869</v>
      </c>
      <c r="K545" s="579" t="s">
        <v>3795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6555</v>
      </c>
      <c r="C546" s="563" t="s">
        <v>3785</v>
      </c>
      <c r="D546" s="563" t="s">
        <v>3111</v>
      </c>
      <c r="E546" s="575">
        <v>0</v>
      </c>
      <c r="F546" s="563" t="s">
        <v>4252</v>
      </c>
      <c r="G546" s="563" t="s">
        <v>19</v>
      </c>
      <c r="H546" s="563" t="s">
        <v>20</v>
      </c>
      <c r="I546" s="563" t="s">
        <v>3793</v>
      </c>
      <c r="J546" s="573">
        <v>44203</v>
      </c>
      <c r="K546" s="579" t="s">
        <v>3795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6556</v>
      </c>
      <c r="C547" s="563" t="s">
        <v>3785</v>
      </c>
      <c r="D547" s="563" t="s">
        <v>3111</v>
      </c>
      <c r="E547" s="575">
        <v>0</v>
      </c>
      <c r="F547" s="563" t="s">
        <v>4252</v>
      </c>
      <c r="G547" s="563" t="s">
        <v>19</v>
      </c>
      <c r="H547" s="563" t="s">
        <v>20</v>
      </c>
      <c r="I547" s="563" t="s">
        <v>3793</v>
      </c>
      <c r="J547" s="573">
        <v>44203</v>
      </c>
      <c r="K547" s="579" t="s">
        <v>3842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6557</v>
      </c>
      <c r="C548" s="405" t="s">
        <v>3785</v>
      </c>
      <c r="D548" s="563" t="s">
        <v>6343</v>
      </c>
      <c r="E548" s="602">
        <v>4000</v>
      </c>
      <c r="F548" s="563" t="s">
        <v>3931</v>
      </c>
      <c r="G548" s="563" t="s">
        <v>64</v>
      </c>
      <c r="H548" s="563" t="s">
        <v>20</v>
      </c>
      <c r="I548" s="563" t="s">
        <v>3634</v>
      </c>
      <c r="J548" s="573">
        <v>44362</v>
      </c>
      <c r="K548" s="579" t="s">
        <v>3805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6411</v>
      </c>
      <c r="C549" s="405" t="s">
        <v>2922</v>
      </c>
      <c r="D549" s="563" t="s">
        <v>6343</v>
      </c>
      <c r="E549" s="602">
        <v>20000</v>
      </c>
      <c r="F549" s="563" t="s">
        <v>3258</v>
      </c>
      <c r="G549" s="573" t="s">
        <v>19</v>
      </c>
      <c r="H549" s="573" t="s">
        <v>34</v>
      </c>
      <c r="I549" s="573" t="s">
        <v>35</v>
      </c>
      <c r="J549" s="573">
        <v>44295</v>
      </c>
      <c r="K549" s="576" t="s">
        <v>3802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6477</v>
      </c>
      <c r="C550" s="405" t="s">
        <v>2922</v>
      </c>
      <c r="D550" s="563" t="s">
        <v>6343</v>
      </c>
      <c r="E550" s="602">
        <v>5000</v>
      </c>
      <c r="F550" s="563" t="s">
        <v>3466</v>
      </c>
      <c r="G550" s="573" t="s">
        <v>19</v>
      </c>
      <c r="H550" s="573" t="s">
        <v>34</v>
      </c>
      <c r="I550" s="573" t="s">
        <v>263</v>
      </c>
      <c r="J550" s="573">
        <v>44319</v>
      </c>
      <c r="K550" s="576" t="s">
        <v>3795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6558</v>
      </c>
      <c r="C551" s="563" t="s">
        <v>3785</v>
      </c>
      <c r="D551" s="563" t="s">
        <v>3111</v>
      </c>
      <c r="E551" s="575">
        <v>0</v>
      </c>
      <c r="F551" s="563" t="s">
        <v>5182</v>
      </c>
      <c r="G551" s="563" t="s">
        <v>4058</v>
      </c>
      <c r="H551" s="563" t="s">
        <v>20</v>
      </c>
      <c r="I551" s="563" t="s">
        <v>64</v>
      </c>
      <c r="J551" s="573">
        <v>44250</v>
      </c>
      <c r="K551" s="579" t="s">
        <v>3842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6559</v>
      </c>
      <c r="C552" s="563" t="s">
        <v>3785</v>
      </c>
      <c r="D552" s="563" t="s">
        <v>3111</v>
      </c>
      <c r="E552" s="575">
        <v>0</v>
      </c>
      <c r="F552" s="563" t="s">
        <v>5098</v>
      </c>
      <c r="G552" s="563" t="s">
        <v>19</v>
      </c>
      <c r="H552" s="563" t="s">
        <v>20</v>
      </c>
      <c r="I552" s="563" t="s">
        <v>3793</v>
      </c>
      <c r="J552" s="573">
        <v>44120</v>
      </c>
      <c r="K552" s="579" t="s">
        <v>3795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6474</v>
      </c>
      <c r="C553" s="405" t="s">
        <v>2922</v>
      </c>
      <c r="D553" s="563" t="s">
        <v>6343</v>
      </c>
      <c r="E553" s="602">
        <v>10000</v>
      </c>
      <c r="F553" s="563" t="s">
        <v>2994</v>
      </c>
      <c r="G553" s="573" t="s">
        <v>19</v>
      </c>
      <c r="H553" s="573" t="s">
        <v>34</v>
      </c>
      <c r="I553" s="573" t="s">
        <v>263</v>
      </c>
      <c r="J553" s="573">
        <v>44295</v>
      </c>
      <c r="K553" s="576" t="s">
        <v>3789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6550</v>
      </c>
      <c r="C554" s="405" t="s">
        <v>2922</v>
      </c>
      <c r="D554" s="563" t="s">
        <v>6343</v>
      </c>
      <c r="E554" s="602">
        <v>300000</v>
      </c>
      <c r="F554" s="563" t="s">
        <v>3225</v>
      </c>
      <c r="G554" s="573" t="s">
        <v>2990</v>
      </c>
      <c r="H554" s="573" t="s">
        <v>20</v>
      </c>
      <c r="I554" s="573" t="s">
        <v>2990</v>
      </c>
      <c r="J554" s="573">
        <v>44021</v>
      </c>
      <c r="K554" s="576" t="s">
        <v>3795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6560</v>
      </c>
      <c r="C555" s="563" t="s">
        <v>3785</v>
      </c>
      <c r="D555" s="563" t="s">
        <v>3111</v>
      </c>
      <c r="E555" s="575">
        <v>0</v>
      </c>
      <c r="F555" s="563" t="s">
        <v>4257</v>
      </c>
      <c r="G555" s="563" t="s">
        <v>19</v>
      </c>
      <c r="H555" s="563" t="s">
        <v>20</v>
      </c>
      <c r="I555" s="563" t="s">
        <v>3793</v>
      </c>
      <c r="J555" s="573">
        <v>44202</v>
      </c>
      <c r="K555" s="579" t="s">
        <v>3795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6561</v>
      </c>
      <c r="C556" s="405" t="s">
        <v>3785</v>
      </c>
      <c r="D556" s="563" t="s">
        <v>6343</v>
      </c>
      <c r="E556" s="602">
        <v>135728.28</v>
      </c>
      <c r="F556" s="563" t="s">
        <v>4009</v>
      </c>
      <c r="G556" s="563" t="s">
        <v>19</v>
      </c>
      <c r="H556" s="563" t="s">
        <v>49</v>
      </c>
      <c r="I556" s="563" t="s">
        <v>329</v>
      </c>
      <c r="J556" s="573">
        <v>44204</v>
      </c>
      <c r="K556" s="579" t="s">
        <v>3795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6562</v>
      </c>
      <c r="C557" s="563" t="s">
        <v>2922</v>
      </c>
      <c r="D557" s="563" t="s">
        <v>3111</v>
      </c>
      <c r="E557" s="581">
        <v>107666.91</v>
      </c>
      <c r="F557" s="563" t="s">
        <v>3551</v>
      </c>
      <c r="G557" s="573" t="s">
        <v>2924</v>
      </c>
      <c r="H557" s="573" t="s">
        <v>20</v>
      </c>
      <c r="I557" s="573" t="s">
        <v>2925</v>
      </c>
      <c r="J557" s="573">
        <v>43843</v>
      </c>
      <c r="K557" s="576" t="s">
        <v>3805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6563</v>
      </c>
      <c r="C558" s="563" t="s">
        <v>3785</v>
      </c>
      <c r="D558" s="563" t="s">
        <v>3111</v>
      </c>
      <c r="E558" s="575">
        <v>0</v>
      </c>
      <c r="F558" s="563" t="s">
        <v>4781</v>
      </c>
      <c r="G558" s="563" t="s">
        <v>19</v>
      </c>
      <c r="H558" s="563" t="s">
        <v>20</v>
      </c>
      <c r="I558" s="563" t="s">
        <v>3793</v>
      </c>
      <c r="J558" s="573">
        <v>44384</v>
      </c>
      <c r="K558" s="579" t="s">
        <v>3802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6349</v>
      </c>
      <c r="C559" s="405" t="s">
        <v>2922</v>
      </c>
      <c r="D559" s="563" t="s">
        <v>6343</v>
      </c>
      <c r="E559" s="602">
        <v>7500</v>
      </c>
      <c r="F559" s="563" t="s">
        <v>3192</v>
      </c>
      <c r="G559" s="573" t="s">
        <v>2924</v>
      </c>
      <c r="H559" s="573" t="s">
        <v>20</v>
      </c>
      <c r="I559" s="573" t="s">
        <v>2925</v>
      </c>
      <c r="J559" s="573">
        <v>43703</v>
      </c>
      <c r="K559" s="576" t="s">
        <v>4188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6564</v>
      </c>
      <c r="C560" s="563" t="s">
        <v>3785</v>
      </c>
      <c r="D560" s="563" t="s">
        <v>3111</v>
      </c>
      <c r="E560" s="575">
        <v>0</v>
      </c>
      <c r="F560" s="563" t="s">
        <v>3792</v>
      </c>
      <c r="G560" s="563" t="s">
        <v>19</v>
      </c>
      <c r="H560" s="563" t="s">
        <v>20</v>
      </c>
      <c r="I560" s="563" t="s">
        <v>3793</v>
      </c>
      <c r="J560" s="573">
        <v>44186</v>
      </c>
      <c r="K560" s="579" t="s">
        <v>3795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6565</v>
      </c>
      <c r="C561" s="563" t="s">
        <v>3785</v>
      </c>
      <c r="D561" s="563" t="s">
        <v>3111</v>
      </c>
      <c r="E561" s="575">
        <v>0</v>
      </c>
      <c r="F561" s="563" t="s">
        <v>4612</v>
      </c>
      <c r="G561" s="563" t="s">
        <v>19</v>
      </c>
      <c r="H561" s="563" t="s">
        <v>20</v>
      </c>
      <c r="I561" s="563" t="s">
        <v>3793</v>
      </c>
      <c r="J561" s="573">
        <v>44456</v>
      </c>
      <c r="K561" s="579" t="s">
        <v>3842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6495</v>
      </c>
      <c r="C562" s="405" t="s">
        <v>2922</v>
      </c>
      <c r="D562" s="563" t="s">
        <v>6343</v>
      </c>
      <c r="E562" s="587">
        <v>159337.69</v>
      </c>
      <c r="F562" s="563" t="s">
        <v>1390</v>
      </c>
      <c r="G562" s="573" t="s">
        <v>19</v>
      </c>
      <c r="H562" s="573" t="s">
        <v>34</v>
      </c>
      <c r="I562" s="573" t="s">
        <v>35</v>
      </c>
      <c r="J562" s="573">
        <v>44280</v>
      </c>
      <c r="K562" s="576" t="s">
        <v>3802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6566</v>
      </c>
      <c r="C563" s="405" t="s">
        <v>2922</v>
      </c>
      <c r="D563" s="563" t="s">
        <v>6343</v>
      </c>
      <c r="E563" s="602">
        <v>20000</v>
      </c>
      <c r="F563" s="563" t="s">
        <v>3187</v>
      </c>
      <c r="G563" s="573" t="s">
        <v>19</v>
      </c>
      <c r="H563" s="573" t="s">
        <v>34</v>
      </c>
      <c r="I563" s="573" t="s">
        <v>263</v>
      </c>
      <c r="J563" s="573">
        <v>44319</v>
      </c>
      <c r="K563" s="576" t="s">
        <v>3789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6480</v>
      </c>
      <c r="C564" s="405" t="s">
        <v>2922</v>
      </c>
      <c r="D564" s="563" t="s">
        <v>6343</v>
      </c>
      <c r="E564" s="602">
        <v>271802.71999999997</v>
      </c>
      <c r="F564" s="563" t="s">
        <v>3081</v>
      </c>
      <c r="G564" s="573" t="s">
        <v>19</v>
      </c>
      <c r="H564" s="573" t="s">
        <v>34</v>
      </c>
      <c r="I564" s="573" t="s">
        <v>35</v>
      </c>
      <c r="J564" s="573">
        <v>44328</v>
      </c>
      <c r="K564" s="576" t="s">
        <v>3795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6515</v>
      </c>
      <c r="C565" s="563" t="s">
        <v>3785</v>
      </c>
      <c r="D565" s="563" t="s">
        <v>3111</v>
      </c>
      <c r="E565" s="575">
        <v>0</v>
      </c>
      <c r="F565" s="563" t="s">
        <v>4351</v>
      </c>
      <c r="G565" s="563" t="s">
        <v>19</v>
      </c>
      <c r="H565" s="563" t="s">
        <v>20</v>
      </c>
      <c r="I565" s="563" t="s">
        <v>3683</v>
      </c>
      <c r="J565" s="573"/>
      <c r="K565" s="579" t="s">
        <v>3809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6553</v>
      </c>
      <c r="C566" s="405" t="s">
        <v>2922</v>
      </c>
      <c r="D566" s="563" t="s">
        <v>6343</v>
      </c>
      <c r="E566" s="602">
        <v>100000</v>
      </c>
      <c r="F566" s="563" t="s">
        <v>319</v>
      </c>
      <c r="G566" s="573" t="s">
        <v>19</v>
      </c>
      <c r="H566" s="573" t="s">
        <v>34</v>
      </c>
      <c r="I566" s="573" t="s">
        <v>35</v>
      </c>
      <c r="J566" s="573">
        <v>44266</v>
      </c>
      <c r="K566" s="576" t="s">
        <v>3789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6567</v>
      </c>
      <c r="C567" s="405" t="s">
        <v>3785</v>
      </c>
      <c r="D567" s="563" t="s">
        <v>929</v>
      </c>
      <c r="E567" s="575">
        <v>157308.25</v>
      </c>
      <c r="F567" s="563" t="s">
        <v>5077</v>
      </c>
      <c r="G567" s="563" t="s">
        <v>2924</v>
      </c>
      <c r="H567" s="563" t="s">
        <v>20</v>
      </c>
      <c r="I567" s="563" t="s">
        <v>2924</v>
      </c>
      <c r="J567" s="573">
        <v>44250</v>
      </c>
      <c r="K567" s="579" t="s">
        <v>3795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6568</v>
      </c>
      <c r="C568" s="563" t="s">
        <v>3785</v>
      </c>
      <c r="D568" s="563" t="s">
        <v>3111</v>
      </c>
      <c r="E568" s="575">
        <v>0</v>
      </c>
      <c r="F568" s="563" t="s">
        <v>5363</v>
      </c>
      <c r="G568" s="563" t="s">
        <v>19</v>
      </c>
      <c r="H568" s="563" t="s">
        <v>20</v>
      </c>
      <c r="I568" s="563" t="s">
        <v>3793</v>
      </c>
      <c r="J568" s="573">
        <v>44088</v>
      </c>
      <c r="K568" s="579" t="s">
        <v>3809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3623</v>
      </c>
      <c r="C569" s="405" t="s">
        <v>3607</v>
      </c>
      <c r="D569" s="563" t="s">
        <v>6343</v>
      </c>
      <c r="E569" s="602">
        <v>50000</v>
      </c>
      <c r="F569" s="563" t="s">
        <v>511</v>
      </c>
      <c r="G569" s="573" t="s">
        <v>19</v>
      </c>
      <c r="H569" s="573" t="s">
        <v>20</v>
      </c>
      <c r="I569" s="573" t="s">
        <v>3073</v>
      </c>
      <c r="J569" s="573">
        <v>43934</v>
      </c>
      <c r="K569" s="576" t="s">
        <v>3789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6569</v>
      </c>
      <c r="C570" s="405" t="s">
        <v>2922</v>
      </c>
      <c r="D570" s="563" t="s">
        <v>6343</v>
      </c>
      <c r="E570" s="602">
        <v>30000</v>
      </c>
      <c r="F570" s="563" t="s">
        <v>3232</v>
      </c>
      <c r="G570" s="573" t="s">
        <v>19</v>
      </c>
      <c r="H570" s="573" t="s">
        <v>34</v>
      </c>
      <c r="I570" s="573" t="s">
        <v>35</v>
      </c>
      <c r="J570" s="573">
        <v>44319</v>
      </c>
      <c r="K570" s="576" t="s">
        <v>3795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6444</v>
      </c>
      <c r="C571" s="405" t="s">
        <v>3785</v>
      </c>
      <c r="D571" s="563" t="s">
        <v>6343</v>
      </c>
      <c r="E571" s="602">
        <v>20000</v>
      </c>
      <c r="F571" s="563" t="s">
        <v>5087</v>
      </c>
      <c r="G571" s="563" t="s">
        <v>64</v>
      </c>
      <c r="H571" s="563" t="s">
        <v>20</v>
      </c>
      <c r="I571" s="563" t="s">
        <v>4472</v>
      </c>
      <c r="J571" s="573">
        <v>44180</v>
      </c>
      <c r="K571" s="579" t="s">
        <v>3795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6570</v>
      </c>
      <c r="C572" s="405" t="s">
        <v>2922</v>
      </c>
      <c r="D572" s="563" t="s">
        <v>929</v>
      </c>
      <c r="E572" s="602">
        <v>1421504</v>
      </c>
      <c r="F572" s="563" t="s">
        <v>3006</v>
      </c>
      <c r="G572" s="573" t="s">
        <v>19</v>
      </c>
      <c r="H572" s="573" t="s">
        <v>34</v>
      </c>
      <c r="I572" s="573" t="s">
        <v>35</v>
      </c>
      <c r="J572" s="573">
        <v>44280</v>
      </c>
      <c r="K572" s="576" t="s">
        <v>3809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6571</v>
      </c>
      <c r="C573" s="405" t="s">
        <v>2922</v>
      </c>
      <c r="D573" s="563" t="s">
        <v>6343</v>
      </c>
      <c r="E573" s="602">
        <v>8000</v>
      </c>
      <c r="F573" s="563" t="s">
        <v>3192</v>
      </c>
      <c r="G573" s="573" t="s">
        <v>2924</v>
      </c>
      <c r="H573" s="573" t="s">
        <v>20</v>
      </c>
      <c r="I573" s="573" t="s">
        <v>2925</v>
      </c>
      <c r="J573" s="573">
        <v>43704</v>
      </c>
      <c r="K573" s="576" t="s">
        <v>3805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6475</v>
      </c>
      <c r="C574" s="405" t="s">
        <v>2922</v>
      </c>
      <c r="D574" s="563" t="s">
        <v>6343</v>
      </c>
      <c r="E574" s="602">
        <v>20000</v>
      </c>
      <c r="F574" s="563" t="s">
        <v>3333</v>
      </c>
      <c r="G574" s="573" t="s">
        <v>19</v>
      </c>
      <c r="H574" s="573" t="s">
        <v>34</v>
      </c>
      <c r="I574" s="573" t="s">
        <v>263</v>
      </c>
      <c r="J574" s="573">
        <v>44322</v>
      </c>
      <c r="K574" s="576" t="s">
        <v>3795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6553</v>
      </c>
      <c r="C575" s="405" t="s">
        <v>2922</v>
      </c>
      <c r="D575" s="563" t="s">
        <v>6343</v>
      </c>
      <c r="E575" s="602">
        <v>300000</v>
      </c>
      <c r="F575" s="563" t="s">
        <v>319</v>
      </c>
      <c r="G575" s="573" t="s">
        <v>19</v>
      </c>
      <c r="H575" s="573" t="s">
        <v>34</v>
      </c>
      <c r="I575" s="573" t="s">
        <v>35</v>
      </c>
      <c r="J575" s="573">
        <v>44266</v>
      </c>
      <c r="K575" s="576" t="s">
        <v>3789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6477</v>
      </c>
      <c r="C576" s="405" t="s">
        <v>2922</v>
      </c>
      <c r="D576" s="563" t="s">
        <v>6343</v>
      </c>
      <c r="E576" s="602">
        <v>10000</v>
      </c>
      <c r="F576" s="563" t="s">
        <v>3466</v>
      </c>
      <c r="G576" s="573" t="s">
        <v>19</v>
      </c>
      <c r="H576" s="573" t="s">
        <v>34</v>
      </c>
      <c r="I576" s="573" t="s">
        <v>263</v>
      </c>
      <c r="J576" s="573">
        <v>44319</v>
      </c>
      <c r="K576" s="576" t="s">
        <v>3795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6351</v>
      </c>
      <c r="C577" s="405" t="s">
        <v>2922</v>
      </c>
      <c r="D577" s="563" t="s">
        <v>6343</v>
      </c>
      <c r="E577" s="602">
        <v>12000</v>
      </c>
      <c r="F577" s="563" t="s">
        <v>3229</v>
      </c>
      <c r="G577" s="573" t="s">
        <v>2924</v>
      </c>
      <c r="H577" s="573" t="s">
        <v>20</v>
      </c>
      <c r="I577" s="573" t="s">
        <v>2925</v>
      </c>
      <c r="J577" s="573">
        <v>43605</v>
      </c>
      <c r="K577" s="576" t="s">
        <v>3805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6572</v>
      </c>
      <c r="C578" s="405" t="s">
        <v>2922</v>
      </c>
      <c r="D578" s="563" t="s">
        <v>6343</v>
      </c>
      <c r="E578" s="602">
        <v>100000</v>
      </c>
      <c r="F578" s="563" t="s">
        <v>838</v>
      </c>
      <c r="G578" s="573" t="s">
        <v>19</v>
      </c>
      <c r="H578" s="573" t="s">
        <v>34</v>
      </c>
      <c r="I578" s="573" t="s">
        <v>2972</v>
      </c>
      <c r="J578" s="573">
        <v>44299</v>
      </c>
      <c r="K578" s="576" t="s">
        <v>3795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6573</v>
      </c>
      <c r="C579" s="563" t="s">
        <v>3785</v>
      </c>
      <c r="D579" s="563" t="s">
        <v>3111</v>
      </c>
      <c r="E579" s="575">
        <v>0</v>
      </c>
      <c r="F579" s="563" t="s">
        <v>4696</v>
      </c>
      <c r="G579" s="563" t="s">
        <v>64</v>
      </c>
      <c r="H579" s="563" t="s">
        <v>20</v>
      </c>
      <c r="I579" s="563" t="s">
        <v>6431</v>
      </c>
      <c r="J579" s="573">
        <v>44917</v>
      </c>
      <c r="K579" s="579" t="s">
        <v>3789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6574</v>
      </c>
      <c r="C580" s="405" t="s">
        <v>2922</v>
      </c>
      <c r="D580" s="563" t="s">
        <v>6343</v>
      </c>
      <c r="E580" s="602" t="s">
        <v>6575</v>
      </c>
      <c r="F580" s="563" t="s">
        <v>3397</v>
      </c>
      <c r="G580" s="573" t="s">
        <v>19</v>
      </c>
      <c r="H580" s="573" t="s">
        <v>34</v>
      </c>
      <c r="I580" s="573" t="s">
        <v>263</v>
      </c>
      <c r="J580" s="573">
        <v>44391</v>
      </c>
      <c r="K580" s="576" t="s">
        <v>3795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6487</v>
      </c>
      <c r="C581" s="405" t="s">
        <v>2922</v>
      </c>
      <c r="D581" s="563" t="s">
        <v>6343</v>
      </c>
      <c r="E581" s="602">
        <v>30000</v>
      </c>
      <c r="F581" s="563" t="s">
        <v>1324</v>
      </c>
      <c r="G581" s="573" t="s">
        <v>19</v>
      </c>
      <c r="H581" s="573" t="s">
        <v>34</v>
      </c>
      <c r="I581" s="573" t="s">
        <v>35</v>
      </c>
      <c r="J581" s="573">
        <v>44319</v>
      </c>
      <c r="K581" s="576" t="s">
        <v>3795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6461</v>
      </c>
      <c r="C582" s="405" t="s">
        <v>2922</v>
      </c>
      <c r="D582" s="563" t="s">
        <v>6343</v>
      </c>
      <c r="E582" s="602">
        <v>100000</v>
      </c>
      <c r="F582" s="563" t="s">
        <v>3448</v>
      </c>
      <c r="G582" s="573" t="s">
        <v>19</v>
      </c>
      <c r="H582" s="573" t="s">
        <v>34</v>
      </c>
      <c r="I582" s="573" t="s">
        <v>263</v>
      </c>
      <c r="J582" s="573">
        <v>44279</v>
      </c>
      <c r="K582" s="576" t="s">
        <v>3795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6576</v>
      </c>
      <c r="C583" s="405" t="s">
        <v>2922</v>
      </c>
      <c r="D583" s="563" t="s">
        <v>6343</v>
      </c>
      <c r="E583" s="602">
        <v>120000</v>
      </c>
      <c r="F583" s="563" t="s">
        <v>3335</v>
      </c>
      <c r="G583" s="573" t="s">
        <v>19</v>
      </c>
      <c r="H583" s="573" t="s">
        <v>34</v>
      </c>
      <c r="I583" s="573" t="s">
        <v>2972</v>
      </c>
      <c r="J583" s="573">
        <v>44279</v>
      </c>
      <c r="K583" s="576" t="s">
        <v>3789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6577</v>
      </c>
      <c r="C584" s="405" t="s">
        <v>3785</v>
      </c>
      <c r="D584" s="563" t="s">
        <v>929</v>
      </c>
      <c r="E584" s="575">
        <v>456422.62</v>
      </c>
      <c r="F584" s="563" t="s">
        <v>4540</v>
      </c>
      <c r="G584" s="563" t="s">
        <v>64</v>
      </c>
      <c r="H584" s="563" t="s">
        <v>20</v>
      </c>
      <c r="I584" s="563" t="s">
        <v>73</v>
      </c>
      <c r="J584" s="573">
        <v>44130</v>
      </c>
      <c r="K584" s="579" t="s">
        <v>3795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6506</v>
      </c>
      <c r="C585" s="405" t="s">
        <v>2922</v>
      </c>
      <c r="D585" s="563" t="s">
        <v>6343</v>
      </c>
      <c r="E585" s="602">
        <v>100000</v>
      </c>
      <c r="F585" s="563" t="s">
        <v>2934</v>
      </c>
      <c r="G585" s="573" t="s">
        <v>19</v>
      </c>
      <c r="H585" s="573" t="s">
        <v>34</v>
      </c>
      <c r="I585" s="573" t="s">
        <v>263</v>
      </c>
      <c r="J585" s="573">
        <v>44321</v>
      </c>
      <c r="K585" s="576" t="s">
        <v>3805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6467</v>
      </c>
      <c r="C586" s="405" t="s">
        <v>2922</v>
      </c>
      <c r="D586" s="563" t="s">
        <v>6343</v>
      </c>
      <c r="E586" s="602">
        <v>14000</v>
      </c>
      <c r="F586" s="563" t="s">
        <v>2302</v>
      </c>
      <c r="G586" s="573" t="s">
        <v>19</v>
      </c>
      <c r="H586" s="573" t="s">
        <v>34</v>
      </c>
      <c r="I586" s="573" t="s">
        <v>35</v>
      </c>
      <c r="J586" s="573">
        <v>44280</v>
      </c>
      <c r="K586" s="576" t="s">
        <v>3795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6476</v>
      </c>
      <c r="C587" s="405" t="s">
        <v>2922</v>
      </c>
      <c r="D587" s="563" t="s">
        <v>6343</v>
      </c>
      <c r="E587" s="602">
        <v>45000</v>
      </c>
      <c r="F587" s="563" t="s">
        <v>3239</v>
      </c>
      <c r="G587" s="573" t="s">
        <v>19</v>
      </c>
      <c r="H587" s="573" t="s">
        <v>34</v>
      </c>
      <c r="I587" s="573" t="s">
        <v>2972</v>
      </c>
      <c r="J587" s="573">
        <v>44266</v>
      </c>
      <c r="K587" s="576" t="s">
        <v>3805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6481</v>
      </c>
      <c r="C588" s="405" t="s">
        <v>2922</v>
      </c>
      <c r="D588" s="563" t="s">
        <v>6343</v>
      </c>
      <c r="E588" s="602">
        <v>10000</v>
      </c>
      <c r="F588" s="563" t="s">
        <v>3034</v>
      </c>
      <c r="G588" s="573" t="s">
        <v>19</v>
      </c>
      <c r="H588" s="573" t="s">
        <v>34</v>
      </c>
      <c r="I588" s="573" t="s">
        <v>2972</v>
      </c>
      <c r="J588" s="573">
        <v>44260</v>
      </c>
      <c r="K588" s="576" t="s">
        <v>3795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6578</v>
      </c>
      <c r="C589" s="405" t="s">
        <v>2922</v>
      </c>
      <c r="D589" s="563" t="s">
        <v>6343</v>
      </c>
      <c r="E589" s="602">
        <v>100000</v>
      </c>
      <c r="F589" s="563" t="s">
        <v>3086</v>
      </c>
      <c r="G589" s="573" t="s">
        <v>19</v>
      </c>
      <c r="H589" s="573" t="s">
        <v>34</v>
      </c>
      <c r="I589" s="573" t="s">
        <v>263</v>
      </c>
      <c r="J589" s="573">
        <v>44393</v>
      </c>
      <c r="K589" s="576" t="s">
        <v>4332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6481</v>
      </c>
      <c r="C590" s="563" t="s">
        <v>2922</v>
      </c>
      <c r="D590" s="563" t="s">
        <v>3111</v>
      </c>
      <c r="E590" s="575">
        <v>151371.24</v>
      </c>
      <c r="F590" s="563" t="s">
        <v>3034</v>
      </c>
      <c r="G590" s="573" t="s">
        <v>19</v>
      </c>
      <c r="H590" s="573" t="s">
        <v>34</v>
      </c>
      <c r="I590" s="573" t="s">
        <v>2972</v>
      </c>
      <c r="J590" s="573">
        <v>44260</v>
      </c>
      <c r="K590" s="576" t="s">
        <v>3795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6576</v>
      </c>
      <c r="C591" s="405" t="s">
        <v>2922</v>
      </c>
      <c r="D591" s="563" t="s">
        <v>6343</v>
      </c>
      <c r="E591" s="602">
        <v>80000</v>
      </c>
      <c r="F591" s="563" t="s">
        <v>3335</v>
      </c>
      <c r="G591" s="573" t="s">
        <v>19</v>
      </c>
      <c r="H591" s="573" t="s">
        <v>34</v>
      </c>
      <c r="I591" s="573" t="s">
        <v>2972</v>
      </c>
      <c r="J591" s="573">
        <v>44279</v>
      </c>
      <c r="K591" s="576" t="s">
        <v>3789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6528</v>
      </c>
      <c r="C592" s="563" t="s">
        <v>3785</v>
      </c>
      <c r="D592" s="563" t="s">
        <v>3111</v>
      </c>
      <c r="E592" s="575">
        <v>0</v>
      </c>
      <c r="F592" s="563" t="s">
        <v>5351</v>
      </c>
      <c r="G592" s="563" t="s">
        <v>64</v>
      </c>
      <c r="H592" s="563" t="s">
        <v>20</v>
      </c>
      <c r="I592" s="563" t="s">
        <v>4451</v>
      </c>
      <c r="J592" s="573">
        <v>44397</v>
      </c>
      <c r="K592" s="579" t="s">
        <v>3805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6579</v>
      </c>
      <c r="C593" s="563" t="s">
        <v>3785</v>
      </c>
      <c r="D593" s="563" t="s">
        <v>3111</v>
      </c>
      <c r="E593" s="575">
        <v>0</v>
      </c>
      <c r="F593" s="563" t="s">
        <v>3825</v>
      </c>
      <c r="G593" s="563" t="s">
        <v>19</v>
      </c>
      <c r="H593" s="563" t="s">
        <v>20</v>
      </c>
      <c r="I593" s="563" t="s">
        <v>3683</v>
      </c>
      <c r="J593" s="573">
        <v>44302</v>
      </c>
      <c r="K593" s="579" t="s">
        <v>3809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6580</v>
      </c>
      <c r="C594" s="563" t="s">
        <v>2922</v>
      </c>
      <c r="D594" s="563" t="s">
        <v>3111</v>
      </c>
      <c r="E594" s="575">
        <v>172836.33</v>
      </c>
      <c r="F594" s="563" t="s">
        <v>3050</v>
      </c>
      <c r="G594" s="573" t="s">
        <v>2924</v>
      </c>
      <c r="H594" s="573" t="s">
        <v>20</v>
      </c>
      <c r="I594" s="573" t="s">
        <v>2925</v>
      </c>
      <c r="J594" s="573">
        <v>43865</v>
      </c>
      <c r="K594" s="576" t="s">
        <v>3795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6404</v>
      </c>
      <c r="C595" s="563" t="s">
        <v>2922</v>
      </c>
      <c r="D595" s="563" t="s">
        <v>3111</v>
      </c>
      <c r="E595" s="575">
        <v>154589.26999999999</v>
      </c>
      <c r="F595" s="563" t="s">
        <v>3363</v>
      </c>
      <c r="G595" s="573" t="s">
        <v>2924</v>
      </c>
      <c r="H595" s="573" t="s">
        <v>20</v>
      </c>
      <c r="I595" s="573" t="s">
        <v>2925</v>
      </c>
      <c r="J595" s="573">
        <v>43873</v>
      </c>
      <c r="K595" s="576" t="s">
        <v>3795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6576</v>
      </c>
      <c r="C596" s="563" t="s">
        <v>2922</v>
      </c>
      <c r="D596" s="563" t="s">
        <v>3111</v>
      </c>
      <c r="E596" s="575">
        <v>237009.79</v>
      </c>
      <c r="F596" s="563" t="s">
        <v>3335</v>
      </c>
      <c r="G596" s="573" t="s">
        <v>19</v>
      </c>
      <c r="H596" s="573" t="s">
        <v>34</v>
      </c>
      <c r="I596" s="573" t="s">
        <v>2972</v>
      </c>
      <c r="J596" s="573">
        <v>44279</v>
      </c>
      <c r="K596" s="576" t="s">
        <v>3789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6481</v>
      </c>
      <c r="C597" s="405" t="s">
        <v>2922</v>
      </c>
      <c r="D597" s="563" t="s">
        <v>6343</v>
      </c>
      <c r="E597" s="587">
        <v>49307.71</v>
      </c>
      <c r="F597" s="563" t="s">
        <v>3034</v>
      </c>
      <c r="G597" s="573" t="s">
        <v>19</v>
      </c>
      <c r="H597" s="573" t="s">
        <v>34</v>
      </c>
      <c r="I597" s="573" t="s">
        <v>2972</v>
      </c>
      <c r="J597" s="573">
        <v>44260</v>
      </c>
      <c r="K597" s="576" t="s">
        <v>3795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6495</v>
      </c>
      <c r="C598" s="405" t="s">
        <v>2922</v>
      </c>
      <c r="D598" s="563" t="s">
        <v>6343</v>
      </c>
      <c r="E598" s="602">
        <v>56000</v>
      </c>
      <c r="F598" s="563" t="s">
        <v>1390</v>
      </c>
      <c r="G598" s="573" t="s">
        <v>19</v>
      </c>
      <c r="H598" s="573" t="s">
        <v>34</v>
      </c>
      <c r="I598" s="573" t="s">
        <v>35</v>
      </c>
      <c r="J598" s="573">
        <v>44280</v>
      </c>
      <c r="K598" s="576" t="s">
        <v>3802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6566</v>
      </c>
      <c r="C599" s="405" t="s">
        <v>2922</v>
      </c>
      <c r="D599" s="563" t="s">
        <v>6343</v>
      </c>
      <c r="E599" s="602">
        <v>5500</v>
      </c>
      <c r="F599" s="563" t="s">
        <v>3187</v>
      </c>
      <c r="G599" s="573" t="s">
        <v>19</v>
      </c>
      <c r="H599" s="573" t="s">
        <v>34</v>
      </c>
      <c r="I599" s="573" t="s">
        <v>263</v>
      </c>
      <c r="J599" s="573">
        <v>44319</v>
      </c>
      <c r="K599" s="576" t="s">
        <v>3789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6494</v>
      </c>
      <c r="C600" s="405" t="s">
        <v>2922</v>
      </c>
      <c r="D600" s="563" t="s">
        <v>6343</v>
      </c>
      <c r="E600" s="602">
        <v>175000</v>
      </c>
      <c r="F600" s="563" t="s">
        <v>3220</v>
      </c>
      <c r="G600" s="573" t="s">
        <v>19</v>
      </c>
      <c r="H600" s="573" t="s">
        <v>34</v>
      </c>
      <c r="I600" s="573" t="s">
        <v>35</v>
      </c>
      <c r="J600" s="573">
        <v>44313</v>
      </c>
      <c r="K600" s="576" t="s">
        <v>3795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6581</v>
      </c>
      <c r="C601" s="405" t="s">
        <v>2922</v>
      </c>
      <c r="D601" s="563" t="s">
        <v>6343</v>
      </c>
      <c r="E601" s="602">
        <v>10000</v>
      </c>
      <c r="F601" s="563" t="s">
        <v>481</v>
      </c>
      <c r="G601" s="573" t="s">
        <v>19</v>
      </c>
      <c r="H601" s="573" t="s">
        <v>34</v>
      </c>
      <c r="I601" s="573" t="s">
        <v>35</v>
      </c>
      <c r="J601" s="573">
        <v>44421</v>
      </c>
      <c r="K601" s="576" t="s">
        <v>3795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6521</v>
      </c>
      <c r="C602" s="405" t="s">
        <v>2922</v>
      </c>
      <c r="D602" s="563" t="s">
        <v>6343</v>
      </c>
      <c r="E602" s="602">
        <v>10000</v>
      </c>
      <c r="F602" s="563" t="s">
        <v>746</v>
      </c>
      <c r="G602" s="573" t="s">
        <v>19</v>
      </c>
      <c r="H602" s="573" t="s">
        <v>34</v>
      </c>
      <c r="I602" s="573" t="s">
        <v>35</v>
      </c>
      <c r="J602" s="573">
        <v>44280</v>
      </c>
      <c r="K602" s="576" t="s">
        <v>3795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6349</v>
      </c>
      <c r="C603" s="405" t="s">
        <v>2922</v>
      </c>
      <c r="D603" s="563" t="s">
        <v>6343</v>
      </c>
      <c r="E603" s="602">
        <v>10000</v>
      </c>
      <c r="F603" s="563" t="s">
        <v>3192</v>
      </c>
      <c r="G603" s="573" t="s">
        <v>2924</v>
      </c>
      <c r="H603" s="573" t="s">
        <v>20</v>
      </c>
      <c r="I603" s="573" t="s">
        <v>2925</v>
      </c>
      <c r="J603" s="573">
        <v>43703</v>
      </c>
      <c r="K603" s="576" t="s">
        <v>4188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6410</v>
      </c>
      <c r="C604" s="405" t="s">
        <v>2922</v>
      </c>
      <c r="D604" s="563" t="s">
        <v>6343</v>
      </c>
      <c r="E604" s="602">
        <v>40000</v>
      </c>
      <c r="F604" s="563" t="s">
        <v>860</v>
      </c>
      <c r="G604" s="573" t="s">
        <v>19</v>
      </c>
      <c r="H604" s="573" t="s">
        <v>34</v>
      </c>
      <c r="I604" s="573" t="s">
        <v>35</v>
      </c>
      <c r="J604" s="573">
        <v>44321</v>
      </c>
      <c r="K604" s="576" t="s">
        <v>3795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6582</v>
      </c>
      <c r="C605" s="405" t="s">
        <v>2922</v>
      </c>
      <c r="D605" s="563" t="s">
        <v>6343</v>
      </c>
      <c r="E605" s="602">
        <v>150000</v>
      </c>
      <c r="F605" s="563" t="s">
        <v>3262</v>
      </c>
      <c r="G605" s="573" t="s">
        <v>2924</v>
      </c>
      <c r="H605" s="573" t="s">
        <v>20</v>
      </c>
      <c r="I605" s="573" t="s">
        <v>2925</v>
      </c>
      <c r="J605" s="573">
        <v>43879</v>
      </c>
      <c r="K605" s="576" t="s">
        <v>3795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6576</v>
      </c>
      <c r="C606" s="405" t="s">
        <v>2922</v>
      </c>
      <c r="D606" s="563" t="s">
        <v>6343</v>
      </c>
      <c r="E606" s="602">
        <v>30000</v>
      </c>
      <c r="F606" s="563" t="s">
        <v>3335</v>
      </c>
      <c r="G606" s="573" t="s">
        <v>19</v>
      </c>
      <c r="H606" s="573" t="s">
        <v>34</v>
      </c>
      <c r="I606" s="573" t="s">
        <v>2972</v>
      </c>
      <c r="J606" s="573">
        <v>44279</v>
      </c>
      <c r="K606" s="576" t="s">
        <v>3789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6475</v>
      </c>
      <c r="C607" s="405" t="s">
        <v>2922</v>
      </c>
      <c r="D607" s="563" t="s">
        <v>6343</v>
      </c>
      <c r="E607" s="602">
        <v>20000</v>
      </c>
      <c r="F607" s="563" t="s">
        <v>3333</v>
      </c>
      <c r="G607" s="573" t="s">
        <v>19</v>
      </c>
      <c r="H607" s="573" t="s">
        <v>34</v>
      </c>
      <c r="I607" s="573" t="s">
        <v>263</v>
      </c>
      <c r="J607" s="573">
        <v>44322</v>
      </c>
      <c r="K607" s="576" t="s">
        <v>3795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6583</v>
      </c>
      <c r="C608" s="405" t="s">
        <v>2922</v>
      </c>
      <c r="D608" s="563" t="s">
        <v>929</v>
      </c>
      <c r="E608" s="575">
        <v>121689.31</v>
      </c>
      <c r="F608" s="563" t="s">
        <v>3178</v>
      </c>
      <c r="G608" s="573" t="s">
        <v>19</v>
      </c>
      <c r="H608" s="573" t="s">
        <v>34</v>
      </c>
      <c r="I608" s="573" t="s">
        <v>35</v>
      </c>
      <c r="J608" s="573">
        <v>44333</v>
      </c>
      <c r="K608" s="576" t="s">
        <v>3795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6437</v>
      </c>
      <c r="C609" s="405" t="s">
        <v>3785</v>
      </c>
      <c r="D609" s="563" t="s">
        <v>929</v>
      </c>
      <c r="E609" s="575">
        <v>94947.93</v>
      </c>
      <c r="F609" s="563" t="s">
        <v>5237</v>
      </c>
      <c r="G609" s="563" t="s">
        <v>64</v>
      </c>
      <c r="H609" s="563" t="s">
        <v>20</v>
      </c>
      <c r="I609" s="563" t="s">
        <v>5238</v>
      </c>
      <c r="J609" s="573">
        <v>44105</v>
      </c>
      <c r="K609" s="579" t="s">
        <v>3809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6584</v>
      </c>
      <c r="C610" s="563" t="s">
        <v>3785</v>
      </c>
      <c r="D610" s="563" t="s">
        <v>3111</v>
      </c>
      <c r="E610" s="575">
        <v>0</v>
      </c>
      <c r="F610" s="563" t="s">
        <v>4389</v>
      </c>
      <c r="G610" s="563" t="s">
        <v>64</v>
      </c>
      <c r="H610" s="563" t="s">
        <v>20</v>
      </c>
      <c r="I610" s="563" t="s">
        <v>3634</v>
      </c>
      <c r="J610" s="573">
        <v>44238</v>
      </c>
      <c r="K610" s="579" t="s">
        <v>3789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6552</v>
      </c>
      <c r="C611" s="405" t="s">
        <v>2922</v>
      </c>
      <c r="D611" s="563" t="s">
        <v>6343</v>
      </c>
      <c r="E611" s="602">
        <v>20000</v>
      </c>
      <c r="F611" s="563" t="s">
        <v>3503</v>
      </c>
      <c r="G611" s="573" t="s">
        <v>19</v>
      </c>
      <c r="H611" s="573" t="s">
        <v>34</v>
      </c>
      <c r="I611" s="573" t="s">
        <v>35</v>
      </c>
      <c r="J611" s="573">
        <v>44263</v>
      </c>
      <c r="K611" s="576" t="s">
        <v>3805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6585</v>
      </c>
      <c r="C612" s="563" t="s">
        <v>2922</v>
      </c>
      <c r="D612" s="563" t="s">
        <v>3111</v>
      </c>
      <c r="E612" s="575">
        <v>489398.81</v>
      </c>
      <c r="F612" s="563" t="s">
        <v>3372</v>
      </c>
      <c r="G612" s="573" t="s">
        <v>19</v>
      </c>
      <c r="H612" s="573" t="s">
        <v>34</v>
      </c>
      <c r="I612" s="573" t="s">
        <v>263</v>
      </c>
      <c r="J612" s="573">
        <v>44280</v>
      </c>
      <c r="K612" s="576" t="s">
        <v>3789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6586</v>
      </c>
      <c r="C613" s="405" t="s">
        <v>3785</v>
      </c>
      <c r="D613" s="563" t="s">
        <v>929</v>
      </c>
      <c r="E613" s="575">
        <v>274363.67</v>
      </c>
      <c r="F613" s="563" t="s">
        <v>5257</v>
      </c>
      <c r="G613" s="563" t="s">
        <v>19</v>
      </c>
      <c r="H613" s="563" t="s">
        <v>49</v>
      </c>
      <c r="I613" s="563" t="s">
        <v>5258</v>
      </c>
      <c r="J613" s="573">
        <v>44356</v>
      </c>
      <c r="K613" s="579" t="s">
        <v>3805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6587</v>
      </c>
      <c r="C614" s="405" t="s">
        <v>3785</v>
      </c>
      <c r="D614" s="563" t="s">
        <v>6343</v>
      </c>
      <c r="E614" s="575">
        <v>150000</v>
      </c>
      <c r="F614" s="563" t="s">
        <v>4575</v>
      </c>
      <c r="G614" s="563" t="s">
        <v>2924</v>
      </c>
      <c r="H614" s="563" t="s">
        <v>20</v>
      </c>
      <c r="I614" s="563" t="s">
        <v>2924</v>
      </c>
      <c r="J614" s="573">
        <v>44118</v>
      </c>
      <c r="K614" s="579" t="s">
        <v>3809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6357</v>
      </c>
      <c r="C615" s="563" t="s">
        <v>2922</v>
      </c>
      <c r="D615" s="563" t="s">
        <v>3111</v>
      </c>
      <c r="E615" s="575">
        <v>15.64</v>
      </c>
      <c r="F615" s="563" t="s">
        <v>3237</v>
      </c>
      <c r="G615" s="573" t="s">
        <v>2924</v>
      </c>
      <c r="H615" s="573" t="s">
        <v>20</v>
      </c>
      <c r="I615" s="573" t="s">
        <v>2931</v>
      </c>
      <c r="J615" s="573">
        <v>43559</v>
      </c>
      <c r="K615" s="576" t="s">
        <v>4188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6377</v>
      </c>
      <c r="C616" s="563" t="s">
        <v>2922</v>
      </c>
      <c r="D616" s="563" t="s">
        <v>3111</v>
      </c>
      <c r="E616" s="575">
        <v>115.28</v>
      </c>
      <c r="F616" s="563" t="s">
        <v>3218</v>
      </c>
      <c r="G616" s="573" t="s">
        <v>2924</v>
      </c>
      <c r="H616" s="573" t="s">
        <v>20</v>
      </c>
      <c r="I616" s="573" t="s">
        <v>2925</v>
      </c>
      <c r="J616" s="573">
        <v>43620</v>
      </c>
      <c r="K616" s="576" t="s">
        <v>3809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6388</v>
      </c>
      <c r="C617" s="563" t="s">
        <v>2922</v>
      </c>
      <c r="D617" s="563" t="s">
        <v>3111</v>
      </c>
      <c r="E617" s="575">
        <v>13.08</v>
      </c>
      <c r="F617" s="563" t="s">
        <v>3124</v>
      </c>
      <c r="G617" s="573" t="s">
        <v>2924</v>
      </c>
      <c r="H617" s="573" t="s">
        <v>20</v>
      </c>
      <c r="I617" s="573" t="s">
        <v>2925</v>
      </c>
      <c r="J617" s="573">
        <v>43675</v>
      </c>
      <c r="K617" s="576" t="s">
        <v>4188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6588</v>
      </c>
      <c r="C618" s="563" t="s">
        <v>2922</v>
      </c>
      <c r="D618" s="563" t="s">
        <v>3111</v>
      </c>
      <c r="E618" s="575"/>
      <c r="F618" s="563" t="s">
        <v>3105</v>
      </c>
      <c r="G618" s="573" t="s">
        <v>2924</v>
      </c>
      <c r="H618" s="573" t="s">
        <v>20</v>
      </c>
      <c r="I618" s="573" t="s">
        <v>2924</v>
      </c>
      <c r="J618" s="573" t="s">
        <v>3638</v>
      </c>
      <c r="K618" s="576" t="s">
        <v>3795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6466</v>
      </c>
      <c r="C619" s="563" t="s">
        <v>2922</v>
      </c>
      <c r="D619" s="563" t="s">
        <v>3111</v>
      </c>
      <c r="E619" s="575">
        <v>3049.18</v>
      </c>
      <c r="F619" s="563" t="s">
        <v>3077</v>
      </c>
      <c r="G619" s="573" t="s">
        <v>2924</v>
      </c>
      <c r="H619" s="573" t="s">
        <v>20</v>
      </c>
      <c r="I619" s="573" t="s">
        <v>2924</v>
      </c>
      <c r="J619" s="573">
        <v>44124</v>
      </c>
      <c r="K619" s="576" t="s">
        <v>3795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6465</v>
      </c>
      <c r="C620" s="563" t="s">
        <v>2922</v>
      </c>
      <c r="D620" s="563" t="s">
        <v>3111</v>
      </c>
      <c r="E620" s="575">
        <v>693.98</v>
      </c>
      <c r="F620" s="563" t="s">
        <v>3079</v>
      </c>
      <c r="G620" s="573" t="s">
        <v>2924</v>
      </c>
      <c r="H620" s="573" t="s">
        <v>20</v>
      </c>
      <c r="I620" s="573" t="s">
        <v>2924</v>
      </c>
      <c r="J620" s="573">
        <v>44118</v>
      </c>
      <c r="K620" s="576" t="s">
        <v>3795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6589</v>
      </c>
      <c r="C621" s="563" t="s">
        <v>2922</v>
      </c>
      <c r="D621" s="563" t="s">
        <v>3111</v>
      </c>
      <c r="E621" s="575"/>
      <c r="F621" s="563" t="s">
        <v>3058</v>
      </c>
      <c r="G621" s="573" t="s">
        <v>2924</v>
      </c>
      <c r="H621" s="573" t="s">
        <v>20</v>
      </c>
      <c r="I621" s="573" t="s">
        <v>2931</v>
      </c>
      <c r="J621" s="573">
        <v>43609</v>
      </c>
      <c r="K621" s="576" t="s">
        <v>3809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6590</v>
      </c>
      <c r="C622" s="563" t="s">
        <v>2922</v>
      </c>
      <c r="D622" s="563" t="s">
        <v>3111</v>
      </c>
      <c r="E622" s="575"/>
      <c r="F622" s="563" t="s">
        <v>3058</v>
      </c>
      <c r="G622" s="573" t="s">
        <v>2924</v>
      </c>
      <c r="H622" s="573" t="s">
        <v>20</v>
      </c>
      <c r="I622" s="573" t="s">
        <v>2931</v>
      </c>
      <c r="J622" s="573">
        <v>43609</v>
      </c>
      <c r="K622" s="576" t="s">
        <v>3805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6591</v>
      </c>
      <c r="C623" s="563" t="s">
        <v>2922</v>
      </c>
      <c r="D623" s="563" t="s">
        <v>3111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6592</v>
      </c>
      <c r="C624" s="563" t="s">
        <v>2922</v>
      </c>
      <c r="D624" s="563" t="s">
        <v>3111</v>
      </c>
      <c r="E624" s="575"/>
      <c r="F624" s="563" t="s">
        <v>2953</v>
      </c>
      <c r="G624" s="573" t="s">
        <v>2924</v>
      </c>
      <c r="H624" s="573" t="s">
        <v>20</v>
      </c>
      <c r="I624" s="573" t="s">
        <v>2925</v>
      </c>
      <c r="J624" s="573" t="s">
        <v>3638</v>
      </c>
      <c r="K624" s="576" t="s">
        <v>3795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6437</v>
      </c>
      <c r="C625" s="563" t="s">
        <v>3785</v>
      </c>
      <c r="D625" s="563" t="s">
        <v>3111</v>
      </c>
      <c r="E625" s="575">
        <v>0</v>
      </c>
      <c r="F625" s="563" t="s">
        <v>5237</v>
      </c>
      <c r="G625" s="563" t="s">
        <v>64</v>
      </c>
      <c r="H625" s="563" t="s">
        <v>20</v>
      </c>
      <c r="I625" s="563" t="s">
        <v>5238</v>
      </c>
      <c r="J625" s="573">
        <v>44105</v>
      </c>
      <c r="K625" s="579" t="s">
        <v>3809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6405</v>
      </c>
      <c r="C626" s="563" t="s">
        <v>2922</v>
      </c>
      <c r="D626" s="563" t="s">
        <v>929</v>
      </c>
      <c r="E626" s="606">
        <v>73572.75</v>
      </c>
      <c r="F626" s="563" t="s">
        <v>3198</v>
      </c>
      <c r="G626" s="573" t="s">
        <v>2924</v>
      </c>
      <c r="H626" s="573" t="s">
        <v>20</v>
      </c>
      <c r="I626" s="573" t="s">
        <v>2925</v>
      </c>
      <c r="J626" s="573">
        <v>43875</v>
      </c>
      <c r="K626" s="576" t="s">
        <v>3805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6411</v>
      </c>
      <c r="C627" s="563" t="s">
        <v>2922</v>
      </c>
      <c r="D627" s="563" t="s">
        <v>6343</v>
      </c>
      <c r="E627" s="602">
        <v>10000</v>
      </c>
      <c r="F627" s="563" t="s">
        <v>3258</v>
      </c>
      <c r="G627" s="573" t="s">
        <v>19</v>
      </c>
      <c r="H627" s="573" t="s">
        <v>34</v>
      </c>
      <c r="I627" s="573" t="s">
        <v>35</v>
      </c>
      <c r="J627" s="573">
        <v>44295</v>
      </c>
      <c r="K627" s="576" t="s">
        <v>3802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6566</v>
      </c>
      <c r="C628" s="405" t="s">
        <v>2922</v>
      </c>
      <c r="D628" s="563" t="s">
        <v>3111</v>
      </c>
      <c r="E628" s="602">
        <v>161212.56</v>
      </c>
      <c r="F628" s="563" t="s">
        <v>3187</v>
      </c>
      <c r="G628" s="573" t="s">
        <v>19</v>
      </c>
      <c r="H628" s="573" t="s">
        <v>34</v>
      </c>
      <c r="I628" s="573" t="s">
        <v>263</v>
      </c>
      <c r="J628" s="573">
        <v>44319</v>
      </c>
      <c r="K628" s="576" t="s">
        <v>3789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6593</v>
      </c>
      <c r="C629" s="563" t="s">
        <v>2922</v>
      </c>
      <c r="D629" s="563" t="s">
        <v>3111</v>
      </c>
      <c r="E629" s="575"/>
      <c r="F629" s="563" t="s">
        <v>3519</v>
      </c>
      <c r="G629" s="573" t="s">
        <v>2924</v>
      </c>
      <c r="H629" s="573" t="s">
        <v>20</v>
      </c>
      <c r="I629" s="573" t="s">
        <v>2931</v>
      </c>
      <c r="J629" s="573" t="s">
        <v>3638</v>
      </c>
      <c r="K629" s="576" t="s">
        <v>3805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6594</v>
      </c>
      <c r="C630" s="563" t="s">
        <v>2922</v>
      </c>
      <c r="D630" s="563" t="s">
        <v>3111</v>
      </c>
      <c r="E630" s="575"/>
      <c r="F630" s="563" t="s">
        <v>3519</v>
      </c>
      <c r="G630" s="573" t="s">
        <v>2924</v>
      </c>
      <c r="H630" s="573" t="s">
        <v>20</v>
      </c>
      <c r="I630" s="573" t="s">
        <v>2931</v>
      </c>
      <c r="J630" s="573" t="s">
        <v>3638</v>
      </c>
      <c r="K630" s="576" t="s">
        <v>3809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6441</v>
      </c>
      <c r="C631" s="563" t="s">
        <v>2922</v>
      </c>
      <c r="D631" s="563" t="s">
        <v>3111</v>
      </c>
      <c r="E631" s="575">
        <v>1.47</v>
      </c>
      <c r="F631" s="563" t="s">
        <v>3462</v>
      </c>
      <c r="G631" s="573" t="s">
        <v>2924</v>
      </c>
      <c r="H631" s="573" t="s">
        <v>20</v>
      </c>
      <c r="I631" s="573" t="s">
        <v>2931</v>
      </c>
      <c r="J631" s="573">
        <v>43861</v>
      </c>
      <c r="K631" s="576" t="s">
        <v>3805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6402</v>
      </c>
      <c r="C632" s="563" t="s">
        <v>2922</v>
      </c>
      <c r="D632" s="563" t="s">
        <v>3111</v>
      </c>
      <c r="E632" s="575">
        <v>2.93</v>
      </c>
      <c r="F632" s="563" t="s">
        <v>3374</v>
      </c>
      <c r="G632" s="573" t="s">
        <v>2924</v>
      </c>
      <c r="H632" s="573" t="s">
        <v>20</v>
      </c>
      <c r="I632" s="573" t="s">
        <v>2931</v>
      </c>
      <c r="J632" s="573">
        <v>43622</v>
      </c>
      <c r="K632" s="576" t="s">
        <v>3805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6595</v>
      </c>
      <c r="C633" s="563" t="s">
        <v>2922</v>
      </c>
      <c r="D633" s="563" t="s">
        <v>3111</v>
      </c>
      <c r="E633" s="575"/>
      <c r="F633" s="563" t="s">
        <v>3374</v>
      </c>
      <c r="G633" s="573" t="s">
        <v>2924</v>
      </c>
      <c r="H633" s="573" t="s">
        <v>20</v>
      </c>
      <c r="I633" s="573" t="s">
        <v>2931</v>
      </c>
      <c r="J633" s="573">
        <v>43622</v>
      </c>
      <c r="K633" s="576" t="s">
        <v>3795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6484</v>
      </c>
      <c r="C634" s="563" t="s">
        <v>2922</v>
      </c>
      <c r="D634" s="563" t="s">
        <v>3111</v>
      </c>
      <c r="E634" s="575">
        <v>0.22</v>
      </c>
      <c r="F634" s="563" t="s">
        <v>3346</v>
      </c>
      <c r="G634" s="573" t="s">
        <v>2924</v>
      </c>
      <c r="H634" s="573" t="s">
        <v>20</v>
      </c>
      <c r="I634" s="573" t="s">
        <v>2924</v>
      </c>
      <c r="J634" s="573">
        <v>44036</v>
      </c>
      <c r="K634" s="576" t="s">
        <v>3805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6596</v>
      </c>
      <c r="C635" s="563" t="s">
        <v>2922</v>
      </c>
      <c r="D635" s="563" t="s">
        <v>3111</v>
      </c>
      <c r="E635" s="575"/>
      <c r="F635" s="563" t="s">
        <v>3311</v>
      </c>
      <c r="G635" s="573" t="s">
        <v>2924</v>
      </c>
      <c r="H635" s="573" t="s">
        <v>20</v>
      </c>
      <c r="I635" s="573" t="s">
        <v>2931</v>
      </c>
      <c r="J635" s="573" t="s">
        <v>3638</v>
      </c>
      <c r="K635" s="576" t="s">
        <v>3805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6380</v>
      </c>
      <c r="C636" s="563" t="s">
        <v>2922</v>
      </c>
      <c r="D636" s="563" t="s">
        <v>3111</v>
      </c>
      <c r="E636" s="575">
        <v>146.69</v>
      </c>
      <c r="F636" s="563" t="s">
        <v>3292</v>
      </c>
      <c r="G636" s="573" t="s">
        <v>2924</v>
      </c>
      <c r="H636" s="573" t="s">
        <v>20</v>
      </c>
      <c r="I636" s="573" t="s">
        <v>2925</v>
      </c>
      <c r="J636" s="573">
        <v>43732</v>
      </c>
      <c r="K636" s="576" t="s">
        <v>4188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6597</v>
      </c>
      <c r="C637" s="563" t="s">
        <v>2922</v>
      </c>
      <c r="D637" s="563" t="s">
        <v>3111</v>
      </c>
      <c r="E637" s="575">
        <v>78</v>
      </c>
      <c r="F637" s="563" t="s">
        <v>3256</v>
      </c>
      <c r="G637" s="573" t="s">
        <v>2924</v>
      </c>
      <c r="H637" s="573" t="s">
        <v>20</v>
      </c>
      <c r="I637" s="573" t="s">
        <v>2931</v>
      </c>
      <c r="J637" s="573">
        <v>43853</v>
      </c>
      <c r="K637" s="576" t="s">
        <v>3795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6598</v>
      </c>
      <c r="C638" s="405" t="s">
        <v>3785</v>
      </c>
      <c r="D638" s="563" t="s">
        <v>929</v>
      </c>
      <c r="E638" s="602">
        <v>44080.95</v>
      </c>
      <c r="F638" s="563" t="s">
        <v>4260</v>
      </c>
      <c r="G638" s="563" t="s">
        <v>64</v>
      </c>
      <c r="H638" s="563" t="s">
        <v>20</v>
      </c>
      <c r="I638" s="563" t="s">
        <v>6599</v>
      </c>
      <c r="J638" s="573">
        <v>44537</v>
      </c>
      <c r="K638" s="579" t="s">
        <v>3789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6578</v>
      </c>
      <c r="C639" s="405" t="s">
        <v>2922</v>
      </c>
      <c r="D639" s="563" t="s">
        <v>6343</v>
      </c>
      <c r="E639" s="602">
        <v>70000</v>
      </c>
      <c r="F639" s="563" t="s">
        <v>3086</v>
      </c>
      <c r="G639" s="573" t="s">
        <v>19</v>
      </c>
      <c r="H639" s="573" t="s">
        <v>34</v>
      </c>
      <c r="I639" s="573" t="s">
        <v>263</v>
      </c>
      <c r="J639" s="573">
        <v>44393</v>
      </c>
      <c r="K639" s="576" t="s">
        <v>4332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6600</v>
      </c>
      <c r="C640" s="405" t="s">
        <v>3785</v>
      </c>
      <c r="D640" s="563" t="s">
        <v>6343</v>
      </c>
      <c r="E640" s="602">
        <v>100000</v>
      </c>
      <c r="F640" s="608" t="s">
        <v>3256</v>
      </c>
      <c r="G640" s="563" t="s">
        <v>2924</v>
      </c>
      <c r="H640" s="563" t="s">
        <v>20</v>
      </c>
      <c r="I640" s="563" t="s">
        <v>2924</v>
      </c>
      <c r="J640" s="563" t="s">
        <v>6601</v>
      </c>
      <c r="K640" s="579" t="s">
        <v>3805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6602</v>
      </c>
      <c r="C641" s="405" t="s">
        <v>3785</v>
      </c>
      <c r="D641" s="563" t="s">
        <v>3111</v>
      </c>
      <c r="E641" s="602">
        <v>90625.34</v>
      </c>
      <c r="F641" s="563" t="s">
        <v>5074</v>
      </c>
      <c r="G641" s="563" t="s">
        <v>19</v>
      </c>
      <c r="H641" s="563" t="s">
        <v>49</v>
      </c>
      <c r="I641" s="563" t="s">
        <v>329</v>
      </c>
      <c r="J641" s="573">
        <v>44362</v>
      </c>
      <c r="K641" s="579" t="s">
        <v>3789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6444</v>
      </c>
      <c r="C642" s="405" t="s">
        <v>3785</v>
      </c>
      <c r="D642" s="563" t="s">
        <v>6343</v>
      </c>
      <c r="E642" s="602">
        <v>16000</v>
      </c>
      <c r="F642" s="563" t="s">
        <v>5087</v>
      </c>
      <c r="G642" s="563" t="s">
        <v>64</v>
      </c>
      <c r="H642" s="563" t="s">
        <v>20</v>
      </c>
      <c r="I642" s="563" t="s">
        <v>4472</v>
      </c>
      <c r="J642" s="573">
        <v>44180</v>
      </c>
      <c r="K642" s="579" t="s">
        <v>3795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6603</v>
      </c>
      <c r="C643" s="405" t="s">
        <v>3785</v>
      </c>
      <c r="D643" s="563" t="s">
        <v>3111</v>
      </c>
      <c r="E643" s="602">
        <v>661576.63</v>
      </c>
      <c r="F643" s="563" t="s">
        <v>5339</v>
      </c>
      <c r="G643" s="563" t="s">
        <v>64</v>
      </c>
      <c r="H643" s="563" t="s">
        <v>20</v>
      </c>
      <c r="I643" s="563" t="s">
        <v>4128</v>
      </c>
      <c r="J643" s="573">
        <v>44490</v>
      </c>
      <c r="K643" s="579" t="s">
        <v>3789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6418</v>
      </c>
      <c r="C644" s="405" t="s">
        <v>2922</v>
      </c>
      <c r="D644" s="563" t="s">
        <v>3111</v>
      </c>
      <c r="E644" s="602">
        <v>1915</v>
      </c>
      <c r="F644" s="563" t="s">
        <v>3013</v>
      </c>
      <c r="G644" s="573" t="s">
        <v>2924</v>
      </c>
      <c r="H644" s="573" t="s">
        <v>20</v>
      </c>
      <c r="I644" s="573" t="s">
        <v>2925</v>
      </c>
      <c r="J644" s="573">
        <v>43725</v>
      </c>
      <c r="K644" s="576" t="s">
        <v>4188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6365</v>
      </c>
      <c r="C645" s="405" t="s">
        <v>2922</v>
      </c>
      <c r="D645" s="563" t="s">
        <v>6343</v>
      </c>
      <c r="E645" s="602">
        <v>3000</v>
      </c>
      <c r="F645" s="563" t="s">
        <v>3446</v>
      </c>
      <c r="G645" s="573" t="s">
        <v>2924</v>
      </c>
      <c r="H645" s="573" t="s">
        <v>20</v>
      </c>
      <c r="I645" s="573" t="s">
        <v>2925</v>
      </c>
      <c r="J645" s="573">
        <v>43894</v>
      </c>
      <c r="K645" s="576" t="s">
        <v>3805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6604</v>
      </c>
      <c r="C646" s="405" t="s">
        <v>3785</v>
      </c>
      <c r="D646" s="563" t="s">
        <v>3111</v>
      </c>
      <c r="E646" s="602">
        <v>792665.02</v>
      </c>
      <c r="F646" s="563" t="s">
        <v>4444</v>
      </c>
      <c r="G646" s="563" t="s">
        <v>64</v>
      </c>
      <c r="H646" s="563" t="s">
        <v>20</v>
      </c>
      <c r="I646" s="563" t="s">
        <v>4104</v>
      </c>
      <c r="J646" s="573">
        <v>44368</v>
      </c>
      <c r="K646" s="579" t="s">
        <v>3809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6411</v>
      </c>
      <c r="C647" s="405" t="s">
        <v>2922</v>
      </c>
      <c r="D647" s="563" t="s">
        <v>6343</v>
      </c>
      <c r="E647" s="602">
        <v>10000</v>
      </c>
      <c r="F647" s="563" t="s">
        <v>3258</v>
      </c>
      <c r="G647" s="573" t="s">
        <v>19</v>
      </c>
      <c r="H647" s="573" t="s">
        <v>34</v>
      </c>
      <c r="I647" s="573" t="s">
        <v>35</v>
      </c>
      <c r="J647" s="573">
        <v>44295</v>
      </c>
      <c r="K647" s="576" t="s">
        <v>3802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6351</v>
      </c>
      <c r="C648" s="405" t="s">
        <v>2922</v>
      </c>
      <c r="D648" s="563" t="s">
        <v>6343</v>
      </c>
      <c r="E648" s="602">
        <v>12000</v>
      </c>
      <c r="F648" s="563" t="s">
        <v>3229</v>
      </c>
      <c r="G648" s="573" t="s">
        <v>2924</v>
      </c>
      <c r="H648" s="573" t="s">
        <v>20</v>
      </c>
      <c r="I648" s="573" t="s">
        <v>2925</v>
      </c>
      <c r="J648" s="573">
        <v>43605</v>
      </c>
      <c r="K648" s="576" t="s">
        <v>3805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6605</v>
      </c>
      <c r="C649" s="405" t="s">
        <v>2922</v>
      </c>
      <c r="D649" s="563" t="s">
        <v>6343</v>
      </c>
      <c r="E649" s="602">
        <v>33000</v>
      </c>
      <c r="F649" s="563" t="s">
        <v>737</v>
      </c>
      <c r="G649" s="563" t="s">
        <v>19</v>
      </c>
      <c r="H649" s="563" t="s">
        <v>34</v>
      </c>
      <c r="I649" s="563" t="s">
        <v>2972</v>
      </c>
      <c r="J649" s="573">
        <v>44383</v>
      </c>
      <c r="K649" s="579" t="s">
        <v>3805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6477</v>
      </c>
      <c r="C650" s="405" t="s">
        <v>2922</v>
      </c>
      <c r="D650" s="563" t="s">
        <v>6343</v>
      </c>
      <c r="E650" s="602">
        <v>10000</v>
      </c>
      <c r="F650" s="563" t="s">
        <v>3466</v>
      </c>
      <c r="G650" s="573" t="s">
        <v>19</v>
      </c>
      <c r="H650" s="573" t="s">
        <v>34</v>
      </c>
      <c r="I650" s="573" t="s">
        <v>263</v>
      </c>
      <c r="J650" s="573">
        <v>44319</v>
      </c>
      <c r="K650" s="576" t="s">
        <v>3795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6606</v>
      </c>
      <c r="C651" s="405" t="s">
        <v>3785</v>
      </c>
      <c r="D651" s="563" t="s">
        <v>3111</v>
      </c>
      <c r="E651" s="602">
        <v>295388.82</v>
      </c>
      <c r="F651" s="563" t="s">
        <v>4716</v>
      </c>
      <c r="G651" s="563" t="s">
        <v>64</v>
      </c>
      <c r="H651" s="563" t="s">
        <v>20</v>
      </c>
      <c r="I651" s="563" t="s">
        <v>4058</v>
      </c>
      <c r="J651" s="573">
        <v>44111</v>
      </c>
      <c r="K651" s="579" t="s">
        <v>3789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6467</v>
      </c>
      <c r="C652" s="405" t="s">
        <v>2922</v>
      </c>
      <c r="D652" s="563" t="s">
        <v>6343</v>
      </c>
      <c r="E652" s="602">
        <v>14000</v>
      </c>
      <c r="F652" s="563" t="s">
        <v>2302</v>
      </c>
      <c r="G652" s="573" t="s">
        <v>19</v>
      </c>
      <c r="H652" s="573" t="s">
        <v>34</v>
      </c>
      <c r="I652" s="573" t="s">
        <v>35</v>
      </c>
      <c r="J652" s="573">
        <v>44280</v>
      </c>
      <c r="K652" s="576" t="s">
        <v>3795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6476</v>
      </c>
      <c r="C653" s="405" t="s">
        <v>2922</v>
      </c>
      <c r="D653" s="563" t="s">
        <v>6343</v>
      </c>
      <c r="E653" s="602">
        <v>40000</v>
      </c>
      <c r="F653" s="563" t="s">
        <v>3239</v>
      </c>
      <c r="G653" s="573" t="s">
        <v>19</v>
      </c>
      <c r="H653" s="573" t="s">
        <v>34</v>
      </c>
      <c r="I653" s="573" t="s">
        <v>2972</v>
      </c>
      <c r="J653" s="573">
        <v>44266</v>
      </c>
      <c r="K653" s="576" t="s">
        <v>3805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6607</v>
      </c>
      <c r="C654" s="405" t="s">
        <v>3785</v>
      </c>
      <c r="D654" s="563" t="s">
        <v>3111</v>
      </c>
      <c r="E654" s="602">
        <v>142605.94</v>
      </c>
      <c r="F654" s="563" t="s">
        <v>5204</v>
      </c>
      <c r="G654" s="563" t="s">
        <v>19</v>
      </c>
      <c r="H654" s="563" t="s">
        <v>20</v>
      </c>
      <c r="I654" s="563" t="s">
        <v>5206</v>
      </c>
      <c r="J654" s="573">
        <v>44271</v>
      </c>
      <c r="K654" s="579" t="s">
        <v>3842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6608</v>
      </c>
      <c r="C655" s="405" t="s">
        <v>3785</v>
      </c>
      <c r="D655" s="563" t="s">
        <v>3111</v>
      </c>
      <c r="E655" s="602">
        <v>148678.48000000001</v>
      </c>
      <c r="F655" s="563" t="s">
        <v>5204</v>
      </c>
      <c r="G655" s="563" t="s">
        <v>19</v>
      </c>
      <c r="H655" s="563" t="s">
        <v>20</v>
      </c>
      <c r="I655" s="563" t="s">
        <v>3793</v>
      </c>
      <c r="J655" s="573">
        <v>44272</v>
      </c>
      <c r="K655" s="579" t="s">
        <v>3805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6457</v>
      </c>
      <c r="C656" s="405" t="s">
        <v>2922</v>
      </c>
      <c r="D656" s="563" t="s">
        <v>6343</v>
      </c>
      <c r="E656" s="602">
        <v>20000</v>
      </c>
      <c r="F656" s="563" t="s">
        <v>3142</v>
      </c>
      <c r="G656" s="573" t="s">
        <v>19</v>
      </c>
      <c r="H656" s="573" t="s">
        <v>34</v>
      </c>
      <c r="I656" s="573" t="s">
        <v>263</v>
      </c>
      <c r="J656" s="573">
        <v>44298</v>
      </c>
      <c r="K656" s="576" t="s">
        <v>3795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6478</v>
      </c>
      <c r="C657" s="405" t="s">
        <v>2922</v>
      </c>
      <c r="D657" s="563" t="s">
        <v>6343</v>
      </c>
      <c r="E657" s="602">
        <v>30000</v>
      </c>
      <c r="F657" s="563" t="s">
        <v>2474</v>
      </c>
      <c r="G657" s="573" t="s">
        <v>19</v>
      </c>
      <c r="H657" s="573" t="s">
        <v>34</v>
      </c>
      <c r="I657" s="573" t="s">
        <v>35</v>
      </c>
      <c r="J657" s="573">
        <v>44280</v>
      </c>
      <c r="K657" s="576" t="s">
        <v>3789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6381</v>
      </c>
      <c r="C658" s="405" t="s">
        <v>2922</v>
      </c>
      <c r="D658" s="563" t="s">
        <v>6343</v>
      </c>
      <c r="E658" s="602">
        <v>200000</v>
      </c>
      <c r="F658" s="563" t="s">
        <v>3303</v>
      </c>
      <c r="G658" s="573" t="s">
        <v>2924</v>
      </c>
      <c r="H658" s="573" t="s">
        <v>20</v>
      </c>
      <c r="I658" s="573" t="s">
        <v>2925</v>
      </c>
      <c r="J658" s="573">
        <v>43620</v>
      </c>
      <c r="K658" s="576" t="s">
        <v>3795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6457</v>
      </c>
      <c r="C659" s="405" t="s">
        <v>2922</v>
      </c>
      <c r="D659" s="563" t="s">
        <v>6343</v>
      </c>
      <c r="E659" s="602">
        <v>3000</v>
      </c>
      <c r="F659" s="563" t="s">
        <v>3142</v>
      </c>
      <c r="G659" s="573" t="s">
        <v>19</v>
      </c>
      <c r="H659" s="573" t="s">
        <v>34</v>
      </c>
      <c r="I659" s="573" t="s">
        <v>263</v>
      </c>
      <c r="J659" s="573">
        <v>44298</v>
      </c>
      <c r="K659" s="576" t="s">
        <v>3795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6410</v>
      </c>
      <c r="C660" s="405" t="s">
        <v>2922</v>
      </c>
      <c r="D660" s="563" t="s">
        <v>6343</v>
      </c>
      <c r="E660" s="602">
        <v>40000</v>
      </c>
      <c r="F660" s="563" t="s">
        <v>860</v>
      </c>
      <c r="G660" s="573" t="s">
        <v>19</v>
      </c>
      <c r="H660" s="573" t="s">
        <v>34</v>
      </c>
      <c r="I660" s="573" t="s">
        <v>35</v>
      </c>
      <c r="J660" s="573">
        <v>44321</v>
      </c>
      <c r="K660" s="576" t="s">
        <v>3795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6461</v>
      </c>
      <c r="C661" s="405" t="s">
        <v>2922</v>
      </c>
      <c r="D661" s="563" t="s">
        <v>6343</v>
      </c>
      <c r="E661" s="602">
        <v>30000</v>
      </c>
      <c r="F661" s="563" t="s">
        <v>3448</v>
      </c>
      <c r="G661" s="573" t="s">
        <v>19</v>
      </c>
      <c r="H661" s="573" t="s">
        <v>34</v>
      </c>
      <c r="I661" s="573" t="s">
        <v>263</v>
      </c>
      <c r="J661" s="573">
        <v>44279</v>
      </c>
      <c r="K661" s="576" t="s">
        <v>3795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6414</v>
      </c>
      <c r="C662" s="405" t="s">
        <v>3785</v>
      </c>
      <c r="D662" s="563" t="s">
        <v>6343</v>
      </c>
      <c r="E662" s="602">
        <v>5000</v>
      </c>
      <c r="F662" s="563" t="s">
        <v>4373</v>
      </c>
      <c r="G662" s="563" t="s">
        <v>64</v>
      </c>
      <c r="H662" s="563" t="s">
        <v>20</v>
      </c>
      <c r="I662" s="563" t="s">
        <v>3862</v>
      </c>
      <c r="J662" s="573">
        <v>44263</v>
      </c>
      <c r="K662" s="579" t="s">
        <v>3795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6492</v>
      </c>
      <c r="C663" s="405" t="s">
        <v>3785</v>
      </c>
      <c r="D663" s="563" t="s">
        <v>6343</v>
      </c>
      <c r="E663" s="602">
        <v>12284.53</v>
      </c>
      <c r="F663" s="563" t="s">
        <v>3871</v>
      </c>
      <c r="G663" s="563" t="s">
        <v>64</v>
      </c>
      <c r="H663" s="563" t="s">
        <v>20</v>
      </c>
      <c r="I663" s="563" t="s">
        <v>6609</v>
      </c>
      <c r="J663" s="573">
        <v>44180</v>
      </c>
      <c r="K663" s="579" t="s">
        <v>3805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6610</v>
      </c>
      <c r="C664" s="405" t="s">
        <v>3785</v>
      </c>
      <c r="D664" s="563" t="s">
        <v>3111</v>
      </c>
      <c r="E664" s="602">
        <v>282779.84000000003</v>
      </c>
      <c r="F664" s="563" t="s">
        <v>4378</v>
      </c>
      <c r="G664" s="563" t="s">
        <v>64</v>
      </c>
      <c r="H664" s="563" t="s">
        <v>20</v>
      </c>
      <c r="I664" s="563" t="s">
        <v>3634</v>
      </c>
      <c r="J664" s="573">
        <v>44238</v>
      </c>
      <c r="K664" s="579" t="s">
        <v>3789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6552</v>
      </c>
      <c r="C665" s="405" t="s">
        <v>2922</v>
      </c>
      <c r="D665" s="563" t="s">
        <v>6343</v>
      </c>
      <c r="E665" s="602">
        <v>25000</v>
      </c>
      <c r="F665" s="563" t="s">
        <v>3503</v>
      </c>
      <c r="G665" s="573" t="s">
        <v>19</v>
      </c>
      <c r="H665" s="573" t="s">
        <v>34</v>
      </c>
      <c r="I665" s="573" t="s">
        <v>35</v>
      </c>
      <c r="J665" s="573">
        <v>44263</v>
      </c>
      <c r="K665" s="576" t="s">
        <v>3805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6511</v>
      </c>
      <c r="C666" s="405" t="s">
        <v>2922</v>
      </c>
      <c r="D666" s="563" t="s">
        <v>6343</v>
      </c>
      <c r="E666" s="602">
        <v>50000</v>
      </c>
      <c r="F666" s="563" t="s">
        <v>3297</v>
      </c>
      <c r="G666" s="573" t="s">
        <v>19</v>
      </c>
      <c r="H666" s="573" t="s">
        <v>34</v>
      </c>
      <c r="I666" s="573" t="s">
        <v>35</v>
      </c>
      <c r="J666" s="573">
        <v>44263</v>
      </c>
      <c r="K666" s="576" t="s">
        <v>3789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6611</v>
      </c>
      <c r="C667" s="405" t="s">
        <v>2922</v>
      </c>
      <c r="D667" s="563" t="s">
        <v>6343</v>
      </c>
      <c r="E667" s="602">
        <v>10000</v>
      </c>
      <c r="F667" s="563" t="s">
        <v>3340</v>
      </c>
      <c r="G667" s="573" t="s">
        <v>19</v>
      </c>
      <c r="H667" s="573" t="s">
        <v>34</v>
      </c>
      <c r="I667" s="573" t="s">
        <v>35</v>
      </c>
      <c r="J667" s="573">
        <v>44323</v>
      </c>
      <c r="K667" s="576" t="s">
        <v>3842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6612</v>
      </c>
      <c r="C668" s="405" t="s">
        <v>3785</v>
      </c>
      <c r="D668" s="563" t="s">
        <v>6343</v>
      </c>
      <c r="E668" s="602">
        <v>18000</v>
      </c>
      <c r="F668" s="563" t="s">
        <v>3413</v>
      </c>
      <c r="G668" s="563" t="s">
        <v>2924</v>
      </c>
      <c r="H668" s="563" t="s">
        <v>20</v>
      </c>
      <c r="I668" s="563" t="s">
        <v>2924</v>
      </c>
      <c r="J668" s="573">
        <v>44151</v>
      </c>
      <c r="K668" s="579" t="s">
        <v>3795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6613</v>
      </c>
      <c r="C669" s="405" t="s">
        <v>2922</v>
      </c>
      <c r="D669" s="563" t="s">
        <v>929</v>
      </c>
      <c r="E669" s="587">
        <v>52493.45</v>
      </c>
      <c r="F669" s="563" t="s">
        <v>3499</v>
      </c>
      <c r="G669" s="573" t="s">
        <v>19</v>
      </c>
      <c r="H669" s="573" t="s">
        <v>34</v>
      </c>
      <c r="I669" s="573" t="s">
        <v>35</v>
      </c>
      <c r="J669" s="573">
        <v>44411</v>
      </c>
      <c r="K669" s="576" t="s">
        <v>3795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6350</v>
      </c>
      <c r="C670" s="405" t="s">
        <v>2922</v>
      </c>
      <c r="D670" s="563" t="s">
        <v>6343</v>
      </c>
      <c r="E670" s="602">
        <v>200000</v>
      </c>
      <c r="F670" s="563" t="s">
        <v>3558</v>
      </c>
      <c r="G670" s="573" t="s">
        <v>2924</v>
      </c>
      <c r="H670" s="573" t="s">
        <v>20</v>
      </c>
      <c r="I670" s="573" t="s">
        <v>2925</v>
      </c>
      <c r="J670" s="573">
        <v>43567</v>
      </c>
      <c r="K670" s="576" t="s">
        <v>3795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6614</v>
      </c>
      <c r="C671" s="405" t="s">
        <v>2922</v>
      </c>
      <c r="D671" s="563" t="s">
        <v>3111</v>
      </c>
      <c r="E671" s="602">
        <v>386234.9</v>
      </c>
      <c r="F671" s="563" t="s">
        <v>3196</v>
      </c>
      <c r="G671" s="573" t="s">
        <v>2924</v>
      </c>
      <c r="H671" s="573" t="s">
        <v>20</v>
      </c>
      <c r="I671" s="573" t="s">
        <v>2925</v>
      </c>
      <c r="J671" s="573">
        <v>43692</v>
      </c>
      <c r="K671" s="576" t="s">
        <v>4188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6569</v>
      </c>
      <c r="C672" s="405" t="s">
        <v>2922</v>
      </c>
      <c r="D672" s="563" t="s">
        <v>929</v>
      </c>
      <c r="E672" s="602">
        <v>1035319</v>
      </c>
      <c r="F672" s="563" t="s">
        <v>3232</v>
      </c>
      <c r="G672" s="573" t="s">
        <v>19</v>
      </c>
      <c r="H672" s="573" t="s">
        <v>34</v>
      </c>
      <c r="I672" s="573" t="s">
        <v>35</v>
      </c>
      <c r="J672" s="573">
        <v>44319</v>
      </c>
      <c r="K672" s="576" t="s">
        <v>3795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6615</v>
      </c>
      <c r="C673" s="405" t="s">
        <v>2922</v>
      </c>
      <c r="D673" s="563" t="s">
        <v>6343</v>
      </c>
      <c r="E673" s="602">
        <v>359568.24</v>
      </c>
      <c r="F673" s="563" t="s">
        <v>2923</v>
      </c>
      <c r="G673" s="573" t="s">
        <v>2924</v>
      </c>
      <c r="H673" s="573" t="s">
        <v>20</v>
      </c>
      <c r="I673" s="573" t="s">
        <v>2925</v>
      </c>
      <c r="J673" s="573">
        <v>43570</v>
      </c>
      <c r="K673" s="576" t="s">
        <v>3805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6349</v>
      </c>
      <c r="C674" s="405" t="s">
        <v>2922</v>
      </c>
      <c r="D674" s="563" t="s">
        <v>6343</v>
      </c>
      <c r="E674" s="586">
        <v>10000</v>
      </c>
      <c r="F674" s="563" t="s">
        <v>3192</v>
      </c>
      <c r="G674" s="573" t="s">
        <v>2924</v>
      </c>
      <c r="H674" s="573" t="s">
        <v>20</v>
      </c>
      <c r="I674" s="573" t="s">
        <v>2925</v>
      </c>
      <c r="J674" s="573">
        <v>43703</v>
      </c>
      <c r="K674" s="576" t="s">
        <v>4188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6616</v>
      </c>
      <c r="C675" s="405" t="s">
        <v>2922</v>
      </c>
      <c r="D675" s="563" t="s">
        <v>3111</v>
      </c>
      <c r="E675" s="586">
        <v>103527.44</v>
      </c>
      <c r="F675" s="563" t="s">
        <v>2950</v>
      </c>
      <c r="G675" s="573" t="s">
        <v>2924</v>
      </c>
      <c r="H675" s="573" t="s">
        <v>20</v>
      </c>
      <c r="I675" s="573" t="s">
        <v>2931</v>
      </c>
      <c r="J675" s="573">
        <v>43633</v>
      </c>
      <c r="K675" s="576" t="s">
        <v>3805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6444</v>
      </c>
      <c r="C676" s="405" t="s">
        <v>3785</v>
      </c>
      <c r="D676" s="563" t="s">
        <v>6343</v>
      </c>
      <c r="E676" s="586">
        <v>20000</v>
      </c>
      <c r="F676" s="563" t="s">
        <v>5087</v>
      </c>
      <c r="G676" s="563" t="s">
        <v>64</v>
      </c>
      <c r="H676" s="563" t="s">
        <v>20</v>
      </c>
      <c r="I676" s="563" t="s">
        <v>4472</v>
      </c>
      <c r="J676" s="573">
        <v>44180</v>
      </c>
      <c r="K676" s="579" t="s">
        <v>3795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6411</v>
      </c>
      <c r="C677" s="405" t="s">
        <v>2922</v>
      </c>
      <c r="D677" s="563" t="s">
        <v>6343</v>
      </c>
      <c r="E677" s="586">
        <v>10000</v>
      </c>
      <c r="F677" s="563" t="s">
        <v>3258</v>
      </c>
      <c r="G677" s="573" t="s">
        <v>19</v>
      </c>
      <c r="H677" s="573" t="s">
        <v>34</v>
      </c>
      <c r="I677" s="573" t="s">
        <v>35</v>
      </c>
      <c r="J677" s="573">
        <v>44295</v>
      </c>
      <c r="K677" s="576" t="s">
        <v>3802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6479</v>
      </c>
      <c r="C678" s="405" t="s">
        <v>2922</v>
      </c>
      <c r="D678" s="563" t="s">
        <v>929</v>
      </c>
      <c r="E678" s="614">
        <v>52575.43</v>
      </c>
      <c r="F678" s="563" t="s">
        <v>1936</v>
      </c>
      <c r="G678" s="573" t="s">
        <v>19</v>
      </c>
      <c r="H678" s="573" t="s">
        <v>34</v>
      </c>
      <c r="I678" s="573" t="s">
        <v>35</v>
      </c>
      <c r="J678" s="573">
        <v>44322</v>
      </c>
      <c r="K678" s="576" t="s">
        <v>3795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6581</v>
      </c>
      <c r="C679" s="405" t="s">
        <v>2922</v>
      </c>
      <c r="D679" s="563" t="s">
        <v>6343</v>
      </c>
      <c r="E679" s="587">
        <v>6843.64</v>
      </c>
      <c r="F679" s="563" t="s">
        <v>481</v>
      </c>
      <c r="G679" s="573" t="s">
        <v>19</v>
      </c>
      <c r="H679" s="573" t="s">
        <v>34</v>
      </c>
      <c r="I679" s="573" t="s">
        <v>35</v>
      </c>
      <c r="J679" s="573">
        <v>44421</v>
      </c>
      <c r="K679" s="576" t="s">
        <v>3795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6617</v>
      </c>
      <c r="C680" s="405" t="s">
        <v>3785</v>
      </c>
      <c r="D680" s="563" t="s">
        <v>3111</v>
      </c>
      <c r="E680" s="586">
        <v>124370.77</v>
      </c>
      <c r="F680" s="563" t="s">
        <v>5397</v>
      </c>
      <c r="G680" s="563" t="s">
        <v>64</v>
      </c>
      <c r="H680" s="563" t="s">
        <v>20</v>
      </c>
      <c r="I680" s="563" t="s">
        <v>5398</v>
      </c>
      <c r="J680" s="573">
        <v>44209</v>
      </c>
      <c r="K680" s="579" t="s">
        <v>3842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6475</v>
      </c>
      <c r="C681" s="405" t="s">
        <v>2922</v>
      </c>
      <c r="D681" s="563" t="s">
        <v>6343</v>
      </c>
      <c r="E681" s="586">
        <v>3000</v>
      </c>
      <c r="F681" s="563" t="s">
        <v>3333</v>
      </c>
      <c r="G681" s="573" t="s">
        <v>19</v>
      </c>
      <c r="H681" s="573" t="s">
        <v>34</v>
      </c>
      <c r="I681" s="573" t="s">
        <v>263</v>
      </c>
      <c r="J681" s="573">
        <v>44322</v>
      </c>
      <c r="K681" s="576" t="s">
        <v>3795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6613</v>
      </c>
      <c r="C682" s="405" t="s">
        <v>2922</v>
      </c>
      <c r="D682" s="563" t="s">
        <v>3111</v>
      </c>
      <c r="E682" s="586">
        <v>0</v>
      </c>
      <c r="F682" s="563" t="s">
        <v>3499</v>
      </c>
      <c r="G682" s="573" t="s">
        <v>19</v>
      </c>
      <c r="H682" s="573" t="s">
        <v>34</v>
      </c>
      <c r="I682" s="573" t="s">
        <v>35</v>
      </c>
      <c r="J682" s="573">
        <v>44411</v>
      </c>
      <c r="K682" s="576" t="s">
        <v>3795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6479</v>
      </c>
      <c r="C683" s="405" t="s">
        <v>2922</v>
      </c>
      <c r="D683" s="563" t="s">
        <v>3111</v>
      </c>
      <c r="E683" s="614">
        <v>52575.43</v>
      </c>
      <c r="F683" s="563" t="s">
        <v>1936</v>
      </c>
      <c r="G683" s="573" t="s">
        <v>19</v>
      </c>
      <c r="H683" s="573" t="s">
        <v>34</v>
      </c>
      <c r="I683" s="573" t="s">
        <v>35</v>
      </c>
      <c r="J683" s="573">
        <v>44322</v>
      </c>
      <c r="K683" s="576" t="s">
        <v>3795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6583</v>
      </c>
      <c r="C684" s="405" t="s">
        <v>2922</v>
      </c>
      <c r="D684" s="563" t="s">
        <v>3111</v>
      </c>
      <c r="E684" s="614">
        <v>3940.3</v>
      </c>
      <c r="F684" s="563" t="s">
        <v>3178</v>
      </c>
      <c r="G684" s="573" t="s">
        <v>19</v>
      </c>
      <c r="H684" s="573" t="s">
        <v>34</v>
      </c>
      <c r="I684" s="573" t="s">
        <v>35</v>
      </c>
      <c r="J684" s="573">
        <v>44333</v>
      </c>
      <c r="K684" s="576" t="s">
        <v>3795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6570</v>
      </c>
      <c r="C685" s="405" t="s">
        <v>2922</v>
      </c>
      <c r="D685" s="563" t="s">
        <v>3111</v>
      </c>
      <c r="E685" s="586">
        <v>2041.36</v>
      </c>
      <c r="F685" s="563" t="s">
        <v>3006</v>
      </c>
      <c r="G685" s="573" t="s">
        <v>19</v>
      </c>
      <c r="H685" s="573" t="s">
        <v>34</v>
      </c>
      <c r="I685" s="573" t="s">
        <v>35</v>
      </c>
      <c r="J685" s="573">
        <v>44280</v>
      </c>
      <c r="K685" s="576" t="s">
        <v>3809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6461</v>
      </c>
      <c r="C686" s="405" t="s">
        <v>2922</v>
      </c>
      <c r="D686" s="563" t="s">
        <v>6343</v>
      </c>
      <c r="E686" s="586">
        <v>54835.4</v>
      </c>
      <c r="F686" s="563" t="s">
        <v>3448</v>
      </c>
      <c r="G686" s="573" t="s">
        <v>19</v>
      </c>
      <c r="H686" s="573" t="s">
        <v>34</v>
      </c>
      <c r="I686" s="573" t="s">
        <v>263</v>
      </c>
      <c r="J686" s="573">
        <v>44279</v>
      </c>
      <c r="K686" s="576" t="s">
        <v>3795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6506</v>
      </c>
      <c r="C687" s="405" t="s">
        <v>2922</v>
      </c>
      <c r="D687" s="563" t="s">
        <v>6343</v>
      </c>
      <c r="E687" s="586">
        <v>100000</v>
      </c>
      <c r="F687" s="563" t="s">
        <v>2934</v>
      </c>
      <c r="G687" s="573" t="s">
        <v>19</v>
      </c>
      <c r="H687" s="573" t="s">
        <v>34</v>
      </c>
      <c r="I687" s="573" t="s">
        <v>263</v>
      </c>
      <c r="J687" s="573">
        <v>44321</v>
      </c>
      <c r="K687" s="576" t="s">
        <v>3805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6618</v>
      </c>
      <c r="C688" s="405" t="s">
        <v>3785</v>
      </c>
      <c r="D688" s="563" t="s">
        <v>3111</v>
      </c>
      <c r="E688" s="586">
        <v>290532.13</v>
      </c>
      <c r="F688" s="563" t="s">
        <v>5143</v>
      </c>
      <c r="G688" s="563" t="s">
        <v>19</v>
      </c>
      <c r="H688" s="563" t="s">
        <v>49</v>
      </c>
      <c r="I688" s="563" t="s">
        <v>329</v>
      </c>
      <c r="J688" s="573">
        <v>44259</v>
      </c>
      <c r="K688" s="579" t="s">
        <v>3809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6414</v>
      </c>
      <c r="C689" s="405" t="s">
        <v>3785</v>
      </c>
      <c r="D689" s="563" t="s">
        <v>6343</v>
      </c>
      <c r="E689" s="586">
        <v>5000</v>
      </c>
      <c r="F689" s="563" t="s">
        <v>4373</v>
      </c>
      <c r="G689" s="563" t="s">
        <v>64</v>
      </c>
      <c r="H689" s="563" t="s">
        <v>20</v>
      </c>
      <c r="I689" s="563" t="s">
        <v>3862</v>
      </c>
      <c r="J689" s="573">
        <v>44263</v>
      </c>
      <c r="K689" s="579" t="s">
        <v>3789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6619</v>
      </c>
      <c r="C690" s="405" t="s">
        <v>3785</v>
      </c>
      <c r="D690" s="563" t="s">
        <v>3111</v>
      </c>
      <c r="E690" s="586">
        <v>93114.82</v>
      </c>
      <c r="F690" s="563" t="s">
        <v>4362</v>
      </c>
      <c r="G690" s="563" t="s">
        <v>64</v>
      </c>
      <c r="H690" s="563" t="s">
        <v>20</v>
      </c>
      <c r="I690" s="563" t="s">
        <v>4363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6620</v>
      </c>
      <c r="C691" s="405" t="s">
        <v>3785</v>
      </c>
      <c r="D691" s="563" t="s">
        <v>6343</v>
      </c>
      <c r="E691" s="586">
        <v>48809.84</v>
      </c>
      <c r="F691" s="563" t="s">
        <v>5234</v>
      </c>
      <c r="G691" s="563" t="s">
        <v>19</v>
      </c>
      <c r="H691" s="563" t="s">
        <v>49</v>
      </c>
      <c r="I691" s="563" t="s">
        <v>5258</v>
      </c>
      <c r="J691" s="573">
        <v>44340</v>
      </c>
      <c r="K691" s="579" t="s">
        <v>3809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6621</v>
      </c>
      <c r="C692" s="405" t="s">
        <v>3785</v>
      </c>
      <c r="D692" s="563" t="s">
        <v>6343</v>
      </c>
      <c r="E692" s="586">
        <v>10000</v>
      </c>
      <c r="F692" s="563" t="s">
        <v>4208</v>
      </c>
      <c r="G692" s="563" t="s">
        <v>19</v>
      </c>
      <c r="H692" s="563" t="s">
        <v>20</v>
      </c>
      <c r="I692" s="563" t="s">
        <v>3073</v>
      </c>
      <c r="J692" s="573">
        <v>44399</v>
      </c>
      <c r="K692" s="579" t="s">
        <v>3795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6483</v>
      </c>
      <c r="C693" s="405" t="s">
        <v>2922</v>
      </c>
      <c r="D693" s="563" t="s">
        <v>3111</v>
      </c>
      <c r="E693" s="586">
        <v>370651.89</v>
      </c>
      <c r="F693" s="563" t="s">
        <v>3201</v>
      </c>
      <c r="G693" s="573" t="s">
        <v>2924</v>
      </c>
      <c r="H693" s="573" t="s">
        <v>20</v>
      </c>
      <c r="I693" s="573" t="s">
        <v>2931</v>
      </c>
      <c r="J693" s="573">
        <v>43752</v>
      </c>
      <c r="K693" s="576" t="s">
        <v>3795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6477</v>
      </c>
      <c r="C694" s="405" t="s">
        <v>2922</v>
      </c>
      <c r="D694" s="563" t="s">
        <v>6343</v>
      </c>
      <c r="E694" s="586">
        <v>10000</v>
      </c>
      <c r="F694" s="563" t="s">
        <v>3466</v>
      </c>
      <c r="G694" s="573" t="s">
        <v>19</v>
      </c>
      <c r="H694" s="573" t="s">
        <v>34</v>
      </c>
      <c r="I694" s="573" t="s">
        <v>263</v>
      </c>
      <c r="J694" s="573">
        <v>44319</v>
      </c>
      <c r="K694" s="576" t="s">
        <v>3795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6622</v>
      </c>
      <c r="C695" s="405" t="s">
        <v>3785</v>
      </c>
      <c r="D695" s="563" t="s">
        <v>6343</v>
      </c>
      <c r="E695" s="586">
        <v>25000</v>
      </c>
      <c r="F695" s="563" t="s">
        <v>6623</v>
      </c>
      <c r="G695" s="555" t="s">
        <v>2924</v>
      </c>
      <c r="H695" s="616" t="s">
        <v>20</v>
      </c>
      <c r="I695" s="616" t="s">
        <v>2924</v>
      </c>
      <c r="J695" s="617">
        <v>44452</v>
      </c>
      <c r="K695" s="579" t="s">
        <v>3795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6398</v>
      </c>
      <c r="C696" s="405" t="s">
        <v>2922</v>
      </c>
      <c r="D696" s="563" t="s">
        <v>929</v>
      </c>
      <c r="E696" s="586">
        <v>282315.92</v>
      </c>
      <c r="F696" s="563" t="s">
        <v>3036</v>
      </c>
      <c r="G696" s="573" t="s">
        <v>2924</v>
      </c>
      <c r="H696" s="573" t="s">
        <v>20</v>
      </c>
      <c r="I696" s="573" t="s">
        <v>2925</v>
      </c>
      <c r="J696" s="573">
        <v>43707</v>
      </c>
      <c r="K696" s="576" t="s">
        <v>3809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6624</v>
      </c>
      <c r="C697" s="405" t="s">
        <v>2922</v>
      </c>
      <c r="D697" s="563" t="s">
        <v>929</v>
      </c>
      <c r="E697" s="586">
        <v>33813.279999999999</v>
      </c>
      <c r="F697" s="563" t="s">
        <v>3020</v>
      </c>
      <c r="G697" s="573" t="s">
        <v>2924</v>
      </c>
      <c r="H697" s="573" t="s">
        <v>20</v>
      </c>
      <c r="I697" s="573" t="s">
        <v>2925</v>
      </c>
      <c r="J697" s="573">
        <v>43769</v>
      </c>
      <c r="K697" s="576" t="s">
        <v>3805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6486</v>
      </c>
      <c r="C698" s="405" t="s">
        <v>2922</v>
      </c>
      <c r="D698" s="563" t="s">
        <v>929</v>
      </c>
      <c r="E698" s="586">
        <v>90662.42</v>
      </c>
      <c r="F698" s="563" t="s">
        <v>2944</v>
      </c>
      <c r="G698" s="573" t="s">
        <v>2924</v>
      </c>
      <c r="H698" s="573" t="s">
        <v>20</v>
      </c>
      <c r="I698" s="573" t="s">
        <v>2925</v>
      </c>
      <c r="J698" s="573">
        <v>43753</v>
      </c>
      <c r="K698" s="576" t="s">
        <v>3795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6351</v>
      </c>
      <c r="C699" s="405" t="s">
        <v>2922</v>
      </c>
      <c r="D699" s="563" t="s">
        <v>6343</v>
      </c>
      <c r="E699" s="586">
        <v>2000</v>
      </c>
      <c r="F699" s="563" t="s">
        <v>3229</v>
      </c>
      <c r="G699" s="573" t="s">
        <v>2924</v>
      </c>
      <c r="H699" s="573" t="s">
        <v>20</v>
      </c>
      <c r="I699" s="573" t="s">
        <v>2925</v>
      </c>
      <c r="J699" s="573">
        <v>43605</v>
      </c>
      <c r="K699" s="576" t="s">
        <v>3805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6625</v>
      </c>
      <c r="C700" s="405" t="s">
        <v>3785</v>
      </c>
      <c r="D700" s="563" t="s">
        <v>3111</v>
      </c>
      <c r="E700" s="586">
        <v>121773.16</v>
      </c>
      <c r="F700" s="563" t="s">
        <v>4402</v>
      </c>
      <c r="G700" s="563" t="s">
        <v>19</v>
      </c>
      <c r="H700" s="563" t="s">
        <v>20</v>
      </c>
      <c r="I700" s="563" t="s">
        <v>3793</v>
      </c>
      <c r="J700" s="573">
        <v>44231</v>
      </c>
      <c r="K700" s="579" t="s">
        <v>3805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6626</v>
      </c>
      <c r="C701" s="405" t="s">
        <v>3785</v>
      </c>
      <c r="D701" s="563" t="s">
        <v>6343</v>
      </c>
      <c r="E701" s="586">
        <v>31579.5</v>
      </c>
      <c r="F701" s="563" t="s">
        <v>4415</v>
      </c>
      <c r="G701" s="563" t="s">
        <v>19</v>
      </c>
      <c r="H701" s="563" t="s">
        <v>49</v>
      </c>
      <c r="I701" s="563" t="s">
        <v>329</v>
      </c>
      <c r="J701" s="573">
        <v>44413</v>
      </c>
      <c r="K701" s="579" t="s">
        <v>3809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6474</v>
      </c>
      <c r="C702" s="405" t="s">
        <v>2922</v>
      </c>
      <c r="D702" s="563" t="s">
        <v>6343</v>
      </c>
      <c r="E702" s="586">
        <v>313886.59000000003</v>
      </c>
      <c r="F702" s="563" t="s">
        <v>2994</v>
      </c>
      <c r="G702" s="573" t="s">
        <v>19</v>
      </c>
      <c r="H702" s="573" t="s">
        <v>34</v>
      </c>
      <c r="I702" s="573" t="s">
        <v>263</v>
      </c>
      <c r="J702" s="573">
        <v>44295</v>
      </c>
      <c r="K702" s="576" t="s">
        <v>3789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6399</v>
      </c>
      <c r="C703" s="405" t="s">
        <v>3785</v>
      </c>
      <c r="D703" s="563" t="s">
        <v>3111</v>
      </c>
      <c r="E703" s="586">
        <v>251499.32</v>
      </c>
      <c r="F703" s="563" t="s">
        <v>4476</v>
      </c>
      <c r="G703" s="555" t="s">
        <v>2924</v>
      </c>
      <c r="H703" s="616" t="s">
        <v>20</v>
      </c>
      <c r="I703" s="616" t="s">
        <v>2924</v>
      </c>
      <c r="J703" s="617">
        <v>43901</v>
      </c>
      <c r="K703" s="579" t="s">
        <v>3789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6552</v>
      </c>
      <c r="C704" s="405" t="s">
        <v>2922</v>
      </c>
      <c r="D704" s="563" t="s">
        <v>6343</v>
      </c>
      <c r="E704" s="586">
        <v>20000</v>
      </c>
      <c r="F704" s="563" t="s">
        <v>3503</v>
      </c>
      <c r="G704" s="573" t="s">
        <v>19</v>
      </c>
      <c r="H704" s="573" t="s">
        <v>34</v>
      </c>
      <c r="I704" s="573" t="s">
        <v>35</v>
      </c>
      <c r="J704" s="573">
        <v>44263</v>
      </c>
      <c r="K704" s="576" t="s">
        <v>3805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6569</v>
      </c>
      <c r="C705" s="405" t="s">
        <v>2922</v>
      </c>
      <c r="D705" s="563" t="s">
        <v>3111</v>
      </c>
      <c r="E705" s="586">
        <v>261364.56</v>
      </c>
      <c r="F705" s="563" t="s">
        <v>3232</v>
      </c>
      <c r="G705" s="573" t="s">
        <v>19</v>
      </c>
      <c r="H705" s="573" t="s">
        <v>34</v>
      </c>
      <c r="I705" s="573" t="s">
        <v>35</v>
      </c>
      <c r="J705" s="573">
        <v>44319</v>
      </c>
      <c r="K705" s="576" t="s">
        <v>3795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6457</v>
      </c>
      <c r="C706" s="405" t="s">
        <v>2922</v>
      </c>
      <c r="D706" s="563" t="s">
        <v>6343</v>
      </c>
      <c r="E706" s="586">
        <v>80000</v>
      </c>
      <c r="F706" s="563" t="s">
        <v>3142</v>
      </c>
      <c r="G706" s="573" t="s">
        <v>19</v>
      </c>
      <c r="H706" s="573" t="s">
        <v>34</v>
      </c>
      <c r="I706" s="573" t="s">
        <v>263</v>
      </c>
      <c r="J706" s="573">
        <v>44298</v>
      </c>
      <c r="K706" s="576" t="s">
        <v>3795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6524</v>
      </c>
      <c r="C707" s="405" t="s">
        <v>2922</v>
      </c>
      <c r="D707" s="563" t="s">
        <v>6343</v>
      </c>
      <c r="E707" s="586">
        <v>500</v>
      </c>
      <c r="F707" s="563" t="s">
        <v>438</v>
      </c>
      <c r="G707" s="573" t="s">
        <v>19</v>
      </c>
      <c r="H707" s="573" t="s">
        <v>34</v>
      </c>
      <c r="I707" s="573" t="s">
        <v>35</v>
      </c>
      <c r="J707" s="573">
        <v>44263</v>
      </c>
      <c r="K707" s="576" t="s">
        <v>3795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6627</v>
      </c>
      <c r="C708" s="405" t="s">
        <v>2922</v>
      </c>
      <c r="D708" s="563" t="s">
        <v>6343</v>
      </c>
      <c r="E708" s="586">
        <v>650000</v>
      </c>
      <c r="F708" s="563" t="s">
        <v>3297</v>
      </c>
      <c r="G708" s="573" t="s">
        <v>19</v>
      </c>
      <c r="H708" s="573" t="s">
        <v>34</v>
      </c>
      <c r="I708" s="573" t="s">
        <v>35</v>
      </c>
      <c r="J708" s="573">
        <v>44390</v>
      </c>
      <c r="K708" s="576" t="s">
        <v>3795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6553</v>
      </c>
      <c r="C709" s="405" t="s">
        <v>2922</v>
      </c>
      <c r="D709" s="563" t="s">
        <v>6343</v>
      </c>
      <c r="E709" s="586">
        <v>1250000</v>
      </c>
      <c r="F709" s="563" t="s">
        <v>319</v>
      </c>
      <c r="G709" s="573" t="s">
        <v>19</v>
      </c>
      <c r="H709" s="573" t="s">
        <v>34</v>
      </c>
      <c r="I709" s="573" t="s">
        <v>35</v>
      </c>
      <c r="J709" s="573">
        <v>44266</v>
      </c>
      <c r="K709" s="576" t="s">
        <v>3789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6628</v>
      </c>
      <c r="C710" s="405" t="s">
        <v>3785</v>
      </c>
      <c r="D710" s="563" t="s">
        <v>6343</v>
      </c>
      <c r="E710" s="586">
        <v>20000</v>
      </c>
      <c r="F710" s="563" t="s">
        <v>6629</v>
      </c>
      <c r="G710" s="555" t="s">
        <v>19</v>
      </c>
      <c r="H710" s="616" t="s">
        <v>49</v>
      </c>
      <c r="I710" s="616" t="s">
        <v>329</v>
      </c>
      <c r="J710" s="617">
        <v>44287</v>
      </c>
      <c r="K710" s="579" t="s">
        <v>3795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6482</v>
      </c>
      <c r="C711" s="405" t="s">
        <v>3785</v>
      </c>
      <c r="D711" s="563" t="s">
        <v>929</v>
      </c>
      <c r="E711" s="586">
        <v>114197.45</v>
      </c>
      <c r="F711" s="563" t="s">
        <v>6630</v>
      </c>
      <c r="G711" s="555" t="s">
        <v>19</v>
      </c>
      <c r="H711" s="616" t="s">
        <v>49</v>
      </c>
      <c r="I711" s="616" t="s">
        <v>329</v>
      </c>
      <c r="J711" s="617">
        <v>44298</v>
      </c>
      <c r="K711" s="563" t="s">
        <v>3805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6411</v>
      </c>
      <c r="C712" s="405" t="s">
        <v>2922</v>
      </c>
      <c r="D712" s="563" t="s">
        <v>6343</v>
      </c>
      <c r="E712" s="586">
        <v>35000</v>
      </c>
      <c r="F712" s="563" t="s">
        <v>3258</v>
      </c>
      <c r="G712" s="573" t="s">
        <v>19</v>
      </c>
      <c r="H712" s="573" t="s">
        <v>34</v>
      </c>
      <c r="I712" s="573" t="s">
        <v>35</v>
      </c>
      <c r="J712" s="573">
        <v>44295</v>
      </c>
      <c r="K712" s="573" t="s">
        <v>3802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6631</v>
      </c>
      <c r="C713" s="405" t="s">
        <v>3785</v>
      </c>
      <c r="D713" s="563" t="s">
        <v>3111</v>
      </c>
      <c r="E713" s="586">
        <v>130920.08</v>
      </c>
      <c r="F713" s="563" t="s">
        <v>4573</v>
      </c>
      <c r="G713" s="563" t="s">
        <v>19</v>
      </c>
      <c r="H713" s="563" t="s">
        <v>49</v>
      </c>
      <c r="I713" s="563" t="s">
        <v>329</v>
      </c>
      <c r="J713" s="573">
        <v>44252</v>
      </c>
      <c r="K713" s="563" t="s">
        <v>3809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6632</v>
      </c>
      <c r="C714" s="405" t="s">
        <v>3785</v>
      </c>
      <c r="D714" s="563" t="s">
        <v>3111</v>
      </c>
      <c r="E714" s="586">
        <v>98719.08</v>
      </c>
      <c r="F714" s="563" t="s">
        <v>4004</v>
      </c>
      <c r="G714" s="563" t="s">
        <v>2924</v>
      </c>
      <c r="H714" s="563" t="s">
        <v>20</v>
      </c>
      <c r="I714" s="563" t="s">
        <v>2924</v>
      </c>
      <c r="J714" s="573">
        <v>44390</v>
      </c>
      <c r="K714" s="563" t="s">
        <v>3795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6467</v>
      </c>
      <c r="C715" s="405" t="s">
        <v>2922</v>
      </c>
      <c r="D715" s="563" t="s">
        <v>6343</v>
      </c>
      <c r="E715" s="586">
        <v>59000</v>
      </c>
      <c r="F715" s="563" t="s">
        <v>2302</v>
      </c>
      <c r="G715" s="573" t="s">
        <v>19</v>
      </c>
      <c r="H715" s="573" t="s">
        <v>34</v>
      </c>
      <c r="I715" s="573" t="s">
        <v>35</v>
      </c>
      <c r="J715" s="573">
        <v>44280</v>
      </c>
      <c r="K715" s="573" t="s">
        <v>3795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6633</v>
      </c>
      <c r="C716" s="405" t="s">
        <v>2922</v>
      </c>
      <c r="D716" s="563" t="s">
        <v>929</v>
      </c>
      <c r="E716" s="586">
        <v>95072.23</v>
      </c>
      <c r="F716" s="563" t="s">
        <v>2937</v>
      </c>
      <c r="G716" s="573" t="s">
        <v>2924</v>
      </c>
      <c r="H716" s="573" t="s">
        <v>20</v>
      </c>
      <c r="I716" s="573" t="s">
        <v>2931</v>
      </c>
      <c r="J716" s="573">
        <v>43780</v>
      </c>
      <c r="K716" s="573" t="s">
        <v>3805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6578</v>
      </c>
      <c r="C717" s="405" t="s">
        <v>2922</v>
      </c>
      <c r="D717" s="563" t="s">
        <v>929</v>
      </c>
      <c r="E717" s="586">
        <v>287057.81</v>
      </c>
      <c r="F717" s="563" t="s">
        <v>3086</v>
      </c>
      <c r="G717" s="573" t="s">
        <v>19</v>
      </c>
      <c r="H717" s="573" t="s">
        <v>34</v>
      </c>
      <c r="I717" s="573" t="s">
        <v>263</v>
      </c>
      <c r="J717" s="573">
        <v>44393</v>
      </c>
      <c r="K717" s="573" t="s">
        <v>4332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6634</v>
      </c>
      <c r="C718" s="405" t="s">
        <v>3785</v>
      </c>
      <c r="D718" s="563" t="s">
        <v>6343</v>
      </c>
      <c r="E718" s="586">
        <v>15000</v>
      </c>
      <c r="F718" s="563" t="s">
        <v>2455</v>
      </c>
      <c r="G718" s="563" t="s">
        <v>19</v>
      </c>
      <c r="H718" s="563" t="s">
        <v>20</v>
      </c>
      <c r="I718" s="563" t="s">
        <v>3073</v>
      </c>
      <c r="J718" s="573">
        <v>44293</v>
      </c>
      <c r="K718" s="563" t="s">
        <v>3789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6530</v>
      </c>
      <c r="C719" s="405" t="s">
        <v>2922</v>
      </c>
      <c r="D719" s="563" t="s">
        <v>6343</v>
      </c>
      <c r="E719" s="586">
        <v>200000</v>
      </c>
      <c r="F719" s="563" t="s">
        <v>3133</v>
      </c>
      <c r="G719" s="573" t="s">
        <v>19</v>
      </c>
      <c r="H719" s="573" t="s">
        <v>34</v>
      </c>
      <c r="I719" s="573" t="s">
        <v>263</v>
      </c>
      <c r="J719" s="573">
        <v>44291</v>
      </c>
      <c r="K719" s="573" t="s">
        <v>3795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6506</v>
      </c>
      <c r="C720" s="405" t="s">
        <v>2922</v>
      </c>
      <c r="D720" s="563" t="s">
        <v>6343</v>
      </c>
      <c r="E720" s="586">
        <v>150000</v>
      </c>
      <c r="F720" s="563" t="s">
        <v>2934</v>
      </c>
      <c r="G720" s="573" t="s">
        <v>19</v>
      </c>
      <c r="H720" s="573" t="s">
        <v>34</v>
      </c>
      <c r="I720" s="573" t="s">
        <v>263</v>
      </c>
      <c r="J720" s="573">
        <v>44321</v>
      </c>
      <c r="K720" s="573" t="s">
        <v>3805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6635</v>
      </c>
      <c r="C721" s="405" t="s">
        <v>2922</v>
      </c>
      <c r="D721" s="563" t="s">
        <v>6343</v>
      </c>
      <c r="E721" s="586">
        <v>500000</v>
      </c>
      <c r="F721" s="563" t="s">
        <v>3395</v>
      </c>
      <c r="G721" s="573" t="s">
        <v>19</v>
      </c>
      <c r="H721" s="573" t="s">
        <v>34</v>
      </c>
      <c r="I721" s="573" t="s">
        <v>263</v>
      </c>
      <c r="J721" s="573">
        <v>44280</v>
      </c>
      <c r="K721" s="573" t="s">
        <v>3795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6461</v>
      </c>
      <c r="C722" s="405" t="s">
        <v>2922</v>
      </c>
      <c r="D722" s="563" t="s">
        <v>6343</v>
      </c>
      <c r="E722" s="586">
        <v>50000</v>
      </c>
      <c r="F722" s="563" t="s">
        <v>3448</v>
      </c>
      <c r="G722" s="573" t="s">
        <v>19</v>
      </c>
      <c r="H722" s="573" t="s">
        <v>34</v>
      </c>
      <c r="I722" s="573" t="s">
        <v>263</v>
      </c>
      <c r="J722" s="573">
        <v>44279</v>
      </c>
      <c r="K722" s="573" t="s">
        <v>3795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6411</v>
      </c>
      <c r="C723" s="405" t="s">
        <v>2922</v>
      </c>
      <c r="D723" s="563" t="s">
        <v>6343</v>
      </c>
      <c r="E723" s="586">
        <v>10000</v>
      </c>
      <c r="F723" s="563" t="s">
        <v>3258</v>
      </c>
      <c r="G723" s="573" t="s">
        <v>19</v>
      </c>
      <c r="H723" s="573" t="s">
        <v>34</v>
      </c>
      <c r="I723" s="573" t="s">
        <v>35</v>
      </c>
      <c r="J723" s="573">
        <v>44295</v>
      </c>
      <c r="K723" s="573" t="s">
        <v>3802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6552</v>
      </c>
      <c r="C724" s="405" t="s">
        <v>2922</v>
      </c>
      <c r="D724" s="563" t="s">
        <v>6343</v>
      </c>
      <c r="E724" s="586">
        <v>20000</v>
      </c>
      <c r="F724" s="563" t="s">
        <v>3503</v>
      </c>
      <c r="G724" s="573" t="s">
        <v>19</v>
      </c>
      <c r="H724" s="573" t="s">
        <v>34</v>
      </c>
      <c r="I724" s="573" t="s">
        <v>35</v>
      </c>
      <c r="J724" s="573">
        <v>44263</v>
      </c>
      <c r="K724" s="573" t="s">
        <v>3805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6477</v>
      </c>
      <c r="C725" s="405" t="s">
        <v>2922</v>
      </c>
      <c r="D725" s="563" t="s">
        <v>6343</v>
      </c>
      <c r="E725" s="586">
        <v>12000</v>
      </c>
      <c r="F725" s="563" t="s">
        <v>3466</v>
      </c>
      <c r="G725" s="573" t="s">
        <v>19</v>
      </c>
      <c r="H725" s="573" t="s">
        <v>34</v>
      </c>
      <c r="I725" s="573" t="s">
        <v>263</v>
      </c>
      <c r="J725" s="573">
        <v>44319</v>
      </c>
      <c r="K725" s="573" t="s">
        <v>3795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6410</v>
      </c>
      <c r="C726" s="405" t="s">
        <v>2922</v>
      </c>
      <c r="D726" s="563" t="s">
        <v>6343</v>
      </c>
      <c r="E726" s="586">
        <v>40000</v>
      </c>
      <c r="F726" s="563" t="s">
        <v>860</v>
      </c>
      <c r="G726" s="573" t="s">
        <v>19</v>
      </c>
      <c r="H726" s="573" t="s">
        <v>34</v>
      </c>
      <c r="I726" s="573" t="s">
        <v>35</v>
      </c>
      <c r="J726" s="573">
        <v>44321</v>
      </c>
      <c r="K726" s="573" t="s">
        <v>3795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6444</v>
      </c>
      <c r="C727" s="405" t="s">
        <v>3785</v>
      </c>
      <c r="D727" s="563" t="s">
        <v>6343</v>
      </c>
      <c r="E727" s="586">
        <v>5800</v>
      </c>
      <c r="F727" s="563" t="s">
        <v>5087</v>
      </c>
      <c r="G727" s="563" t="s">
        <v>64</v>
      </c>
      <c r="H727" s="563" t="s">
        <v>20</v>
      </c>
      <c r="I727" s="563" t="s">
        <v>4472</v>
      </c>
      <c r="J727" s="573">
        <v>44180</v>
      </c>
      <c r="K727" s="563" t="s">
        <v>3795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6519</v>
      </c>
      <c r="C728" s="405" t="s">
        <v>3785</v>
      </c>
      <c r="D728" s="563" t="s">
        <v>6343</v>
      </c>
      <c r="E728" s="586">
        <v>200000</v>
      </c>
      <c r="F728" s="556" t="s">
        <v>4033</v>
      </c>
      <c r="G728" s="555" t="s">
        <v>2924</v>
      </c>
      <c r="H728" s="616" t="s">
        <v>20</v>
      </c>
      <c r="I728" s="616" t="s">
        <v>2924</v>
      </c>
      <c r="J728" s="617">
        <v>44235</v>
      </c>
      <c r="K728" s="556" t="s">
        <v>3795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6524</v>
      </c>
      <c r="C729" s="405" t="s">
        <v>2922</v>
      </c>
      <c r="D729" s="563" t="s">
        <v>6343</v>
      </c>
      <c r="E729" s="586">
        <v>500</v>
      </c>
      <c r="F729" s="563" t="s">
        <v>438</v>
      </c>
      <c r="G729" s="573" t="s">
        <v>19</v>
      </c>
      <c r="H729" s="573" t="s">
        <v>34</v>
      </c>
      <c r="I729" s="573" t="s">
        <v>35</v>
      </c>
      <c r="J729" s="573">
        <v>44263</v>
      </c>
      <c r="K729" s="573" t="s">
        <v>3795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6475</v>
      </c>
      <c r="C730" s="405" t="s">
        <v>2922</v>
      </c>
      <c r="D730" s="563" t="s">
        <v>6343</v>
      </c>
      <c r="E730" s="586">
        <v>10000</v>
      </c>
      <c r="F730" s="563" t="s">
        <v>3333</v>
      </c>
      <c r="G730" s="573" t="s">
        <v>19</v>
      </c>
      <c r="H730" s="573" t="s">
        <v>34</v>
      </c>
      <c r="I730" s="573" t="s">
        <v>263</v>
      </c>
      <c r="J730" s="573">
        <v>44322</v>
      </c>
      <c r="K730" s="573" t="s">
        <v>3795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6349</v>
      </c>
      <c r="C731" s="405" t="s">
        <v>2922</v>
      </c>
      <c r="D731" s="563" t="s">
        <v>6343</v>
      </c>
      <c r="E731" s="586">
        <v>25000</v>
      </c>
      <c r="F731" s="563" t="s">
        <v>3192</v>
      </c>
      <c r="G731" s="573" t="s">
        <v>2924</v>
      </c>
      <c r="H731" s="573" t="s">
        <v>20</v>
      </c>
      <c r="I731" s="573" t="s">
        <v>2925</v>
      </c>
      <c r="J731" s="573">
        <v>43703</v>
      </c>
      <c r="K731" s="573" t="s">
        <v>4188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6364</v>
      </c>
      <c r="C732" s="405" t="s">
        <v>2922</v>
      </c>
      <c r="D732" s="563" t="s">
        <v>6343</v>
      </c>
      <c r="E732" s="586">
        <v>6000</v>
      </c>
      <c r="F732" s="563" t="s">
        <v>3510</v>
      </c>
      <c r="G732" s="573" t="s">
        <v>2924</v>
      </c>
      <c r="H732" s="573" t="s">
        <v>20</v>
      </c>
      <c r="I732" s="573" t="s">
        <v>2925</v>
      </c>
      <c r="J732" s="573">
        <v>43717</v>
      </c>
      <c r="K732" s="573" t="s">
        <v>4188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6351</v>
      </c>
      <c r="C733" s="405" t="s">
        <v>2922</v>
      </c>
      <c r="D733" s="563" t="s">
        <v>6343</v>
      </c>
      <c r="E733" s="586">
        <v>12000</v>
      </c>
      <c r="F733" s="563" t="s">
        <v>3229</v>
      </c>
      <c r="G733" s="573" t="s">
        <v>2924</v>
      </c>
      <c r="H733" s="573" t="s">
        <v>20</v>
      </c>
      <c r="I733" s="573" t="s">
        <v>2925</v>
      </c>
      <c r="J733" s="573">
        <v>43605</v>
      </c>
      <c r="K733" s="573" t="s">
        <v>3805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6367</v>
      </c>
      <c r="C734" s="405" t="s">
        <v>2922</v>
      </c>
      <c r="D734" s="563" t="s">
        <v>6343</v>
      </c>
      <c r="E734" s="586">
        <v>100000</v>
      </c>
      <c r="F734" s="563" t="s">
        <v>2987</v>
      </c>
      <c r="G734" s="573" t="s">
        <v>2924</v>
      </c>
      <c r="H734" s="573" t="s">
        <v>20</v>
      </c>
      <c r="I734" s="573" t="s">
        <v>2925</v>
      </c>
      <c r="J734" s="573">
        <v>43867</v>
      </c>
      <c r="K734" s="573" t="s">
        <v>3795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6552</v>
      </c>
      <c r="C735" s="405" t="s">
        <v>2922</v>
      </c>
      <c r="D735" s="563" t="s">
        <v>6343</v>
      </c>
      <c r="E735" s="586">
        <v>20000</v>
      </c>
      <c r="F735" s="563" t="s">
        <v>3503</v>
      </c>
      <c r="G735" s="573" t="s">
        <v>19</v>
      </c>
      <c r="H735" s="573" t="s">
        <v>34</v>
      </c>
      <c r="I735" s="573" t="s">
        <v>35</v>
      </c>
      <c r="J735" s="573">
        <v>44263</v>
      </c>
      <c r="K735" s="573" t="s">
        <v>3805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6365</v>
      </c>
      <c r="C736" s="405" t="s">
        <v>2922</v>
      </c>
      <c r="D736" s="563" t="s">
        <v>6343</v>
      </c>
      <c r="E736" s="586">
        <v>4000</v>
      </c>
      <c r="F736" s="563" t="s">
        <v>3446</v>
      </c>
      <c r="G736" s="573" t="s">
        <v>2924</v>
      </c>
      <c r="H736" s="573" t="s">
        <v>20</v>
      </c>
      <c r="I736" s="573" t="s">
        <v>2925</v>
      </c>
      <c r="J736" s="573">
        <v>43894</v>
      </c>
      <c r="K736" s="573" t="s">
        <v>3805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6523</v>
      </c>
      <c r="C737" s="405" t="s">
        <v>3785</v>
      </c>
      <c r="D737" s="563" t="s">
        <v>3111</v>
      </c>
      <c r="E737" s="586">
        <v>165996.78</v>
      </c>
      <c r="F737" s="563" t="s">
        <v>4725</v>
      </c>
      <c r="G737" s="563" t="s">
        <v>64</v>
      </c>
      <c r="H737" s="563" t="s">
        <v>20</v>
      </c>
      <c r="I737" s="601" t="s">
        <v>4726</v>
      </c>
      <c r="J737" s="573">
        <v>44130</v>
      </c>
      <c r="K737" s="579" t="s">
        <v>3795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6598</v>
      </c>
      <c r="C738" s="405" t="s">
        <v>3785</v>
      </c>
      <c r="D738" s="563" t="s">
        <v>3111</v>
      </c>
      <c r="E738" s="586">
        <v>2049.5500000000002</v>
      </c>
      <c r="F738" s="563" t="s">
        <v>4260</v>
      </c>
      <c r="G738" s="563" t="s">
        <v>64</v>
      </c>
      <c r="H738" s="563" t="s">
        <v>20</v>
      </c>
      <c r="I738" s="563" t="s">
        <v>3853</v>
      </c>
      <c r="J738" s="573">
        <v>44075</v>
      </c>
      <c r="K738" s="563" t="s">
        <v>3789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3785</v>
      </c>
      <c r="D739" s="563" t="s">
        <v>6343</v>
      </c>
      <c r="E739" s="586">
        <v>24469.7</v>
      </c>
      <c r="F739" s="563" t="s">
        <v>4777</v>
      </c>
      <c r="G739" s="573" t="s">
        <v>19</v>
      </c>
      <c r="H739" s="573" t="s">
        <v>49</v>
      </c>
      <c r="I739" s="573" t="s">
        <v>4134</v>
      </c>
      <c r="J739" s="573">
        <v>44487</v>
      </c>
      <c r="K739" s="573" t="s">
        <v>3795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6476</v>
      </c>
      <c r="C740" s="405" t="s">
        <v>2922</v>
      </c>
      <c r="D740" s="563" t="s">
        <v>6343</v>
      </c>
      <c r="E740" s="586">
        <v>10000</v>
      </c>
      <c r="F740" s="563" t="s">
        <v>3239</v>
      </c>
      <c r="G740" s="573" t="s">
        <v>19</v>
      </c>
      <c r="H740" s="573" t="s">
        <v>34</v>
      </c>
      <c r="I740" s="573" t="s">
        <v>2972</v>
      </c>
      <c r="J740" s="573">
        <v>44266</v>
      </c>
      <c r="K740" s="573" t="s">
        <v>3805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6612</v>
      </c>
      <c r="C741" s="405" t="s">
        <v>3785</v>
      </c>
      <c r="D741" s="563" t="s">
        <v>3111</v>
      </c>
      <c r="E741" s="586">
        <v>79069.899999999994</v>
      </c>
      <c r="F741" s="563" t="s">
        <v>3413</v>
      </c>
      <c r="G741" s="563" t="s">
        <v>2924</v>
      </c>
      <c r="H741" s="563" t="s">
        <v>20</v>
      </c>
      <c r="I741" s="563" t="s">
        <v>2924</v>
      </c>
      <c r="J741" s="573">
        <v>44151</v>
      </c>
      <c r="K741" s="563" t="s">
        <v>3795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6636</v>
      </c>
      <c r="C742" s="405" t="s">
        <v>2922</v>
      </c>
      <c r="D742" s="563" t="s">
        <v>6343</v>
      </c>
      <c r="E742" s="586">
        <v>104000</v>
      </c>
      <c r="F742" s="563" t="s">
        <v>3260</v>
      </c>
      <c r="G742" s="573" t="s">
        <v>19</v>
      </c>
      <c r="H742" s="573" t="s">
        <v>34</v>
      </c>
      <c r="I742" s="573" t="s">
        <v>35</v>
      </c>
      <c r="J742" s="573">
        <v>44263</v>
      </c>
      <c r="K742" s="573" t="s">
        <v>3795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6637</v>
      </c>
      <c r="C743" s="405" t="s">
        <v>3785</v>
      </c>
      <c r="D743" s="563" t="s">
        <v>929</v>
      </c>
      <c r="E743" s="586">
        <v>47268.23</v>
      </c>
      <c r="F743" s="563" t="s">
        <v>4807</v>
      </c>
      <c r="G743" s="563" t="s">
        <v>2924</v>
      </c>
      <c r="H743" s="563" t="s">
        <v>20</v>
      </c>
      <c r="I743" s="563" t="s">
        <v>2924</v>
      </c>
      <c r="J743" s="573">
        <v>44734</v>
      </c>
      <c r="K743" s="563" t="s">
        <v>3795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6423</v>
      </c>
      <c r="C744" s="405" t="s">
        <v>3785</v>
      </c>
      <c r="D744" s="563" t="s">
        <v>6343</v>
      </c>
      <c r="E744" s="586">
        <v>5000</v>
      </c>
      <c r="F744" s="563" t="s">
        <v>3857</v>
      </c>
      <c r="G744" s="563" t="s">
        <v>2924</v>
      </c>
      <c r="H744" s="563" t="s">
        <v>20</v>
      </c>
      <c r="I744" s="563" t="s">
        <v>2924</v>
      </c>
      <c r="J744" s="573">
        <v>44180</v>
      </c>
      <c r="K744" s="563" t="s">
        <v>3795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6411</v>
      </c>
      <c r="C745" s="405" t="s">
        <v>2922</v>
      </c>
      <c r="D745" s="563" t="s">
        <v>6343</v>
      </c>
      <c r="E745" s="586">
        <v>5000</v>
      </c>
      <c r="F745" s="563" t="s">
        <v>3258</v>
      </c>
      <c r="G745" s="573" t="s">
        <v>19</v>
      </c>
      <c r="H745" s="573" t="s">
        <v>34</v>
      </c>
      <c r="I745" s="573" t="s">
        <v>35</v>
      </c>
      <c r="J745" s="573">
        <v>44295</v>
      </c>
      <c r="K745" s="573" t="s">
        <v>3802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6414</v>
      </c>
      <c r="C746" s="405" t="s">
        <v>3785</v>
      </c>
      <c r="D746" s="563" t="s">
        <v>6343</v>
      </c>
      <c r="E746" s="586">
        <v>5000</v>
      </c>
      <c r="F746" s="563" t="s">
        <v>6638</v>
      </c>
      <c r="G746" s="555" t="s">
        <v>64</v>
      </c>
      <c r="H746" s="616" t="s">
        <v>20</v>
      </c>
      <c r="I746" s="616" t="s">
        <v>3862</v>
      </c>
      <c r="J746" s="617">
        <v>44263</v>
      </c>
      <c r="K746" s="563" t="s">
        <v>3795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6639</v>
      </c>
      <c r="C747" s="405" t="s">
        <v>3785</v>
      </c>
      <c r="D747" s="563" t="s">
        <v>3111</v>
      </c>
      <c r="E747" s="586">
        <v>110068.61</v>
      </c>
      <c r="F747" s="563" t="s">
        <v>4909</v>
      </c>
      <c r="G747" s="563" t="s">
        <v>19</v>
      </c>
      <c r="H747" s="563" t="s">
        <v>49</v>
      </c>
      <c r="I747" s="563" t="s">
        <v>329</v>
      </c>
      <c r="J747" s="573">
        <v>44369</v>
      </c>
      <c r="K747" s="563" t="s">
        <v>3809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6640</v>
      </c>
      <c r="C748" s="405" t="s">
        <v>2922</v>
      </c>
      <c r="D748" s="563" t="s">
        <v>6343</v>
      </c>
      <c r="E748" s="586">
        <v>114749.72</v>
      </c>
      <c r="F748" s="563" t="s">
        <v>3280</v>
      </c>
      <c r="G748" s="573" t="s">
        <v>19</v>
      </c>
      <c r="H748" s="573" t="s">
        <v>34</v>
      </c>
      <c r="I748" s="573" t="s">
        <v>263</v>
      </c>
      <c r="J748" s="573">
        <v>44321</v>
      </c>
      <c r="K748" s="573" t="s">
        <v>3789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6461</v>
      </c>
      <c r="C749" s="405" t="s">
        <v>2922</v>
      </c>
      <c r="D749" s="563" t="s">
        <v>6343</v>
      </c>
      <c r="E749" s="586">
        <v>30000</v>
      </c>
      <c r="F749" s="563" t="s">
        <v>3448</v>
      </c>
      <c r="G749" s="573" t="s">
        <v>19</v>
      </c>
      <c r="H749" s="573" t="s">
        <v>34</v>
      </c>
      <c r="I749" s="573" t="s">
        <v>263</v>
      </c>
      <c r="J749" s="573">
        <v>44279</v>
      </c>
      <c r="K749" s="573" t="s">
        <v>3795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6353</v>
      </c>
      <c r="C750" s="405" t="s">
        <v>2922</v>
      </c>
      <c r="D750" s="563" t="s">
        <v>3111</v>
      </c>
      <c r="E750" s="586">
        <v>240263.39</v>
      </c>
      <c r="F750" s="563" t="s">
        <v>3068</v>
      </c>
      <c r="G750" s="573" t="s">
        <v>2924</v>
      </c>
      <c r="H750" s="573" t="s">
        <v>20</v>
      </c>
      <c r="I750" s="573" t="s">
        <v>2925</v>
      </c>
      <c r="J750" s="573">
        <v>43822</v>
      </c>
      <c r="K750" s="573" t="s">
        <v>3805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6351</v>
      </c>
      <c r="C751" s="405" t="s">
        <v>2922</v>
      </c>
      <c r="D751" s="563" t="s">
        <v>6343</v>
      </c>
      <c r="E751" s="586">
        <v>5000</v>
      </c>
      <c r="F751" s="563" t="s">
        <v>3229</v>
      </c>
      <c r="G751" s="573" t="s">
        <v>2924</v>
      </c>
      <c r="H751" s="573" t="s">
        <v>20</v>
      </c>
      <c r="I751" s="573" t="s">
        <v>2925</v>
      </c>
      <c r="J751" s="573">
        <v>43605</v>
      </c>
      <c r="K751" s="573" t="s">
        <v>3805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6495</v>
      </c>
      <c r="C752" s="405" t="s">
        <v>2922</v>
      </c>
      <c r="D752" s="563" t="s">
        <v>6343</v>
      </c>
      <c r="E752" s="586">
        <v>5000</v>
      </c>
      <c r="F752" s="563" t="s">
        <v>1390</v>
      </c>
      <c r="G752" s="573" t="s">
        <v>19</v>
      </c>
      <c r="H752" s="573" t="s">
        <v>34</v>
      </c>
      <c r="I752" s="573" t="s">
        <v>35</v>
      </c>
      <c r="J752" s="573">
        <v>44280</v>
      </c>
      <c r="K752" s="573" t="s">
        <v>3802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6367</v>
      </c>
      <c r="C753" s="405" t="s">
        <v>2922</v>
      </c>
      <c r="D753" s="563" t="s">
        <v>3111</v>
      </c>
      <c r="E753" s="586">
        <v>840387.52</v>
      </c>
      <c r="F753" s="563" t="s">
        <v>2987</v>
      </c>
      <c r="G753" s="573" t="s">
        <v>2924</v>
      </c>
      <c r="H753" s="573" t="s">
        <v>20</v>
      </c>
      <c r="I753" s="573" t="s">
        <v>2925</v>
      </c>
      <c r="J753" s="573">
        <v>43867</v>
      </c>
      <c r="K753" s="573" t="s">
        <v>3795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6521</v>
      </c>
      <c r="C754" s="405" t="s">
        <v>2922</v>
      </c>
      <c r="D754" s="563" t="s">
        <v>6343</v>
      </c>
      <c r="E754" s="586">
        <v>40000</v>
      </c>
      <c r="F754" s="563" t="s">
        <v>746</v>
      </c>
      <c r="G754" s="573" t="s">
        <v>19</v>
      </c>
      <c r="H754" s="573" t="s">
        <v>34</v>
      </c>
      <c r="I754" s="573" t="s">
        <v>35</v>
      </c>
      <c r="J754" s="573">
        <v>44280</v>
      </c>
      <c r="K754" s="573" t="s">
        <v>3795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6641</v>
      </c>
      <c r="C755" s="405" t="s">
        <v>3785</v>
      </c>
      <c r="D755" s="563" t="s">
        <v>929</v>
      </c>
      <c r="E755" s="586">
        <v>368899.52</v>
      </c>
      <c r="F755" s="563" t="s">
        <v>4818</v>
      </c>
      <c r="G755" s="563" t="s">
        <v>19</v>
      </c>
      <c r="H755" s="563" t="s">
        <v>49</v>
      </c>
      <c r="I755" s="563" t="s">
        <v>329</v>
      </c>
      <c r="J755" s="573">
        <v>44251</v>
      </c>
      <c r="K755" s="563" t="s">
        <v>3795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6552</v>
      </c>
      <c r="C756" s="405" t="s">
        <v>2922</v>
      </c>
      <c r="D756" s="563" t="s">
        <v>6343</v>
      </c>
      <c r="E756" s="586">
        <v>30000</v>
      </c>
      <c r="F756" s="563" t="s">
        <v>3503</v>
      </c>
      <c r="G756" s="573" t="s">
        <v>19</v>
      </c>
      <c r="H756" s="573" t="s">
        <v>34</v>
      </c>
      <c r="I756" s="573" t="s">
        <v>35</v>
      </c>
      <c r="J756" s="573">
        <v>44263</v>
      </c>
      <c r="K756" s="573" t="s">
        <v>3805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6611</v>
      </c>
      <c r="C757" s="405" t="s">
        <v>2922</v>
      </c>
      <c r="D757" s="563" t="s">
        <v>6343</v>
      </c>
      <c r="E757" s="586">
        <v>40000</v>
      </c>
      <c r="F757" s="563" t="s">
        <v>3340</v>
      </c>
      <c r="G757" s="573" t="s">
        <v>19</v>
      </c>
      <c r="H757" s="573" t="s">
        <v>34</v>
      </c>
      <c r="I757" s="573" t="s">
        <v>35</v>
      </c>
      <c r="J757" s="573">
        <v>44323</v>
      </c>
      <c r="K757" s="573" t="s">
        <v>3842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6553</v>
      </c>
      <c r="C758" s="405" t="s">
        <v>2922</v>
      </c>
      <c r="D758" s="563" t="s">
        <v>6343</v>
      </c>
      <c r="E758" s="586">
        <v>100000</v>
      </c>
      <c r="F758" s="563" t="s">
        <v>319</v>
      </c>
      <c r="G758" s="573" t="s">
        <v>19</v>
      </c>
      <c r="H758" s="573" t="s">
        <v>34</v>
      </c>
      <c r="I758" s="573" t="s">
        <v>35</v>
      </c>
      <c r="J758" s="573">
        <v>44266</v>
      </c>
      <c r="K758" s="573" t="s">
        <v>3789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6351</v>
      </c>
      <c r="C759" s="405" t="s">
        <v>2922</v>
      </c>
      <c r="D759" s="563" t="s">
        <v>6343</v>
      </c>
      <c r="E759" s="586">
        <v>14000</v>
      </c>
      <c r="F759" s="563" t="s">
        <v>3229</v>
      </c>
      <c r="G759" s="573" t="s">
        <v>2924</v>
      </c>
      <c r="H759" s="573" t="s">
        <v>20</v>
      </c>
      <c r="I759" s="573" t="s">
        <v>2925</v>
      </c>
      <c r="J759" s="573">
        <v>43605</v>
      </c>
      <c r="K759" s="573" t="s">
        <v>3805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6364</v>
      </c>
      <c r="C760" s="405" t="s">
        <v>2922</v>
      </c>
      <c r="D760" s="563" t="s">
        <v>6343</v>
      </c>
      <c r="E760" s="586">
        <v>5000</v>
      </c>
      <c r="F760" s="563" t="s">
        <v>3510</v>
      </c>
      <c r="G760" s="573" t="s">
        <v>2924</v>
      </c>
      <c r="H760" s="573" t="s">
        <v>20</v>
      </c>
      <c r="I760" s="573" t="s">
        <v>2925</v>
      </c>
      <c r="J760" s="573">
        <v>43717</v>
      </c>
      <c r="K760" s="573" t="s">
        <v>4188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6642</v>
      </c>
      <c r="C761" s="405" t="s">
        <v>3785</v>
      </c>
      <c r="D761" s="563" t="s">
        <v>3111</v>
      </c>
      <c r="E761" s="586">
        <v>97410.240000000005</v>
      </c>
      <c r="F761" s="563" t="s">
        <v>6643</v>
      </c>
      <c r="G761" s="563" t="s">
        <v>19</v>
      </c>
      <c r="H761" s="563" t="s">
        <v>20</v>
      </c>
      <c r="I761" s="563" t="s">
        <v>3683</v>
      </c>
      <c r="J761" s="573">
        <v>44354</v>
      </c>
      <c r="K761" s="563" t="s">
        <v>3809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6552</v>
      </c>
      <c r="C762" s="405" t="s">
        <v>2922</v>
      </c>
      <c r="D762" s="563" t="s">
        <v>6343</v>
      </c>
      <c r="E762" s="586" t="s">
        <v>6644</v>
      </c>
      <c r="F762" s="563" t="s">
        <v>3503</v>
      </c>
      <c r="G762" s="573" t="s">
        <v>19</v>
      </c>
      <c r="H762" s="573" t="s">
        <v>34</v>
      </c>
      <c r="I762" s="573" t="s">
        <v>35</v>
      </c>
      <c r="J762" s="573">
        <v>44263</v>
      </c>
      <c r="K762" s="573" t="s">
        <v>3805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6645</v>
      </c>
      <c r="C763" s="405" t="s">
        <v>2922</v>
      </c>
      <c r="D763" s="563" t="s">
        <v>929</v>
      </c>
      <c r="E763" s="587">
        <v>648751.76</v>
      </c>
      <c r="F763" s="563" t="s">
        <v>3152</v>
      </c>
      <c r="G763" s="573" t="s">
        <v>19</v>
      </c>
      <c r="H763" s="573" t="s">
        <v>34</v>
      </c>
      <c r="I763" s="573" t="s">
        <v>35</v>
      </c>
      <c r="J763" s="573">
        <v>44280</v>
      </c>
      <c r="K763" s="573" t="s">
        <v>3789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6646</v>
      </c>
      <c r="C764" s="405" t="s">
        <v>2922</v>
      </c>
      <c r="D764" s="563" t="s">
        <v>929</v>
      </c>
      <c r="E764" s="606">
        <v>146875.19</v>
      </c>
      <c r="F764" s="563" t="s">
        <v>3524</v>
      </c>
      <c r="G764" s="573" t="s">
        <v>19</v>
      </c>
      <c r="H764" s="573" t="s">
        <v>34</v>
      </c>
      <c r="I764" s="573" t="s">
        <v>263</v>
      </c>
      <c r="J764" s="573">
        <v>44340</v>
      </c>
      <c r="K764" s="573" t="s">
        <v>3805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6530</v>
      </c>
      <c r="C765" s="405" t="s">
        <v>2922</v>
      </c>
      <c r="D765" s="563" t="s">
        <v>6343</v>
      </c>
      <c r="E765" s="586" t="s">
        <v>6647</v>
      </c>
      <c r="F765" s="563" t="s">
        <v>3133</v>
      </c>
      <c r="G765" s="573" t="s">
        <v>19</v>
      </c>
      <c r="H765" s="573" t="s">
        <v>34</v>
      </c>
      <c r="I765" s="573" t="s">
        <v>263</v>
      </c>
      <c r="J765" s="573">
        <v>44291</v>
      </c>
      <c r="K765" s="573" t="s">
        <v>3795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6506</v>
      </c>
      <c r="C766" s="405" t="s">
        <v>2922</v>
      </c>
      <c r="D766" s="563" t="s">
        <v>6343</v>
      </c>
      <c r="E766" s="586" t="s">
        <v>6648</v>
      </c>
      <c r="F766" s="563" t="s">
        <v>2934</v>
      </c>
      <c r="G766" s="573" t="s">
        <v>19</v>
      </c>
      <c r="H766" s="573" t="s">
        <v>34</v>
      </c>
      <c r="I766" s="573" t="s">
        <v>263</v>
      </c>
      <c r="J766" s="573">
        <v>44321</v>
      </c>
      <c r="K766" s="573" t="s">
        <v>3805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6649</v>
      </c>
      <c r="C767" s="405" t="s">
        <v>2922</v>
      </c>
      <c r="D767" s="563" t="s">
        <v>6343</v>
      </c>
      <c r="E767" s="586" t="s">
        <v>6650</v>
      </c>
      <c r="F767" s="563" t="s">
        <v>3147</v>
      </c>
      <c r="G767" s="573" t="s">
        <v>19</v>
      </c>
      <c r="H767" s="573" t="s">
        <v>34</v>
      </c>
      <c r="I767" s="573" t="s">
        <v>263</v>
      </c>
      <c r="J767" s="573">
        <v>44280</v>
      </c>
      <c r="K767" s="573" t="s">
        <v>3789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3687</v>
      </c>
      <c r="C768" s="405" t="s">
        <v>3607</v>
      </c>
      <c r="D768" s="563" t="s">
        <v>3111</v>
      </c>
      <c r="E768" s="586">
        <v>151280.20000000001</v>
      </c>
      <c r="F768" s="563" t="s">
        <v>3686</v>
      </c>
      <c r="G768" s="573" t="s">
        <v>19</v>
      </c>
      <c r="H768" s="573" t="s">
        <v>20</v>
      </c>
      <c r="I768" s="573" t="s">
        <v>3653</v>
      </c>
      <c r="J768" s="573">
        <v>43731</v>
      </c>
      <c r="K768" s="573" t="s">
        <v>3789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6552</v>
      </c>
      <c r="C769" s="405" t="s">
        <v>2922</v>
      </c>
      <c r="D769" s="563" t="s">
        <v>6343</v>
      </c>
      <c r="E769" s="586" t="s">
        <v>6651</v>
      </c>
      <c r="F769" s="563" t="s">
        <v>3503</v>
      </c>
      <c r="G769" s="573" t="s">
        <v>19</v>
      </c>
      <c r="H769" s="573" t="s">
        <v>34</v>
      </c>
      <c r="I769" s="573" t="s">
        <v>35</v>
      </c>
      <c r="J769" s="573">
        <v>44263</v>
      </c>
      <c r="K769" s="573" t="s">
        <v>3805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3630</v>
      </c>
      <c r="C770" s="405" t="s">
        <v>3607</v>
      </c>
      <c r="D770" s="563" t="s">
        <v>6343</v>
      </c>
      <c r="E770" s="586">
        <v>8500</v>
      </c>
      <c r="F770" s="563" t="s">
        <v>3629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3795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6411</v>
      </c>
      <c r="C771" s="405" t="s">
        <v>2922</v>
      </c>
      <c r="D771" s="563" t="s">
        <v>6343</v>
      </c>
      <c r="E771" s="586" t="s">
        <v>6652</v>
      </c>
      <c r="F771" s="563" t="s">
        <v>3258</v>
      </c>
      <c r="G771" s="573" t="s">
        <v>19</v>
      </c>
      <c r="H771" s="573" t="s">
        <v>34</v>
      </c>
      <c r="I771" s="573" t="s">
        <v>35</v>
      </c>
      <c r="J771" s="573">
        <v>44295</v>
      </c>
      <c r="K771" s="573" t="s">
        <v>3802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6477</v>
      </c>
      <c r="C772" s="405" t="s">
        <v>2922</v>
      </c>
      <c r="D772" s="563" t="s">
        <v>6343</v>
      </c>
      <c r="E772" s="586" t="s">
        <v>6652</v>
      </c>
      <c r="F772" s="563" t="s">
        <v>3466</v>
      </c>
      <c r="G772" s="573" t="s">
        <v>19</v>
      </c>
      <c r="H772" s="573" t="s">
        <v>34</v>
      </c>
      <c r="I772" s="573" t="s">
        <v>263</v>
      </c>
      <c r="J772" s="573">
        <v>44319</v>
      </c>
      <c r="K772" s="573" t="s">
        <v>3795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3660</v>
      </c>
      <c r="C773" s="405" t="s">
        <v>3607</v>
      </c>
      <c r="D773" s="563" t="s">
        <v>929</v>
      </c>
      <c r="E773" s="586">
        <v>9354.08</v>
      </c>
      <c r="F773" s="563" t="s">
        <v>3659</v>
      </c>
      <c r="G773" s="573" t="s">
        <v>19</v>
      </c>
      <c r="H773" s="573" t="s">
        <v>20</v>
      </c>
      <c r="I773" s="573" t="s">
        <v>3661</v>
      </c>
      <c r="J773" s="573">
        <v>43718</v>
      </c>
      <c r="K773" s="573" t="s">
        <v>3805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6475</v>
      </c>
      <c r="C774" s="405" t="s">
        <v>2922</v>
      </c>
      <c r="D774" s="563" t="s">
        <v>6343</v>
      </c>
      <c r="E774" s="586">
        <v>3000</v>
      </c>
      <c r="F774" s="563" t="s">
        <v>3333</v>
      </c>
      <c r="G774" s="573" t="s">
        <v>19</v>
      </c>
      <c r="H774" s="573" t="s">
        <v>34</v>
      </c>
      <c r="I774" s="573" t="s">
        <v>263</v>
      </c>
      <c r="J774" s="573">
        <v>44322</v>
      </c>
      <c r="K774" s="573" t="s">
        <v>3795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6653</v>
      </c>
      <c r="C775" s="405" t="s">
        <v>3785</v>
      </c>
      <c r="D775" s="563" t="s">
        <v>3111</v>
      </c>
      <c r="E775" s="586">
        <v>659874.72</v>
      </c>
      <c r="F775" s="563" t="s">
        <v>4847</v>
      </c>
      <c r="G775" s="563" t="s">
        <v>64</v>
      </c>
      <c r="H775" s="563" t="s">
        <v>20</v>
      </c>
      <c r="I775" s="563" t="s">
        <v>3973</v>
      </c>
      <c r="J775" s="573">
        <v>44005</v>
      </c>
      <c r="K775" s="563" t="s">
        <v>3789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3699</v>
      </c>
      <c r="C776" s="405" t="s">
        <v>3607</v>
      </c>
      <c r="D776" s="563" t="s">
        <v>3111</v>
      </c>
      <c r="E776" s="586">
        <v>147515.9</v>
      </c>
      <c r="F776" s="563" t="s">
        <v>3698</v>
      </c>
      <c r="G776" s="573" t="s">
        <v>19</v>
      </c>
      <c r="H776" s="573" t="s">
        <v>20</v>
      </c>
      <c r="I776" s="573" t="s">
        <v>3073</v>
      </c>
      <c r="J776" s="573">
        <v>43873</v>
      </c>
      <c r="K776" s="573" t="s">
        <v>3789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6457</v>
      </c>
      <c r="C777" s="405" t="s">
        <v>2922</v>
      </c>
      <c r="D777" s="563" t="s">
        <v>6343</v>
      </c>
      <c r="E777" s="586">
        <v>80000</v>
      </c>
      <c r="F777" s="563" t="s">
        <v>3142</v>
      </c>
      <c r="G777" s="573" t="s">
        <v>19</v>
      </c>
      <c r="H777" s="573" t="s">
        <v>34</v>
      </c>
      <c r="I777" s="573" t="s">
        <v>263</v>
      </c>
      <c r="J777" s="573">
        <v>44298</v>
      </c>
      <c r="K777" s="573" t="s">
        <v>3795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6365</v>
      </c>
      <c r="C778" s="405" t="s">
        <v>2922</v>
      </c>
      <c r="D778" s="563" t="s">
        <v>6343</v>
      </c>
      <c r="E778" s="586">
        <v>5000</v>
      </c>
      <c r="F778" s="563" t="s">
        <v>3446</v>
      </c>
      <c r="G778" s="573" t="s">
        <v>2924</v>
      </c>
      <c r="H778" s="573" t="s">
        <v>20</v>
      </c>
      <c r="I778" s="573" t="s">
        <v>2925</v>
      </c>
      <c r="J778" s="573">
        <v>43894</v>
      </c>
      <c r="K778" s="573" t="s">
        <v>3805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6457</v>
      </c>
      <c r="C779" s="405" t="s">
        <v>2922</v>
      </c>
      <c r="D779" s="563" t="s">
        <v>3111</v>
      </c>
      <c r="E779" s="586">
        <v>181959.12</v>
      </c>
      <c r="F779" s="563" t="s">
        <v>3142</v>
      </c>
      <c r="G779" s="573" t="s">
        <v>19</v>
      </c>
      <c r="H779" s="573" t="s">
        <v>34</v>
      </c>
      <c r="I779" s="573" t="s">
        <v>263</v>
      </c>
      <c r="J779" s="573">
        <v>44298</v>
      </c>
      <c r="K779" s="573" t="s">
        <v>3795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6654</v>
      </c>
      <c r="C780" s="405" t="s">
        <v>3785</v>
      </c>
      <c r="D780" s="563" t="s">
        <v>6343</v>
      </c>
      <c r="E780" s="586">
        <v>50000</v>
      </c>
      <c r="F780" s="563" t="s">
        <v>3951</v>
      </c>
      <c r="G780" s="563" t="s">
        <v>19</v>
      </c>
      <c r="H780" s="563" t="s">
        <v>20</v>
      </c>
      <c r="I780" s="563" t="s">
        <v>3952</v>
      </c>
      <c r="J780" s="573">
        <v>44061</v>
      </c>
      <c r="K780" s="563" t="s">
        <v>3795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6411</v>
      </c>
      <c r="C781" s="405" t="s">
        <v>2922</v>
      </c>
      <c r="D781" s="563" t="s">
        <v>6343</v>
      </c>
      <c r="E781" s="586">
        <v>10000</v>
      </c>
      <c r="F781" s="563" t="s">
        <v>3258</v>
      </c>
      <c r="G781" s="573" t="s">
        <v>19</v>
      </c>
      <c r="H781" s="573" t="s">
        <v>34</v>
      </c>
      <c r="I781" s="573" t="s">
        <v>35</v>
      </c>
      <c r="J781" s="573">
        <v>44295</v>
      </c>
      <c r="K781" s="573" t="s">
        <v>3802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6655</v>
      </c>
      <c r="C782" s="405" t="s">
        <v>2922</v>
      </c>
      <c r="D782" s="563" t="s">
        <v>6343</v>
      </c>
      <c r="E782" s="586">
        <v>15000</v>
      </c>
      <c r="F782" s="563" t="s">
        <v>3269</v>
      </c>
      <c r="G782" s="573" t="s">
        <v>19</v>
      </c>
      <c r="H782" s="573" t="s">
        <v>34</v>
      </c>
      <c r="I782" s="573" t="s">
        <v>263</v>
      </c>
      <c r="J782" s="573">
        <v>44333</v>
      </c>
      <c r="K782" s="573" t="s">
        <v>3805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6656</v>
      </c>
      <c r="C783" s="405" t="s">
        <v>3785</v>
      </c>
      <c r="D783" s="563" t="s">
        <v>3111</v>
      </c>
      <c r="E783" s="586">
        <v>109449.2</v>
      </c>
      <c r="F783" s="563" t="s">
        <v>3889</v>
      </c>
      <c r="G783" s="563" t="s">
        <v>64</v>
      </c>
      <c r="H783" s="563" t="s">
        <v>20</v>
      </c>
      <c r="I783" s="563" t="s">
        <v>3890</v>
      </c>
      <c r="J783" s="573">
        <v>44202</v>
      </c>
      <c r="K783" s="563" t="s">
        <v>3789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6561</v>
      </c>
      <c r="C784" s="405" t="s">
        <v>3785</v>
      </c>
      <c r="D784" s="563" t="s">
        <v>929</v>
      </c>
      <c r="E784" s="586">
        <v>139991.04000000001</v>
      </c>
      <c r="F784" s="563" t="s">
        <v>6657</v>
      </c>
      <c r="G784" s="563" t="s">
        <v>19</v>
      </c>
      <c r="H784" s="563" t="s">
        <v>49</v>
      </c>
      <c r="I784" s="563" t="s">
        <v>329</v>
      </c>
      <c r="J784" s="573">
        <v>44204</v>
      </c>
      <c r="K784" s="563" t="s">
        <v>4010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3785</v>
      </c>
      <c r="D785" s="563" t="s">
        <v>929</v>
      </c>
      <c r="E785" s="586">
        <v>193747.43</v>
      </c>
      <c r="F785" s="563" t="s">
        <v>4913</v>
      </c>
      <c r="G785" s="573" t="s">
        <v>19</v>
      </c>
      <c r="H785" s="573" t="s">
        <v>49</v>
      </c>
      <c r="I785" s="573" t="s">
        <v>278</v>
      </c>
      <c r="J785" s="573">
        <v>44508</v>
      </c>
      <c r="K785" s="573" t="s">
        <v>3805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6444</v>
      </c>
      <c r="C786" s="405" t="s">
        <v>3785</v>
      </c>
      <c r="D786" s="563" t="s">
        <v>6343</v>
      </c>
      <c r="E786" s="586">
        <v>12000</v>
      </c>
      <c r="F786" s="563" t="s">
        <v>5087</v>
      </c>
      <c r="G786" s="563" t="s">
        <v>64</v>
      </c>
      <c r="H786" s="563" t="s">
        <v>20</v>
      </c>
      <c r="I786" s="563" t="s">
        <v>4472</v>
      </c>
      <c r="J786" s="573">
        <v>44180</v>
      </c>
      <c r="K786" s="563" t="s">
        <v>3795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6645</v>
      </c>
      <c r="C787" s="405" t="s">
        <v>2922</v>
      </c>
      <c r="D787" s="563" t="s">
        <v>3111</v>
      </c>
      <c r="E787" s="586">
        <v>0</v>
      </c>
      <c r="F787" s="563" t="s">
        <v>3152</v>
      </c>
      <c r="G787" s="573" t="s">
        <v>19</v>
      </c>
      <c r="H787" s="573" t="s">
        <v>34</v>
      </c>
      <c r="I787" s="573" t="s">
        <v>35</v>
      </c>
      <c r="J787" s="573">
        <v>44280</v>
      </c>
      <c r="K787" s="573" t="s">
        <v>3789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6658</v>
      </c>
      <c r="C788" s="405" t="s">
        <v>2922</v>
      </c>
      <c r="D788" s="563" t="s">
        <v>6343</v>
      </c>
      <c r="E788" s="586">
        <v>25000</v>
      </c>
      <c r="F788" s="563" t="s">
        <v>3350</v>
      </c>
      <c r="G788" s="573" t="s">
        <v>2924</v>
      </c>
      <c r="H788" s="573" t="s">
        <v>20</v>
      </c>
      <c r="I788" s="573" t="s">
        <v>2925</v>
      </c>
      <c r="J788" s="573">
        <v>43811</v>
      </c>
      <c r="K788" s="573" t="s">
        <v>3805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6659</v>
      </c>
      <c r="C789" s="405" t="s">
        <v>3785</v>
      </c>
      <c r="D789" s="563" t="s">
        <v>929</v>
      </c>
      <c r="E789" s="586">
        <v>13213.29</v>
      </c>
      <c r="F789" s="563" t="s">
        <v>4462</v>
      </c>
      <c r="G789" s="555" t="s">
        <v>19</v>
      </c>
      <c r="H789" s="616" t="s">
        <v>49</v>
      </c>
      <c r="I789" s="616" t="s">
        <v>329</v>
      </c>
      <c r="J789" s="617">
        <v>44405</v>
      </c>
      <c r="K789" s="556" t="s">
        <v>3795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6419</v>
      </c>
      <c r="C790" s="405" t="s">
        <v>2922</v>
      </c>
      <c r="D790" s="563" t="s">
        <v>6343</v>
      </c>
      <c r="E790" s="587">
        <v>13800</v>
      </c>
      <c r="F790" s="563" t="s">
        <v>3534</v>
      </c>
      <c r="G790" s="573" t="s">
        <v>2924</v>
      </c>
      <c r="H790" s="573" t="s">
        <v>20</v>
      </c>
      <c r="I790" s="573" t="s">
        <v>2931</v>
      </c>
      <c r="J790" s="573">
        <v>43822</v>
      </c>
      <c r="K790" s="573" t="s">
        <v>3805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6364</v>
      </c>
      <c r="C791" s="405" t="s">
        <v>2922</v>
      </c>
      <c r="D791" s="563" t="s">
        <v>3111</v>
      </c>
      <c r="E791" s="587">
        <v>3800</v>
      </c>
      <c r="F791" s="563" t="s">
        <v>3510</v>
      </c>
      <c r="G791" s="573" t="s">
        <v>2924</v>
      </c>
      <c r="H791" s="573" t="s">
        <v>20</v>
      </c>
      <c r="I791" s="573" t="s">
        <v>2925</v>
      </c>
      <c r="J791" s="573">
        <v>43717</v>
      </c>
      <c r="K791" s="573" t="s">
        <v>4188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6624</v>
      </c>
      <c r="C792" s="405" t="s">
        <v>2922</v>
      </c>
      <c r="D792" s="563" t="s">
        <v>929</v>
      </c>
      <c r="E792" s="586">
        <v>11926.38</v>
      </c>
      <c r="F792" s="563" t="s">
        <v>3020</v>
      </c>
      <c r="G792" s="573" t="s">
        <v>2924</v>
      </c>
      <c r="H792" s="573" t="s">
        <v>20</v>
      </c>
      <c r="I792" s="573" t="s">
        <v>2925</v>
      </c>
      <c r="J792" s="573">
        <v>43769</v>
      </c>
      <c r="K792" s="573" t="s">
        <v>3805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6415</v>
      </c>
      <c r="C793" s="405" t="s">
        <v>2922</v>
      </c>
      <c r="D793" s="563" t="s">
        <v>929</v>
      </c>
      <c r="E793" s="586">
        <v>219739.11</v>
      </c>
      <c r="F793" s="563" t="s">
        <v>3287</v>
      </c>
      <c r="G793" s="573" t="s">
        <v>19</v>
      </c>
      <c r="H793" s="573" t="s">
        <v>34</v>
      </c>
      <c r="I793" s="573" t="s">
        <v>35</v>
      </c>
      <c r="J793" s="573">
        <v>44319</v>
      </c>
      <c r="K793" s="573" t="s">
        <v>3795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6351</v>
      </c>
      <c r="C794" s="405" t="s">
        <v>2922</v>
      </c>
      <c r="D794" s="563" t="s">
        <v>6343</v>
      </c>
      <c r="E794" s="586">
        <v>3000</v>
      </c>
      <c r="F794" s="563" t="s">
        <v>3229</v>
      </c>
      <c r="G794" s="573" t="s">
        <v>2924</v>
      </c>
      <c r="H794" s="573" t="s">
        <v>20</v>
      </c>
      <c r="I794" s="573" t="s">
        <v>2925</v>
      </c>
      <c r="J794" s="573">
        <v>43605</v>
      </c>
      <c r="K794" s="573" t="s">
        <v>3805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6473</v>
      </c>
      <c r="C795" s="405" t="s">
        <v>2922</v>
      </c>
      <c r="D795" s="563" t="s">
        <v>6343</v>
      </c>
      <c r="E795" s="586">
        <v>30000</v>
      </c>
      <c r="F795" s="563" t="s">
        <v>3276</v>
      </c>
      <c r="G795" s="573" t="s">
        <v>19</v>
      </c>
      <c r="H795" s="573" t="s">
        <v>34</v>
      </c>
      <c r="I795" s="573" t="s">
        <v>263</v>
      </c>
      <c r="J795" s="573">
        <v>44280</v>
      </c>
      <c r="K795" s="573" t="s">
        <v>3795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6538</v>
      </c>
      <c r="C796" s="405" t="s">
        <v>2922</v>
      </c>
      <c r="D796" s="563" t="s">
        <v>6343</v>
      </c>
      <c r="E796" s="586">
        <v>10000</v>
      </c>
      <c r="F796" s="563" t="s">
        <v>3555</v>
      </c>
      <c r="G796" s="573" t="s">
        <v>19</v>
      </c>
      <c r="H796" s="573" t="s">
        <v>34</v>
      </c>
      <c r="I796" s="573" t="s">
        <v>2972</v>
      </c>
      <c r="J796" s="573">
        <v>44267</v>
      </c>
      <c r="K796" s="573" t="s">
        <v>3795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3785</v>
      </c>
      <c r="D797" s="563" t="s">
        <v>6343</v>
      </c>
      <c r="E797" s="586">
        <v>25000</v>
      </c>
      <c r="F797" s="563" t="s">
        <v>4397</v>
      </c>
      <c r="G797" s="573" t="s">
        <v>19</v>
      </c>
      <c r="H797" s="573" t="s">
        <v>49</v>
      </c>
      <c r="I797" s="573" t="s">
        <v>5018</v>
      </c>
      <c r="J797" s="573">
        <v>44511</v>
      </c>
      <c r="K797" s="573" t="s">
        <v>3795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6621</v>
      </c>
      <c r="C798" s="405" t="s">
        <v>3785</v>
      </c>
      <c r="D798" s="563" t="s">
        <v>6343</v>
      </c>
      <c r="E798" s="586">
        <v>10000</v>
      </c>
      <c r="F798" s="563" t="s">
        <v>6660</v>
      </c>
      <c r="G798" s="563" t="s">
        <v>19</v>
      </c>
      <c r="H798" s="563" t="s">
        <v>20</v>
      </c>
      <c r="I798" s="563" t="s">
        <v>3073</v>
      </c>
      <c r="J798" s="573">
        <v>44399</v>
      </c>
      <c r="K798" s="563" t="s">
        <v>6661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6662</v>
      </c>
      <c r="C799" s="563" t="s">
        <v>3785</v>
      </c>
      <c r="D799" s="563" t="s">
        <v>929</v>
      </c>
      <c r="E799" s="575">
        <v>142585.32</v>
      </c>
      <c r="F799" s="563" t="s">
        <v>4913</v>
      </c>
      <c r="G799" s="563" t="s">
        <v>19</v>
      </c>
      <c r="H799" s="563" t="s">
        <v>49</v>
      </c>
      <c r="I799" s="598" t="s">
        <v>278</v>
      </c>
      <c r="J799" s="620">
        <v>44508</v>
      </c>
      <c r="K799" s="563" t="s">
        <v>3805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6663</v>
      </c>
      <c r="C800" s="563" t="s">
        <v>3785</v>
      </c>
      <c r="D800" s="563" t="s">
        <v>6343</v>
      </c>
      <c r="E800" s="575">
        <v>3500</v>
      </c>
      <c r="F800" s="563" t="s">
        <v>4025</v>
      </c>
      <c r="G800" s="563" t="s">
        <v>19</v>
      </c>
      <c r="H800" s="563" t="s">
        <v>49</v>
      </c>
      <c r="I800" s="598" t="s">
        <v>167</v>
      </c>
      <c r="J800" s="620">
        <v>44523</v>
      </c>
      <c r="K800" s="563" t="s">
        <v>3802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6474</v>
      </c>
      <c r="C801" s="405" t="s">
        <v>2922</v>
      </c>
      <c r="D801" s="563" t="s">
        <v>3111</v>
      </c>
      <c r="E801" s="586" t="s">
        <v>6664</v>
      </c>
      <c r="F801" s="563" t="s">
        <v>2994</v>
      </c>
      <c r="G801" s="573" t="s">
        <v>19</v>
      </c>
      <c r="H801" s="573" t="s">
        <v>34</v>
      </c>
      <c r="I801" s="573" t="s">
        <v>263</v>
      </c>
      <c r="J801" s="573">
        <v>44295</v>
      </c>
      <c r="K801" s="573" t="s">
        <v>3789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6444</v>
      </c>
      <c r="C802" s="563" t="s">
        <v>3785</v>
      </c>
      <c r="D802" s="563" t="s">
        <v>6343</v>
      </c>
      <c r="E802" s="575">
        <v>11000</v>
      </c>
      <c r="F802" s="563" t="s">
        <v>5087</v>
      </c>
      <c r="G802" s="563" t="s">
        <v>64</v>
      </c>
      <c r="H802" s="563" t="s">
        <v>20</v>
      </c>
      <c r="I802" s="598" t="s">
        <v>4472</v>
      </c>
      <c r="J802" s="620">
        <v>44180</v>
      </c>
      <c r="K802" s="563" t="s">
        <v>3795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6665</v>
      </c>
      <c r="C803" s="563" t="s">
        <v>3785</v>
      </c>
      <c r="D803" s="563" t="s">
        <v>6343</v>
      </c>
      <c r="E803" s="575">
        <v>25000</v>
      </c>
      <c r="F803" s="563" t="s">
        <v>1744</v>
      </c>
      <c r="G803" s="555" t="s">
        <v>19</v>
      </c>
      <c r="H803" s="555" t="s">
        <v>20</v>
      </c>
      <c r="I803" s="555" t="s">
        <v>6666</v>
      </c>
      <c r="J803" s="596">
        <v>44594</v>
      </c>
      <c r="K803" s="563" t="s">
        <v>3802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6667</v>
      </c>
      <c r="C804" s="563" t="s">
        <v>3785</v>
      </c>
      <c r="D804" s="563" t="s">
        <v>6343</v>
      </c>
      <c r="E804" s="575">
        <v>45000</v>
      </c>
      <c r="F804" s="563" t="s">
        <v>3787</v>
      </c>
      <c r="G804" s="563" t="s">
        <v>19</v>
      </c>
      <c r="H804" s="563" t="s">
        <v>20</v>
      </c>
      <c r="I804" s="598" t="s">
        <v>3641</v>
      </c>
      <c r="J804" s="620">
        <v>44482</v>
      </c>
      <c r="K804" s="563" t="s">
        <v>3789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6444</v>
      </c>
      <c r="C805" s="563" t="s">
        <v>3785</v>
      </c>
      <c r="D805" s="563" t="s">
        <v>6343</v>
      </c>
      <c r="E805" s="575">
        <v>10000</v>
      </c>
      <c r="F805" s="563" t="s">
        <v>5087</v>
      </c>
      <c r="G805" s="563" t="s">
        <v>64</v>
      </c>
      <c r="H805" s="555" t="s">
        <v>20</v>
      </c>
      <c r="I805" s="598" t="s">
        <v>4472</v>
      </c>
      <c r="J805" s="620">
        <v>44180</v>
      </c>
      <c r="K805" s="563" t="s">
        <v>3795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2922</v>
      </c>
      <c r="D806" s="563" t="s">
        <v>6343</v>
      </c>
      <c r="E806" s="587">
        <v>25000</v>
      </c>
      <c r="F806" s="532" t="s">
        <v>3503</v>
      </c>
      <c r="G806" s="555" t="s">
        <v>19</v>
      </c>
      <c r="H806" s="563" t="s">
        <v>34</v>
      </c>
      <c r="I806" s="563" t="s">
        <v>35</v>
      </c>
      <c r="J806" s="593">
        <v>44585</v>
      </c>
      <c r="K806" s="598" t="s">
        <v>3802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2922</v>
      </c>
      <c r="D807" s="563" t="s">
        <v>6343</v>
      </c>
      <c r="E807" s="587">
        <v>106000</v>
      </c>
      <c r="F807" s="556" t="s">
        <v>3254</v>
      </c>
      <c r="G807" s="555" t="s">
        <v>19</v>
      </c>
      <c r="H807" s="563" t="s">
        <v>34</v>
      </c>
      <c r="I807" s="563" t="s">
        <v>263</v>
      </c>
      <c r="J807" s="593">
        <v>44277</v>
      </c>
      <c r="K807" s="598" t="s">
        <v>3789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6668</v>
      </c>
      <c r="C808" s="532" t="s">
        <v>2922</v>
      </c>
      <c r="D808" s="563" t="s">
        <v>6343</v>
      </c>
      <c r="E808" s="587">
        <v>100000</v>
      </c>
      <c r="F808" s="563" t="s">
        <v>6669</v>
      </c>
      <c r="G808" s="555" t="s">
        <v>19</v>
      </c>
      <c r="H808" s="563" t="s">
        <v>34</v>
      </c>
      <c r="I808" s="563" t="s">
        <v>263</v>
      </c>
      <c r="J808" s="573">
        <v>44448</v>
      </c>
      <c r="K808" s="563" t="s">
        <v>3789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2922</v>
      </c>
      <c r="D809" s="563" t="s">
        <v>6343</v>
      </c>
      <c r="E809" s="575">
        <v>500</v>
      </c>
      <c r="F809" s="563" t="s">
        <v>438</v>
      </c>
      <c r="G809" s="555" t="s">
        <v>19</v>
      </c>
      <c r="H809" s="563" t="s">
        <v>34</v>
      </c>
      <c r="I809" s="563" t="s">
        <v>35</v>
      </c>
      <c r="J809" s="573">
        <v>44263</v>
      </c>
      <c r="K809" s="563" t="s">
        <v>3795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6423</v>
      </c>
      <c r="C810" s="563" t="s">
        <v>3785</v>
      </c>
      <c r="D810" s="563" t="s">
        <v>6343</v>
      </c>
      <c r="E810" s="587">
        <v>8000</v>
      </c>
      <c r="F810" s="563" t="s">
        <v>3857</v>
      </c>
      <c r="G810" s="563" t="s">
        <v>2924</v>
      </c>
      <c r="H810" s="563" t="s">
        <v>3148</v>
      </c>
      <c r="I810" s="563" t="s">
        <v>2924</v>
      </c>
      <c r="J810" s="573">
        <v>44180</v>
      </c>
      <c r="K810" s="563" t="s">
        <v>3795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2922</v>
      </c>
      <c r="D811" s="563" t="s">
        <v>6343</v>
      </c>
      <c r="E811" s="587">
        <v>7500</v>
      </c>
      <c r="F811" s="563" t="s">
        <v>3192</v>
      </c>
      <c r="G811" s="563" t="s">
        <v>2924</v>
      </c>
      <c r="H811" s="573"/>
      <c r="I811" s="563" t="s">
        <v>2924</v>
      </c>
      <c r="J811" s="573">
        <v>43703</v>
      </c>
      <c r="K811" s="563" t="s">
        <v>4188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6414</v>
      </c>
      <c r="C812" s="532" t="s">
        <v>3785</v>
      </c>
      <c r="D812" s="598" t="s">
        <v>6343</v>
      </c>
      <c r="E812" s="599">
        <v>5000</v>
      </c>
      <c r="F812" s="598" t="s">
        <v>4373</v>
      </c>
      <c r="G812" s="598" t="s">
        <v>64</v>
      </c>
      <c r="H812" s="598" t="s">
        <v>20</v>
      </c>
      <c r="I812" s="598" t="s">
        <v>3862</v>
      </c>
      <c r="J812" s="597">
        <v>44263</v>
      </c>
      <c r="K812" s="532" t="s">
        <v>3795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6487</v>
      </c>
      <c r="C813" s="532" t="s">
        <v>2922</v>
      </c>
      <c r="D813" s="563" t="s">
        <v>6343</v>
      </c>
      <c r="E813" s="587">
        <v>40000</v>
      </c>
      <c r="F813" s="563" t="s">
        <v>1324</v>
      </c>
      <c r="G813" s="563" t="s">
        <v>19</v>
      </c>
      <c r="H813" s="563" t="s">
        <v>34</v>
      </c>
      <c r="I813" s="563" t="s">
        <v>35</v>
      </c>
      <c r="J813" s="573">
        <v>44319</v>
      </c>
      <c r="K813" s="563" t="s">
        <v>3795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6670</v>
      </c>
      <c r="C814" s="532" t="s">
        <v>2922</v>
      </c>
      <c r="D814" s="563" t="s">
        <v>6343</v>
      </c>
      <c r="E814" s="587">
        <v>25000</v>
      </c>
      <c r="F814" s="563" t="s">
        <v>3503</v>
      </c>
      <c r="G814" s="563" t="s">
        <v>19</v>
      </c>
      <c r="H814" s="563" t="s">
        <v>34</v>
      </c>
      <c r="I814" s="563" t="s">
        <v>35</v>
      </c>
      <c r="J814" s="573">
        <v>44585</v>
      </c>
      <c r="K814" s="563" t="s">
        <v>3802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6671</v>
      </c>
      <c r="C815" s="532" t="s">
        <v>2922</v>
      </c>
      <c r="D815" s="563" t="s">
        <v>6343</v>
      </c>
      <c r="E815" s="575">
        <v>16000</v>
      </c>
      <c r="F815" s="563" t="s">
        <v>2413</v>
      </c>
      <c r="G815" s="563" t="s">
        <v>19</v>
      </c>
      <c r="H815" s="563" t="s">
        <v>34</v>
      </c>
      <c r="I815" s="555" t="s">
        <v>263</v>
      </c>
      <c r="J815" s="573">
        <v>44462</v>
      </c>
      <c r="K815" s="563" t="s">
        <v>3809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2922</v>
      </c>
      <c r="D816" s="563" t="s">
        <v>3111</v>
      </c>
      <c r="E816" s="575">
        <v>31234</v>
      </c>
      <c r="F816" s="532" t="s">
        <v>3454</v>
      </c>
      <c r="G816" s="555" t="s">
        <v>2924</v>
      </c>
      <c r="H816" s="555" t="s">
        <v>20</v>
      </c>
      <c r="I816" s="563" t="s">
        <v>2931</v>
      </c>
      <c r="J816" s="573">
        <v>43865</v>
      </c>
      <c r="K816" s="563" t="s">
        <v>3795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6672</v>
      </c>
      <c r="C817" s="532" t="s">
        <v>2922</v>
      </c>
      <c r="D817" s="563" t="s">
        <v>6343</v>
      </c>
      <c r="E817" s="575">
        <v>10000</v>
      </c>
      <c r="F817" s="563" t="s">
        <v>746</v>
      </c>
      <c r="G817" s="563" t="s">
        <v>19</v>
      </c>
      <c r="H817" s="563" t="s">
        <v>34</v>
      </c>
      <c r="I817" s="563" t="s">
        <v>35</v>
      </c>
      <c r="J817" s="573">
        <v>44607</v>
      </c>
      <c r="K817" s="563" t="s">
        <v>3802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6658</v>
      </c>
      <c r="C818" s="532" t="s">
        <v>2922</v>
      </c>
      <c r="D818" s="563" t="s">
        <v>6343</v>
      </c>
      <c r="E818" s="575">
        <v>20000</v>
      </c>
      <c r="F818" s="563" t="s">
        <v>6673</v>
      </c>
      <c r="G818" s="563" t="s">
        <v>2924</v>
      </c>
      <c r="H818" s="563" t="s">
        <v>20</v>
      </c>
      <c r="I818" s="563" t="s">
        <v>2925</v>
      </c>
      <c r="J818" s="573">
        <v>43811</v>
      </c>
      <c r="K818" s="563" t="s">
        <v>3805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6674</v>
      </c>
      <c r="C819" s="563" t="s">
        <v>3785</v>
      </c>
      <c r="D819" s="563" t="s">
        <v>6343</v>
      </c>
      <c r="E819" s="575">
        <v>73500</v>
      </c>
      <c r="F819" s="563" t="s">
        <v>3839</v>
      </c>
      <c r="G819" s="555" t="s">
        <v>19</v>
      </c>
      <c r="H819" s="563" t="s">
        <v>49</v>
      </c>
      <c r="I819" s="563" t="s">
        <v>50</v>
      </c>
      <c r="J819" s="573">
        <v>44609</v>
      </c>
      <c r="K819" s="598" t="s">
        <v>3805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6675</v>
      </c>
      <c r="C820" s="532" t="s">
        <v>2922</v>
      </c>
      <c r="D820" s="563" t="s">
        <v>3111</v>
      </c>
      <c r="E820" s="575">
        <v>229216</v>
      </c>
      <c r="F820" s="563" t="s">
        <v>2958</v>
      </c>
      <c r="G820" s="563" t="s">
        <v>2924</v>
      </c>
      <c r="H820" s="563" t="s">
        <v>20</v>
      </c>
      <c r="I820" s="563" t="s">
        <v>2931</v>
      </c>
      <c r="J820" s="573">
        <v>44186</v>
      </c>
      <c r="K820" s="563" t="s">
        <v>3795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6676</v>
      </c>
      <c r="C821" s="532" t="s">
        <v>2922</v>
      </c>
      <c r="D821" s="563" t="s">
        <v>929</v>
      </c>
      <c r="E821" s="575">
        <v>184170</v>
      </c>
      <c r="F821" s="563" t="s">
        <v>3409</v>
      </c>
      <c r="G821" s="563" t="s">
        <v>19</v>
      </c>
      <c r="H821" s="563" t="s">
        <v>34</v>
      </c>
      <c r="I821" s="563" t="s">
        <v>35</v>
      </c>
      <c r="J821" s="573">
        <v>44280</v>
      </c>
      <c r="K821" s="563" t="s">
        <v>3789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2922</v>
      </c>
      <c r="D822" s="563" t="s">
        <v>929</v>
      </c>
      <c r="E822" s="575">
        <v>237755</v>
      </c>
      <c r="F822" s="623" t="s">
        <v>3407</v>
      </c>
      <c r="G822" s="563" t="s">
        <v>19</v>
      </c>
      <c r="H822" s="563" t="s">
        <v>34</v>
      </c>
      <c r="I822" s="563" t="s">
        <v>35</v>
      </c>
      <c r="J822" s="573">
        <v>44280</v>
      </c>
      <c r="K822" s="563" t="s">
        <v>3809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6636</v>
      </c>
      <c r="C823" s="532" t="s">
        <v>2922</v>
      </c>
      <c r="D823" s="563" t="s">
        <v>6343</v>
      </c>
      <c r="E823" s="575">
        <v>63000</v>
      </c>
      <c r="F823" s="623" t="s">
        <v>3260</v>
      </c>
      <c r="G823" s="563" t="s">
        <v>19</v>
      </c>
      <c r="H823" s="563" t="s">
        <v>34</v>
      </c>
      <c r="I823" s="563" t="s">
        <v>35</v>
      </c>
      <c r="J823" s="573">
        <v>44263</v>
      </c>
      <c r="K823" s="563" t="s">
        <v>3795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6475</v>
      </c>
      <c r="C824" s="532" t="s">
        <v>2922</v>
      </c>
      <c r="D824" s="563" t="s">
        <v>6343</v>
      </c>
      <c r="E824" s="575">
        <v>3000</v>
      </c>
      <c r="F824" s="563" t="s">
        <v>3333</v>
      </c>
      <c r="G824" s="563" t="s">
        <v>19</v>
      </c>
      <c r="H824" s="563" t="s">
        <v>34</v>
      </c>
      <c r="I824" s="563" t="s">
        <v>35</v>
      </c>
      <c r="J824" s="573">
        <v>44322</v>
      </c>
      <c r="K824" s="563" t="s">
        <v>3795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6668</v>
      </c>
      <c r="C825" s="532" t="s">
        <v>2922</v>
      </c>
      <c r="D825" s="563" t="s">
        <v>929</v>
      </c>
      <c r="E825" s="575">
        <v>285598</v>
      </c>
      <c r="F825" s="532" t="s">
        <v>3361</v>
      </c>
      <c r="G825" s="563" t="s">
        <v>19</v>
      </c>
      <c r="H825" s="563" t="s">
        <v>34</v>
      </c>
      <c r="I825" s="563" t="s">
        <v>35</v>
      </c>
      <c r="J825" s="573">
        <v>44448</v>
      </c>
      <c r="K825" s="563" t="s">
        <v>3789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6658</v>
      </c>
      <c r="C826" s="532" t="s">
        <v>2922</v>
      </c>
      <c r="D826" s="563" t="s">
        <v>6343</v>
      </c>
      <c r="E826" s="575">
        <v>15000</v>
      </c>
      <c r="F826" s="563" t="s">
        <v>6673</v>
      </c>
      <c r="G826" s="563" t="s">
        <v>2924</v>
      </c>
      <c r="H826" s="563" t="s">
        <v>20</v>
      </c>
      <c r="I826" s="563" t="s">
        <v>2925</v>
      </c>
      <c r="J826" s="573">
        <v>43811</v>
      </c>
      <c r="K826" s="563" t="s">
        <v>3805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6677</v>
      </c>
      <c r="C827" s="405" t="s">
        <v>2922</v>
      </c>
      <c r="D827" s="563" t="s">
        <v>3111</v>
      </c>
      <c r="E827" s="586"/>
      <c r="F827" s="563" t="s">
        <v>3486</v>
      </c>
      <c r="G827" s="573" t="s">
        <v>19</v>
      </c>
      <c r="H827" s="573" t="s">
        <v>34</v>
      </c>
      <c r="I827" s="573" t="s">
        <v>2972</v>
      </c>
      <c r="J827" s="573">
        <v>44199</v>
      </c>
      <c r="K827" s="573" t="s">
        <v>3805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6477</v>
      </c>
      <c r="C828" s="532" t="s">
        <v>2922</v>
      </c>
      <c r="D828" s="563" t="s">
        <v>6343</v>
      </c>
      <c r="E828" s="575">
        <v>10000</v>
      </c>
      <c r="F828" s="532" t="s">
        <v>3466</v>
      </c>
      <c r="G828" s="563" t="s">
        <v>19</v>
      </c>
      <c r="H828" s="563" t="s">
        <v>34</v>
      </c>
      <c r="I828" s="563" t="s">
        <v>35</v>
      </c>
      <c r="J828" s="573">
        <v>44319</v>
      </c>
      <c r="K828" s="563" t="s">
        <v>3795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6658</v>
      </c>
      <c r="C829" s="532" t="s">
        <v>2922</v>
      </c>
      <c r="D829" s="563" t="s">
        <v>6343</v>
      </c>
      <c r="E829" s="575">
        <v>20000</v>
      </c>
      <c r="F829" s="563" t="s">
        <v>6673</v>
      </c>
      <c r="G829" s="563" t="s">
        <v>2924</v>
      </c>
      <c r="H829" s="563" t="s">
        <v>20</v>
      </c>
      <c r="I829" s="563" t="s">
        <v>2925</v>
      </c>
      <c r="J829" s="573">
        <v>43811</v>
      </c>
      <c r="K829" s="563" t="s">
        <v>3805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6508</v>
      </c>
      <c r="C830" s="532" t="s">
        <v>2922</v>
      </c>
      <c r="D830" s="563" t="s">
        <v>6343</v>
      </c>
      <c r="E830" s="575">
        <v>1000000</v>
      </c>
      <c r="F830" s="563" t="s">
        <v>3359</v>
      </c>
      <c r="G830" s="563" t="s">
        <v>19</v>
      </c>
      <c r="H830" s="563" t="s">
        <v>34</v>
      </c>
      <c r="I830" s="563" t="s">
        <v>35</v>
      </c>
      <c r="J830" s="573">
        <v>44321</v>
      </c>
      <c r="K830" s="563" t="s">
        <v>3802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6678</v>
      </c>
      <c r="C831" s="563" t="s">
        <v>3785</v>
      </c>
      <c r="D831" s="563" t="s">
        <v>6343</v>
      </c>
      <c r="E831" s="575">
        <v>7000</v>
      </c>
      <c r="F831" s="563" t="s">
        <v>4491</v>
      </c>
      <c r="G831" s="555" t="s">
        <v>19</v>
      </c>
      <c r="H831" s="563" t="s">
        <v>49</v>
      </c>
      <c r="I831" s="563" t="s">
        <v>50</v>
      </c>
      <c r="J831" s="573">
        <v>44615</v>
      </c>
      <c r="K831" s="598" t="s">
        <v>3795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6679</v>
      </c>
      <c r="C832" s="563" t="s">
        <v>3785</v>
      </c>
      <c r="D832" s="563" t="s">
        <v>929</v>
      </c>
      <c r="E832" s="575">
        <v>100351.65</v>
      </c>
      <c r="F832" s="563" t="s">
        <v>4169</v>
      </c>
      <c r="G832" s="555" t="s">
        <v>19</v>
      </c>
      <c r="H832" s="555" t="s">
        <v>20</v>
      </c>
      <c r="I832" s="563" t="s">
        <v>6680</v>
      </c>
      <c r="J832" s="596">
        <v>44365</v>
      </c>
      <c r="K832" s="532" t="s">
        <v>3842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6681</v>
      </c>
      <c r="C833" s="563" t="s">
        <v>3785</v>
      </c>
      <c r="D833" s="563" t="s">
        <v>929</v>
      </c>
      <c r="E833" s="575">
        <v>169950.33</v>
      </c>
      <c r="F833" s="532" t="s">
        <v>5148</v>
      </c>
      <c r="G833" s="555" t="s">
        <v>19</v>
      </c>
      <c r="H833" s="555" t="s">
        <v>2052</v>
      </c>
      <c r="I833" s="555" t="s">
        <v>6259</v>
      </c>
      <c r="J833" s="596">
        <v>44298</v>
      </c>
      <c r="K833" s="556" t="s">
        <v>3795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3785</v>
      </c>
      <c r="D834" s="563" t="s">
        <v>929</v>
      </c>
      <c r="E834" s="575">
        <v>103307.43</v>
      </c>
      <c r="F834" s="563" t="s">
        <v>5387</v>
      </c>
      <c r="G834" s="555" t="s">
        <v>19</v>
      </c>
      <c r="H834" s="563" t="s">
        <v>49</v>
      </c>
      <c r="I834" s="555" t="s">
        <v>4134</v>
      </c>
      <c r="J834" s="573">
        <v>44469</v>
      </c>
      <c r="K834" s="532" t="s">
        <v>3789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3785</v>
      </c>
      <c r="D835" s="563" t="s">
        <v>6343</v>
      </c>
      <c r="E835" s="575">
        <v>25000</v>
      </c>
      <c r="F835" s="563" t="s">
        <v>4297</v>
      </c>
      <c r="G835" s="555" t="s">
        <v>19</v>
      </c>
      <c r="H835" s="563" t="s">
        <v>49</v>
      </c>
      <c r="I835" s="563" t="s">
        <v>4134</v>
      </c>
      <c r="J835" s="573">
        <v>44503</v>
      </c>
      <c r="K835" s="532" t="s">
        <v>3842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6682</v>
      </c>
      <c r="C836" s="563" t="s">
        <v>3785</v>
      </c>
      <c r="D836" s="563" t="s">
        <v>929</v>
      </c>
      <c r="E836" s="575">
        <v>175092.43</v>
      </c>
      <c r="F836" s="563" t="s">
        <v>4336</v>
      </c>
      <c r="G836" s="555" t="s">
        <v>64</v>
      </c>
      <c r="H836" s="555" t="s">
        <v>20</v>
      </c>
      <c r="I836" s="555" t="s">
        <v>3634</v>
      </c>
      <c r="J836" s="573">
        <v>44075</v>
      </c>
      <c r="K836" s="598" t="s">
        <v>3795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6683</v>
      </c>
      <c r="C837" s="563" t="s">
        <v>3785</v>
      </c>
      <c r="D837" s="563" t="s">
        <v>929</v>
      </c>
      <c r="E837" s="575">
        <v>101496.62</v>
      </c>
      <c r="F837" s="563" t="s">
        <v>5357</v>
      </c>
      <c r="G837" s="555" t="s">
        <v>64</v>
      </c>
      <c r="H837" s="563" t="s">
        <v>2052</v>
      </c>
      <c r="I837" s="563" t="s">
        <v>6259</v>
      </c>
      <c r="J837" s="573">
        <v>44256</v>
      </c>
      <c r="K837" s="598" t="s">
        <v>3789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6649</v>
      </c>
      <c r="C838" s="532" t="s">
        <v>2922</v>
      </c>
      <c r="D838" s="563" t="s">
        <v>6343</v>
      </c>
      <c r="E838" s="575">
        <v>10000</v>
      </c>
      <c r="F838" s="563" t="s">
        <v>3147</v>
      </c>
      <c r="G838" s="563" t="s">
        <v>19</v>
      </c>
      <c r="H838" s="563" t="s">
        <v>34</v>
      </c>
      <c r="I838" s="563" t="s">
        <v>35</v>
      </c>
      <c r="J838" s="573">
        <v>44280</v>
      </c>
      <c r="K838" s="563" t="s">
        <v>3789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6677</v>
      </c>
      <c r="C839" s="532" t="s">
        <v>2922</v>
      </c>
      <c r="D839" s="563" t="s">
        <v>929</v>
      </c>
      <c r="E839" s="575">
        <v>117357</v>
      </c>
      <c r="F839" s="563" t="s">
        <v>3486</v>
      </c>
      <c r="G839" s="563" t="s">
        <v>19</v>
      </c>
      <c r="H839" s="563" t="s">
        <v>34</v>
      </c>
      <c r="I839" s="563" t="s">
        <v>2972</v>
      </c>
      <c r="J839" s="573">
        <v>44330</v>
      </c>
      <c r="K839" s="563" t="s">
        <v>3805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6684</v>
      </c>
      <c r="C840" s="532" t="s">
        <v>2922</v>
      </c>
      <c r="D840" s="563" t="s">
        <v>6343</v>
      </c>
      <c r="E840" s="575">
        <v>19000</v>
      </c>
      <c r="F840" s="563" t="s">
        <v>3244</v>
      </c>
      <c r="G840" s="563" t="s">
        <v>19</v>
      </c>
      <c r="H840" s="563" t="s">
        <v>34</v>
      </c>
      <c r="I840" s="563" t="s">
        <v>2972</v>
      </c>
      <c r="J840" s="573">
        <v>44263</v>
      </c>
      <c r="K840" s="563" t="s">
        <v>3795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6685</v>
      </c>
      <c r="C841" s="532" t="s">
        <v>2922</v>
      </c>
      <c r="D841" s="563" t="s">
        <v>6343</v>
      </c>
      <c r="E841" s="575">
        <v>14000</v>
      </c>
      <c r="F841" s="563" t="s">
        <v>6686</v>
      </c>
      <c r="G841" s="563" t="s">
        <v>2924</v>
      </c>
      <c r="H841" s="563" t="s">
        <v>20</v>
      </c>
      <c r="I841" s="563" t="s">
        <v>2925</v>
      </c>
      <c r="J841" s="573">
        <v>43605</v>
      </c>
      <c r="K841" s="563" t="s">
        <v>3809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6581</v>
      </c>
      <c r="C842" s="532" t="s">
        <v>2922</v>
      </c>
      <c r="D842" s="563" t="s">
        <v>6343</v>
      </c>
      <c r="E842" s="575">
        <v>5000</v>
      </c>
      <c r="F842" s="563" t="s">
        <v>481</v>
      </c>
      <c r="G842" s="563" t="s">
        <v>19</v>
      </c>
      <c r="H842" s="563" t="s">
        <v>34</v>
      </c>
      <c r="I842" s="563" t="s">
        <v>35</v>
      </c>
      <c r="J842" s="573">
        <v>44421</v>
      </c>
      <c r="K842" s="563" t="s">
        <v>3795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6670</v>
      </c>
      <c r="C843" s="532" t="s">
        <v>2922</v>
      </c>
      <c r="D843" s="563" t="s">
        <v>6343</v>
      </c>
      <c r="E843" s="575">
        <v>25000</v>
      </c>
      <c r="F843" s="563" t="s">
        <v>3503</v>
      </c>
      <c r="G843" s="563" t="s">
        <v>19</v>
      </c>
      <c r="H843" s="563" t="s">
        <v>34</v>
      </c>
      <c r="I843" s="563" t="s">
        <v>35</v>
      </c>
      <c r="J843" s="573">
        <v>44585</v>
      </c>
      <c r="K843" s="563" t="s">
        <v>3802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6687</v>
      </c>
      <c r="C844" s="532" t="s">
        <v>2922</v>
      </c>
      <c r="D844" s="563" t="s">
        <v>6343</v>
      </c>
      <c r="E844" s="575">
        <v>300000</v>
      </c>
      <c r="F844" s="563" t="s">
        <v>1531</v>
      </c>
      <c r="G844" s="563" t="s">
        <v>19</v>
      </c>
      <c r="H844" s="563" t="s">
        <v>34</v>
      </c>
      <c r="I844" s="563" t="s">
        <v>35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6665</v>
      </c>
      <c r="C845" s="563" t="s">
        <v>3785</v>
      </c>
      <c r="D845" s="563" t="s">
        <v>6343</v>
      </c>
      <c r="E845" s="575">
        <v>15000</v>
      </c>
      <c r="F845" s="563" t="s">
        <v>1744</v>
      </c>
      <c r="G845" s="555" t="s">
        <v>19</v>
      </c>
      <c r="H845" s="555" t="s">
        <v>20</v>
      </c>
      <c r="I845" s="555" t="s">
        <v>6666</v>
      </c>
      <c r="J845" s="573">
        <v>44594</v>
      </c>
      <c r="K845" s="598" t="s">
        <v>3802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6490</v>
      </c>
      <c r="C846" s="563" t="s">
        <v>3785</v>
      </c>
      <c r="D846" s="563" t="s">
        <v>929</v>
      </c>
      <c r="E846" s="575">
        <v>2232</v>
      </c>
      <c r="F846" s="556" t="s">
        <v>1185</v>
      </c>
      <c r="G846" s="555" t="s">
        <v>64</v>
      </c>
      <c r="H846" s="555" t="s">
        <v>20</v>
      </c>
      <c r="I846" s="555" t="s">
        <v>4104</v>
      </c>
      <c r="J846" s="593">
        <v>44145</v>
      </c>
      <c r="K846" s="598" t="s">
        <v>3789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6688</v>
      </c>
      <c r="C847" s="563" t="s">
        <v>3785</v>
      </c>
      <c r="D847" s="563" t="s">
        <v>3111</v>
      </c>
      <c r="E847" s="575">
        <v>129000</v>
      </c>
      <c r="F847" s="556" t="s">
        <v>4932</v>
      </c>
      <c r="G847" s="555" t="s">
        <v>64</v>
      </c>
      <c r="H847" s="563" t="s">
        <v>2052</v>
      </c>
      <c r="I847" s="555" t="s">
        <v>6253</v>
      </c>
      <c r="J847" s="593">
        <v>44216</v>
      </c>
      <c r="K847" s="598" t="s">
        <v>3789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6689</v>
      </c>
      <c r="C848" s="563" t="s">
        <v>3785</v>
      </c>
      <c r="D848" s="563" t="s">
        <v>3111</v>
      </c>
      <c r="E848" s="575">
        <v>630477</v>
      </c>
      <c r="F848" s="556" t="s">
        <v>4932</v>
      </c>
      <c r="G848" s="555" t="s">
        <v>64</v>
      </c>
      <c r="H848" s="563" t="s">
        <v>2052</v>
      </c>
      <c r="I848" s="555" t="s">
        <v>6253</v>
      </c>
      <c r="J848" s="593">
        <v>44207</v>
      </c>
      <c r="K848" s="598" t="s">
        <v>3842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6690</v>
      </c>
      <c r="C849" s="563" t="s">
        <v>3785</v>
      </c>
      <c r="D849" s="563" t="s">
        <v>3111</v>
      </c>
      <c r="E849" s="575">
        <v>152856.49</v>
      </c>
      <c r="F849" s="532" t="s">
        <v>4092</v>
      </c>
      <c r="G849" s="555" t="s">
        <v>64</v>
      </c>
      <c r="H849" s="563" t="s">
        <v>2052</v>
      </c>
      <c r="I849" s="555" t="s">
        <v>6253</v>
      </c>
      <c r="J849" s="593">
        <v>44385</v>
      </c>
      <c r="K849" s="598" t="s">
        <v>3789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6691</v>
      </c>
      <c r="C850" s="532" t="s">
        <v>3785</v>
      </c>
      <c r="D850" s="563" t="s">
        <v>6343</v>
      </c>
      <c r="E850" s="575">
        <v>22140.93</v>
      </c>
      <c r="F850" s="563" t="s">
        <v>6692</v>
      </c>
      <c r="G850" s="563" t="s">
        <v>19</v>
      </c>
      <c r="H850" s="563" t="s">
        <v>49</v>
      </c>
      <c r="I850" s="563" t="s">
        <v>50</v>
      </c>
      <c r="J850" s="573">
        <v>44656</v>
      </c>
      <c r="K850" s="563" t="s">
        <v>3795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6693</v>
      </c>
      <c r="C851" s="563" t="s">
        <v>3785</v>
      </c>
      <c r="D851" s="563" t="s">
        <v>3111</v>
      </c>
      <c r="E851" s="575">
        <v>230428.79</v>
      </c>
      <c r="F851" s="624" t="s">
        <v>5395</v>
      </c>
      <c r="G851" s="555" t="s">
        <v>64</v>
      </c>
      <c r="H851" s="563" t="s">
        <v>2052</v>
      </c>
      <c r="I851" s="555" t="s">
        <v>6253</v>
      </c>
      <c r="J851" s="593">
        <v>44294</v>
      </c>
      <c r="K851" s="598" t="s">
        <v>3789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6694</v>
      </c>
      <c r="C852" s="563" t="s">
        <v>3785</v>
      </c>
      <c r="D852" s="563" t="s">
        <v>3111</v>
      </c>
      <c r="E852" s="575">
        <v>281890.89</v>
      </c>
      <c r="F852" s="563" t="s">
        <v>4275</v>
      </c>
      <c r="G852" s="555" t="s">
        <v>19</v>
      </c>
      <c r="H852" s="555" t="s">
        <v>49</v>
      </c>
      <c r="I852" s="555" t="s">
        <v>329</v>
      </c>
      <c r="J852" s="573">
        <v>44300</v>
      </c>
      <c r="K852" s="598" t="s">
        <v>3795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2922</v>
      </c>
      <c r="D853" s="563" t="s">
        <v>929</v>
      </c>
      <c r="E853" s="575">
        <v>84500</v>
      </c>
      <c r="F853" s="563" t="s">
        <v>3393</v>
      </c>
      <c r="G853" s="563" t="s">
        <v>2990</v>
      </c>
      <c r="H853" s="563" t="s">
        <v>20</v>
      </c>
      <c r="I853" s="563" t="s">
        <v>2990</v>
      </c>
      <c r="J853" s="573">
        <v>43441</v>
      </c>
      <c r="K853" s="563" t="s">
        <v>3809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6486</v>
      </c>
      <c r="C854" s="532" t="s">
        <v>2922</v>
      </c>
      <c r="D854" s="563" t="s">
        <v>929</v>
      </c>
      <c r="E854" s="575">
        <v>32277</v>
      </c>
      <c r="F854" s="563" t="s">
        <v>2944</v>
      </c>
      <c r="G854" s="563" t="s">
        <v>2924</v>
      </c>
      <c r="H854" s="563" t="s">
        <v>20</v>
      </c>
      <c r="I854" s="563" t="s">
        <v>2925</v>
      </c>
      <c r="J854" s="573">
        <v>43753</v>
      </c>
      <c r="K854" s="563" t="s">
        <v>3795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6475</v>
      </c>
      <c r="C855" s="532" t="s">
        <v>2922</v>
      </c>
      <c r="D855" s="563" t="s">
        <v>3111</v>
      </c>
      <c r="E855" s="575">
        <v>15091.06</v>
      </c>
      <c r="F855" s="563" t="s">
        <v>3333</v>
      </c>
      <c r="G855" s="563" t="s">
        <v>19</v>
      </c>
      <c r="H855" s="563" t="s">
        <v>34</v>
      </c>
      <c r="I855" s="563" t="s">
        <v>263</v>
      </c>
      <c r="J855" s="573">
        <v>44322</v>
      </c>
      <c r="K855" s="573" t="s">
        <v>3795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6674</v>
      </c>
      <c r="C856" s="532" t="s">
        <v>3785</v>
      </c>
      <c r="D856" s="563" t="s">
        <v>6343</v>
      </c>
      <c r="E856" s="575">
        <v>31400</v>
      </c>
      <c r="F856" s="563" t="s">
        <v>3839</v>
      </c>
      <c r="G856" s="563" t="s">
        <v>19</v>
      </c>
      <c r="H856" s="563" t="s">
        <v>49</v>
      </c>
      <c r="I856" s="573" t="s">
        <v>50</v>
      </c>
      <c r="J856" s="573">
        <v>44609</v>
      </c>
      <c r="K856" s="563" t="s">
        <v>3805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6410</v>
      </c>
      <c r="C857" s="532" t="s">
        <v>2922</v>
      </c>
      <c r="D857" s="563" t="s">
        <v>6343</v>
      </c>
      <c r="E857" s="575">
        <v>40000</v>
      </c>
      <c r="F857" s="532" t="s">
        <v>6695</v>
      </c>
      <c r="G857" s="563" t="s">
        <v>19</v>
      </c>
      <c r="H857" s="563" t="s">
        <v>34</v>
      </c>
      <c r="I857" s="563" t="s">
        <v>35</v>
      </c>
      <c r="J857" s="573">
        <v>44321</v>
      </c>
      <c r="K857" s="563" t="s">
        <v>3795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6696</v>
      </c>
      <c r="C858" s="532" t="s">
        <v>3785</v>
      </c>
      <c r="D858" s="563" t="s">
        <v>3111</v>
      </c>
      <c r="E858" s="575">
        <v>171724.96</v>
      </c>
      <c r="F858" s="563" t="s">
        <v>4771</v>
      </c>
      <c r="G858" s="563" t="s">
        <v>19</v>
      </c>
      <c r="H858" s="563" t="s">
        <v>49</v>
      </c>
      <c r="I858" s="573" t="s">
        <v>329</v>
      </c>
      <c r="J858" s="573">
        <v>44274</v>
      </c>
      <c r="K858" s="563" t="s">
        <v>3795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6670</v>
      </c>
      <c r="C859" s="532" t="s">
        <v>2922</v>
      </c>
      <c r="D859" s="563" t="s">
        <v>6343</v>
      </c>
      <c r="E859" s="575">
        <v>25000</v>
      </c>
      <c r="F859" s="532" t="s">
        <v>6697</v>
      </c>
      <c r="G859" s="563" t="s">
        <v>19</v>
      </c>
      <c r="H859" s="563" t="s">
        <v>34</v>
      </c>
      <c r="I859" s="563" t="s">
        <v>35</v>
      </c>
      <c r="J859" s="573">
        <v>44263</v>
      </c>
      <c r="K859" s="563" t="s">
        <v>3805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6698</v>
      </c>
      <c r="C860" s="532" t="s">
        <v>3785</v>
      </c>
      <c r="D860" s="563" t="s">
        <v>3111</v>
      </c>
      <c r="E860" s="575">
        <v>221711.79</v>
      </c>
      <c r="F860" s="563" t="s">
        <v>3985</v>
      </c>
      <c r="G860" s="563" t="s">
        <v>19</v>
      </c>
      <c r="H860" s="563" t="s">
        <v>2052</v>
      </c>
      <c r="I860" s="573" t="s">
        <v>6253</v>
      </c>
      <c r="J860" s="573">
        <v>44252</v>
      </c>
      <c r="K860" s="563" t="s">
        <v>3789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6699</v>
      </c>
      <c r="C861" s="532" t="s">
        <v>2922</v>
      </c>
      <c r="D861" s="563" t="s">
        <v>6343</v>
      </c>
      <c r="E861" s="575">
        <v>31000</v>
      </c>
      <c r="F861" s="532" t="s">
        <v>6700</v>
      </c>
      <c r="G861" s="563" t="s">
        <v>19</v>
      </c>
      <c r="H861" s="563" t="s">
        <v>34</v>
      </c>
      <c r="I861" s="563" t="s">
        <v>263</v>
      </c>
      <c r="J861" s="573">
        <v>44382</v>
      </c>
      <c r="K861" s="563" t="s">
        <v>3789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6701</v>
      </c>
      <c r="C862" s="532" t="s">
        <v>2922</v>
      </c>
      <c r="D862" s="563" t="s">
        <v>6343</v>
      </c>
      <c r="E862" s="575">
        <v>105000</v>
      </c>
      <c r="F862" s="563" t="s">
        <v>1156</v>
      </c>
      <c r="G862" s="563" t="s">
        <v>19</v>
      </c>
      <c r="H862" s="563" t="s">
        <v>34</v>
      </c>
      <c r="I862" s="573" t="s">
        <v>617</v>
      </c>
      <c r="J862" s="573">
        <v>44677</v>
      </c>
      <c r="K862" s="563" t="s">
        <v>3802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6665</v>
      </c>
      <c r="C863" s="532" t="s">
        <v>3785</v>
      </c>
      <c r="D863" s="563" t="s">
        <v>6343</v>
      </c>
      <c r="E863" s="575">
        <v>25000</v>
      </c>
      <c r="F863" s="563" t="s">
        <v>1744</v>
      </c>
      <c r="G863" s="563" t="s">
        <v>19</v>
      </c>
      <c r="H863" s="563" t="s">
        <v>20</v>
      </c>
      <c r="I863" s="573" t="s">
        <v>5036</v>
      </c>
      <c r="J863" s="573">
        <v>44594</v>
      </c>
      <c r="K863" s="563" t="s">
        <v>3802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6702</v>
      </c>
      <c r="C864" s="532" t="s">
        <v>2922</v>
      </c>
      <c r="D864" s="563" t="s">
        <v>6343</v>
      </c>
      <c r="E864" s="575">
        <v>15000</v>
      </c>
      <c r="F864" s="532" t="s">
        <v>3139</v>
      </c>
      <c r="G864" s="563" t="s">
        <v>19</v>
      </c>
      <c r="H864" s="563" t="s">
        <v>34</v>
      </c>
      <c r="I864" s="563" t="s">
        <v>263</v>
      </c>
      <c r="J864" s="573">
        <v>44602</v>
      </c>
      <c r="K864" s="563" t="s">
        <v>3795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6473</v>
      </c>
      <c r="C865" s="532" t="s">
        <v>2922</v>
      </c>
      <c r="D865" s="563" t="s">
        <v>6343</v>
      </c>
      <c r="E865" s="575">
        <v>24500</v>
      </c>
      <c r="F865" s="532" t="s">
        <v>6703</v>
      </c>
      <c r="G865" s="563" t="s">
        <v>19</v>
      </c>
      <c r="H865" s="563" t="s">
        <v>34</v>
      </c>
      <c r="I865" s="563" t="s">
        <v>263</v>
      </c>
      <c r="J865" s="573">
        <v>44439</v>
      </c>
      <c r="K865" s="563" t="s">
        <v>3805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6704</v>
      </c>
      <c r="C866" s="405" t="s">
        <v>2922</v>
      </c>
      <c r="D866" s="563" t="s">
        <v>3111</v>
      </c>
      <c r="E866" s="586" t="s">
        <v>6705</v>
      </c>
      <c r="F866" s="563" t="s">
        <v>3294</v>
      </c>
      <c r="G866" s="573" t="s">
        <v>19</v>
      </c>
      <c r="H866" s="573" t="s">
        <v>34</v>
      </c>
      <c r="I866" s="573" t="s">
        <v>263</v>
      </c>
      <c r="J866" s="573">
        <v>44440</v>
      </c>
      <c r="K866" s="573" t="s">
        <v>3795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6706</v>
      </c>
      <c r="C867" s="532" t="s">
        <v>3785</v>
      </c>
      <c r="D867" s="563" t="s">
        <v>3111</v>
      </c>
      <c r="E867" s="575">
        <v>2966054.05</v>
      </c>
      <c r="F867" s="563" t="s">
        <v>4009</v>
      </c>
      <c r="G867" s="563" t="s">
        <v>19</v>
      </c>
      <c r="H867" s="563" t="s">
        <v>2052</v>
      </c>
      <c r="I867" s="573" t="s">
        <v>6253</v>
      </c>
      <c r="J867" s="573">
        <v>44426</v>
      </c>
      <c r="K867" s="563" t="s">
        <v>4011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6561</v>
      </c>
      <c r="C868" s="532" t="s">
        <v>3785</v>
      </c>
      <c r="D868" s="563" t="s">
        <v>3111</v>
      </c>
      <c r="E868" s="575">
        <v>2132.5500000000002</v>
      </c>
      <c r="F868" s="563" t="s">
        <v>4009</v>
      </c>
      <c r="G868" s="563" t="s">
        <v>19</v>
      </c>
      <c r="H868" s="563" t="s">
        <v>2052</v>
      </c>
      <c r="I868" s="573" t="s">
        <v>6253</v>
      </c>
      <c r="J868" s="573">
        <v>44204</v>
      </c>
      <c r="K868" s="563" t="s">
        <v>4010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6482</v>
      </c>
      <c r="C869" s="532" t="s">
        <v>3785</v>
      </c>
      <c r="D869" s="563" t="s">
        <v>3111</v>
      </c>
      <c r="E869" s="575">
        <v>2832.67</v>
      </c>
      <c r="F869" s="563" t="s">
        <v>3935</v>
      </c>
      <c r="G869" s="563" t="s">
        <v>19</v>
      </c>
      <c r="H869" s="563" t="s">
        <v>2052</v>
      </c>
      <c r="I869" s="573" t="s">
        <v>6253</v>
      </c>
      <c r="J869" s="573">
        <v>44298</v>
      </c>
      <c r="K869" s="563" t="s">
        <v>3805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6707</v>
      </c>
      <c r="C870" s="532" t="s">
        <v>3785</v>
      </c>
      <c r="D870" s="563" t="s">
        <v>3111</v>
      </c>
      <c r="E870" s="575">
        <v>815208.64</v>
      </c>
      <c r="F870" s="563" t="s">
        <v>4054</v>
      </c>
      <c r="G870" s="563" t="s">
        <v>19</v>
      </c>
      <c r="H870" s="563" t="s">
        <v>49</v>
      </c>
      <c r="I870" s="573" t="s">
        <v>6253</v>
      </c>
      <c r="J870" s="573">
        <v>44445</v>
      </c>
      <c r="K870" s="563" t="s">
        <v>4011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3630</v>
      </c>
      <c r="C871" s="532" t="s">
        <v>3607</v>
      </c>
      <c r="D871" s="563" t="s">
        <v>6343</v>
      </c>
      <c r="E871" s="575">
        <v>3000</v>
      </c>
      <c r="F871" s="563" t="s">
        <v>3629</v>
      </c>
      <c r="G871" s="563" t="s">
        <v>19</v>
      </c>
      <c r="H871" s="563" t="s">
        <v>19</v>
      </c>
      <c r="I871" s="573" t="s">
        <v>6246</v>
      </c>
      <c r="J871" s="573">
        <v>44062</v>
      </c>
      <c r="K871" s="563" t="s">
        <v>3795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6677</v>
      </c>
      <c r="C872" s="532" t="s">
        <v>2922</v>
      </c>
      <c r="D872" s="563" t="s">
        <v>929</v>
      </c>
      <c r="E872" s="575">
        <v>119000</v>
      </c>
      <c r="F872" s="532" t="s">
        <v>3486</v>
      </c>
      <c r="G872" s="563" t="s">
        <v>19</v>
      </c>
      <c r="H872" s="563" t="s">
        <v>34</v>
      </c>
      <c r="I872" s="563" t="s">
        <v>2972</v>
      </c>
      <c r="J872" s="573">
        <v>44199</v>
      </c>
      <c r="K872" s="573" t="s">
        <v>3805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6708</v>
      </c>
      <c r="C873" s="532" t="s">
        <v>3785</v>
      </c>
      <c r="D873" s="563" t="s">
        <v>6343</v>
      </c>
      <c r="E873" s="575">
        <v>50000</v>
      </c>
      <c r="F873" s="532" t="s">
        <v>2053</v>
      </c>
      <c r="G873" s="563" t="s">
        <v>19</v>
      </c>
      <c r="H873" s="563" t="s">
        <v>49</v>
      </c>
      <c r="I873" s="563" t="s">
        <v>50</v>
      </c>
      <c r="J873" s="573">
        <v>44614</v>
      </c>
      <c r="K873" s="563" t="s">
        <v>3795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6709</v>
      </c>
      <c r="C874" s="532" t="s">
        <v>2922</v>
      </c>
      <c r="D874" s="563" t="s">
        <v>6343</v>
      </c>
      <c r="E874" s="575">
        <v>33000</v>
      </c>
      <c r="F874" s="532" t="s">
        <v>6710</v>
      </c>
      <c r="G874" s="563" t="s">
        <v>19</v>
      </c>
      <c r="H874" s="563" t="s">
        <v>34</v>
      </c>
      <c r="I874" s="563" t="s">
        <v>263</v>
      </c>
      <c r="J874" s="573">
        <v>44615</v>
      </c>
      <c r="K874" s="563" t="s">
        <v>3805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6711</v>
      </c>
      <c r="C875" s="532" t="s">
        <v>3785</v>
      </c>
      <c r="D875" s="563" t="s">
        <v>6343</v>
      </c>
      <c r="E875" s="575">
        <v>129700</v>
      </c>
      <c r="F875" s="532" t="s">
        <v>5103</v>
      </c>
      <c r="G875" s="563" t="s">
        <v>64</v>
      </c>
      <c r="H875" s="563" t="s">
        <v>20</v>
      </c>
      <c r="I875" s="563" t="s">
        <v>4128</v>
      </c>
      <c r="J875" s="573">
        <v>44320</v>
      </c>
      <c r="K875" s="563" t="s">
        <v>3789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6349</v>
      </c>
      <c r="C876" s="532" t="s">
        <v>2922</v>
      </c>
      <c r="D876" s="563" t="s">
        <v>6343</v>
      </c>
      <c r="E876" s="575">
        <v>6000</v>
      </c>
      <c r="F876" s="532" t="s">
        <v>3192</v>
      </c>
      <c r="G876" s="563" t="s">
        <v>2924</v>
      </c>
      <c r="H876" s="563" t="s">
        <v>20</v>
      </c>
      <c r="I876" s="563" t="s">
        <v>2925</v>
      </c>
      <c r="J876" s="573">
        <v>43703</v>
      </c>
      <c r="K876" s="573" t="s">
        <v>4188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6712</v>
      </c>
      <c r="C877" s="532" t="s">
        <v>3785</v>
      </c>
      <c r="D877" s="563" t="s">
        <v>3111</v>
      </c>
      <c r="E877" s="575">
        <v>66169.95</v>
      </c>
      <c r="F877" s="563" t="s">
        <v>3844</v>
      </c>
      <c r="G877" s="563" t="s">
        <v>19</v>
      </c>
      <c r="H877" s="563" t="s">
        <v>49</v>
      </c>
      <c r="I877" s="573" t="s">
        <v>329</v>
      </c>
      <c r="J877" s="573">
        <v>44547</v>
      </c>
      <c r="K877" s="563" t="s">
        <v>3809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6713</v>
      </c>
      <c r="C878" s="532" t="s">
        <v>3785</v>
      </c>
      <c r="D878" s="563" t="s">
        <v>3111</v>
      </c>
      <c r="E878" s="575">
        <v>154271.19</v>
      </c>
      <c r="F878" s="563" t="s">
        <v>4693</v>
      </c>
      <c r="G878" s="563" t="s">
        <v>19</v>
      </c>
      <c r="H878" s="563" t="s">
        <v>20</v>
      </c>
      <c r="I878" s="573" t="s">
        <v>73</v>
      </c>
      <c r="J878" s="573">
        <v>44389</v>
      </c>
      <c r="K878" s="563" t="s">
        <v>3789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6714</v>
      </c>
      <c r="C879" s="532" t="s">
        <v>3785</v>
      </c>
      <c r="D879" s="563" t="s">
        <v>6343</v>
      </c>
      <c r="E879" s="575">
        <v>20000</v>
      </c>
      <c r="F879" s="563" t="s">
        <v>4962</v>
      </c>
      <c r="G879" s="563" t="s">
        <v>19</v>
      </c>
      <c r="H879" s="563" t="s">
        <v>20</v>
      </c>
      <c r="I879" s="573" t="s">
        <v>3641</v>
      </c>
      <c r="J879" s="573">
        <v>44424</v>
      </c>
      <c r="K879" s="563" t="s">
        <v>3805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6414</v>
      </c>
      <c r="C880" s="532" t="s">
        <v>3785</v>
      </c>
      <c r="D880" s="563" t="s">
        <v>6343</v>
      </c>
      <c r="E880" s="575">
        <v>25000</v>
      </c>
      <c r="F880" s="563" t="s">
        <v>4373</v>
      </c>
      <c r="G880" s="563" t="s">
        <v>64</v>
      </c>
      <c r="H880" s="563" t="s">
        <v>20</v>
      </c>
      <c r="I880" s="573" t="s">
        <v>3862</v>
      </c>
      <c r="J880" s="573">
        <v>44263</v>
      </c>
      <c r="K880" s="563" t="s">
        <v>3795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6691</v>
      </c>
      <c r="C881" s="532" t="s">
        <v>3785</v>
      </c>
      <c r="D881" s="563" t="s">
        <v>6343</v>
      </c>
      <c r="E881" s="575">
        <v>10000</v>
      </c>
      <c r="F881" s="532" t="s">
        <v>6692</v>
      </c>
      <c r="G881" s="563" t="s">
        <v>19</v>
      </c>
      <c r="H881" s="563" t="s">
        <v>49</v>
      </c>
      <c r="I881" s="563" t="s">
        <v>50</v>
      </c>
      <c r="J881" s="573">
        <v>44656</v>
      </c>
      <c r="K881" s="563" t="s">
        <v>3795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3785</v>
      </c>
      <c r="D882" s="563" t="s">
        <v>6343</v>
      </c>
      <c r="E882" s="575">
        <v>1000</v>
      </c>
      <c r="F882" s="532" t="s">
        <v>4844</v>
      </c>
      <c r="G882" s="563" t="s">
        <v>64</v>
      </c>
      <c r="H882" s="563" t="s">
        <v>20</v>
      </c>
      <c r="I882" s="563" t="s">
        <v>3847</v>
      </c>
      <c r="J882" s="573">
        <v>44579</v>
      </c>
      <c r="K882" s="563" t="s">
        <v>4150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6444</v>
      </c>
      <c r="C883" s="532" t="s">
        <v>3785</v>
      </c>
      <c r="D883" s="563" t="s">
        <v>6343</v>
      </c>
      <c r="E883" s="575">
        <v>5000</v>
      </c>
      <c r="F883" s="532" t="s">
        <v>5087</v>
      </c>
      <c r="G883" s="563" t="s">
        <v>64</v>
      </c>
      <c r="H883" s="563" t="s">
        <v>20</v>
      </c>
      <c r="I883" s="563" t="s">
        <v>4472</v>
      </c>
      <c r="J883" s="573">
        <v>44180</v>
      </c>
      <c r="K883" s="563" t="s">
        <v>3795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6658</v>
      </c>
      <c r="C884" s="532" t="s">
        <v>2922</v>
      </c>
      <c r="D884" s="563" t="s">
        <v>6343</v>
      </c>
      <c r="E884" s="575">
        <v>62000</v>
      </c>
      <c r="F884" s="532" t="s">
        <v>6715</v>
      </c>
      <c r="G884" s="563" t="s">
        <v>2924</v>
      </c>
      <c r="H884" s="563" t="s">
        <v>20</v>
      </c>
      <c r="I884" s="563" t="s">
        <v>2925</v>
      </c>
      <c r="J884" s="573">
        <v>43811</v>
      </c>
      <c r="K884" s="563" t="s">
        <v>3805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6716</v>
      </c>
      <c r="C885" s="532" t="s">
        <v>3785</v>
      </c>
      <c r="D885" s="563" t="s">
        <v>929</v>
      </c>
      <c r="E885" s="575">
        <v>581895.17000000004</v>
      </c>
      <c r="F885" s="532" t="s">
        <v>3808</v>
      </c>
      <c r="G885" s="563" t="s">
        <v>19</v>
      </c>
      <c r="H885" s="563" t="s">
        <v>49</v>
      </c>
      <c r="I885" s="563" t="s">
        <v>5258</v>
      </c>
      <c r="J885" s="573">
        <v>44084</v>
      </c>
      <c r="K885" s="563" t="s">
        <v>3809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6717</v>
      </c>
      <c r="C886" s="532" t="s">
        <v>3785</v>
      </c>
      <c r="D886" s="563" t="s">
        <v>6343</v>
      </c>
      <c r="E886" s="575">
        <v>10000</v>
      </c>
      <c r="F886" s="532" t="s">
        <v>4738</v>
      </c>
      <c r="G886" s="563" t="s">
        <v>19</v>
      </c>
      <c r="H886" s="563" t="s">
        <v>49</v>
      </c>
      <c r="I886" s="563" t="s">
        <v>167</v>
      </c>
      <c r="J886" s="573">
        <v>44645</v>
      </c>
      <c r="K886" s="563" t="s">
        <v>3802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6477</v>
      </c>
      <c r="C887" s="532" t="s">
        <v>2922</v>
      </c>
      <c r="D887" s="563" t="s">
        <v>6343</v>
      </c>
      <c r="E887" s="575">
        <v>15000</v>
      </c>
      <c r="F887" s="532" t="s">
        <v>6718</v>
      </c>
      <c r="G887" s="563" t="s">
        <v>19</v>
      </c>
      <c r="H887" s="563" t="s">
        <v>34</v>
      </c>
      <c r="I887" s="563" t="s">
        <v>263</v>
      </c>
      <c r="J887" s="573">
        <v>44319</v>
      </c>
      <c r="K887" s="563" t="s">
        <v>3795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6521</v>
      </c>
      <c r="C888" s="532" t="s">
        <v>2922</v>
      </c>
      <c r="D888" s="563" t="s">
        <v>6343</v>
      </c>
      <c r="E888" s="575">
        <v>911.9</v>
      </c>
      <c r="F888" s="532" t="s">
        <v>746</v>
      </c>
      <c r="G888" s="563" t="s">
        <v>19</v>
      </c>
      <c r="H888" s="563" t="s">
        <v>34</v>
      </c>
      <c r="I888" s="563" t="s">
        <v>35</v>
      </c>
      <c r="J888" s="573">
        <v>44280</v>
      </c>
      <c r="K888" s="563" t="s">
        <v>3795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6678</v>
      </c>
      <c r="C889" s="532" t="s">
        <v>3785</v>
      </c>
      <c r="D889" s="563" t="s">
        <v>6343</v>
      </c>
      <c r="E889" s="575">
        <v>146000</v>
      </c>
      <c r="F889" s="532" t="s">
        <v>4491</v>
      </c>
      <c r="G889" s="563" t="s">
        <v>19</v>
      </c>
      <c r="H889" s="563" t="s">
        <v>49</v>
      </c>
      <c r="I889" s="563" t="s">
        <v>50</v>
      </c>
      <c r="J889" s="573">
        <v>44615</v>
      </c>
      <c r="K889" s="563" t="s">
        <v>3795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6719</v>
      </c>
      <c r="C890" s="532" t="s">
        <v>3785</v>
      </c>
      <c r="D890" s="563" t="s">
        <v>3111</v>
      </c>
      <c r="E890" s="575">
        <v>114850.92</v>
      </c>
      <c r="F890" s="532" t="s">
        <v>4409</v>
      </c>
      <c r="G890" s="563" t="s">
        <v>19</v>
      </c>
      <c r="H890" s="563" t="s">
        <v>49</v>
      </c>
      <c r="I890" s="563" t="s">
        <v>329</v>
      </c>
      <c r="J890" s="573">
        <v>44462</v>
      </c>
      <c r="K890" s="563" t="s">
        <v>3795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6720</v>
      </c>
      <c r="C891" s="532" t="s">
        <v>3785</v>
      </c>
      <c r="D891" s="563" t="s">
        <v>6343</v>
      </c>
      <c r="E891" s="575">
        <v>100000</v>
      </c>
      <c r="F891" s="532" t="s">
        <v>6721</v>
      </c>
      <c r="G891" s="563" t="s">
        <v>19</v>
      </c>
      <c r="H891" s="563" t="s">
        <v>49</v>
      </c>
      <c r="I891" s="573" t="s">
        <v>6328</v>
      </c>
      <c r="J891" s="573">
        <v>44454</v>
      </c>
      <c r="K891" s="563" t="s">
        <v>3795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6506</v>
      </c>
      <c r="C892" s="532" t="s">
        <v>2922</v>
      </c>
      <c r="D892" s="563" t="s">
        <v>6343</v>
      </c>
      <c r="E892" s="575">
        <v>100000</v>
      </c>
      <c r="F892" s="532" t="s">
        <v>6722</v>
      </c>
      <c r="G892" s="563" t="s">
        <v>19</v>
      </c>
      <c r="H892" s="563" t="s">
        <v>34</v>
      </c>
      <c r="I892" s="563" t="s">
        <v>263</v>
      </c>
      <c r="J892" s="573">
        <v>44321</v>
      </c>
      <c r="K892" s="563" t="s">
        <v>3805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6655</v>
      </c>
      <c r="C893" s="532" t="s">
        <v>2922</v>
      </c>
      <c r="D893" s="563" t="s">
        <v>6343</v>
      </c>
      <c r="E893" s="575">
        <v>20000</v>
      </c>
      <c r="F893" s="532" t="s">
        <v>3269</v>
      </c>
      <c r="G893" s="563" t="s">
        <v>19</v>
      </c>
      <c r="H893" s="563" t="s">
        <v>34</v>
      </c>
      <c r="I893" s="563" t="s">
        <v>263</v>
      </c>
      <c r="J893" s="573">
        <v>44333</v>
      </c>
      <c r="K893" s="563" t="s">
        <v>3805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6723</v>
      </c>
      <c r="C894" s="405" t="s">
        <v>2922</v>
      </c>
      <c r="D894" s="563" t="s">
        <v>3111</v>
      </c>
      <c r="E894" s="586" t="s">
        <v>6724</v>
      </c>
      <c r="F894" s="563" t="s">
        <v>3075</v>
      </c>
      <c r="G894" s="573" t="s">
        <v>19</v>
      </c>
      <c r="H894" s="573" t="s">
        <v>34</v>
      </c>
      <c r="I894" s="573" t="s">
        <v>35</v>
      </c>
      <c r="J894" s="573">
        <v>44263</v>
      </c>
      <c r="K894" s="573" t="s">
        <v>3809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6725</v>
      </c>
      <c r="C895" s="532" t="s">
        <v>2922</v>
      </c>
      <c r="D895" s="563" t="s">
        <v>6343</v>
      </c>
      <c r="E895" s="575">
        <v>62000</v>
      </c>
      <c r="F895" s="563" t="s">
        <v>3278</v>
      </c>
      <c r="G895" s="563" t="s">
        <v>2990</v>
      </c>
      <c r="H895" s="563" t="s">
        <v>20</v>
      </c>
      <c r="I895" s="573" t="s">
        <v>2990</v>
      </c>
      <c r="J895" s="573">
        <v>43439</v>
      </c>
      <c r="K895" s="563" t="s">
        <v>3809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3630</v>
      </c>
      <c r="C896" s="532" t="s">
        <v>3607</v>
      </c>
      <c r="D896" s="563" t="s">
        <v>6343</v>
      </c>
      <c r="E896" s="575">
        <v>3000</v>
      </c>
      <c r="F896" s="532" t="s">
        <v>3629</v>
      </c>
      <c r="G896" s="563" t="s">
        <v>19</v>
      </c>
      <c r="H896" s="563" t="s">
        <v>19</v>
      </c>
      <c r="I896" s="573" t="s">
        <v>6246</v>
      </c>
      <c r="J896" s="573">
        <v>44062</v>
      </c>
      <c r="K896" s="563" t="s">
        <v>3795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6726</v>
      </c>
      <c r="C897" s="625" t="s">
        <v>3785</v>
      </c>
      <c r="D897" s="626" t="s">
        <v>929</v>
      </c>
      <c r="E897" s="627">
        <v>118629.88</v>
      </c>
      <c r="F897" s="625" t="s">
        <v>4370</v>
      </c>
      <c r="G897" s="626" t="s">
        <v>19</v>
      </c>
      <c r="H897" s="626" t="s">
        <v>20</v>
      </c>
      <c r="I897" s="626" t="s">
        <v>3683</v>
      </c>
      <c r="J897" s="628">
        <v>44405</v>
      </c>
      <c r="K897" s="626" t="s">
        <v>3809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6487</v>
      </c>
      <c r="C898" s="532" t="s">
        <v>2922</v>
      </c>
      <c r="D898" s="563" t="s">
        <v>6343</v>
      </c>
      <c r="E898" s="575">
        <v>31000</v>
      </c>
      <c r="F898" s="532" t="s">
        <v>1324</v>
      </c>
      <c r="G898" s="563" t="s">
        <v>19</v>
      </c>
      <c r="H898" s="563" t="s">
        <v>34</v>
      </c>
      <c r="I898" s="563" t="s">
        <v>35</v>
      </c>
      <c r="J898" s="573">
        <v>44319</v>
      </c>
      <c r="K898" s="563" t="s">
        <v>3795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6611</v>
      </c>
      <c r="C899" s="532" t="s">
        <v>2922</v>
      </c>
      <c r="D899" s="563" t="s">
        <v>6343</v>
      </c>
      <c r="E899" s="575">
        <v>15000</v>
      </c>
      <c r="F899" s="532" t="s">
        <v>6727</v>
      </c>
      <c r="G899" s="563" t="s">
        <v>19</v>
      </c>
      <c r="H899" s="563" t="s">
        <v>34</v>
      </c>
      <c r="I899" s="563" t="s">
        <v>35</v>
      </c>
      <c r="J899" s="573">
        <v>44323</v>
      </c>
      <c r="K899" s="563" t="s">
        <v>3842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6728</v>
      </c>
      <c r="C900" s="532" t="s">
        <v>2922</v>
      </c>
      <c r="D900" s="563" t="s">
        <v>6343</v>
      </c>
      <c r="E900" s="575">
        <v>75000</v>
      </c>
      <c r="F900" s="532" t="s">
        <v>6729</v>
      </c>
      <c r="G900" s="563" t="s">
        <v>19</v>
      </c>
      <c r="H900" s="563" t="s">
        <v>34</v>
      </c>
      <c r="I900" s="563" t="s">
        <v>2972</v>
      </c>
      <c r="J900" s="573">
        <v>44644</v>
      </c>
      <c r="K900" s="563" t="s">
        <v>3805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6730</v>
      </c>
      <c r="C901" s="532" t="s">
        <v>2922</v>
      </c>
      <c r="D901" s="563" t="s">
        <v>6343</v>
      </c>
      <c r="E901" s="575">
        <v>31000</v>
      </c>
      <c r="F901" s="532" t="s">
        <v>6731</v>
      </c>
      <c r="G901" s="563" t="s">
        <v>19</v>
      </c>
      <c r="H901" s="563" t="s">
        <v>34</v>
      </c>
      <c r="I901" s="563" t="s">
        <v>2972</v>
      </c>
      <c r="J901" s="573">
        <v>44568</v>
      </c>
      <c r="K901" s="563" t="s">
        <v>3802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6732</v>
      </c>
      <c r="C902" s="532" t="s">
        <v>3785</v>
      </c>
      <c r="D902" s="598" t="s">
        <v>3111</v>
      </c>
      <c r="E902" s="599">
        <v>288923.90000000002</v>
      </c>
      <c r="F902" s="532" t="s">
        <v>6733</v>
      </c>
      <c r="G902" s="598" t="s">
        <v>19</v>
      </c>
      <c r="H902" s="598" t="s">
        <v>49</v>
      </c>
      <c r="I902" s="598" t="s">
        <v>4134</v>
      </c>
      <c r="J902" s="597">
        <v>44398</v>
      </c>
      <c r="K902" s="532" t="s">
        <v>3802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6550</v>
      </c>
      <c r="C903" s="532" t="s">
        <v>2922</v>
      </c>
      <c r="D903" s="563" t="s">
        <v>3111</v>
      </c>
      <c r="E903" s="575">
        <v>7399239.3600000003</v>
      </c>
      <c r="F903" s="555" t="s">
        <v>3225</v>
      </c>
      <c r="G903" s="555" t="s">
        <v>2990</v>
      </c>
      <c r="H903" s="555" t="s">
        <v>20</v>
      </c>
      <c r="I903" s="555" t="s">
        <v>2990</v>
      </c>
      <c r="J903" s="596">
        <v>44021</v>
      </c>
      <c r="K903" s="556" t="s">
        <v>3795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6734</v>
      </c>
      <c r="C904" s="532" t="s">
        <v>2922</v>
      </c>
      <c r="D904" s="563" t="s">
        <v>3111</v>
      </c>
      <c r="E904" s="575">
        <v>4668228.6100000003</v>
      </c>
      <c r="F904" s="555" t="s">
        <v>3225</v>
      </c>
      <c r="G904" s="555" t="s">
        <v>2990</v>
      </c>
      <c r="H904" s="555" t="s">
        <v>20</v>
      </c>
      <c r="I904" s="555" t="s">
        <v>2990</v>
      </c>
      <c r="J904" s="596">
        <v>44029</v>
      </c>
      <c r="K904" s="556" t="s">
        <v>3809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6557</v>
      </c>
      <c r="C905" s="532" t="s">
        <v>3785</v>
      </c>
      <c r="D905" s="563" t="s">
        <v>3111</v>
      </c>
      <c r="E905" s="575">
        <v>160249.53</v>
      </c>
      <c r="F905" s="532" t="s">
        <v>3931</v>
      </c>
      <c r="G905" s="563" t="s">
        <v>64</v>
      </c>
      <c r="H905" s="563" t="s">
        <v>20</v>
      </c>
      <c r="I905" s="563" t="s">
        <v>3634</v>
      </c>
      <c r="J905" s="573">
        <v>44362</v>
      </c>
      <c r="K905" s="563" t="s">
        <v>3805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6735</v>
      </c>
      <c r="C906" s="532" t="s">
        <v>3785</v>
      </c>
      <c r="D906" s="563" t="s">
        <v>3111</v>
      </c>
      <c r="E906" s="575">
        <v>128785.37</v>
      </c>
      <c r="F906" s="532" t="s">
        <v>6736</v>
      </c>
      <c r="G906" s="563" t="s">
        <v>19</v>
      </c>
      <c r="H906" s="563" t="s">
        <v>49</v>
      </c>
      <c r="I906" s="563" t="s">
        <v>329</v>
      </c>
      <c r="J906" s="573">
        <v>44355</v>
      </c>
      <c r="K906" s="556" t="s">
        <v>3802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6737</v>
      </c>
      <c r="C907" s="532" t="s">
        <v>3785</v>
      </c>
      <c r="D907" s="563" t="s">
        <v>3111</v>
      </c>
      <c r="E907" s="575">
        <v>158853.29</v>
      </c>
      <c r="F907" s="532" t="s">
        <v>5328</v>
      </c>
      <c r="G907" s="555" t="s">
        <v>19</v>
      </c>
      <c r="H907" s="555" t="s">
        <v>49</v>
      </c>
      <c r="I907" s="555" t="s">
        <v>329</v>
      </c>
      <c r="J907" s="596">
        <v>44229</v>
      </c>
      <c r="K907" s="556" t="s">
        <v>3789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6708</v>
      </c>
      <c r="C908" s="532" t="s">
        <v>3785</v>
      </c>
      <c r="D908" s="563" t="s">
        <v>6343</v>
      </c>
      <c r="E908" s="575">
        <v>11329.01</v>
      </c>
      <c r="F908" s="532" t="s">
        <v>2053</v>
      </c>
      <c r="G908" s="555" t="s">
        <v>19</v>
      </c>
      <c r="H908" s="555" t="s">
        <v>49</v>
      </c>
      <c r="I908" s="555" t="s">
        <v>50</v>
      </c>
      <c r="J908" s="596">
        <v>44614</v>
      </c>
      <c r="K908" s="556" t="s">
        <v>3795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2922</v>
      </c>
      <c r="D909" s="563" t="s">
        <v>6343</v>
      </c>
      <c r="E909" s="575">
        <v>100000</v>
      </c>
      <c r="F909" s="532" t="s">
        <v>3044</v>
      </c>
      <c r="G909" s="555" t="s">
        <v>19</v>
      </c>
      <c r="H909" s="555" t="s">
        <v>34</v>
      </c>
      <c r="I909" s="555" t="s">
        <v>263</v>
      </c>
      <c r="J909" s="596">
        <v>44438</v>
      </c>
      <c r="K909" s="556" t="s">
        <v>3795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6410</v>
      </c>
      <c r="C910" s="532" t="s">
        <v>2922</v>
      </c>
      <c r="D910" s="563" t="s">
        <v>6343</v>
      </c>
      <c r="E910" s="575">
        <v>40000</v>
      </c>
      <c r="F910" s="532" t="s">
        <v>6695</v>
      </c>
      <c r="G910" s="555" t="s">
        <v>19</v>
      </c>
      <c r="H910" s="555" t="s">
        <v>34</v>
      </c>
      <c r="I910" s="555" t="s">
        <v>35</v>
      </c>
      <c r="J910" s="596">
        <v>44321</v>
      </c>
      <c r="K910" s="556" t="s">
        <v>3795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6670</v>
      </c>
      <c r="C911" s="532" t="s">
        <v>2922</v>
      </c>
      <c r="D911" s="563" t="s">
        <v>6343</v>
      </c>
      <c r="E911" s="575">
        <v>25000</v>
      </c>
      <c r="F911" s="532" t="s">
        <v>6697</v>
      </c>
      <c r="G911" s="555" t="s">
        <v>19</v>
      </c>
      <c r="H911" s="555" t="s">
        <v>34</v>
      </c>
      <c r="I911" s="555" t="s">
        <v>35</v>
      </c>
      <c r="J911" s="596">
        <v>44263</v>
      </c>
      <c r="K911" s="556" t="s">
        <v>3805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6685</v>
      </c>
      <c r="C912" s="532" t="s">
        <v>2922</v>
      </c>
      <c r="D912" s="563" t="s">
        <v>6343</v>
      </c>
      <c r="E912" s="575">
        <v>14000</v>
      </c>
      <c r="F912" s="532" t="s">
        <v>3229</v>
      </c>
      <c r="G912" s="555" t="s">
        <v>2924</v>
      </c>
      <c r="H912" s="555" t="s">
        <v>20</v>
      </c>
      <c r="I912" s="555" t="s">
        <v>2925</v>
      </c>
      <c r="J912" s="596">
        <v>43605</v>
      </c>
      <c r="K912" s="556" t="s">
        <v>3809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6738</v>
      </c>
      <c r="C913" s="532" t="s">
        <v>3785</v>
      </c>
      <c r="D913" s="563" t="s">
        <v>3111</v>
      </c>
      <c r="E913" s="575">
        <v>398221.67</v>
      </c>
      <c r="F913" s="532" t="s">
        <v>4385</v>
      </c>
      <c r="G913" s="555" t="s">
        <v>19</v>
      </c>
      <c r="H913" s="555" t="s">
        <v>49</v>
      </c>
      <c r="I913" s="555" t="s">
        <v>4134</v>
      </c>
      <c r="J913" s="596">
        <v>44454</v>
      </c>
      <c r="K913" s="556" t="s">
        <v>3802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3785</v>
      </c>
      <c r="D914" s="563" t="s">
        <v>929</v>
      </c>
      <c r="E914" s="575">
        <v>83984.540000000008</v>
      </c>
      <c r="F914" s="532" t="s">
        <v>5103</v>
      </c>
      <c r="G914" s="555" t="s">
        <v>64</v>
      </c>
      <c r="H914" s="555" t="s">
        <v>20</v>
      </c>
      <c r="I914" s="555" t="s">
        <v>4128</v>
      </c>
      <c r="J914" s="596">
        <v>44320</v>
      </c>
      <c r="K914" s="556" t="s">
        <v>3789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6739</v>
      </c>
      <c r="C915" s="532" t="s">
        <v>3785</v>
      </c>
      <c r="D915" s="563" t="s">
        <v>6343</v>
      </c>
      <c r="E915" s="575">
        <v>60000</v>
      </c>
      <c r="F915" s="532" t="s">
        <v>6740</v>
      </c>
      <c r="G915" s="555" t="s">
        <v>19</v>
      </c>
      <c r="H915" s="555" t="s">
        <v>20</v>
      </c>
      <c r="I915" s="555" t="s">
        <v>3073</v>
      </c>
      <c r="J915" s="596">
        <v>44294</v>
      </c>
      <c r="K915" s="556" t="s">
        <v>4494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3785</v>
      </c>
      <c r="D916" s="563" t="s">
        <v>3111</v>
      </c>
      <c r="E916" s="575">
        <v>46583.9</v>
      </c>
      <c r="F916" s="532" t="s">
        <v>4271</v>
      </c>
      <c r="G916" s="555" t="s">
        <v>19</v>
      </c>
      <c r="H916" s="555" t="s">
        <v>49</v>
      </c>
      <c r="I916" s="555" t="s">
        <v>329</v>
      </c>
      <c r="J916" s="596">
        <v>44421</v>
      </c>
      <c r="K916" s="556" t="s">
        <v>3789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3785</v>
      </c>
      <c r="D917" s="563" t="s">
        <v>3111</v>
      </c>
      <c r="E917" s="575">
        <v>1122976.82</v>
      </c>
      <c r="F917" s="532" t="s">
        <v>5287</v>
      </c>
      <c r="G917" s="555" t="s">
        <v>19</v>
      </c>
      <c r="H917" s="555" t="s">
        <v>49</v>
      </c>
      <c r="I917" s="555" t="s">
        <v>4134</v>
      </c>
      <c r="J917" s="596">
        <v>44454</v>
      </c>
      <c r="K917" s="556" t="s">
        <v>3802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6741</v>
      </c>
      <c r="C918" s="532" t="s">
        <v>3785</v>
      </c>
      <c r="D918" s="563" t="s">
        <v>6343</v>
      </c>
      <c r="E918" s="575">
        <v>50000.87</v>
      </c>
      <c r="F918" s="532" t="s">
        <v>1888</v>
      </c>
      <c r="G918" s="555" t="s">
        <v>19</v>
      </c>
      <c r="H918" s="555" t="s">
        <v>49</v>
      </c>
      <c r="I918" s="555" t="s">
        <v>329</v>
      </c>
      <c r="J918" s="596">
        <v>44379</v>
      </c>
      <c r="K918" s="556" t="s">
        <v>3789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3785</v>
      </c>
      <c r="D919" s="563" t="s">
        <v>6343</v>
      </c>
      <c r="E919" s="575">
        <v>10000</v>
      </c>
      <c r="F919" s="532" t="s">
        <v>4373</v>
      </c>
      <c r="G919" s="555" t="s">
        <v>64</v>
      </c>
      <c r="H919" s="555" t="s">
        <v>20</v>
      </c>
      <c r="I919" s="555" t="s">
        <v>3862</v>
      </c>
      <c r="J919" s="596">
        <v>44263</v>
      </c>
      <c r="K919" s="556" t="s">
        <v>3795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6522</v>
      </c>
      <c r="C920" s="532" t="s">
        <v>2922</v>
      </c>
      <c r="D920" s="563" t="s">
        <v>6343</v>
      </c>
      <c r="E920" s="575">
        <v>10000</v>
      </c>
      <c r="F920" s="555" t="s">
        <v>938</v>
      </c>
      <c r="G920" s="555" t="s">
        <v>19</v>
      </c>
      <c r="H920" s="555" t="s">
        <v>34</v>
      </c>
      <c r="I920" s="555" t="s">
        <v>263</v>
      </c>
      <c r="J920" s="596">
        <v>44328</v>
      </c>
      <c r="K920" s="556" t="s">
        <v>3789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6611</v>
      </c>
      <c r="C921" s="532" t="s">
        <v>2922</v>
      </c>
      <c r="D921" s="563" t="s">
        <v>6343</v>
      </c>
      <c r="E921" s="575">
        <v>100000</v>
      </c>
      <c r="F921" s="555" t="s">
        <v>3340</v>
      </c>
      <c r="G921" s="555" t="s">
        <v>19</v>
      </c>
      <c r="H921" s="555" t="s">
        <v>34</v>
      </c>
      <c r="I921" s="555" t="s">
        <v>35</v>
      </c>
      <c r="J921" s="596">
        <v>44323</v>
      </c>
      <c r="K921" s="556" t="s">
        <v>3842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3785</v>
      </c>
      <c r="D922" s="563" t="s">
        <v>6343</v>
      </c>
      <c r="E922" s="575">
        <v>70000</v>
      </c>
      <c r="F922" s="532" t="s">
        <v>6742</v>
      </c>
      <c r="G922" s="555" t="s">
        <v>19</v>
      </c>
      <c r="H922" s="555" t="s">
        <v>49</v>
      </c>
      <c r="I922" s="555" t="s">
        <v>329</v>
      </c>
      <c r="J922" s="596">
        <v>44251</v>
      </c>
      <c r="K922" s="556" t="s">
        <v>3809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2922</v>
      </c>
      <c r="D923" s="563" t="s">
        <v>6343</v>
      </c>
      <c r="E923" s="575">
        <v>35000</v>
      </c>
      <c r="F923" s="532" t="s">
        <v>3192</v>
      </c>
      <c r="G923" s="555" t="s">
        <v>2924</v>
      </c>
      <c r="H923" s="555" t="s">
        <v>20</v>
      </c>
      <c r="I923" s="555" t="s">
        <v>2925</v>
      </c>
      <c r="J923" s="596">
        <v>43703</v>
      </c>
      <c r="K923" s="556" t="s">
        <v>4188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3785</v>
      </c>
      <c r="D924" s="563" t="s">
        <v>6343</v>
      </c>
      <c r="E924" s="575">
        <v>7000</v>
      </c>
      <c r="F924" s="555" t="s">
        <v>250</v>
      </c>
      <c r="G924" s="555" t="s">
        <v>19</v>
      </c>
      <c r="H924" s="555" t="s">
        <v>20</v>
      </c>
      <c r="I924" s="555" t="s">
        <v>6330</v>
      </c>
      <c r="J924" s="596">
        <v>44335</v>
      </c>
      <c r="K924" s="556" t="s">
        <v>3842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3785</v>
      </c>
      <c r="D925" s="563" t="s">
        <v>6343</v>
      </c>
      <c r="E925" s="575">
        <v>50000</v>
      </c>
      <c r="F925" s="555" t="s">
        <v>5251</v>
      </c>
      <c r="G925" s="555" t="s">
        <v>19</v>
      </c>
      <c r="H925" s="563" t="s">
        <v>49</v>
      </c>
      <c r="I925" s="563" t="s">
        <v>167</v>
      </c>
      <c r="J925" s="573">
        <v>44469</v>
      </c>
      <c r="K925" s="556" t="s">
        <v>3805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2922</v>
      </c>
      <c r="D926" s="563" t="s">
        <v>6343</v>
      </c>
      <c r="E926" s="575">
        <v>520000</v>
      </c>
      <c r="F926" s="555" t="s">
        <v>420</v>
      </c>
      <c r="G926" s="555" t="s">
        <v>19</v>
      </c>
      <c r="H926" s="563" t="s">
        <v>34</v>
      </c>
      <c r="I926" s="563" t="s">
        <v>35</v>
      </c>
      <c r="J926" s="573">
        <v>44267</v>
      </c>
      <c r="K926" s="556" t="s">
        <v>3795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6521</v>
      </c>
      <c r="C927" s="532" t="s">
        <v>2922</v>
      </c>
      <c r="D927" s="563" t="s">
        <v>6343</v>
      </c>
      <c r="E927" s="575">
        <v>30995.22</v>
      </c>
      <c r="F927" s="555" t="s">
        <v>746</v>
      </c>
      <c r="G927" s="555" t="s">
        <v>19</v>
      </c>
      <c r="H927" s="555" t="s">
        <v>34</v>
      </c>
      <c r="I927" s="555" t="s">
        <v>35</v>
      </c>
      <c r="J927" s="596">
        <v>44280</v>
      </c>
      <c r="K927" s="556" t="s">
        <v>3795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2922</v>
      </c>
      <c r="D928" s="563" t="s">
        <v>6343</v>
      </c>
      <c r="E928" s="575">
        <v>89300</v>
      </c>
      <c r="F928" s="555" t="s">
        <v>3565</v>
      </c>
      <c r="G928" s="555" t="s">
        <v>19</v>
      </c>
      <c r="H928" s="563" t="s">
        <v>34</v>
      </c>
      <c r="I928" s="563" t="s">
        <v>263</v>
      </c>
      <c r="J928" s="573">
        <v>44319</v>
      </c>
      <c r="K928" s="556" t="s">
        <v>3809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6665</v>
      </c>
      <c r="C929" s="532" t="s">
        <v>3785</v>
      </c>
      <c r="D929" s="563" t="s">
        <v>6343</v>
      </c>
      <c r="E929" s="575">
        <v>30000</v>
      </c>
      <c r="F929" s="563" t="s">
        <v>1744</v>
      </c>
      <c r="G929" s="589" t="s">
        <v>19</v>
      </c>
      <c r="H929" s="563" t="s">
        <v>20</v>
      </c>
      <c r="I929" s="573" t="s">
        <v>5036</v>
      </c>
      <c r="J929" s="573">
        <v>44594</v>
      </c>
      <c r="K929" s="563" t="s">
        <v>3802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3785</v>
      </c>
      <c r="D930" s="563" t="s">
        <v>6343</v>
      </c>
      <c r="E930" s="575">
        <v>296037.19</v>
      </c>
      <c r="F930" s="555" t="s">
        <v>4972</v>
      </c>
      <c r="G930" s="555" t="s">
        <v>64</v>
      </c>
      <c r="H930" s="563" t="s">
        <v>20</v>
      </c>
      <c r="I930" s="563" t="s">
        <v>3973</v>
      </c>
      <c r="J930" s="573">
        <v>44085</v>
      </c>
      <c r="K930" s="556" t="s">
        <v>3789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3785</v>
      </c>
      <c r="D931" s="563" t="s">
        <v>6343</v>
      </c>
      <c r="E931" s="575">
        <v>187153.1</v>
      </c>
      <c r="F931" s="555" t="s">
        <v>4977</v>
      </c>
      <c r="G931" s="555" t="s">
        <v>64</v>
      </c>
      <c r="H931" s="563" t="s">
        <v>20</v>
      </c>
      <c r="I931" s="563" t="s">
        <v>3634</v>
      </c>
      <c r="J931" s="563">
        <v>0</v>
      </c>
      <c r="K931" s="556" t="s">
        <v>3842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3785</v>
      </c>
      <c r="D932" s="563" t="s">
        <v>6343</v>
      </c>
      <c r="E932" s="575">
        <v>15000</v>
      </c>
      <c r="F932" s="555" t="s">
        <v>3800</v>
      </c>
      <c r="G932" s="555" t="s">
        <v>19</v>
      </c>
      <c r="H932" s="555" t="s">
        <v>20</v>
      </c>
      <c r="I932" s="555" t="s">
        <v>3801</v>
      </c>
      <c r="J932" s="596">
        <v>44326</v>
      </c>
      <c r="K932" s="556" t="s">
        <v>3795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6476</v>
      </c>
      <c r="C933" s="405" t="s">
        <v>2922</v>
      </c>
      <c r="D933" s="563" t="s">
        <v>6343</v>
      </c>
      <c r="E933" s="586">
        <v>10000</v>
      </c>
      <c r="F933" s="563" t="s">
        <v>3239</v>
      </c>
      <c r="G933" s="573" t="s">
        <v>19</v>
      </c>
      <c r="H933" s="573" t="s">
        <v>34</v>
      </c>
      <c r="I933" s="573" t="s">
        <v>2972</v>
      </c>
      <c r="J933" s="573">
        <v>44266</v>
      </c>
      <c r="K933" s="573" t="s">
        <v>3805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3785</v>
      </c>
      <c r="D934" s="563" t="s">
        <v>6343</v>
      </c>
      <c r="E934" s="575">
        <v>59000</v>
      </c>
      <c r="F934" s="555" t="s">
        <v>6743</v>
      </c>
      <c r="G934" s="598" t="s">
        <v>19</v>
      </c>
      <c r="H934" s="598" t="s">
        <v>20</v>
      </c>
      <c r="I934" s="598" t="s">
        <v>4142</v>
      </c>
      <c r="J934" s="596">
        <v>44089</v>
      </c>
      <c r="K934" s="556" t="s">
        <v>3802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3785</v>
      </c>
      <c r="D935" s="563" t="s">
        <v>3111</v>
      </c>
      <c r="E935" s="575">
        <v>28617.08</v>
      </c>
      <c r="F935" s="555" t="s">
        <v>4844</v>
      </c>
      <c r="G935" s="555" t="s">
        <v>64</v>
      </c>
      <c r="H935" s="555" t="s">
        <v>20</v>
      </c>
      <c r="I935" s="555" t="s">
        <v>3847</v>
      </c>
      <c r="J935" s="596">
        <v>44551</v>
      </c>
      <c r="K935" s="556" t="s">
        <v>3809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3785</v>
      </c>
      <c r="D936" s="563" t="s">
        <v>3111</v>
      </c>
      <c r="E936" s="575">
        <v>131457.67000000001</v>
      </c>
      <c r="F936" s="555" t="s">
        <v>4844</v>
      </c>
      <c r="G936" s="555" t="s">
        <v>64</v>
      </c>
      <c r="H936" s="555" t="s">
        <v>20</v>
      </c>
      <c r="I936" s="555" t="s">
        <v>3847</v>
      </c>
      <c r="J936" s="596">
        <v>44579</v>
      </c>
      <c r="K936" s="556" t="s">
        <v>3802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2922</v>
      </c>
      <c r="D937" s="563" t="s">
        <v>6343</v>
      </c>
      <c r="E937" s="575">
        <v>1000</v>
      </c>
      <c r="F937" s="555" t="s">
        <v>3565</v>
      </c>
      <c r="G937" s="555" t="s">
        <v>19</v>
      </c>
      <c r="H937" s="563" t="s">
        <v>34</v>
      </c>
      <c r="I937" s="563" t="s">
        <v>263</v>
      </c>
      <c r="J937" s="573">
        <v>44319</v>
      </c>
      <c r="K937" s="556" t="s">
        <v>3809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6670</v>
      </c>
      <c r="C938" s="532" t="s">
        <v>2922</v>
      </c>
      <c r="D938" s="563" t="s">
        <v>6343</v>
      </c>
      <c r="E938" s="575">
        <v>20000</v>
      </c>
      <c r="F938" s="532" t="s">
        <v>6697</v>
      </c>
      <c r="G938" s="555" t="s">
        <v>19</v>
      </c>
      <c r="H938" s="555" t="s">
        <v>34</v>
      </c>
      <c r="I938" s="555" t="s">
        <v>35</v>
      </c>
      <c r="J938" s="596">
        <v>44263</v>
      </c>
      <c r="K938" s="556" t="s">
        <v>3805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2922</v>
      </c>
      <c r="D939" s="563" t="s">
        <v>6343</v>
      </c>
      <c r="E939" s="575">
        <v>54000</v>
      </c>
      <c r="F939" s="555" t="s">
        <v>6744</v>
      </c>
      <c r="G939" s="555" t="s">
        <v>19</v>
      </c>
      <c r="H939" s="555" t="s">
        <v>34</v>
      </c>
      <c r="I939" s="555" t="s">
        <v>35</v>
      </c>
      <c r="J939" s="596">
        <v>44328</v>
      </c>
      <c r="K939" s="556" t="s">
        <v>3795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6574</v>
      </c>
      <c r="C940" s="532" t="s">
        <v>2922</v>
      </c>
      <c r="D940" s="598" t="s">
        <v>3111</v>
      </c>
      <c r="E940" s="599">
        <v>120119.71</v>
      </c>
      <c r="F940" s="598" t="s">
        <v>3397</v>
      </c>
      <c r="G940" s="598" t="s">
        <v>19</v>
      </c>
      <c r="H940" s="598" t="s">
        <v>34</v>
      </c>
      <c r="I940" s="598" t="s">
        <v>263</v>
      </c>
      <c r="J940" s="597">
        <v>44391</v>
      </c>
      <c r="K940" s="532" t="s">
        <v>3795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2922</v>
      </c>
      <c r="D941" s="563" t="s">
        <v>6343</v>
      </c>
      <c r="E941" s="575">
        <v>12200</v>
      </c>
      <c r="F941" s="555" t="s">
        <v>3565</v>
      </c>
      <c r="G941" s="555" t="s">
        <v>19</v>
      </c>
      <c r="H941" s="563" t="s">
        <v>34</v>
      </c>
      <c r="I941" s="563" t="s">
        <v>263</v>
      </c>
      <c r="J941" s="573">
        <v>44319</v>
      </c>
      <c r="K941" s="556" t="s">
        <v>3809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3785</v>
      </c>
      <c r="D942" s="563" t="s">
        <v>3111</v>
      </c>
      <c r="E942" s="575">
        <v>97983.24</v>
      </c>
      <c r="F942" s="555" t="s">
        <v>6745</v>
      </c>
      <c r="G942" s="555" t="s">
        <v>19</v>
      </c>
      <c r="H942" s="555" t="s">
        <v>49</v>
      </c>
      <c r="I942" s="555" t="s">
        <v>329</v>
      </c>
      <c r="J942" s="596">
        <v>44344</v>
      </c>
      <c r="K942" s="532" t="s">
        <v>3789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3785</v>
      </c>
      <c r="D943" s="563" t="s">
        <v>6343</v>
      </c>
      <c r="E943" s="575">
        <v>20000</v>
      </c>
      <c r="F943" s="555" t="s">
        <v>4297</v>
      </c>
      <c r="G943" s="555" t="s">
        <v>19</v>
      </c>
      <c r="H943" s="555" t="s">
        <v>49</v>
      </c>
      <c r="I943" s="555" t="s">
        <v>4134</v>
      </c>
      <c r="J943" s="596">
        <v>44503</v>
      </c>
      <c r="K943" s="532" t="s">
        <v>3842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6746</v>
      </c>
      <c r="C944" s="625" t="s">
        <v>3785</v>
      </c>
      <c r="D944" s="626" t="s">
        <v>6343</v>
      </c>
      <c r="E944" s="627">
        <v>150000</v>
      </c>
      <c r="F944" s="616" t="s">
        <v>4075</v>
      </c>
      <c r="G944" s="616" t="s">
        <v>19</v>
      </c>
      <c r="H944" s="616" t="s">
        <v>49</v>
      </c>
      <c r="I944" s="616" t="s">
        <v>6328</v>
      </c>
      <c r="J944" s="631">
        <v>44130</v>
      </c>
      <c r="K944" s="625" t="s">
        <v>3795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3785</v>
      </c>
      <c r="D945" s="626" t="s">
        <v>6343</v>
      </c>
      <c r="E945" s="627">
        <v>5000</v>
      </c>
      <c r="F945" s="616" t="s">
        <v>4050</v>
      </c>
      <c r="G945" s="616" t="s">
        <v>19</v>
      </c>
      <c r="H945" s="616" t="s">
        <v>49</v>
      </c>
      <c r="I945" s="616" t="s">
        <v>329</v>
      </c>
      <c r="J945" s="631">
        <v>44497</v>
      </c>
      <c r="K945" s="625" t="s">
        <v>3805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2922</v>
      </c>
      <c r="D946" s="626" t="s">
        <v>6343</v>
      </c>
      <c r="E946" s="627">
        <v>53252</v>
      </c>
      <c r="F946" s="616" t="s">
        <v>6747</v>
      </c>
      <c r="G946" s="626" t="s">
        <v>2924</v>
      </c>
      <c r="H946" s="626" t="s">
        <v>20</v>
      </c>
      <c r="I946" s="626" t="s">
        <v>2925</v>
      </c>
      <c r="J946" s="632">
        <v>43811</v>
      </c>
      <c r="K946" s="633" t="s">
        <v>3805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2922</v>
      </c>
      <c r="D947" s="626" t="s">
        <v>6343</v>
      </c>
      <c r="E947" s="627">
        <v>15000</v>
      </c>
      <c r="F947" s="616" t="s">
        <v>6748</v>
      </c>
      <c r="G947" s="616" t="s">
        <v>19</v>
      </c>
      <c r="H947" s="626" t="s">
        <v>34</v>
      </c>
      <c r="I947" s="626" t="s">
        <v>2972</v>
      </c>
      <c r="J947" s="628">
        <v>44299</v>
      </c>
      <c r="K947" s="633" t="s">
        <v>3795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3785</v>
      </c>
      <c r="D948" s="626" t="s">
        <v>3111</v>
      </c>
      <c r="E948" s="627">
        <v>93639.74</v>
      </c>
      <c r="F948" s="616" t="s">
        <v>4865</v>
      </c>
      <c r="G948" s="616" t="s">
        <v>64</v>
      </c>
      <c r="H948" s="626" t="s">
        <v>20</v>
      </c>
      <c r="I948" s="626" t="s">
        <v>3973</v>
      </c>
      <c r="J948" s="628">
        <v>44204</v>
      </c>
      <c r="K948" s="633" t="s">
        <v>3789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6516</v>
      </c>
      <c r="C949" s="625" t="s">
        <v>3785</v>
      </c>
      <c r="D949" s="635" t="s">
        <v>6343</v>
      </c>
      <c r="E949" s="636">
        <v>4000</v>
      </c>
      <c r="F949" s="635" t="s">
        <v>698</v>
      </c>
      <c r="G949" s="635" t="s">
        <v>19</v>
      </c>
      <c r="H949" s="635" t="s">
        <v>49</v>
      </c>
      <c r="I949" s="635" t="s">
        <v>329</v>
      </c>
      <c r="J949" s="637">
        <v>44407</v>
      </c>
      <c r="K949" s="625" t="s">
        <v>4010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3607</v>
      </c>
      <c r="D950" s="626" t="s">
        <v>6343</v>
      </c>
      <c r="E950" s="627">
        <v>3000</v>
      </c>
      <c r="F950" s="616" t="s">
        <v>3629</v>
      </c>
      <c r="G950" s="616" t="s">
        <v>19</v>
      </c>
      <c r="H950" s="626" t="s">
        <v>20</v>
      </c>
      <c r="I950" s="626" t="s">
        <v>6246</v>
      </c>
      <c r="J950" s="628">
        <v>44062</v>
      </c>
      <c r="K950" s="633" t="s">
        <v>3795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3785</v>
      </c>
      <c r="D951" s="635" t="s">
        <v>929</v>
      </c>
      <c r="E951" s="636">
        <v>73682.14</v>
      </c>
      <c r="F951" s="635" t="s">
        <v>4187</v>
      </c>
      <c r="G951" s="635" t="s">
        <v>2924</v>
      </c>
      <c r="H951" s="635" t="s">
        <v>20</v>
      </c>
      <c r="I951" s="635" t="s">
        <v>2924</v>
      </c>
      <c r="J951" s="637">
        <v>43742</v>
      </c>
      <c r="K951" s="625" t="s">
        <v>4188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6749</v>
      </c>
      <c r="C952" s="625" t="s">
        <v>3785</v>
      </c>
      <c r="D952" s="635" t="s">
        <v>3111</v>
      </c>
      <c r="E952" s="636" t="s">
        <v>6750</v>
      </c>
      <c r="F952" s="635" t="s">
        <v>6751</v>
      </c>
      <c r="G952" s="635" t="s">
        <v>19</v>
      </c>
      <c r="H952" s="635" t="s">
        <v>49</v>
      </c>
      <c r="I952" s="635" t="s">
        <v>329</v>
      </c>
      <c r="J952" s="637">
        <v>44405</v>
      </c>
      <c r="K952" s="625" t="s">
        <v>3809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6544</v>
      </c>
      <c r="C953" s="625" t="s">
        <v>3785</v>
      </c>
      <c r="D953" s="635" t="s">
        <v>6343</v>
      </c>
      <c r="E953" s="636">
        <v>127458.23</v>
      </c>
      <c r="F953" s="635" t="s">
        <v>3800</v>
      </c>
      <c r="G953" s="635" t="s">
        <v>19</v>
      </c>
      <c r="H953" s="635" t="s">
        <v>20</v>
      </c>
      <c r="I953" s="635" t="s">
        <v>3801</v>
      </c>
      <c r="J953" s="637">
        <v>44326</v>
      </c>
      <c r="K953" s="625" t="s">
        <v>3802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6752</v>
      </c>
      <c r="C954" s="625" t="s">
        <v>3785</v>
      </c>
      <c r="D954" s="635" t="s">
        <v>929</v>
      </c>
      <c r="E954" s="636">
        <v>185758.05</v>
      </c>
      <c r="F954" s="635" t="s">
        <v>4630</v>
      </c>
      <c r="G954" s="635" t="s">
        <v>64</v>
      </c>
      <c r="H954" s="635" t="s">
        <v>20</v>
      </c>
      <c r="I954" s="635" t="s">
        <v>4104</v>
      </c>
      <c r="J954" s="637">
        <v>44218</v>
      </c>
      <c r="K954" s="625" t="s">
        <v>3809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6753</v>
      </c>
      <c r="C955" s="625" t="s">
        <v>3785</v>
      </c>
      <c r="D955" s="635" t="s">
        <v>6343</v>
      </c>
      <c r="E955" s="636">
        <v>470001.08</v>
      </c>
      <c r="F955" s="635" t="s">
        <v>4057</v>
      </c>
      <c r="G955" s="635" t="s">
        <v>64</v>
      </c>
      <c r="H955" s="635" t="s">
        <v>20</v>
      </c>
      <c r="I955" s="635" t="s">
        <v>4058</v>
      </c>
      <c r="J955" s="637">
        <v>44103</v>
      </c>
      <c r="K955" s="625" t="s">
        <v>3805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6691</v>
      </c>
      <c r="C956" s="625" t="s">
        <v>3785</v>
      </c>
      <c r="D956" s="635" t="s">
        <v>6343</v>
      </c>
      <c r="E956" s="636">
        <v>30000</v>
      </c>
      <c r="F956" s="635" t="s">
        <v>6692</v>
      </c>
      <c r="G956" s="635" t="s">
        <v>19</v>
      </c>
      <c r="H956" s="635" t="s">
        <v>49</v>
      </c>
      <c r="I956" s="635" t="s">
        <v>50</v>
      </c>
      <c r="J956" s="637">
        <v>44645</v>
      </c>
      <c r="K956" s="625" t="s">
        <v>3795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6621</v>
      </c>
      <c r="C957" s="625" t="s">
        <v>3785</v>
      </c>
      <c r="D957" s="635" t="s">
        <v>6343</v>
      </c>
      <c r="E957" s="636">
        <v>20000</v>
      </c>
      <c r="F957" s="635" t="s">
        <v>4208</v>
      </c>
      <c r="G957" s="635" t="s">
        <v>19</v>
      </c>
      <c r="H957" s="635" t="s">
        <v>20</v>
      </c>
      <c r="I957" s="635" t="s">
        <v>3073</v>
      </c>
      <c r="J957" s="637">
        <v>44399</v>
      </c>
      <c r="K957" s="625" t="s">
        <v>3795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6665</v>
      </c>
      <c r="C958" s="625" t="s">
        <v>3785</v>
      </c>
      <c r="D958" s="635" t="s">
        <v>6343</v>
      </c>
      <c r="E958" s="636">
        <v>20000</v>
      </c>
      <c r="F958" s="635" t="s">
        <v>1744</v>
      </c>
      <c r="G958" s="635" t="s">
        <v>19</v>
      </c>
      <c r="H958" s="635" t="s">
        <v>20</v>
      </c>
      <c r="I958" s="635" t="s">
        <v>5036</v>
      </c>
      <c r="J958" s="637">
        <v>44594</v>
      </c>
      <c r="K958" s="625" t="s">
        <v>3802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6754</v>
      </c>
      <c r="C959" s="625" t="s">
        <v>3785</v>
      </c>
      <c r="D959" s="635" t="s">
        <v>3111</v>
      </c>
      <c r="E959" s="636">
        <v>9396.31</v>
      </c>
      <c r="F959" s="635" t="s">
        <v>4217</v>
      </c>
      <c r="G959" s="635" t="s">
        <v>19</v>
      </c>
      <c r="H959" s="635" t="s">
        <v>20</v>
      </c>
      <c r="I959" s="635" t="s">
        <v>4218</v>
      </c>
      <c r="J959" s="637">
        <v>44323</v>
      </c>
      <c r="K959" s="625" t="s">
        <v>3802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6755</v>
      </c>
      <c r="C960" s="625" t="s">
        <v>3785</v>
      </c>
      <c r="D960" s="635" t="s">
        <v>6343</v>
      </c>
      <c r="E960" s="636">
        <v>44000</v>
      </c>
      <c r="F960" s="635" t="s">
        <v>1443</v>
      </c>
      <c r="G960" s="635" t="s">
        <v>64</v>
      </c>
      <c r="H960" s="635" t="s">
        <v>20</v>
      </c>
      <c r="I960" s="635">
        <v>4551730</v>
      </c>
      <c r="J960" s="637">
        <v>44138</v>
      </c>
      <c r="K960" s="625" t="s">
        <v>3805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3785</v>
      </c>
      <c r="D961" s="635" t="s">
        <v>6343</v>
      </c>
      <c r="E961" s="636">
        <v>250000</v>
      </c>
      <c r="F961" s="635" t="s">
        <v>4075</v>
      </c>
      <c r="G961" s="635" t="s">
        <v>19</v>
      </c>
      <c r="H961" s="635" t="s">
        <v>49</v>
      </c>
      <c r="I961" s="635" t="s">
        <v>6328</v>
      </c>
      <c r="J961" s="637">
        <v>44130</v>
      </c>
      <c r="K961" s="625" t="s">
        <v>3795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6753</v>
      </c>
      <c r="C962" s="625" t="s">
        <v>3785</v>
      </c>
      <c r="D962" s="635" t="s">
        <v>6343</v>
      </c>
      <c r="E962" s="636">
        <v>823824</v>
      </c>
      <c r="F962" s="635" t="s">
        <v>4057</v>
      </c>
      <c r="G962" s="635" t="s">
        <v>64</v>
      </c>
      <c r="H962" s="635" t="s">
        <v>20</v>
      </c>
      <c r="I962" s="635" t="s">
        <v>4058</v>
      </c>
      <c r="J962" s="637">
        <v>44103</v>
      </c>
      <c r="K962" s="625" t="s">
        <v>3805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6398</v>
      </c>
      <c r="C963" s="625" t="s">
        <v>2922</v>
      </c>
      <c r="D963" s="635" t="s">
        <v>3111</v>
      </c>
      <c r="E963" s="636">
        <v>64448.81</v>
      </c>
      <c r="F963" s="635" t="s">
        <v>3036</v>
      </c>
      <c r="G963" s="635" t="s">
        <v>2924</v>
      </c>
      <c r="H963" s="635" t="s">
        <v>20</v>
      </c>
      <c r="I963" s="635" t="s">
        <v>2925</v>
      </c>
      <c r="J963" s="637">
        <v>43707</v>
      </c>
      <c r="K963" s="625" t="s">
        <v>3809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6756</v>
      </c>
      <c r="C964" s="625" t="s">
        <v>3785</v>
      </c>
      <c r="D964" s="635" t="s">
        <v>6343</v>
      </c>
      <c r="E964" s="636">
        <v>10000</v>
      </c>
      <c r="F964" s="635" t="s">
        <v>6757</v>
      </c>
      <c r="G964" s="635" t="s">
        <v>19</v>
      </c>
      <c r="H964" s="635" t="s">
        <v>49</v>
      </c>
      <c r="I964" s="635" t="s">
        <v>50</v>
      </c>
      <c r="J964" s="637">
        <v>44715</v>
      </c>
      <c r="K964" s="625" t="s">
        <v>3805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6758</v>
      </c>
      <c r="C965" s="625" t="s">
        <v>3785</v>
      </c>
      <c r="D965" s="635" t="s">
        <v>6343</v>
      </c>
      <c r="E965" s="636">
        <v>323000</v>
      </c>
      <c r="F965" s="635" t="s">
        <v>4393</v>
      </c>
      <c r="G965" s="635" t="s">
        <v>19</v>
      </c>
      <c r="H965" s="635" t="s">
        <v>49</v>
      </c>
      <c r="I965" s="635" t="s">
        <v>50</v>
      </c>
      <c r="J965" s="637">
        <v>44694</v>
      </c>
      <c r="K965" s="625" t="s">
        <v>3802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6490</v>
      </c>
      <c r="C966" s="625" t="s">
        <v>3785</v>
      </c>
      <c r="D966" s="635" t="s">
        <v>929</v>
      </c>
      <c r="E966" s="636">
        <v>3147.95</v>
      </c>
      <c r="F966" s="635" t="s">
        <v>1185</v>
      </c>
      <c r="G966" s="635" t="s">
        <v>64</v>
      </c>
      <c r="H966" s="635" t="s">
        <v>20</v>
      </c>
      <c r="I966" s="635" t="s">
        <v>4104</v>
      </c>
      <c r="J966" s="637">
        <v>44145</v>
      </c>
      <c r="K966" s="625" t="s">
        <v>3789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6759</v>
      </c>
      <c r="C967" s="625" t="s">
        <v>3785</v>
      </c>
      <c r="D967" s="635" t="s">
        <v>6343</v>
      </c>
      <c r="E967" s="636">
        <v>35000</v>
      </c>
      <c r="F967" s="635" t="s">
        <v>4100</v>
      </c>
      <c r="G967" s="635" t="s">
        <v>19</v>
      </c>
      <c r="H967" s="635" t="s">
        <v>49</v>
      </c>
      <c r="I967" s="635" t="s">
        <v>5018</v>
      </c>
      <c r="J967" s="637">
        <v>44445</v>
      </c>
      <c r="K967" s="625" t="s">
        <v>3802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6760</v>
      </c>
      <c r="C968" s="625" t="s">
        <v>3785</v>
      </c>
      <c r="D968" s="635" t="s">
        <v>3111</v>
      </c>
      <c r="E968" s="636" t="s">
        <v>6761</v>
      </c>
      <c r="F968" s="635" t="s">
        <v>4063</v>
      </c>
      <c r="G968" s="635" t="s">
        <v>19</v>
      </c>
      <c r="H968" s="635" t="s">
        <v>49</v>
      </c>
      <c r="I968" s="635" t="s">
        <v>329</v>
      </c>
      <c r="J968" s="637">
        <v>44466</v>
      </c>
      <c r="K968" s="625" t="s">
        <v>3809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6762</v>
      </c>
      <c r="C969" s="625" t="s">
        <v>3785</v>
      </c>
      <c r="D969" s="635" t="s">
        <v>6343</v>
      </c>
      <c r="E969" s="636">
        <v>350000</v>
      </c>
      <c r="F969" s="635" t="s">
        <v>1580</v>
      </c>
      <c r="G969" s="635" t="s">
        <v>19</v>
      </c>
      <c r="H969" s="635" t="s">
        <v>49</v>
      </c>
      <c r="I969" s="635" t="s">
        <v>167</v>
      </c>
      <c r="J969" s="637">
        <v>44568</v>
      </c>
      <c r="K969" s="625" t="s">
        <v>4465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6763</v>
      </c>
      <c r="C970" s="625" t="s">
        <v>3785</v>
      </c>
      <c r="D970" s="635" t="s">
        <v>6343</v>
      </c>
      <c r="E970" s="636">
        <v>15000</v>
      </c>
      <c r="F970" s="635" t="s">
        <v>4749</v>
      </c>
      <c r="G970" s="635" t="s">
        <v>19</v>
      </c>
      <c r="H970" s="635" t="s">
        <v>49</v>
      </c>
      <c r="I970" s="635" t="s">
        <v>6328</v>
      </c>
      <c r="J970" s="637">
        <v>44679</v>
      </c>
      <c r="K970" s="625" t="s">
        <v>3795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6764</v>
      </c>
      <c r="C971" s="625" t="s">
        <v>2922</v>
      </c>
      <c r="D971" s="635" t="s">
        <v>3111</v>
      </c>
      <c r="E971" s="636">
        <v>53398.09</v>
      </c>
      <c r="F971" s="635" t="s">
        <v>3545</v>
      </c>
      <c r="G971" s="635" t="s">
        <v>19</v>
      </c>
      <c r="H971" s="635" t="s">
        <v>34</v>
      </c>
      <c r="I971" s="635" t="s">
        <v>263</v>
      </c>
      <c r="J971" s="637">
        <v>44335</v>
      </c>
      <c r="K971" s="625" t="s">
        <v>3795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6765</v>
      </c>
      <c r="C972" s="625" t="s">
        <v>3785</v>
      </c>
      <c r="D972" s="635" t="s">
        <v>3111</v>
      </c>
      <c r="E972" s="636">
        <v>102018.55</v>
      </c>
      <c r="F972" s="635" t="s">
        <v>6766</v>
      </c>
      <c r="G972" s="635" t="s">
        <v>19</v>
      </c>
      <c r="H972" s="635" t="s">
        <v>20</v>
      </c>
      <c r="I972" s="635" t="s">
        <v>200</v>
      </c>
      <c r="J972" s="637">
        <v>44655</v>
      </c>
      <c r="K972" s="625" t="s">
        <v>3795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6414</v>
      </c>
      <c r="C973" s="625" t="s">
        <v>3785</v>
      </c>
      <c r="D973" s="635" t="s">
        <v>6343</v>
      </c>
      <c r="E973" s="636">
        <v>5000</v>
      </c>
      <c r="F973" s="635" t="s">
        <v>4373</v>
      </c>
      <c r="G973" s="635" t="s">
        <v>19</v>
      </c>
      <c r="H973" s="635" t="s">
        <v>49</v>
      </c>
      <c r="I973" s="635" t="s">
        <v>3862</v>
      </c>
      <c r="J973" s="637">
        <v>44263</v>
      </c>
      <c r="K973" s="625" t="s">
        <v>3802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6756</v>
      </c>
      <c r="C974" s="625" t="s">
        <v>3785</v>
      </c>
      <c r="D974" s="635" t="s">
        <v>6343</v>
      </c>
      <c r="E974" s="636">
        <v>10000</v>
      </c>
      <c r="F974" s="635" t="s">
        <v>6757</v>
      </c>
      <c r="G974" s="635" t="s">
        <v>19</v>
      </c>
      <c r="H974" s="635" t="s">
        <v>49</v>
      </c>
      <c r="I974" s="635" t="s">
        <v>50</v>
      </c>
      <c r="J974" s="637">
        <v>44715</v>
      </c>
      <c r="K974" s="625" t="s">
        <v>3805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6756</v>
      </c>
      <c r="C975" s="625" t="s">
        <v>3785</v>
      </c>
      <c r="D975" s="635" t="s">
        <v>6343</v>
      </c>
      <c r="E975" s="636">
        <v>10000</v>
      </c>
      <c r="F975" s="635" t="s">
        <v>6757</v>
      </c>
      <c r="G975" s="635" t="s">
        <v>19</v>
      </c>
      <c r="H975" s="635" t="s">
        <v>49</v>
      </c>
      <c r="I975" s="635" t="s">
        <v>50</v>
      </c>
      <c r="J975" s="637">
        <v>44715</v>
      </c>
      <c r="K975" s="625" t="s">
        <v>3805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6716</v>
      </c>
      <c r="C976" s="625" t="s">
        <v>3785</v>
      </c>
      <c r="D976" s="635" t="s">
        <v>6343</v>
      </c>
      <c r="E976" s="636">
        <v>7141.5</v>
      </c>
      <c r="F976" s="635" t="s">
        <v>3808</v>
      </c>
      <c r="G976" s="635" t="s">
        <v>19</v>
      </c>
      <c r="H976" s="635" t="s">
        <v>49</v>
      </c>
      <c r="I976" s="635" t="s">
        <v>329</v>
      </c>
      <c r="J976" s="637">
        <v>44084</v>
      </c>
      <c r="K976" s="625" t="s">
        <v>3809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6767</v>
      </c>
      <c r="C977" s="625" t="s">
        <v>3785</v>
      </c>
      <c r="D977" s="635" t="s">
        <v>929</v>
      </c>
      <c r="E977" s="636">
        <v>39350.99</v>
      </c>
      <c r="F977" s="635" t="s">
        <v>4400</v>
      </c>
      <c r="G977" s="635" t="s">
        <v>19</v>
      </c>
      <c r="H977" s="635" t="s">
        <v>20</v>
      </c>
      <c r="I977" s="635" t="s">
        <v>200</v>
      </c>
      <c r="J977" s="637">
        <v>44615</v>
      </c>
      <c r="K977" s="625" t="s">
        <v>3802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6741</v>
      </c>
      <c r="C978" s="625" t="s">
        <v>3785</v>
      </c>
      <c r="D978" s="635" t="s">
        <v>929</v>
      </c>
      <c r="E978" s="636">
        <v>10000</v>
      </c>
      <c r="F978" s="635" t="s">
        <v>1888</v>
      </c>
      <c r="G978" s="635" t="s">
        <v>19</v>
      </c>
      <c r="H978" s="635" t="s">
        <v>49</v>
      </c>
      <c r="I978" s="635" t="s">
        <v>329</v>
      </c>
      <c r="J978" s="637">
        <v>44744</v>
      </c>
      <c r="K978" s="625" t="s">
        <v>3789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6741</v>
      </c>
      <c r="C979" s="625" t="s">
        <v>3785</v>
      </c>
      <c r="D979" s="635" t="s">
        <v>6343</v>
      </c>
      <c r="E979" s="636">
        <v>10000</v>
      </c>
      <c r="F979" s="635" t="s">
        <v>1888</v>
      </c>
      <c r="G979" s="635" t="s">
        <v>19</v>
      </c>
      <c r="H979" s="635" t="s">
        <v>49</v>
      </c>
      <c r="I979" s="635" t="s">
        <v>329</v>
      </c>
      <c r="J979" s="637" t="s">
        <v>6768</v>
      </c>
      <c r="K979" s="625" t="s">
        <v>3978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6769</v>
      </c>
      <c r="C980" s="625" t="s">
        <v>3785</v>
      </c>
      <c r="D980" s="635" t="s">
        <v>6343</v>
      </c>
      <c r="E980" s="636">
        <v>15000</v>
      </c>
      <c r="F980" s="635" t="s">
        <v>4184</v>
      </c>
      <c r="G980" s="635" t="s">
        <v>19</v>
      </c>
      <c r="H980" s="635" t="s">
        <v>20</v>
      </c>
      <c r="I980" s="635" t="s">
        <v>801</v>
      </c>
      <c r="J980" s="637">
        <v>44462</v>
      </c>
      <c r="K980" s="625" t="s">
        <v>3789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6654</v>
      </c>
      <c r="C981" s="625" t="s">
        <v>3785</v>
      </c>
      <c r="D981" s="635" t="s">
        <v>6343</v>
      </c>
      <c r="E981" s="636">
        <v>27000</v>
      </c>
      <c r="F981" s="635" t="s">
        <v>3951</v>
      </c>
      <c r="G981" s="635" t="s">
        <v>19</v>
      </c>
      <c r="H981" s="635" t="s">
        <v>20</v>
      </c>
      <c r="I981" s="635" t="s">
        <v>3952</v>
      </c>
      <c r="J981" s="637">
        <v>44061</v>
      </c>
      <c r="K981" s="625" t="s">
        <v>3795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6442</v>
      </c>
      <c r="C982" s="625" t="s">
        <v>3785</v>
      </c>
      <c r="D982" s="635" t="s">
        <v>6343</v>
      </c>
      <c r="E982" s="636">
        <v>120000</v>
      </c>
      <c r="F982" s="635" t="s">
        <v>5390</v>
      </c>
      <c r="G982" s="635" t="s">
        <v>64</v>
      </c>
      <c r="H982" s="635" t="s">
        <v>20</v>
      </c>
      <c r="I982" s="635" t="s">
        <v>73</v>
      </c>
      <c r="J982" s="637">
        <v>44134</v>
      </c>
      <c r="K982" s="625" t="s">
        <v>3789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6756</v>
      </c>
      <c r="C983" s="625" t="s">
        <v>3785</v>
      </c>
      <c r="D983" s="635" t="s">
        <v>6343</v>
      </c>
      <c r="E983" s="636">
        <v>10000</v>
      </c>
      <c r="F983" s="635" t="s">
        <v>6757</v>
      </c>
      <c r="G983" s="635" t="s">
        <v>19</v>
      </c>
      <c r="H983" s="635" t="s">
        <v>49</v>
      </c>
      <c r="I983" s="635" t="s">
        <v>50</v>
      </c>
      <c r="J983" s="637">
        <v>44715</v>
      </c>
      <c r="K983" s="625" t="s">
        <v>3805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6770</v>
      </c>
      <c r="C984" s="625" t="s">
        <v>3785</v>
      </c>
      <c r="D984" s="635" t="s">
        <v>3111</v>
      </c>
      <c r="E984" s="636">
        <v>82162.42</v>
      </c>
      <c r="F984" s="635" t="s">
        <v>4342</v>
      </c>
      <c r="G984" s="635" t="s">
        <v>19</v>
      </c>
      <c r="H984" s="635" t="s">
        <v>20</v>
      </c>
      <c r="I984" s="635" t="s">
        <v>4343</v>
      </c>
      <c r="J984" s="637">
        <v>44623</v>
      </c>
      <c r="K984" s="625" t="s">
        <v>3802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6771</v>
      </c>
      <c r="C985" s="625" t="s">
        <v>3785</v>
      </c>
      <c r="D985" s="635" t="s">
        <v>3111</v>
      </c>
      <c r="E985" s="636">
        <v>545597.31000000006</v>
      </c>
      <c r="F985" s="635" t="s">
        <v>4985</v>
      </c>
      <c r="G985" s="635" t="s">
        <v>19</v>
      </c>
      <c r="H985" s="635" t="s">
        <v>20</v>
      </c>
      <c r="I985" s="635" t="s">
        <v>4343</v>
      </c>
      <c r="J985" s="637">
        <v>44434</v>
      </c>
      <c r="K985" s="625" t="s">
        <v>3802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6674</v>
      </c>
      <c r="C986" s="625" t="s">
        <v>3785</v>
      </c>
      <c r="D986" s="635" t="s">
        <v>6343</v>
      </c>
      <c r="E986" s="636">
        <v>100000</v>
      </c>
      <c r="F986" s="635" t="s">
        <v>3839</v>
      </c>
      <c r="G986" s="635" t="s">
        <v>19</v>
      </c>
      <c r="H986" s="635" t="s">
        <v>49</v>
      </c>
      <c r="I986" s="635" t="s">
        <v>50</v>
      </c>
      <c r="J986" s="637">
        <v>44609</v>
      </c>
      <c r="K986" s="625" t="s">
        <v>3805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6772</v>
      </c>
      <c r="C987" s="625" t="s">
        <v>3785</v>
      </c>
      <c r="D987" s="635" t="s">
        <v>3111</v>
      </c>
      <c r="E987" s="636">
        <v>674420.41</v>
      </c>
      <c r="F987" s="635" t="s">
        <v>6773</v>
      </c>
      <c r="G987" s="635" t="s">
        <v>19</v>
      </c>
      <c r="H987" s="635" t="s">
        <v>20</v>
      </c>
      <c r="I987" s="635" t="s">
        <v>4343</v>
      </c>
      <c r="J987" s="637">
        <v>44370</v>
      </c>
      <c r="K987" s="625" t="s">
        <v>3802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6774</v>
      </c>
      <c r="C988" s="625" t="s">
        <v>3785</v>
      </c>
      <c r="D988" s="635" t="s">
        <v>929</v>
      </c>
      <c r="E988" s="636">
        <v>152231.41</v>
      </c>
      <c r="F988" s="635" t="s">
        <v>4322</v>
      </c>
      <c r="G988" s="635" t="s">
        <v>19</v>
      </c>
      <c r="H988" s="635" t="s">
        <v>49</v>
      </c>
      <c r="I988" s="635" t="s">
        <v>329</v>
      </c>
      <c r="J988" s="637">
        <v>44251</v>
      </c>
      <c r="K988" s="625" t="s">
        <v>3809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6678</v>
      </c>
      <c r="C989" s="625" t="s">
        <v>3785</v>
      </c>
      <c r="D989" s="635" t="s">
        <v>6343</v>
      </c>
      <c r="E989" s="636">
        <v>10000</v>
      </c>
      <c r="F989" s="635" t="s">
        <v>4491</v>
      </c>
      <c r="G989" s="635" t="s">
        <v>19</v>
      </c>
      <c r="H989" s="635" t="s">
        <v>49</v>
      </c>
      <c r="I989" s="635" t="s">
        <v>50</v>
      </c>
      <c r="J989" s="637">
        <v>44615</v>
      </c>
      <c r="K989" s="625" t="s">
        <v>3795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6775</v>
      </c>
      <c r="C990" s="625" t="s">
        <v>3785</v>
      </c>
      <c r="D990" s="635" t="s">
        <v>6343</v>
      </c>
      <c r="E990" s="636">
        <v>20000</v>
      </c>
      <c r="F990" s="635" t="s">
        <v>6776</v>
      </c>
      <c r="G990" s="635" t="s">
        <v>19</v>
      </c>
      <c r="H990" s="635" t="s">
        <v>20</v>
      </c>
      <c r="I990" s="635" t="s">
        <v>801</v>
      </c>
      <c r="J990" s="637">
        <v>44460</v>
      </c>
      <c r="K990" s="625" t="s">
        <v>3802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6777</v>
      </c>
      <c r="C991" s="625" t="s">
        <v>3785</v>
      </c>
      <c r="D991" s="635" t="s">
        <v>6343</v>
      </c>
      <c r="E991" s="636">
        <v>3000</v>
      </c>
      <c r="F991" s="635" t="s">
        <v>4723</v>
      </c>
      <c r="G991" s="635" t="s">
        <v>19</v>
      </c>
      <c r="H991" s="635" t="s">
        <v>20</v>
      </c>
      <c r="I991" s="635" t="s">
        <v>3073</v>
      </c>
      <c r="J991" s="637">
        <v>44393</v>
      </c>
      <c r="K991" s="625" t="s">
        <v>3789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6778</v>
      </c>
      <c r="C992" s="625" t="s">
        <v>3785</v>
      </c>
      <c r="D992" s="635" t="s">
        <v>6343</v>
      </c>
      <c r="E992" s="636">
        <v>5000</v>
      </c>
      <c r="F992" s="635" t="s">
        <v>250</v>
      </c>
      <c r="G992" s="635" t="s">
        <v>19</v>
      </c>
      <c r="H992" s="635" t="s">
        <v>20</v>
      </c>
      <c r="I992" s="635" t="s">
        <v>3160</v>
      </c>
      <c r="J992" s="637">
        <v>44335</v>
      </c>
      <c r="K992" s="625" t="s">
        <v>3842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6779</v>
      </c>
      <c r="C993" s="625" t="s">
        <v>3785</v>
      </c>
      <c r="D993" s="635" t="s">
        <v>6343</v>
      </c>
      <c r="E993" s="636">
        <v>18000</v>
      </c>
      <c r="F993" s="635" t="s">
        <v>4297</v>
      </c>
      <c r="G993" s="635" t="s">
        <v>19</v>
      </c>
      <c r="H993" s="635" t="s">
        <v>49</v>
      </c>
      <c r="I993" s="635" t="s">
        <v>4134</v>
      </c>
      <c r="J993" s="637">
        <v>44503</v>
      </c>
      <c r="K993" s="625" t="s">
        <v>3842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6780</v>
      </c>
      <c r="C994" s="625" t="s">
        <v>3785</v>
      </c>
      <c r="D994" s="635" t="s">
        <v>3111</v>
      </c>
      <c r="E994" s="636">
        <v>101231.24</v>
      </c>
      <c r="F994" s="635" t="s">
        <v>4233</v>
      </c>
      <c r="G994" s="635" t="s">
        <v>19</v>
      </c>
      <c r="H994" s="635" t="s">
        <v>49</v>
      </c>
      <c r="I994" s="635" t="s">
        <v>4134</v>
      </c>
      <c r="J994" s="637">
        <v>44462</v>
      </c>
      <c r="K994" s="625" t="s">
        <v>3795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3630</v>
      </c>
      <c r="C995" s="625" t="s">
        <v>3607</v>
      </c>
      <c r="D995" s="635" t="s">
        <v>6343</v>
      </c>
      <c r="E995" s="636">
        <v>8500</v>
      </c>
      <c r="F995" s="635" t="s">
        <v>3629</v>
      </c>
      <c r="G995" s="635" t="s">
        <v>19</v>
      </c>
      <c r="H995" s="635" t="s">
        <v>20</v>
      </c>
      <c r="I995" s="635" t="s">
        <v>6246</v>
      </c>
      <c r="J995" s="637">
        <v>44062</v>
      </c>
      <c r="K995" s="625" t="s">
        <v>3795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6691</v>
      </c>
      <c r="C996" s="625" t="s">
        <v>3785</v>
      </c>
      <c r="D996" s="635" t="s">
        <v>6343</v>
      </c>
      <c r="E996" s="636">
        <v>90000</v>
      </c>
      <c r="F996" s="635" t="s">
        <v>6692</v>
      </c>
      <c r="G996" s="635" t="s">
        <v>19</v>
      </c>
      <c r="H996" s="635" t="s">
        <v>49</v>
      </c>
      <c r="I996" s="635" t="s">
        <v>50</v>
      </c>
      <c r="J996" s="637">
        <v>44645</v>
      </c>
      <c r="K996" s="625" t="s">
        <v>3795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6781</v>
      </c>
      <c r="C997" s="625" t="s">
        <v>3785</v>
      </c>
      <c r="D997" s="635" t="s">
        <v>3111</v>
      </c>
      <c r="E997" s="636">
        <v>5000</v>
      </c>
      <c r="F997" s="635" t="s">
        <v>4905</v>
      </c>
      <c r="G997" s="635" t="s">
        <v>19</v>
      </c>
      <c r="H997" s="635" t="s">
        <v>49</v>
      </c>
      <c r="I997" s="635" t="s">
        <v>329</v>
      </c>
      <c r="J997" s="637">
        <v>44619</v>
      </c>
      <c r="K997" s="625" t="s">
        <v>3809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6782</v>
      </c>
      <c r="C998" s="639" t="s">
        <v>3785</v>
      </c>
      <c r="D998" s="626" t="s">
        <v>6343</v>
      </c>
      <c r="E998" s="640">
        <v>55000</v>
      </c>
      <c r="F998" s="626" t="s">
        <v>2142</v>
      </c>
      <c r="G998" s="628" t="s">
        <v>19</v>
      </c>
      <c r="H998" s="628" t="s">
        <v>49</v>
      </c>
      <c r="I998" s="628" t="s">
        <v>50</v>
      </c>
      <c r="J998" s="628">
        <v>44613</v>
      </c>
      <c r="K998" s="628" t="s">
        <v>4016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6783</v>
      </c>
      <c r="C999" s="639" t="s">
        <v>3785</v>
      </c>
      <c r="D999" s="626" t="s">
        <v>6343</v>
      </c>
      <c r="E999" s="640">
        <v>10000</v>
      </c>
      <c r="F999" s="626" t="s">
        <v>6784</v>
      </c>
      <c r="G999" s="628" t="s">
        <v>19</v>
      </c>
      <c r="H999" s="628" t="s">
        <v>49</v>
      </c>
      <c r="I999" s="628" t="s">
        <v>329</v>
      </c>
      <c r="J999" s="628">
        <v>44824</v>
      </c>
      <c r="K999" s="628" t="s">
        <v>3802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6414</v>
      </c>
      <c r="C1000" s="625" t="s">
        <v>3785</v>
      </c>
      <c r="D1000" s="635" t="s">
        <v>6343</v>
      </c>
      <c r="E1000" s="636">
        <v>25000</v>
      </c>
      <c r="F1000" s="635" t="s">
        <v>4373</v>
      </c>
      <c r="G1000" s="635" t="s">
        <v>64</v>
      </c>
      <c r="H1000" s="635" t="s">
        <v>20</v>
      </c>
      <c r="I1000" s="635" t="s">
        <v>3862</v>
      </c>
      <c r="J1000" s="637">
        <v>44263</v>
      </c>
      <c r="K1000" s="625" t="s">
        <v>3795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6785</v>
      </c>
      <c r="C1001" s="625" t="s">
        <v>3785</v>
      </c>
      <c r="D1001" s="635" t="s">
        <v>3111</v>
      </c>
      <c r="E1001" s="636">
        <v>120608.02</v>
      </c>
      <c r="F1001" s="635" t="s">
        <v>6786</v>
      </c>
      <c r="G1001" s="635" t="s">
        <v>19</v>
      </c>
      <c r="H1001" s="635" t="s">
        <v>20</v>
      </c>
      <c r="I1001" s="635" t="s">
        <v>4343</v>
      </c>
      <c r="J1001" s="637">
        <v>44623</v>
      </c>
      <c r="K1001" s="625" t="s">
        <v>3802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6787</v>
      </c>
      <c r="C1002" s="625" t="s">
        <v>3785</v>
      </c>
      <c r="D1002" s="635" t="s">
        <v>3111</v>
      </c>
      <c r="E1002" s="636">
        <v>181532.44</v>
      </c>
      <c r="F1002" s="635" t="s">
        <v>4795</v>
      </c>
      <c r="G1002" s="635" t="s">
        <v>19</v>
      </c>
      <c r="H1002" s="635" t="s">
        <v>49</v>
      </c>
      <c r="I1002" s="635" t="s">
        <v>4796</v>
      </c>
      <c r="J1002" s="637">
        <v>44376</v>
      </c>
      <c r="K1002" s="625" t="s">
        <v>3809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6720</v>
      </c>
      <c r="C1003" s="625" t="s">
        <v>3785</v>
      </c>
      <c r="D1003" s="635" t="s">
        <v>6343</v>
      </c>
      <c r="E1003" s="636">
        <v>200000</v>
      </c>
      <c r="F1003" s="635" t="s">
        <v>6721</v>
      </c>
      <c r="G1003" s="635" t="s">
        <v>19</v>
      </c>
      <c r="H1003" s="635" t="s">
        <v>49</v>
      </c>
      <c r="I1003" s="635" t="s">
        <v>6328</v>
      </c>
      <c r="J1003" s="637">
        <v>44454</v>
      </c>
      <c r="K1003" s="625" t="s">
        <v>3795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6788</v>
      </c>
      <c r="C1004" s="625" t="s">
        <v>3785</v>
      </c>
      <c r="D1004" s="635" t="s">
        <v>6343</v>
      </c>
      <c r="E1004" s="636">
        <v>25000</v>
      </c>
      <c r="F1004" s="635" t="s">
        <v>4935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3842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6774</v>
      </c>
      <c r="C1005" s="625" t="s">
        <v>3785</v>
      </c>
      <c r="D1005" s="635" t="s">
        <v>3111</v>
      </c>
      <c r="E1005" s="636">
        <v>1473.07</v>
      </c>
      <c r="F1005" s="635" t="s">
        <v>4322</v>
      </c>
      <c r="G1005" s="635" t="s">
        <v>19</v>
      </c>
      <c r="H1005" s="635" t="s">
        <v>49</v>
      </c>
      <c r="I1005" s="635" t="s">
        <v>329</v>
      </c>
      <c r="J1005" s="637">
        <v>44251</v>
      </c>
      <c r="K1005" s="625" t="s">
        <v>3809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6730</v>
      </c>
      <c r="C1006" s="625" t="s">
        <v>2922</v>
      </c>
      <c r="D1006" s="635" t="s">
        <v>3111</v>
      </c>
      <c r="E1006" s="636">
        <v>74385.52</v>
      </c>
      <c r="F1006" s="635" t="s">
        <v>3326</v>
      </c>
      <c r="G1006" s="635" t="s">
        <v>19</v>
      </c>
      <c r="H1006" s="635" t="s">
        <v>34</v>
      </c>
      <c r="I1006" s="635" t="s">
        <v>2972</v>
      </c>
      <c r="J1006" s="637">
        <v>44568</v>
      </c>
      <c r="K1006" s="625" t="s">
        <v>3802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6789</v>
      </c>
      <c r="C1007" s="625" t="s">
        <v>3785</v>
      </c>
      <c r="D1007" s="635" t="s">
        <v>6343</v>
      </c>
      <c r="E1007" s="636">
        <v>7000</v>
      </c>
      <c r="F1007" s="635" t="s">
        <v>6790</v>
      </c>
      <c r="G1007" s="635" t="s">
        <v>19</v>
      </c>
      <c r="H1007" s="635" t="s">
        <v>49</v>
      </c>
      <c r="I1007" s="635" t="s">
        <v>50</v>
      </c>
      <c r="J1007" s="637">
        <v>44673</v>
      </c>
      <c r="K1007" s="625" t="s">
        <v>3805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6791</v>
      </c>
      <c r="C1008" s="625" t="s">
        <v>3785</v>
      </c>
      <c r="D1008" s="635" t="s">
        <v>3111</v>
      </c>
      <c r="E1008" s="636">
        <v>157156.82</v>
      </c>
      <c r="F1008" s="635" t="s">
        <v>6792</v>
      </c>
      <c r="G1008" s="635" t="s">
        <v>19</v>
      </c>
      <c r="H1008" s="635" t="s">
        <v>20</v>
      </c>
      <c r="I1008" s="635" t="s">
        <v>943</v>
      </c>
      <c r="J1008" s="637">
        <v>44277</v>
      </c>
      <c r="K1008" s="625" t="s">
        <v>3805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6793</v>
      </c>
      <c r="C1009" s="625" t="s">
        <v>2922</v>
      </c>
      <c r="D1009" s="635" t="s">
        <v>3111</v>
      </c>
      <c r="E1009" s="636">
        <v>101893.24</v>
      </c>
      <c r="F1009" s="635" t="s">
        <v>3126</v>
      </c>
      <c r="G1009" s="635" t="s">
        <v>19</v>
      </c>
      <c r="H1009" s="635" t="s">
        <v>34</v>
      </c>
      <c r="I1009" s="635" t="s">
        <v>35</v>
      </c>
      <c r="J1009" s="637">
        <v>44365</v>
      </c>
      <c r="K1009" s="625" t="s">
        <v>3795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6634</v>
      </c>
      <c r="C1010" s="625" t="s">
        <v>3785</v>
      </c>
      <c r="D1010" s="635" t="s">
        <v>6343</v>
      </c>
      <c r="E1010" s="636">
        <v>5500</v>
      </c>
      <c r="F1010" s="635" t="s">
        <v>2455</v>
      </c>
      <c r="G1010" s="635" t="s">
        <v>19</v>
      </c>
      <c r="H1010" s="635" t="s">
        <v>20</v>
      </c>
      <c r="I1010" s="635" t="s">
        <v>3073</v>
      </c>
      <c r="J1010" s="637">
        <v>44293</v>
      </c>
      <c r="K1010" s="625" t="s">
        <v>3789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6794</v>
      </c>
      <c r="C1011" s="625" t="s">
        <v>2922</v>
      </c>
      <c r="D1011" s="635" t="s">
        <v>3111</v>
      </c>
      <c r="E1011" s="636">
        <v>111338.29</v>
      </c>
      <c r="F1011" s="635" t="s">
        <v>3309</v>
      </c>
      <c r="G1011" s="635" t="s">
        <v>19</v>
      </c>
      <c r="H1011" s="635" t="s">
        <v>34</v>
      </c>
      <c r="I1011" s="635" t="s">
        <v>263</v>
      </c>
      <c r="J1011" s="637">
        <v>44600</v>
      </c>
      <c r="K1011" s="625" t="s">
        <v>3805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6795</v>
      </c>
      <c r="C1012" s="625" t="s">
        <v>3785</v>
      </c>
      <c r="D1012" s="635" t="s">
        <v>3111</v>
      </c>
      <c r="E1012" s="636" t="s">
        <v>6796</v>
      </c>
      <c r="F1012" s="635" t="s">
        <v>4450</v>
      </c>
      <c r="G1012" s="635" t="s">
        <v>64</v>
      </c>
      <c r="H1012" s="635" t="s">
        <v>20</v>
      </c>
      <c r="I1012" s="635" t="s">
        <v>4451</v>
      </c>
      <c r="J1012" s="637">
        <v>44211</v>
      </c>
      <c r="K1012" s="625" t="s">
        <v>3809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6665</v>
      </c>
      <c r="C1013" s="625" t="s">
        <v>3785</v>
      </c>
      <c r="D1013" s="635" t="s">
        <v>6343</v>
      </c>
      <c r="E1013" s="636">
        <v>30000</v>
      </c>
      <c r="F1013" s="635" t="s">
        <v>1744</v>
      </c>
      <c r="G1013" s="635" t="s">
        <v>19</v>
      </c>
      <c r="H1013" s="635" t="s">
        <v>20</v>
      </c>
      <c r="I1013" s="635" t="s">
        <v>5036</v>
      </c>
      <c r="J1013" s="637">
        <v>44594</v>
      </c>
      <c r="K1013" s="625" t="s">
        <v>3802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6720</v>
      </c>
      <c r="C1014" s="405" t="s">
        <v>3785</v>
      </c>
      <c r="D1014" s="563" t="s">
        <v>6343</v>
      </c>
      <c r="E1014" s="586">
        <v>125000</v>
      </c>
      <c r="F1014" s="563" t="s">
        <v>6721</v>
      </c>
      <c r="G1014" s="573" t="s">
        <v>19</v>
      </c>
      <c r="H1014" s="573" t="s">
        <v>49</v>
      </c>
      <c r="I1014" s="573" t="s">
        <v>6328</v>
      </c>
      <c r="J1014" s="573">
        <v>44454</v>
      </c>
      <c r="K1014" s="573" t="s">
        <v>3795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6797</v>
      </c>
      <c r="C1015" s="405" t="s">
        <v>3785</v>
      </c>
      <c r="D1015" s="563" t="s">
        <v>3111</v>
      </c>
      <c r="E1015" s="586">
        <v>444418.17</v>
      </c>
      <c r="F1015" s="563" t="s">
        <v>5125</v>
      </c>
      <c r="G1015" s="573" t="s">
        <v>19</v>
      </c>
      <c r="H1015" s="573" t="s">
        <v>49</v>
      </c>
      <c r="I1015" s="573" t="s">
        <v>4134</v>
      </c>
      <c r="J1015" s="573">
        <v>44421</v>
      </c>
      <c r="K1015" s="573" t="s">
        <v>3802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6717</v>
      </c>
      <c r="C1016" s="532" t="s">
        <v>3785</v>
      </c>
      <c r="D1016" s="598" t="s">
        <v>6343</v>
      </c>
      <c r="E1016" s="599">
        <v>10000</v>
      </c>
      <c r="F1016" s="598" t="s">
        <v>6798</v>
      </c>
      <c r="G1016" s="598" t="s">
        <v>19</v>
      </c>
      <c r="H1016" s="598" t="s">
        <v>49</v>
      </c>
      <c r="I1016" s="598" t="s">
        <v>167</v>
      </c>
      <c r="J1016" s="597">
        <v>44645</v>
      </c>
      <c r="K1016" s="532" t="s">
        <v>3802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6799</v>
      </c>
      <c r="C1017" s="532" t="s">
        <v>3785</v>
      </c>
      <c r="D1017" s="598" t="s">
        <v>3111</v>
      </c>
      <c r="E1017" s="599">
        <v>608381.09</v>
      </c>
      <c r="F1017" s="598" t="s">
        <v>4824</v>
      </c>
      <c r="G1017" s="598" t="s">
        <v>19</v>
      </c>
      <c r="H1017" s="598" t="s">
        <v>20</v>
      </c>
      <c r="I1017" s="598" t="s">
        <v>3683</v>
      </c>
      <c r="J1017" s="597">
        <v>44341</v>
      </c>
      <c r="K1017" s="532" t="s">
        <v>4825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6755</v>
      </c>
      <c r="C1018" s="532" t="s">
        <v>3785</v>
      </c>
      <c r="D1018" s="598" t="s">
        <v>6343</v>
      </c>
      <c r="E1018" s="599">
        <v>5000</v>
      </c>
      <c r="F1018" s="598" t="s">
        <v>1443</v>
      </c>
      <c r="G1018" s="598" t="s">
        <v>64</v>
      </c>
      <c r="H1018" s="598" t="s">
        <v>20</v>
      </c>
      <c r="I1018" s="598" t="s">
        <v>3634</v>
      </c>
      <c r="J1018" s="597">
        <v>44138</v>
      </c>
      <c r="K1018" s="532" t="s">
        <v>3805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6717</v>
      </c>
      <c r="C1019" s="532" t="s">
        <v>3785</v>
      </c>
      <c r="D1019" s="598" t="s">
        <v>6343</v>
      </c>
      <c r="E1019" s="599">
        <v>5000</v>
      </c>
      <c r="F1019" s="598" t="s">
        <v>6798</v>
      </c>
      <c r="G1019" s="598" t="s">
        <v>19</v>
      </c>
      <c r="H1019" s="598" t="s">
        <v>49</v>
      </c>
      <c r="I1019" s="598" t="s">
        <v>167</v>
      </c>
      <c r="J1019" s="597">
        <v>44645</v>
      </c>
      <c r="K1019" s="532" t="s">
        <v>3802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6654</v>
      </c>
      <c r="C1020" s="532" t="s">
        <v>3785</v>
      </c>
      <c r="D1020" s="598" t="s">
        <v>6343</v>
      </c>
      <c r="E1020" s="599">
        <v>25000</v>
      </c>
      <c r="F1020" s="598" t="s">
        <v>3951</v>
      </c>
      <c r="G1020" s="598" t="s">
        <v>19</v>
      </c>
      <c r="H1020" s="598" t="s">
        <v>20</v>
      </c>
      <c r="I1020" s="598" t="s">
        <v>3952</v>
      </c>
      <c r="J1020" s="597">
        <v>44061</v>
      </c>
      <c r="K1020" s="532" t="s">
        <v>3795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6800</v>
      </c>
      <c r="C1021" s="405" t="s">
        <v>3785</v>
      </c>
      <c r="D1021" s="563" t="s">
        <v>3111</v>
      </c>
      <c r="E1021" s="586">
        <v>835364.29</v>
      </c>
      <c r="F1021" s="563" t="s">
        <v>4112</v>
      </c>
      <c r="G1021" s="573" t="s">
        <v>19</v>
      </c>
      <c r="H1021" s="573" t="s">
        <v>49</v>
      </c>
      <c r="I1021" s="573" t="s">
        <v>50</v>
      </c>
      <c r="J1021" s="573">
        <v>44648</v>
      </c>
      <c r="K1021" s="573" t="s">
        <v>3795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6801</v>
      </c>
      <c r="C1022" s="405" t="s">
        <v>3785</v>
      </c>
      <c r="D1022" s="563" t="s">
        <v>3111</v>
      </c>
      <c r="E1022" s="586">
        <v>1652454.72</v>
      </c>
      <c r="F1022" s="563" t="s">
        <v>4112</v>
      </c>
      <c r="G1022" s="573" t="s">
        <v>19</v>
      </c>
      <c r="H1022" s="573" t="s">
        <v>49</v>
      </c>
      <c r="I1022" s="573" t="s">
        <v>50</v>
      </c>
      <c r="J1022" s="573">
        <v>44648</v>
      </c>
      <c r="K1022" s="573" t="s">
        <v>3795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6802</v>
      </c>
      <c r="C1023" s="405" t="s">
        <v>3785</v>
      </c>
      <c r="D1023" s="563" t="s">
        <v>6343</v>
      </c>
      <c r="E1023" s="586">
        <v>10000</v>
      </c>
      <c r="F1023" s="563" t="s">
        <v>4699</v>
      </c>
      <c r="G1023" s="573" t="s">
        <v>19</v>
      </c>
      <c r="H1023" s="573" t="s">
        <v>49</v>
      </c>
      <c r="I1023" s="573" t="s">
        <v>6803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6804</v>
      </c>
      <c r="C1024" s="405" t="s">
        <v>3785</v>
      </c>
      <c r="D1024" s="563" t="s">
        <v>3111</v>
      </c>
      <c r="E1024" s="586">
        <v>352012.79</v>
      </c>
      <c r="F1024" s="563" t="s">
        <v>4116</v>
      </c>
      <c r="G1024" s="573" t="s">
        <v>64</v>
      </c>
      <c r="H1024" s="573" t="s">
        <v>20</v>
      </c>
      <c r="I1024" s="573" t="s">
        <v>4067</v>
      </c>
      <c r="J1024" s="573">
        <v>44186</v>
      </c>
      <c r="K1024" s="573" t="s">
        <v>3805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6805</v>
      </c>
      <c r="C1025" s="405" t="s">
        <v>3785</v>
      </c>
      <c r="D1025" s="563" t="s">
        <v>3111</v>
      </c>
      <c r="E1025" s="586">
        <v>130273.59</v>
      </c>
      <c r="F1025" s="563" t="s">
        <v>4289</v>
      </c>
      <c r="G1025" s="573" t="s">
        <v>64</v>
      </c>
      <c r="H1025" s="573" t="s">
        <v>20</v>
      </c>
      <c r="I1025" s="573" t="s">
        <v>3634</v>
      </c>
      <c r="J1025" s="573">
        <v>44211</v>
      </c>
      <c r="K1025" s="573" t="s">
        <v>3795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6806</v>
      </c>
      <c r="C1026" s="405" t="s">
        <v>3785</v>
      </c>
      <c r="D1026" s="563" t="s">
        <v>6343</v>
      </c>
      <c r="E1026" s="586">
        <v>10000</v>
      </c>
      <c r="F1026" s="563" t="s">
        <v>4083</v>
      </c>
      <c r="G1026" s="573" t="s">
        <v>19</v>
      </c>
      <c r="H1026" s="573" t="s">
        <v>49</v>
      </c>
      <c r="I1026" s="573" t="s">
        <v>50</v>
      </c>
      <c r="J1026" s="573">
        <v>44762</v>
      </c>
      <c r="K1026" s="573" t="s">
        <v>3805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6468</v>
      </c>
      <c r="C1027" s="405" t="s">
        <v>3785</v>
      </c>
      <c r="D1027" s="563" t="s">
        <v>3111</v>
      </c>
      <c r="E1027" s="586">
        <v>41167.949999999997</v>
      </c>
      <c r="F1027" s="563" t="s">
        <v>4030</v>
      </c>
      <c r="G1027" s="573" t="s">
        <v>64</v>
      </c>
      <c r="H1027" s="573" t="s">
        <v>20</v>
      </c>
      <c r="I1027" s="573" t="s">
        <v>3634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6806</v>
      </c>
      <c r="C1028" s="405" t="s">
        <v>3785</v>
      </c>
      <c r="D1028" s="563" t="s">
        <v>6343</v>
      </c>
      <c r="E1028" s="586">
        <v>10000</v>
      </c>
      <c r="F1028" s="563" t="s">
        <v>4083</v>
      </c>
      <c r="G1028" s="573" t="s">
        <v>19</v>
      </c>
      <c r="H1028" s="573" t="s">
        <v>49</v>
      </c>
      <c r="I1028" s="573" t="s">
        <v>50</v>
      </c>
      <c r="J1028" s="573">
        <v>44762</v>
      </c>
      <c r="K1028" s="573" t="s">
        <v>3805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6807</v>
      </c>
      <c r="C1029" s="405" t="s">
        <v>3785</v>
      </c>
      <c r="D1029" s="563" t="s">
        <v>6343</v>
      </c>
      <c r="E1029" s="586">
        <v>4000</v>
      </c>
      <c r="F1029" s="563" t="s">
        <v>4050</v>
      </c>
      <c r="G1029" s="573" t="s">
        <v>19</v>
      </c>
      <c r="H1029" s="573" t="s">
        <v>49</v>
      </c>
      <c r="I1029" s="573" t="s">
        <v>329</v>
      </c>
      <c r="J1029" s="573">
        <v>44497</v>
      </c>
      <c r="K1029" s="573" t="s">
        <v>3805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6808</v>
      </c>
      <c r="C1030" s="405" t="s">
        <v>3785</v>
      </c>
      <c r="D1030" s="563" t="s">
        <v>3111</v>
      </c>
      <c r="E1030" s="586">
        <v>160322.21</v>
      </c>
      <c r="F1030" s="563" t="s">
        <v>4777</v>
      </c>
      <c r="G1030" s="573" t="s">
        <v>19</v>
      </c>
      <c r="H1030" s="573" t="s">
        <v>49</v>
      </c>
      <c r="I1030" s="573" t="s">
        <v>4134</v>
      </c>
      <c r="J1030" s="573">
        <v>44487</v>
      </c>
      <c r="K1030" s="573" t="s">
        <v>3795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6809</v>
      </c>
      <c r="C1031" s="405" t="s">
        <v>3785</v>
      </c>
      <c r="D1031" s="563" t="s">
        <v>6343</v>
      </c>
      <c r="E1031" s="586">
        <v>96000</v>
      </c>
      <c r="F1031" s="563" t="s">
        <v>4856</v>
      </c>
      <c r="G1031" s="573" t="s">
        <v>19</v>
      </c>
      <c r="H1031" s="573" t="s">
        <v>49</v>
      </c>
      <c r="I1031" s="573" t="s">
        <v>278</v>
      </c>
      <c r="J1031" s="573">
        <v>44698</v>
      </c>
      <c r="K1031" s="573" t="s">
        <v>3809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6810</v>
      </c>
      <c r="C1032" s="405" t="s">
        <v>3785</v>
      </c>
      <c r="D1032" s="563" t="s">
        <v>3111</v>
      </c>
      <c r="E1032" s="586">
        <v>217697.33</v>
      </c>
      <c r="F1032" s="563" t="s">
        <v>5336</v>
      </c>
      <c r="G1032" s="573" t="s">
        <v>19</v>
      </c>
      <c r="H1032" s="573" t="s">
        <v>49</v>
      </c>
      <c r="I1032" s="573" t="s">
        <v>4134</v>
      </c>
      <c r="J1032" s="573">
        <v>44426</v>
      </c>
      <c r="K1032" s="573" t="s">
        <v>3805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6811</v>
      </c>
      <c r="C1033" s="405" t="s">
        <v>2922</v>
      </c>
      <c r="D1033" s="563" t="s">
        <v>3111</v>
      </c>
      <c r="E1033" s="586">
        <v>865757.17</v>
      </c>
      <c r="F1033" s="563" t="s">
        <v>3002</v>
      </c>
      <c r="G1033" s="573" t="s">
        <v>19</v>
      </c>
      <c r="H1033" s="573" t="s">
        <v>34</v>
      </c>
      <c r="I1033" s="573" t="s">
        <v>2972</v>
      </c>
      <c r="J1033" s="573">
        <v>44263</v>
      </c>
      <c r="K1033" s="573" t="s">
        <v>3802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6812</v>
      </c>
      <c r="C1034" s="405" t="s">
        <v>3785</v>
      </c>
      <c r="D1034" s="563" t="s">
        <v>3111</v>
      </c>
      <c r="E1034" s="586">
        <v>662610.46</v>
      </c>
      <c r="F1034" s="563" t="s">
        <v>4877</v>
      </c>
      <c r="G1034" s="573" t="s">
        <v>19</v>
      </c>
      <c r="H1034" s="573" t="s">
        <v>49</v>
      </c>
      <c r="I1034" s="573" t="s">
        <v>4134</v>
      </c>
      <c r="J1034" s="573">
        <v>44517</v>
      </c>
      <c r="K1034" s="563" t="s">
        <v>3842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6813</v>
      </c>
      <c r="C1035" s="405" t="s">
        <v>3785</v>
      </c>
      <c r="D1035" s="563" t="s">
        <v>6343</v>
      </c>
      <c r="E1035" s="586">
        <v>17000</v>
      </c>
      <c r="F1035" s="563" t="s">
        <v>5298</v>
      </c>
      <c r="G1035" s="573" t="s">
        <v>64</v>
      </c>
      <c r="H1035" s="573" t="s">
        <v>20</v>
      </c>
      <c r="I1035" s="573" t="s">
        <v>73</v>
      </c>
      <c r="J1035" s="573">
        <v>44147</v>
      </c>
      <c r="K1035" s="573" t="s">
        <v>3809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6755</v>
      </c>
      <c r="C1036" s="405" t="s">
        <v>3785</v>
      </c>
      <c r="D1036" s="563" t="s">
        <v>6343</v>
      </c>
      <c r="E1036" s="586">
        <v>20000</v>
      </c>
      <c r="F1036" s="563" t="s">
        <v>1443</v>
      </c>
      <c r="G1036" s="573" t="s">
        <v>64</v>
      </c>
      <c r="H1036" s="573" t="s">
        <v>20</v>
      </c>
      <c r="I1036" s="573" t="s">
        <v>3634</v>
      </c>
      <c r="J1036" s="573">
        <v>44138</v>
      </c>
      <c r="K1036" s="573" t="s">
        <v>3805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6654</v>
      </c>
      <c r="C1037" s="405" t="s">
        <v>3785</v>
      </c>
      <c r="D1037" s="563" t="s">
        <v>6343</v>
      </c>
      <c r="E1037" s="586">
        <v>25000</v>
      </c>
      <c r="F1037" s="563" t="s">
        <v>3951</v>
      </c>
      <c r="G1037" s="573" t="s">
        <v>19</v>
      </c>
      <c r="H1037" s="573" t="s">
        <v>20</v>
      </c>
      <c r="I1037" s="573" t="s">
        <v>3952</v>
      </c>
      <c r="J1037" s="573">
        <v>44061</v>
      </c>
      <c r="K1037" s="573" t="s">
        <v>3795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6814</v>
      </c>
      <c r="C1038" s="405" t="s">
        <v>3785</v>
      </c>
      <c r="D1038" s="563" t="s">
        <v>3111</v>
      </c>
      <c r="E1038" s="586">
        <v>384533.87</v>
      </c>
      <c r="F1038" s="563" t="s">
        <v>5280</v>
      </c>
      <c r="G1038" s="573" t="s">
        <v>19</v>
      </c>
      <c r="H1038" s="573" t="s">
        <v>49</v>
      </c>
      <c r="I1038" s="573" t="s">
        <v>4134</v>
      </c>
      <c r="J1038" s="573">
        <v>44421</v>
      </c>
      <c r="K1038" s="573" t="s">
        <v>3805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6665</v>
      </c>
      <c r="C1039" s="405" t="s">
        <v>3785</v>
      </c>
      <c r="D1039" s="563" t="s">
        <v>6343</v>
      </c>
      <c r="E1039" s="586">
        <v>30000</v>
      </c>
      <c r="F1039" s="563" t="s">
        <v>1744</v>
      </c>
      <c r="G1039" s="573" t="s">
        <v>19</v>
      </c>
      <c r="H1039" s="573" t="s">
        <v>20</v>
      </c>
      <c r="I1039" s="573" t="s">
        <v>6332</v>
      </c>
      <c r="J1039" s="573">
        <v>44594</v>
      </c>
      <c r="K1039" s="573" t="s">
        <v>3802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6815</v>
      </c>
      <c r="C1040" s="405" t="s">
        <v>3785</v>
      </c>
      <c r="D1040" s="563" t="s">
        <v>929</v>
      </c>
      <c r="E1040" s="586">
        <v>190943.67</v>
      </c>
      <c r="F1040" s="563" t="s">
        <v>6816</v>
      </c>
      <c r="G1040" s="573" t="s">
        <v>2924</v>
      </c>
      <c r="H1040" s="573" t="s">
        <v>20</v>
      </c>
      <c r="I1040" s="573" t="s">
        <v>2924</v>
      </c>
      <c r="J1040" s="573">
        <v>44361</v>
      </c>
      <c r="K1040" s="573" t="s">
        <v>3805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6817</v>
      </c>
      <c r="C1041" s="405" t="s">
        <v>3785</v>
      </c>
      <c r="D1041" s="563" t="s">
        <v>3111</v>
      </c>
      <c r="E1041" s="586">
        <v>32923.57</v>
      </c>
      <c r="F1041" s="563" t="s">
        <v>5017</v>
      </c>
      <c r="G1041" s="573" t="s">
        <v>19</v>
      </c>
      <c r="H1041" s="573" t="s">
        <v>49</v>
      </c>
      <c r="I1041" s="573" t="s">
        <v>5018</v>
      </c>
      <c r="J1041" s="573">
        <v>44623</v>
      </c>
      <c r="K1041" s="563" t="s">
        <v>6818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6806</v>
      </c>
      <c r="C1042" s="405" t="s">
        <v>3785</v>
      </c>
      <c r="D1042" s="563" t="s">
        <v>6343</v>
      </c>
      <c r="E1042" s="586">
        <v>10000</v>
      </c>
      <c r="F1042" s="563" t="s">
        <v>4083</v>
      </c>
      <c r="G1042" s="573" t="s">
        <v>19</v>
      </c>
      <c r="H1042" s="573" t="s">
        <v>49</v>
      </c>
      <c r="I1042" s="573" t="s">
        <v>50</v>
      </c>
      <c r="J1042" s="573">
        <v>44762</v>
      </c>
      <c r="K1042" s="573" t="s">
        <v>3805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6819</v>
      </c>
      <c r="C1043" s="405" t="s">
        <v>3785</v>
      </c>
      <c r="D1043" s="563" t="s">
        <v>6343</v>
      </c>
      <c r="E1043" s="586">
        <v>96196</v>
      </c>
      <c r="F1043" s="563" t="s">
        <v>4512</v>
      </c>
      <c r="G1043" s="573" t="s">
        <v>19</v>
      </c>
      <c r="H1043" s="573" t="s">
        <v>20</v>
      </c>
      <c r="I1043" s="573" t="s">
        <v>4128</v>
      </c>
      <c r="J1043" s="573">
        <v>44218</v>
      </c>
      <c r="K1043" s="573" t="s">
        <v>3789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3785</v>
      </c>
      <c r="D1044" s="563" t="s">
        <v>6343</v>
      </c>
      <c r="E1044" s="586">
        <v>21000</v>
      </c>
      <c r="F1044" s="563" t="s">
        <v>4935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3842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6820</v>
      </c>
      <c r="C1045" s="405" t="s">
        <v>3785</v>
      </c>
      <c r="D1045" s="563" t="s">
        <v>3111</v>
      </c>
      <c r="E1045" s="586" t="s">
        <v>3148</v>
      </c>
      <c r="F1045" s="563" t="s">
        <v>6821</v>
      </c>
      <c r="G1045" s="573" t="s">
        <v>19</v>
      </c>
      <c r="H1045" s="573" t="s">
        <v>34</v>
      </c>
      <c r="I1045" s="573" t="s">
        <v>263</v>
      </c>
      <c r="J1045" s="573">
        <v>44824</v>
      </c>
      <c r="K1045" s="573" t="s">
        <v>3809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6822</v>
      </c>
      <c r="C1046" s="405" t="s">
        <v>3785</v>
      </c>
      <c r="D1046" s="563" t="s">
        <v>6343</v>
      </c>
      <c r="E1046" s="586">
        <v>60000</v>
      </c>
      <c r="F1046" s="563" t="s">
        <v>3837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3802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6802</v>
      </c>
      <c r="C1047" s="405" t="s">
        <v>3785</v>
      </c>
      <c r="D1047" s="563" t="s">
        <v>6343</v>
      </c>
      <c r="E1047" s="586">
        <v>18000</v>
      </c>
      <c r="F1047" s="563" t="s">
        <v>4699</v>
      </c>
      <c r="G1047" s="573" t="s">
        <v>19</v>
      </c>
      <c r="H1047" s="573" t="s">
        <v>49</v>
      </c>
      <c r="I1047" s="573" t="s">
        <v>6803</v>
      </c>
      <c r="J1047" s="573">
        <v>44776</v>
      </c>
      <c r="K1047" s="573" t="s">
        <v>3809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6823</v>
      </c>
      <c r="C1048" s="405" t="s">
        <v>3785</v>
      </c>
      <c r="D1048" s="563" t="s">
        <v>3111</v>
      </c>
      <c r="E1048" s="586">
        <v>156696.82</v>
      </c>
      <c r="F1048" s="563" t="s">
        <v>6824</v>
      </c>
      <c r="G1048" s="573" t="s">
        <v>19</v>
      </c>
      <c r="H1048" s="573" t="s">
        <v>49</v>
      </c>
      <c r="I1048" s="573" t="s">
        <v>4134</v>
      </c>
      <c r="J1048" s="573">
        <v>44461</v>
      </c>
      <c r="K1048" s="573" t="s">
        <v>3802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6825</v>
      </c>
      <c r="C1049" s="405" t="s">
        <v>3785</v>
      </c>
      <c r="D1049" s="563" t="s">
        <v>6343</v>
      </c>
      <c r="E1049" s="586">
        <v>4800</v>
      </c>
      <c r="F1049" s="563" t="s">
        <v>642</v>
      </c>
      <c r="G1049" s="573" t="s">
        <v>19</v>
      </c>
      <c r="H1049" s="573" t="s">
        <v>20</v>
      </c>
      <c r="I1049" s="573" t="s">
        <v>200</v>
      </c>
      <c r="J1049" s="573">
        <v>44819</v>
      </c>
      <c r="K1049" s="573" t="s">
        <v>3805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6825</v>
      </c>
      <c r="C1050" s="405" t="s">
        <v>3785</v>
      </c>
      <c r="D1050" s="563" t="s">
        <v>6343</v>
      </c>
      <c r="E1050" s="586">
        <v>7477.76</v>
      </c>
      <c r="F1050" s="563" t="s">
        <v>642</v>
      </c>
      <c r="G1050" s="573" t="s">
        <v>19</v>
      </c>
      <c r="H1050" s="573" t="s">
        <v>20</v>
      </c>
      <c r="I1050" s="573" t="s">
        <v>200</v>
      </c>
      <c r="J1050" s="573">
        <v>44819</v>
      </c>
      <c r="K1050" s="573" t="s">
        <v>3805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6826</v>
      </c>
      <c r="C1051" s="405" t="s">
        <v>3785</v>
      </c>
      <c r="D1051" s="563" t="s">
        <v>6343</v>
      </c>
      <c r="E1051" s="586">
        <v>199998</v>
      </c>
      <c r="F1051" s="563" t="s">
        <v>4546</v>
      </c>
      <c r="G1051" s="573" t="s">
        <v>19</v>
      </c>
      <c r="H1051" s="573" t="s">
        <v>49</v>
      </c>
      <c r="I1051" s="573" t="s">
        <v>329</v>
      </c>
      <c r="J1051" s="573">
        <v>44739</v>
      </c>
      <c r="K1051" s="573" t="s">
        <v>3802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6827</v>
      </c>
      <c r="C1052" s="405" t="s">
        <v>3785</v>
      </c>
      <c r="D1052" s="563" t="s">
        <v>3111</v>
      </c>
      <c r="E1052" s="586">
        <v>104271.35</v>
      </c>
      <c r="F1052" s="563" t="s">
        <v>3910</v>
      </c>
      <c r="G1052" s="573" t="s">
        <v>19</v>
      </c>
      <c r="H1052" s="573" t="s">
        <v>49</v>
      </c>
      <c r="I1052" s="573" t="s">
        <v>329</v>
      </c>
      <c r="J1052" s="573">
        <v>44460</v>
      </c>
      <c r="K1052" s="573" t="s">
        <v>3911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6809</v>
      </c>
      <c r="C1053" s="405" t="s">
        <v>3785</v>
      </c>
      <c r="D1053" s="563" t="s">
        <v>6343</v>
      </c>
      <c r="E1053" s="586">
        <v>400000</v>
      </c>
      <c r="F1053" s="563" t="s">
        <v>1923</v>
      </c>
      <c r="G1053" s="573" t="s">
        <v>19</v>
      </c>
      <c r="H1053" s="573" t="s">
        <v>49</v>
      </c>
      <c r="I1053" s="573" t="s">
        <v>278</v>
      </c>
      <c r="J1053" s="573">
        <v>44698</v>
      </c>
      <c r="K1053" s="573" t="s">
        <v>3809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6414</v>
      </c>
      <c r="C1054" s="405" t="s">
        <v>3785</v>
      </c>
      <c r="D1054" s="563" t="s">
        <v>6343</v>
      </c>
      <c r="E1054" s="586">
        <v>10000</v>
      </c>
      <c r="F1054" s="563" t="s">
        <v>4373</v>
      </c>
      <c r="G1054" s="573" t="s">
        <v>64</v>
      </c>
      <c r="H1054" s="573" t="s">
        <v>20</v>
      </c>
      <c r="I1054" s="573" t="s">
        <v>3862</v>
      </c>
      <c r="J1054" s="573">
        <v>44263</v>
      </c>
      <c r="K1054" s="573" t="s">
        <v>3795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6665</v>
      </c>
      <c r="C1055" s="405" t="s">
        <v>3785</v>
      </c>
      <c r="D1055" s="563" t="s">
        <v>6343</v>
      </c>
      <c r="E1055" s="586">
        <v>30000</v>
      </c>
      <c r="F1055" s="563" t="s">
        <v>1744</v>
      </c>
      <c r="G1055" s="573" t="s">
        <v>19</v>
      </c>
      <c r="H1055" s="573" t="s">
        <v>20</v>
      </c>
      <c r="I1055" s="573" t="s">
        <v>6332</v>
      </c>
      <c r="J1055" s="573">
        <v>44594</v>
      </c>
      <c r="K1055" s="573" t="s">
        <v>3802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6828</v>
      </c>
      <c r="C1056" s="405" t="s">
        <v>3785</v>
      </c>
      <c r="D1056" s="563" t="s">
        <v>6343</v>
      </c>
      <c r="E1056" s="586">
        <v>10000</v>
      </c>
      <c r="F1056" s="563" t="s">
        <v>3925</v>
      </c>
      <c r="G1056" s="573" t="s">
        <v>64</v>
      </c>
      <c r="H1056" s="573" t="s">
        <v>20</v>
      </c>
      <c r="I1056" s="573" t="s">
        <v>3634</v>
      </c>
      <c r="J1056" s="573">
        <v>44217</v>
      </c>
      <c r="K1056" s="573" t="s">
        <v>3795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6829</v>
      </c>
      <c r="C1057" s="405" t="s">
        <v>3785</v>
      </c>
      <c r="D1057" s="563" t="s">
        <v>6343</v>
      </c>
      <c r="E1057" s="586">
        <v>2000</v>
      </c>
      <c r="F1057" s="563" t="s">
        <v>789</v>
      </c>
      <c r="G1057" s="573" t="s">
        <v>64</v>
      </c>
      <c r="H1057" s="573" t="s">
        <v>20</v>
      </c>
      <c r="I1057" s="573" t="s">
        <v>6284</v>
      </c>
      <c r="J1057" s="573">
        <v>44421</v>
      </c>
      <c r="K1057" s="573" t="s">
        <v>3795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6809</v>
      </c>
      <c r="C1058" s="405" t="s">
        <v>3785</v>
      </c>
      <c r="D1058" s="563" t="s">
        <v>6343</v>
      </c>
      <c r="E1058" s="586">
        <v>122000</v>
      </c>
      <c r="F1058" s="563" t="s">
        <v>4856</v>
      </c>
      <c r="G1058" s="573" t="s">
        <v>19</v>
      </c>
      <c r="H1058" s="573" t="s">
        <v>49</v>
      </c>
      <c r="I1058" s="573" t="s">
        <v>278</v>
      </c>
      <c r="J1058" s="573">
        <v>44698</v>
      </c>
      <c r="K1058" s="573" t="s">
        <v>3809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6809</v>
      </c>
      <c r="C1059" s="405" t="s">
        <v>3785</v>
      </c>
      <c r="D1059" s="563" t="s">
        <v>6343</v>
      </c>
      <c r="E1059" s="586">
        <v>13000</v>
      </c>
      <c r="F1059" s="563" t="s">
        <v>4856</v>
      </c>
      <c r="G1059" s="573" t="s">
        <v>19</v>
      </c>
      <c r="H1059" s="573" t="s">
        <v>49</v>
      </c>
      <c r="I1059" s="573" t="s">
        <v>278</v>
      </c>
      <c r="J1059" s="573">
        <v>44698</v>
      </c>
      <c r="K1059" s="573" t="s">
        <v>3809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6654</v>
      </c>
      <c r="C1060" s="405" t="s">
        <v>3785</v>
      </c>
      <c r="D1060" s="563" t="s">
        <v>6343</v>
      </c>
      <c r="E1060" s="586">
        <v>25000</v>
      </c>
      <c r="F1060" s="563" t="s">
        <v>3951</v>
      </c>
      <c r="G1060" s="573" t="s">
        <v>19</v>
      </c>
      <c r="H1060" s="573" t="s">
        <v>20</v>
      </c>
      <c r="I1060" s="573" t="s">
        <v>3952</v>
      </c>
      <c r="J1060" s="573">
        <v>44061</v>
      </c>
      <c r="K1060" s="573" t="s">
        <v>3795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6708</v>
      </c>
      <c r="C1061" s="532" t="s">
        <v>3785</v>
      </c>
      <c r="D1061" s="563" t="s">
        <v>6343</v>
      </c>
      <c r="E1061" s="575">
        <v>50000</v>
      </c>
      <c r="F1061" s="532" t="s">
        <v>2053</v>
      </c>
      <c r="G1061" s="563" t="s">
        <v>19</v>
      </c>
      <c r="H1061" s="563" t="s">
        <v>49</v>
      </c>
      <c r="I1061" s="563" t="s">
        <v>50</v>
      </c>
      <c r="J1061" s="573">
        <v>44614</v>
      </c>
      <c r="K1061" s="556" t="s">
        <v>3795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6674</v>
      </c>
      <c r="C1062" s="532" t="s">
        <v>3785</v>
      </c>
      <c r="D1062" s="598" t="s">
        <v>6343</v>
      </c>
      <c r="E1062" s="599">
        <v>18000</v>
      </c>
      <c r="F1062" s="598" t="s">
        <v>3839</v>
      </c>
      <c r="G1062" s="598" t="s">
        <v>19</v>
      </c>
      <c r="H1062" s="598" t="s">
        <v>49</v>
      </c>
      <c r="I1062" s="598" t="s">
        <v>50</v>
      </c>
      <c r="J1062" s="597">
        <v>44609</v>
      </c>
      <c r="K1062" s="532" t="s">
        <v>3805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6830</v>
      </c>
      <c r="C1063" s="532" t="s">
        <v>3785</v>
      </c>
      <c r="D1063" s="598" t="s">
        <v>6343</v>
      </c>
      <c r="E1063" s="599">
        <v>50000</v>
      </c>
      <c r="F1063" s="598" t="s">
        <v>6831</v>
      </c>
      <c r="G1063" s="598" t="s">
        <v>19</v>
      </c>
      <c r="H1063" s="598" t="s">
        <v>20</v>
      </c>
      <c r="I1063" s="598" t="s">
        <v>801</v>
      </c>
      <c r="J1063" s="597">
        <v>44831</v>
      </c>
      <c r="K1063" s="573" t="s">
        <v>3789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6832</v>
      </c>
      <c r="C1064" s="563" t="s">
        <v>3785</v>
      </c>
      <c r="D1064" s="563" t="s">
        <v>6343</v>
      </c>
      <c r="E1064" s="599">
        <v>10000</v>
      </c>
      <c r="F1064" s="598" t="s">
        <v>1554</v>
      </c>
      <c r="G1064" s="563" t="s">
        <v>19</v>
      </c>
      <c r="H1064" s="563" t="s">
        <v>49</v>
      </c>
      <c r="I1064" s="563" t="s">
        <v>6803</v>
      </c>
      <c r="J1064" s="573">
        <v>44733</v>
      </c>
      <c r="K1064" s="563" t="s">
        <v>3805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6674</v>
      </c>
      <c r="C1065" s="532" t="s">
        <v>3785</v>
      </c>
      <c r="D1065" s="598" t="s">
        <v>6343</v>
      </c>
      <c r="E1065" s="599">
        <v>20000</v>
      </c>
      <c r="F1065" s="598" t="s">
        <v>3839</v>
      </c>
      <c r="G1065" s="598" t="s">
        <v>19</v>
      </c>
      <c r="H1065" s="598" t="s">
        <v>49</v>
      </c>
      <c r="I1065" s="598" t="s">
        <v>50</v>
      </c>
      <c r="J1065" s="597">
        <v>44609</v>
      </c>
      <c r="K1065" s="532" t="s">
        <v>3805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3785</v>
      </c>
      <c r="D1066" s="563" t="s">
        <v>6343</v>
      </c>
      <c r="E1066" s="575">
        <v>50000</v>
      </c>
      <c r="F1066" s="555" t="s">
        <v>5251</v>
      </c>
      <c r="G1066" s="555" t="s">
        <v>19</v>
      </c>
      <c r="H1066" s="563" t="s">
        <v>49</v>
      </c>
      <c r="I1066" s="563" t="s">
        <v>167</v>
      </c>
      <c r="J1066" s="573">
        <v>44469</v>
      </c>
      <c r="K1066" s="556" t="s">
        <v>3805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6833</v>
      </c>
      <c r="C1067" s="563" t="s">
        <v>3785</v>
      </c>
      <c r="D1067" s="563" t="s">
        <v>6343</v>
      </c>
      <c r="E1067" s="575">
        <v>10000</v>
      </c>
      <c r="F1067" s="563" t="s">
        <v>4314</v>
      </c>
      <c r="G1067" s="563" t="s">
        <v>19</v>
      </c>
      <c r="H1067" s="563" t="s">
        <v>2052</v>
      </c>
      <c r="I1067" s="563" t="s">
        <v>4315</v>
      </c>
      <c r="J1067" s="573">
        <v>44260</v>
      </c>
      <c r="K1067" s="563" t="s">
        <v>3809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6834</v>
      </c>
      <c r="C1068" s="563" t="s">
        <v>3785</v>
      </c>
      <c r="D1068" s="563" t="s">
        <v>6343</v>
      </c>
      <c r="E1068" s="575">
        <v>4000</v>
      </c>
      <c r="F1068" s="563" t="s">
        <v>4885</v>
      </c>
      <c r="G1068" s="563" t="s">
        <v>19</v>
      </c>
      <c r="H1068" s="563" t="s">
        <v>20</v>
      </c>
      <c r="I1068" s="563" t="s">
        <v>167</v>
      </c>
      <c r="J1068" s="573">
        <v>44749</v>
      </c>
      <c r="K1068" s="563" t="s">
        <v>3802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6762</v>
      </c>
      <c r="C1069" s="532" t="s">
        <v>3785</v>
      </c>
      <c r="D1069" s="598" t="s">
        <v>6343</v>
      </c>
      <c r="E1069" s="599">
        <v>30000</v>
      </c>
      <c r="F1069" s="598" t="s">
        <v>1580</v>
      </c>
      <c r="G1069" s="598" t="s">
        <v>19</v>
      </c>
      <c r="H1069" s="598" t="s">
        <v>49</v>
      </c>
      <c r="I1069" s="598" t="s">
        <v>167</v>
      </c>
      <c r="J1069" s="597">
        <v>44568</v>
      </c>
      <c r="K1069" s="532" t="s">
        <v>4465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3785</v>
      </c>
      <c r="D1070" s="563" t="s">
        <v>6343</v>
      </c>
      <c r="E1070" s="575">
        <v>500</v>
      </c>
      <c r="F1070" s="563" t="s">
        <v>4297</v>
      </c>
      <c r="G1070" s="555" t="s">
        <v>19</v>
      </c>
      <c r="H1070" s="563" t="s">
        <v>49</v>
      </c>
      <c r="I1070" s="563" t="s">
        <v>4134</v>
      </c>
      <c r="J1070" s="573">
        <v>44503</v>
      </c>
      <c r="K1070" s="532" t="s">
        <v>3842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6835</v>
      </c>
      <c r="C1071" s="563" t="s">
        <v>3785</v>
      </c>
      <c r="D1071" s="563" t="s">
        <v>6343</v>
      </c>
      <c r="E1071" s="575">
        <v>15000</v>
      </c>
      <c r="F1071" s="563" t="s">
        <v>3861</v>
      </c>
      <c r="G1071" s="563" t="s">
        <v>64</v>
      </c>
      <c r="H1071" s="563" t="s">
        <v>20</v>
      </c>
      <c r="I1071" s="563" t="s">
        <v>5305</v>
      </c>
      <c r="J1071" s="573">
        <v>44085</v>
      </c>
      <c r="K1071" s="563" t="s">
        <v>3795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6825</v>
      </c>
      <c r="C1072" s="563" t="s">
        <v>3785</v>
      </c>
      <c r="D1072" s="563" t="s">
        <v>6343</v>
      </c>
      <c r="E1072" s="575">
        <v>4500</v>
      </c>
      <c r="F1072" s="563" t="s">
        <v>642</v>
      </c>
      <c r="G1072" s="563" t="s">
        <v>19</v>
      </c>
      <c r="H1072" s="563" t="s">
        <v>20</v>
      </c>
      <c r="I1072" s="563" t="s">
        <v>200</v>
      </c>
      <c r="J1072" s="573">
        <v>44819</v>
      </c>
      <c r="K1072" s="563" t="s">
        <v>3805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6834</v>
      </c>
      <c r="C1073" s="563" t="s">
        <v>3785</v>
      </c>
      <c r="D1073" s="563" t="s">
        <v>6343</v>
      </c>
      <c r="E1073" s="575">
        <v>6500</v>
      </c>
      <c r="F1073" s="563" t="s">
        <v>4885</v>
      </c>
      <c r="G1073" s="563" t="s">
        <v>19</v>
      </c>
      <c r="H1073" s="563" t="s">
        <v>20</v>
      </c>
      <c r="I1073" s="563" t="s">
        <v>167</v>
      </c>
      <c r="J1073" s="573">
        <v>44749</v>
      </c>
      <c r="K1073" s="563" t="s">
        <v>3802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6836</v>
      </c>
      <c r="C1074" s="563" t="s">
        <v>3785</v>
      </c>
      <c r="D1074" s="563" t="s">
        <v>6343</v>
      </c>
      <c r="E1074" s="575">
        <v>100000</v>
      </c>
      <c r="F1074" s="563" t="s">
        <v>4741</v>
      </c>
      <c r="G1074" s="563" t="s">
        <v>19</v>
      </c>
      <c r="H1074" s="563" t="s">
        <v>49</v>
      </c>
      <c r="I1074" s="563" t="s">
        <v>278</v>
      </c>
      <c r="J1074" s="573">
        <v>44790</v>
      </c>
      <c r="K1074" s="563" t="s">
        <v>3805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6665</v>
      </c>
      <c r="C1075" s="563" t="s">
        <v>3785</v>
      </c>
      <c r="D1075" s="563" t="s">
        <v>6343</v>
      </c>
      <c r="E1075" s="575">
        <v>30000</v>
      </c>
      <c r="F1075" s="563" t="s">
        <v>1744</v>
      </c>
      <c r="G1075" s="555" t="s">
        <v>19</v>
      </c>
      <c r="H1075" s="555" t="s">
        <v>20</v>
      </c>
      <c r="I1075" s="555" t="s">
        <v>6666</v>
      </c>
      <c r="J1075" s="596">
        <v>44594</v>
      </c>
      <c r="K1075" s="563" t="s">
        <v>3802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6832</v>
      </c>
      <c r="C1076" s="563" t="s">
        <v>3785</v>
      </c>
      <c r="D1076" s="563" t="s">
        <v>6343</v>
      </c>
      <c r="E1076" s="575">
        <v>1000</v>
      </c>
      <c r="F1076" s="563" t="s">
        <v>6837</v>
      </c>
      <c r="G1076" s="563" t="s">
        <v>19</v>
      </c>
      <c r="H1076" s="563" t="s">
        <v>49</v>
      </c>
      <c r="I1076" s="563" t="s">
        <v>6803</v>
      </c>
      <c r="J1076" s="573">
        <v>44733</v>
      </c>
      <c r="K1076" s="563" t="s">
        <v>3805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6838</v>
      </c>
      <c r="C1077" s="563" t="s">
        <v>3785</v>
      </c>
      <c r="D1077" s="563" t="s">
        <v>6343</v>
      </c>
      <c r="E1077" s="575">
        <v>60000</v>
      </c>
      <c r="F1077" s="563" t="s">
        <v>2654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3802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6777</v>
      </c>
      <c r="C1078" s="563" t="s">
        <v>3785</v>
      </c>
      <c r="D1078" s="563" t="s">
        <v>6343</v>
      </c>
      <c r="E1078" s="575">
        <v>8000</v>
      </c>
      <c r="F1078" s="563" t="s">
        <v>4723</v>
      </c>
      <c r="G1078" s="563" t="s">
        <v>19</v>
      </c>
      <c r="H1078" s="563" t="s">
        <v>20</v>
      </c>
      <c r="I1078" s="563" t="s">
        <v>3073</v>
      </c>
      <c r="J1078" s="573">
        <v>44393</v>
      </c>
      <c r="K1078" s="563" t="s">
        <v>3789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6839</v>
      </c>
      <c r="C1079" s="563" t="s">
        <v>3785</v>
      </c>
      <c r="D1079" s="563" t="s">
        <v>6343</v>
      </c>
      <c r="E1079" s="575">
        <v>6000</v>
      </c>
      <c r="F1079" s="563" t="s">
        <v>413</v>
      </c>
      <c r="G1079" s="563" t="s">
        <v>19</v>
      </c>
      <c r="H1079" s="563" t="s">
        <v>49</v>
      </c>
      <c r="I1079" s="563" t="s">
        <v>167</v>
      </c>
      <c r="J1079" s="573">
        <v>44767</v>
      </c>
      <c r="K1079" s="563" t="s">
        <v>3802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6809</v>
      </c>
      <c r="C1080" s="405" t="s">
        <v>3785</v>
      </c>
      <c r="D1080" s="563" t="s">
        <v>6343</v>
      </c>
      <c r="E1080" s="586">
        <v>85000</v>
      </c>
      <c r="F1080" s="563" t="s">
        <v>4856</v>
      </c>
      <c r="G1080" s="573" t="s">
        <v>19</v>
      </c>
      <c r="H1080" s="573" t="s">
        <v>49</v>
      </c>
      <c r="I1080" s="573" t="s">
        <v>278</v>
      </c>
      <c r="J1080" s="573">
        <v>44698</v>
      </c>
      <c r="K1080" s="573" t="s">
        <v>3809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3785</v>
      </c>
      <c r="D1081" s="563" t="s">
        <v>6343</v>
      </c>
      <c r="E1081" s="575">
        <v>100000</v>
      </c>
      <c r="F1081" s="555" t="s">
        <v>5251</v>
      </c>
      <c r="G1081" s="555" t="s">
        <v>19</v>
      </c>
      <c r="H1081" s="563" t="s">
        <v>49</v>
      </c>
      <c r="I1081" s="563" t="s">
        <v>167</v>
      </c>
      <c r="J1081" s="573">
        <v>44469</v>
      </c>
      <c r="K1081" s="556" t="s">
        <v>3805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6840</v>
      </c>
      <c r="C1082" s="563" t="s">
        <v>3785</v>
      </c>
      <c r="D1082" s="563" t="s">
        <v>6343</v>
      </c>
      <c r="E1082" s="575">
        <v>5000</v>
      </c>
      <c r="F1082" s="563" t="s">
        <v>272</v>
      </c>
      <c r="G1082" s="563" t="s">
        <v>64</v>
      </c>
      <c r="H1082" s="563" t="s">
        <v>20</v>
      </c>
      <c r="I1082" s="563" t="s">
        <v>3847</v>
      </c>
      <c r="J1082" s="573">
        <v>44231</v>
      </c>
      <c r="K1082" s="563" t="s">
        <v>3809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6654</v>
      </c>
      <c r="C1083" s="405" t="s">
        <v>3785</v>
      </c>
      <c r="D1083" s="563" t="s">
        <v>6343</v>
      </c>
      <c r="E1083" s="586">
        <v>20000</v>
      </c>
      <c r="F1083" s="563" t="s">
        <v>3951</v>
      </c>
      <c r="G1083" s="563" t="s">
        <v>19</v>
      </c>
      <c r="H1083" s="563" t="s">
        <v>20</v>
      </c>
      <c r="I1083" s="563" t="s">
        <v>3952</v>
      </c>
      <c r="J1083" s="573">
        <v>44061</v>
      </c>
      <c r="K1083" s="563" t="s">
        <v>3795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6841</v>
      </c>
      <c r="C1084" s="563" t="s">
        <v>3785</v>
      </c>
      <c r="D1084" s="563" t="s">
        <v>6343</v>
      </c>
      <c r="E1084" s="575">
        <v>10000</v>
      </c>
      <c r="F1084" s="563" t="s">
        <v>3123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3802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6842</v>
      </c>
      <c r="C1085" s="563" t="s">
        <v>3785</v>
      </c>
      <c r="D1085" s="563" t="s">
        <v>6343</v>
      </c>
      <c r="E1085" s="575">
        <v>18042.73</v>
      </c>
      <c r="F1085" s="563" t="s">
        <v>4609</v>
      </c>
      <c r="G1085" s="563" t="s">
        <v>19</v>
      </c>
      <c r="H1085" s="563" t="s">
        <v>49</v>
      </c>
      <c r="I1085" s="563" t="s">
        <v>2037</v>
      </c>
      <c r="J1085" s="563" t="s">
        <v>3148</v>
      </c>
      <c r="K1085" s="563" t="s">
        <v>3802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6777</v>
      </c>
      <c r="C1086" s="563" t="s">
        <v>3785</v>
      </c>
      <c r="D1086" s="563" t="s">
        <v>6343</v>
      </c>
      <c r="E1086" s="575">
        <v>33000</v>
      </c>
      <c r="F1086" s="563" t="s">
        <v>4723</v>
      </c>
      <c r="G1086" s="563" t="s">
        <v>19</v>
      </c>
      <c r="H1086" s="563" t="s">
        <v>20</v>
      </c>
      <c r="I1086" s="563" t="s">
        <v>3073</v>
      </c>
      <c r="J1086" s="573">
        <v>44393</v>
      </c>
      <c r="K1086" s="563" t="s">
        <v>3789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6674</v>
      </c>
      <c r="C1087" s="532" t="s">
        <v>3785</v>
      </c>
      <c r="D1087" s="598" t="s">
        <v>6343</v>
      </c>
      <c r="E1087" s="599">
        <v>7000</v>
      </c>
      <c r="F1087" s="598" t="s">
        <v>3839</v>
      </c>
      <c r="G1087" s="598" t="s">
        <v>19</v>
      </c>
      <c r="H1087" s="598" t="s">
        <v>49</v>
      </c>
      <c r="I1087" s="598" t="s">
        <v>50</v>
      </c>
      <c r="J1087" s="597">
        <v>44609</v>
      </c>
      <c r="K1087" s="532" t="s">
        <v>3805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6674</v>
      </c>
      <c r="C1088" s="532" t="s">
        <v>3785</v>
      </c>
      <c r="D1088" s="598" t="s">
        <v>6343</v>
      </c>
      <c r="E1088" s="599">
        <v>7000</v>
      </c>
      <c r="F1088" s="598" t="s">
        <v>3839</v>
      </c>
      <c r="G1088" s="598" t="s">
        <v>19</v>
      </c>
      <c r="H1088" s="598" t="s">
        <v>49</v>
      </c>
      <c r="I1088" s="598" t="s">
        <v>50</v>
      </c>
      <c r="J1088" s="597">
        <v>44609</v>
      </c>
      <c r="K1088" s="532" t="s">
        <v>3805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6843</v>
      </c>
      <c r="C1089" s="563" t="s">
        <v>3785</v>
      </c>
      <c r="D1089" s="563" t="s">
        <v>6343</v>
      </c>
      <c r="E1089" s="575">
        <v>3000</v>
      </c>
      <c r="F1089" s="563" t="s">
        <v>6844</v>
      </c>
      <c r="G1089" s="563" t="s">
        <v>64</v>
      </c>
      <c r="H1089" s="563" t="s">
        <v>20</v>
      </c>
      <c r="I1089" s="563" t="s">
        <v>4152</v>
      </c>
      <c r="J1089" s="573">
        <v>44840</v>
      </c>
      <c r="K1089" s="563" t="s">
        <v>3802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6762</v>
      </c>
      <c r="C1090" s="532" t="s">
        <v>3785</v>
      </c>
      <c r="D1090" s="598" t="s">
        <v>6343</v>
      </c>
      <c r="E1090" s="599">
        <v>300000</v>
      </c>
      <c r="F1090" s="598" t="s">
        <v>1580</v>
      </c>
      <c r="G1090" s="598" t="s">
        <v>19</v>
      </c>
      <c r="H1090" s="598" t="s">
        <v>49</v>
      </c>
      <c r="I1090" s="598" t="s">
        <v>167</v>
      </c>
      <c r="J1090" s="597">
        <v>44568</v>
      </c>
      <c r="K1090" s="532" t="s">
        <v>4465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6775</v>
      </c>
      <c r="C1091" s="563" t="s">
        <v>3785</v>
      </c>
      <c r="D1091" s="563" t="s">
        <v>6343</v>
      </c>
      <c r="E1091" s="575">
        <v>5000</v>
      </c>
      <c r="F1091" s="563" t="s">
        <v>6776</v>
      </c>
      <c r="G1091" s="563" t="s">
        <v>19</v>
      </c>
      <c r="H1091" s="563" t="s">
        <v>20</v>
      </c>
      <c r="I1091" s="563" t="s">
        <v>801</v>
      </c>
      <c r="J1091" s="573">
        <v>44460</v>
      </c>
      <c r="K1091" s="563" t="s">
        <v>3802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6845</v>
      </c>
      <c r="C1092" s="563" t="s">
        <v>3785</v>
      </c>
      <c r="D1092" s="563" t="s">
        <v>6343</v>
      </c>
      <c r="E1092" s="575">
        <v>30000</v>
      </c>
      <c r="F1092" s="563" t="s">
        <v>5161</v>
      </c>
      <c r="G1092" s="563" t="s">
        <v>19</v>
      </c>
      <c r="H1092" s="563" t="s">
        <v>49</v>
      </c>
      <c r="I1092" s="563" t="s">
        <v>3634</v>
      </c>
      <c r="J1092" s="573">
        <v>44186</v>
      </c>
      <c r="K1092" s="563" t="s">
        <v>3789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3785</v>
      </c>
      <c r="D1093" s="563" t="s">
        <v>6343</v>
      </c>
      <c r="E1093" s="575">
        <v>4386.42</v>
      </c>
      <c r="F1093" s="563" t="s">
        <v>4297</v>
      </c>
      <c r="G1093" s="555" t="s">
        <v>19</v>
      </c>
      <c r="H1093" s="563" t="s">
        <v>49</v>
      </c>
      <c r="I1093" s="563" t="s">
        <v>4134</v>
      </c>
      <c r="J1093" s="573">
        <v>44503</v>
      </c>
      <c r="K1093" s="532" t="s">
        <v>3842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6809</v>
      </c>
      <c r="C1094" s="563" t="s">
        <v>3785</v>
      </c>
      <c r="D1094" s="563" t="s">
        <v>929</v>
      </c>
      <c r="E1094" s="575">
        <v>377183.5</v>
      </c>
      <c r="F1094" s="563" t="s">
        <v>4856</v>
      </c>
      <c r="G1094" s="563" t="s">
        <v>19</v>
      </c>
      <c r="H1094" s="563" t="s">
        <v>49</v>
      </c>
      <c r="I1094" s="563" t="s">
        <v>278</v>
      </c>
      <c r="J1094" s="573">
        <v>44714</v>
      </c>
      <c r="K1094" s="563" t="s">
        <v>3809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6846</v>
      </c>
      <c r="C1095" s="563" t="s">
        <v>3785</v>
      </c>
      <c r="D1095" s="563" t="s">
        <v>6343</v>
      </c>
      <c r="E1095" s="575">
        <v>60000</v>
      </c>
      <c r="F1095" s="563" t="s">
        <v>1969</v>
      </c>
      <c r="G1095" s="563" t="s">
        <v>19</v>
      </c>
      <c r="H1095" s="563" t="s">
        <v>49</v>
      </c>
      <c r="I1095" s="563" t="s">
        <v>167</v>
      </c>
      <c r="J1095" s="573">
        <v>44714</v>
      </c>
      <c r="K1095" s="563" t="s">
        <v>3805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6708</v>
      </c>
      <c r="C1096" s="532" t="s">
        <v>3785</v>
      </c>
      <c r="D1096" s="563" t="s">
        <v>6343</v>
      </c>
      <c r="E1096" s="575">
        <v>15000</v>
      </c>
      <c r="F1096" s="532" t="s">
        <v>2053</v>
      </c>
      <c r="G1096" s="563" t="s">
        <v>19</v>
      </c>
      <c r="H1096" s="563" t="s">
        <v>49</v>
      </c>
      <c r="I1096" s="563" t="s">
        <v>50</v>
      </c>
      <c r="J1096" s="573">
        <v>44614</v>
      </c>
      <c r="K1096" s="556" t="s">
        <v>3795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6665</v>
      </c>
      <c r="C1097" s="405" t="s">
        <v>3785</v>
      </c>
      <c r="D1097" s="563" t="s">
        <v>6343</v>
      </c>
      <c r="E1097" s="586">
        <v>30000</v>
      </c>
      <c r="F1097" s="563" t="s">
        <v>1744</v>
      </c>
      <c r="G1097" s="573" t="s">
        <v>19</v>
      </c>
      <c r="H1097" s="573" t="s">
        <v>20</v>
      </c>
      <c r="I1097" s="573" t="s">
        <v>6332</v>
      </c>
      <c r="J1097" s="573">
        <v>44594</v>
      </c>
      <c r="K1097" s="573" t="s">
        <v>3802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6846</v>
      </c>
      <c r="C1098" s="563" t="s">
        <v>3785</v>
      </c>
      <c r="D1098" s="563" t="s">
        <v>6343</v>
      </c>
      <c r="E1098" s="575">
        <v>60000</v>
      </c>
      <c r="F1098" s="563" t="s">
        <v>1969</v>
      </c>
      <c r="G1098" s="563" t="s">
        <v>19</v>
      </c>
      <c r="H1098" s="563" t="s">
        <v>49</v>
      </c>
      <c r="I1098" s="563" t="s">
        <v>167</v>
      </c>
      <c r="J1098" s="573">
        <v>44714</v>
      </c>
      <c r="K1098" s="563" t="s">
        <v>3805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6759</v>
      </c>
      <c r="C1099" s="563" t="s">
        <v>3785</v>
      </c>
      <c r="D1099" s="563" t="s">
        <v>6343</v>
      </c>
      <c r="E1099" s="575">
        <v>30000</v>
      </c>
      <c r="F1099" s="563" t="s">
        <v>4100</v>
      </c>
      <c r="G1099" s="563" t="s">
        <v>19</v>
      </c>
      <c r="H1099" s="563" t="s">
        <v>49</v>
      </c>
      <c r="I1099" s="563" t="s">
        <v>5018</v>
      </c>
      <c r="J1099" s="573">
        <v>44445</v>
      </c>
      <c r="K1099" s="563" t="s">
        <v>3802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3785</v>
      </c>
      <c r="D1100" s="563" t="s">
        <v>6343</v>
      </c>
      <c r="E1100" s="575">
        <v>1620</v>
      </c>
      <c r="F1100" s="563" t="s">
        <v>642</v>
      </c>
      <c r="G1100" s="563" t="s">
        <v>19</v>
      </c>
      <c r="H1100" s="563" t="s">
        <v>20</v>
      </c>
      <c r="I1100" s="563" t="s">
        <v>200</v>
      </c>
      <c r="J1100" s="573">
        <v>44819</v>
      </c>
      <c r="K1100" s="563" t="s">
        <v>3805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6838</v>
      </c>
      <c r="C1101" s="563" t="s">
        <v>3785</v>
      </c>
      <c r="D1101" s="563" t="s">
        <v>6343</v>
      </c>
      <c r="E1101" s="575">
        <v>80000</v>
      </c>
      <c r="F1101" s="563" t="s">
        <v>2654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3802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6845</v>
      </c>
      <c r="C1102" s="563" t="s">
        <v>3785</v>
      </c>
      <c r="D1102" s="563" t="s">
        <v>3111</v>
      </c>
      <c r="E1102" s="575">
        <v>159092.51</v>
      </c>
      <c r="F1102" s="563" t="s">
        <v>5161</v>
      </c>
      <c r="G1102" s="563" t="s">
        <v>19</v>
      </c>
      <c r="H1102" s="563" t="s">
        <v>49</v>
      </c>
      <c r="I1102" s="563" t="s">
        <v>3634</v>
      </c>
      <c r="J1102" s="573">
        <v>44186</v>
      </c>
      <c r="K1102" s="563" t="s">
        <v>3789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3785</v>
      </c>
      <c r="D1103" s="563" t="s">
        <v>929</v>
      </c>
      <c r="E1103" s="575">
        <v>101114.41</v>
      </c>
      <c r="F1103" s="563" t="s">
        <v>3915</v>
      </c>
      <c r="G1103" s="563" t="s">
        <v>19</v>
      </c>
      <c r="H1103" s="563" t="s">
        <v>6847</v>
      </c>
      <c r="I1103" s="563" t="s">
        <v>6848</v>
      </c>
      <c r="J1103" s="573">
        <v>44078</v>
      </c>
      <c r="K1103" s="563" t="s">
        <v>3809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6849</v>
      </c>
      <c r="C1104" s="563" t="s">
        <v>3785</v>
      </c>
      <c r="D1104" s="563" t="s">
        <v>3111</v>
      </c>
      <c r="E1104" s="575">
        <v>179504.09</v>
      </c>
      <c r="F1104" s="563" t="s">
        <v>4659</v>
      </c>
      <c r="G1104" s="563" t="s">
        <v>64</v>
      </c>
      <c r="H1104" s="563" t="s">
        <v>20</v>
      </c>
      <c r="I1104" s="563" t="s">
        <v>3634</v>
      </c>
      <c r="J1104" s="573">
        <v>44246</v>
      </c>
      <c r="K1104" s="563" t="s">
        <v>3795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6850</v>
      </c>
      <c r="C1105" s="563" t="s">
        <v>3785</v>
      </c>
      <c r="D1105" s="563" t="s">
        <v>3111</v>
      </c>
      <c r="E1105" s="575" t="s">
        <v>6851</v>
      </c>
      <c r="F1105" s="565" t="s">
        <v>5208</v>
      </c>
      <c r="G1105" s="563" t="s">
        <v>19</v>
      </c>
      <c r="H1105" s="563" t="s">
        <v>49</v>
      </c>
      <c r="I1105" s="563" t="s">
        <v>329</v>
      </c>
      <c r="J1105" s="573">
        <v>44390</v>
      </c>
      <c r="K1105" s="563" t="s">
        <v>3809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6845</v>
      </c>
      <c r="C1106" s="563" t="s">
        <v>3785</v>
      </c>
      <c r="D1106" s="563" t="s">
        <v>3111</v>
      </c>
      <c r="E1106" s="575">
        <v>156195.12</v>
      </c>
      <c r="F1106" s="563" t="s">
        <v>5161</v>
      </c>
      <c r="G1106" s="563" t="s">
        <v>64</v>
      </c>
      <c r="H1106" s="563" t="s">
        <v>20</v>
      </c>
      <c r="I1106" s="563" t="s">
        <v>3634</v>
      </c>
      <c r="J1106" s="573">
        <v>44186</v>
      </c>
      <c r="K1106" s="563" t="s">
        <v>3789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6620</v>
      </c>
      <c r="C1107" s="563" t="s">
        <v>3785</v>
      </c>
      <c r="D1107" s="563" t="s">
        <v>3111</v>
      </c>
      <c r="E1107" s="575">
        <v>244812.62</v>
      </c>
      <c r="F1107" s="563" t="s">
        <v>5234</v>
      </c>
      <c r="G1107" s="563" t="s">
        <v>64</v>
      </c>
      <c r="H1107" s="563" t="s">
        <v>49</v>
      </c>
      <c r="I1107" s="563" t="s">
        <v>6848</v>
      </c>
      <c r="J1107" s="573">
        <v>44340</v>
      </c>
      <c r="K1107" s="563" t="s">
        <v>3809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6852</v>
      </c>
      <c r="C1108" s="563" t="s">
        <v>3785</v>
      </c>
      <c r="D1108" s="563" t="s">
        <v>6343</v>
      </c>
      <c r="E1108" s="575">
        <v>5000</v>
      </c>
      <c r="F1108" s="563" t="s">
        <v>5155</v>
      </c>
      <c r="G1108" s="563" t="s">
        <v>64</v>
      </c>
      <c r="H1108" s="563" t="s">
        <v>20</v>
      </c>
      <c r="I1108" s="563" t="s">
        <v>3847</v>
      </c>
      <c r="J1108" s="573">
        <v>44421</v>
      </c>
      <c r="K1108" s="563" t="s">
        <v>3809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6853</v>
      </c>
      <c r="C1109" s="563" t="s">
        <v>3785</v>
      </c>
      <c r="D1109" s="563" t="s">
        <v>6343</v>
      </c>
      <c r="E1109" s="575">
        <v>25000</v>
      </c>
      <c r="F1109" s="563" t="s">
        <v>5359</v>
      </c>
      <c r="G1109" s="563" t="s">
        <v>19</v>
      </c>
      <c r="H1109" s="563" t="s">
        <v>49</v>
      </c>
      <c r="I1109" s="563" t="s">
        <v>50</v>
      </c>
      <c r="J1109" s="573">
        <v>44655</v>
      </c>
      <c r="K1109" s="563" t="s">
        <v>3802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6538</v>
      </c>
      <c r="C1110" s="563" t="s">
        <v>2922</v>
      </c>
      <c r="D1110" s="563" t="s">
        <v>3111</v>
      </c>
      <c r="E1110" s="642">
        <v>70026.759999999995</v>
      </c>
      <c r="F1110" s="566" t="s">
        <v>3555</v>
      </c>
      <c r="G1110" s="563" t="s">
        <v>19</v>
      </c>
      <c r="H1110" s="563" t="s">
        <v>34</v>
      </c>
      <c r="I1110" s="563" t="s">
        <v>2972</v>
      </c>
      <c r="J1110" s="643">
        <v>44267</v>
      </c>
      <c r="K1110" s="563" t="s">
        <v>3795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3148</v>
      </c>
      <c r="C1111" s="563" t="s">
        <v>2922</v>
      </c>
      <c r="D1111" s="563" t="s">
        <v>3111</v>
      </c>
      <c r="E1111" s="575">
        <v>0</v>
      </c>
      <c r="F1111" s="565" t="s">
        <v>3555</v>
      </c>
      <c r="G1111" s="563" t="s">
        <v>19</v>
      </c>
      <c r="H1111" s="563" t="s">
        <v>34</v>
      </c>
      <c r="I1111" s="563" t="s">
        <v>2972</v>
      </c>
      <c r="J1111" s="563" t="s">
        <v>3148</v>
      </c>
      <c r="K1111" s="563" t="s">
        <v>6818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6854</v>
      </c>
      <c r="C1112" s="563" t="s">
        <v>2922</v>
      </c>
      <c r="D1112" s="563" t="s">
        <v>3111</v>
      </c>
      <c r="E1112" s="575" t="s">
        <v>6855</v>
      </c>
      <c r="F1112" s="563" t="s">
        <v>6856</v>
      </c>
      <c r="G1112" s="563" t="s">
        <v>19</v>
      </c>
      <c r="H1112" s="563" t="s">
        <v>34</v>
      </c>
      <c r="I1112" s="563" t="s">
        <v>2972</v>
      </c>
      <c r="J1112" s="573">
        <v>44733</v>
      </c>
      <c r="K1112" s="563" t="s">
        <v>3802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6763</v>
      </c>
      <c r="C1113" s="563" t="s">
        <v>3785</v>
      </c>
      <c r="D1113" s="563" t="s">
        <v>3111</v>
      </c>
      <c r="E1113" s="575">
        <v>251143.6</v>
      </c>
      <c r="F1113" s="563" t="s">
        <v>4749</v>
      </c>
      <c r="G1113" s="563" t="s">
        <v>19</v>
      </c>
      <c r="H1113" s="563" t="s">
        <v>49</v>
      </c>
      <c r="I1113" s="563" t="s">
        <v>329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6674</v>
      </c>
      <c r="C1114" s="532" t="s">
        <v>3785</v>
      </c>
      <c r="D1114" s="598" t="s">
        <v>6343</v>
      </c>
      <c r="E1114" s="599">
        <v>10000</v>
      </c>
      <c r="F1114" s="598" t="s">
        <v>3839</v>
      </c>
      <c r="G1114" s="598" t="s">
        <v>19</v>
      </c>
      <c r="H1114" s="598" t="s">
        <v>49</v>
      </c>
      <c r="I1114" s="598" t="s">
        <v>50</v>
      </c>
      <c r="J1114" s="597">
        <v>44609</v>
      </c>
      <c r="K1114" s="532" t="s">
        <v>3805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6446</v>
      </c>
      <c r="C1115" s="532" t="s">
        <v>3785</v>
      </c>
      <c r="D1115" s="563" t="s">
        <v>3111</v>
      </c>
      <c r="E1115" s="575">
        <v>115969.72</v>
      </c>
      <c r="F1115" s="563" t="s">
        <v>5333</v>
      </c>
      <c r="G1115" s="563" t="s">
        <v>64</v>
      </c>
      <c r="H1115" s="563" t="s">
        <v>20</v>
      </c>
      <c r="I1115" s="563" t="s">
        <v>6857</v>
      </c>
      <c r="J1115" s="573">
        <v>44203</v>
      </c>
      <c r="K1115" s="563" t="s">
        <v>3795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6858</v>
      </c>
      <c r="C1116" s="563" t="s">
        <v>2922</v>
      </c>
      <c r="D1116" s="563" t="s">
        <v>3111</v>
      </c>
      <c r="E1116" s="642">
        <v>6543.8</v>
      </c>
      <c r="F1116" s="563" t="s">
        <v>6859</v>
      </c>
      <c r="G1116" s="563" t="s">
        <v>19</v>
      </c>
      <c r="H1116" s="563" t="s">
        <v>34</v>
      </c>
      <c r="I1116" s="563" t="s">
        <v>35</v>
      </c>
      <c r="J1116" s="573">
        <v>44263</v>
      </c>
      <c r="K1116" s="563" t="s">
        <v>3789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3785</v>
      </c>
      <c r="D1117" s="563" t="s">
        <v>6343</v>
      </c>
      <c r="E1117" s="642">
        <v>3700</v>
      </c>
      <c r="F1117" s="563" t="s">
        <v>4883</v>
      </c>
      <c r="G1117" s="563" t="s">
        <v>19</v>
      </c>
      <c r="H1117" s="563" t="s">
        <v>20</v>
      </c>
      <c r="I1117" s="563" t="s">
        <v>801</v>
      </c>
      <c r="J1117" s="573">
        <v>44460</v>
      </c>
      <c r="K1117" s="563" t="s">
        <v>3802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3785</v>
      </c>
      <c r="D1118" s="563" t="s">
        <v>6343</v>
      </c>
      <c r="E1118" s="642">
        <v>250000</v>
      </c>
      <c r="F1118" s="563" t="s">
        <v>5214</v>
      </c>
      <c r="G1118" s="563" t="s">
        <v>64</v>
      </c>
      <c r="H1118" s="563" t="s">
        <v>20</v>
      </c>
      <c r="I1118" s="563" t="s">
        <v>6331</v>
      </c>
      <c r="J1118" s="573">
        <v>44714</v>
      </c>
      <c r="K1118" s="565" t="s">
        <v>3805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3785</v>
      </c>
      <c r="D1119" s="563" t="s">
        <v>6343</v>
      </c>
      <c r="E1119" s="642">
        <v>150000</v>
      </c>
      <c r="F1119" s="563" t="s">
        <v>5211</v>
      </c>
      <c r="G1119" s="563" t="s">
        <v>64</v>
      </c>
      <c r="H1119" s="563" t="s">
        <v>20</v>
      </c>
      <c r="I1119" s="563" t="s">
        <v>6331</v>
      </c>
      <c r="J1119" s="573">
        <v>44714</v>
      </c>
      <c r="K1119" s="565" t="s">
        <v>3805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6860</v>
      </c>
      <c r="C1120" s="563" t="s">
        <v>3785</v>
      </c>
      <c r="D1120" s="563" t="s">
        <v>6343</v>
      </c>
      <c r="E1120" s="575">
        <v>54000</v>
      </c>
      <c r="F1120" s="563" t="s">
        <v>5390</v>
      </c>
      <c r="G1120" s="563" t="s">
        <v>64</v>
      </c>
      <c r="H1120" s="563" t="s">
        <v>20</v>
      </c>
      <c r="I1120" s="563" t="s">
        <v>73</v>
      </c>
      <c r="J1120" s="573">
        <v>44134</v>
      </c>
      <c r="K1120" s="563" t="s">
        <v>3789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6861</v>
      </c>
      <c r="C1121" s="563" t="s">
        <v>3785</v>
      </c>
      <c r="D1121" s="563" t="s">
        <v>929</v>
      </c>
      <c r="E1121" s="575">
        <v>105535.73</v>
      </c>
      <c r="F1121" s="563" t="s">
        <v>6862</v>
      </c>
      <c r="G1121" s="563" t="s">
        <v>64</v>
      </c>
      <c r="H1121" s="563" t="s">
        <v>20</v>
      </c>
      <c r="I1121" s="563" t="s">
        <v>2804</v>
      </c>
      <c r="J1121" s="596">
        <v>44361</v>
      </c>
      <c r="K1121" s="563" t="s">
        <v>3805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6665</v>
      </c>
      <c r="C1122" s="563" t="s">
        <v>3785</v>
      </c>
      <c r="D1122" s="563" t="s">
        <v>6343</v>
      </c>
      <c r="E1122" s="575">
        <v>30000</v>
      </c>
      <c r="F1122" s="563" t="s">
        <v>1744</v>
      </c>
      <c r="G1122" s="573" t="s">
        <v>19</v>
      </c>
      <c r="H1122" s="573" t="s">
        <v>20</v>
      </c>
      <c r="I1122" s="573" t="s">
        <v>6332</v>
      </c>
      <c r="J1122" s="573">
        <v>44594</v>
      </c>
      <c r="K1122" s="573" t="s">
        <v>3802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6777</v>
      </c>
      <c r="C1123" s="563" t="s">
        <v>3785</v>
      </c>
      <c r="D1123" s="563" t="s">
        <v>6343</v>
      </c>
      <c r="E1123" s="575">
        <v>11000</v>
      </c>
      <c r="F1123" s="563" t="s">
        <v>4723</v>
      </c>
      <c r="G1123" s="563" t="s">
        <v>19</v>
      </c>
      <c r="H1123" s="563" t="s">
        <v>20</v>
      </c>
      <c r="I1123" s="563" t="s">
        <v>3073</v>
      </c>
      <c r="J1123" s="573">
        <v>44393</v>
      </c>
      <c r="K1123" s="563" t="s">
        <v>3789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6863</v>
      </c>
      <c r="C1124" s="563" t="s">
        <v>3785</v>
      </c>
      <c r="D1124" s="563" t="s">
        <v>6343</v>
      </c>
      <c r="E1124" s="575">
        <v>12000</v>
      </c>
      <c r="F1124" s="563" t="s">
        <v>6864</v>
      </c>
      <c r="G1124" s="563" t="s">
        <v>19</v>
      </c>
      <c r="H1124" s="563" t="s">
        <v>20</v>
      </c>
      <c r="I1124" s="563" t="s">
        <v>373</v>
      </c>
      <c r="J1124" s="573">
        <v>44076</v>
      </c>
      <c r="K1124" s="563" t="s">
        <v>3805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6865</v>
      </c>
      <c r="C1125" s="563" t="s">
        <v>3785</v>
      </c>
      <c r="D1125" s="563" t="s">
        <v>6343</v>
      </c>
      <c r="E1125" s="575">
        <v>36019.279999999999</v>
      </c>
      <c r="F1125" s="563" t="s">
        <v>4397</v>
      </c>
      <c r="G1125" s="573" t="s">
        <v>19</v>
      </c>
      <c r="H1125" s="573" t="s">
        <v>49</v>
      </c>
      <c r="I1125" s="573" t="s">
        <v>5018</v>
      </c>
      <c r="J1125" s="573">
        <v>44511</v>
      </c>
      <c r="K1125" s="573" t="s">
        <v>3795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6762</v>
      </c>
      <c r="C1126" s="563" t="s">
        <v>3785</v>
      </c>
      <c r="D1126" s="563" t="s">
        <v>6343</v>
      </c>
      <c r="E1126" s="575">
        <v>10000</v>
      </c>
      <c r="F1126" s="563" t="s">
        <v>1580</v>
      </c>
      <c r="G1126" s="598" t="s">
        <v>19</v>
      </c>
      <c r="H1126" s="598" t="s">
        <v>49</v>
      </c>
      <c r="I1126" s="598" t="s">
        <v>167</v>
      </c>
      <c r="J1126" s="597">
        <v>44568</v>
      </c>
      <c r="K1126" s="532" t="s">
        <v>4465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6822</v>
      </c>
      <c r="C1127" s="563" t="s">
        <v>3785</v>
      </c>
      <c r="D1127" s="563" t="s">
        <v>929</v>
      </c>
      <c r="E1127" s="575">
        <v>44803.44</v>
      </c>
      <c r="F1127" s="563" t="s">
        <v>3837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3802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6621</v>
      </c>
      <c r="C1128" s="563" t="s">
        <v>3785</v>
      </c>
      <c r="D1128" s="563" t="s">
        <v>929</v>
      </c>
      <c r="E1128" s="575">
        <v>25323.14</v>
      </c>
      <c r="F1128" s="563" t="s">
        <v>6866</v>
      </c>
      <c r="G1128" s="563" t="s">
        <v>19</v>
      </c>
      <c r="H1128" s="563" t="s">
        <v>20</v>
      </c>
      <c r="I1128" s="563" t="s">
        <v>3073</v>
      </c>
      <c r="J1128" s="573">
        <v>44399</v>
      </c>
      <c r="K1128" s="563" t="s">
        <v>3795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6839</v>
      </c>
      <c r="C1129" s="563" t="s">
        <v>3785</v>
      </c>
      <c r="D1129" s="563" t="s">
        <v>6343</v>
      </c>
      <c r="E1129" s="575">
        <v>5000</v>
      </c>
      <c r="F1129" s="563" t="s">
        <v>413</v>
      </c>
      <c r="G1129" s="563" t="s">
        <v>19</v>
      </c>
      <c r="H1129" s="563" t="s">
        <v>49</v>
      </c>
      <c r="I1129" s="563" t="s">
        <v>167</v>
      </c>
      <c r="J1129" s="597">
        <v>44767</v>
      </c>
      <c r="K1129" s="597" t="s">
        <v>3802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6421</v>
      </c>
      <c r="C1130" s="563" t="s">
        <v>3785</v>
      </c>
      <c r="D1130" s="563" t="s">
        <v>3111</v>
      </c>
      <c r="E1130" s="575">
        <v>47562.04</v>
      </c>
      <c r="F1130" s="563" t="s">
        <v>6867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3802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6868</v>
      </c>
      <c r="C1131" s="563" t="s">
        <v>3785</v>
      </c>
      <c r="D1131" s="563" t="s">
        <v>6343</v>
      </c>
      <c r="E1131" s="575">
        <v>39735.11</v>
      </c>
      <c r="F1131" s="598" t="s">
        <v>6692</v>
      </c>
      <c r="G1131" s="598" t="s">
        <v>19</v>
      </c>
      <c r="H1131" s="598" t="s">
        <v>49</v>
      </c>
      <c r="I1131" s="598" t="s">
        <v>50</v>
      </c>
      <c r="J1131" s="597">
        <v>44645</v>
      </c>
      <c r="K1131" s="532" t="s">
        <v>3795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6777</v>
      </c>
      <c r="C1132" s="563" t="s">
        <v>3785</v>
      </c>
      <c r="D1132" s="563" t="s">
        <v>6343</v>
      </c>
      <c r="E1132" s="575">
        <v>18000</v>
      </c>
      <c r="F1132" s="563" t="s">
        <v>4723</v>
      </c>
      <c r="G1132" s="563" t="s">
        <v>19</v>
      </c>
      <c r="H1132" s="563" t="s">
        <v>20</v>
      </c>
      <c r="I1132" s="563" t="s">
        <v>3073</v>
      </c>
      <c r="J1132" s="573">
        <v>44393</v>
      </c>
      <c r="K1132" s="563" t="s">
        <v>3789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2065</v>
      </c>
      <c r="C1133" s="563" t="s">
        <v>29</v>
      </c>
      <c r="D1133" s="563" t="s">
        <v>6343</v>
      </c>
      <c r="E1133" s="575">
        <v>51409.52</v>
      </c>
      <c r="F1133" s="563" t="s">
        <v>2064</v>
      </c>
      <c r="G1133" s="563" t="s">
        <v>19</v>
      </c>
      <c r="H1133" s="563" t="s">
        <v>49</v>
      </c>
      <c r="I1133" s="563" t="s">
        <v>278</v>
      </c>
      <c r="J1133" s="573">
        <v>44951</v>
      </c>
      <c r="K1133" s="563" t="s">
        <v>3802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805</v>
      </c>
      <c r="C1134" s="563" t="s">
        <v>29</v>
      </c>
      <c r="D1134" s="563" t="s">
        <v>6343</v>
      </c>
      <c r="E1134" s="575">
        <v>9000</v>
      </c>
      <c r="F1134" s="563" t="s">
        <v>6869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3802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6777</v>
      </c>
      <c r="C1135" s="563" t="s">
        <v>3785</v>
      </c>
      <c r="D1135" s="563" t="s">
        <v>6343</v>
      </c>
      <c r="E1135" s="575">
        <v>9500</v>
      </c>
      <c r="F1135" s="563" t="s">
        <v>4723</v>
      </c>
      <c r="G1135" s="563" t="s">
        <v>19</v>
      </c>
      <c r="H1135" s="563" t="s">
        <v>20</v>
      </c>
      <c r="I1135" s="563" t="s">
        <v>3073</v>
      </c>
      <c r="J1135" s="573">
        <v>44393</v>
      </c>
      <c r="K1135" s="563" t="s">
        <v>3789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3623</v>
      </c>
      <c r="C1136" s="563" t="s">
        <v>3607</v>
      </c>
      <c r="D1136" s="563" t="s">
        <v>6343</v>
      </c>
      <c r="E1136" s="575">
        <v>10000</v>
      </c>
      <c r="F1136" s="563" t="s">
        <v>6870</v>
      </c>
      <c r="G1136" s="563" t="s">
        <v>19</v>
      </c>
      <c r="H1136" s="563" t="s">
        <v>20</v>
      </c>
      <c r="I1136" s="563" t="s">
        <v>3073</v>
      </c>
      <c r="J1136" s="573">
        <v>43934</v>
      </c>
      <c r="K1136" s="563" t="s">
        <v>3789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6871</v>
      </c>
      <c r="C1137" s="563" t="s">
        <v>3785</v>
      </c>
      <c r="D1137" s="563" t="s">
        <v>929</v>
      </c>
      <c r="E1137" s="575" t="s">
        <v>6872</v>
      </c>
      <c r="F1137" s="567" t="s">
        <v>5345</v>
      </c>
      <c r="G1137" s="563" t="s">
        <v>19</v>
      </c>
      <c r="H1137" s="563" t="s">
        <v>49</v>
      </c>
      <c r="I1137" s="563" t="s">
        <v>329</v>
      </c>
      <c r="J1137" s="563" t="s">
        <v>2893</v>
      </c>
      <c r="K1137" s="563" t="s">
        <v>3795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6762</v>
      </c>
      <c r="C1138" s="563" t="s">
        <v>3785</v>
      </c>
      <c r="D1138" s="563" t="s">
        <v>929</v>
      </c>
      <c r="E1138" s="575">
        <v>4119326.59</v>
      </c>
      <c r="F1138" s="563" t="s">
        <v>1580</v>
      </c>
      <c r="G1138" s="598" t="s">
        <v>19</v>
      </c>
      <c r="H1138" s="598" t="s">
        <v>49</v>
      </c>
      <c r="I1138" s="598" t="s">
        <v>167</v>
      </c>
      <c r="J1138" s="597">
        <v>44568</v>
      </c>
      <c r="K1138" s="532" t="s">
        <v>4465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6444</v>
      </c>
      <c r="C1139" s="563" t="s">
        <v>3785</v>
      </c>
      <c r="D1139" s="563" t="s">
        <v>929</v>
      </c>
      <c r="E1139" s="575">
        <v>97046.39</v>
      </c>
      <c r="F1139" s="566" t="s">
        <v>5087</v>
      </c>
      <c r="G1139" s="563" t="s">
        <v>64</v>
      </c>
      <c r="H1139" s="563" t="s">
        <v>20</v>
      </c>
      <c r="I1139" s="563" t="s">
        <v>3862</v>
      </c>
      <c r="J1139" s="573">
        <v>44180</v>
      </c>
      <c r="K1139" s="563" t="s">
        <v>3795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1138</v>
      </c>
      <c r="C1140" s="563" t="s">
        <v>29</v>
      </c>
      <c r="D1140" s="563" t="s">
        <v>6343</v>
      </c>
      <c r="E1140" s="575">
        <v>13092.93</v>
      </c>
      <c r="F1140" s="563" t="s">
        <v>6873</v>
      </c>
      <c r="G1140" s="563" t="s">
        <v>19</v>
      </c>
      <c r="H1140" s="563" t="s">
        <v>49</v>
      </c>
      <c r="I1140" s="563" t="s">
        <v>329</v>
      </c>
      <c r="J1140" s="644">
        <v>44951</v>
      </c>
      <c r="K1140" s="563" t="s">
        <v>3802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6839</v>
      </c>
      <c r="C1141" s="563" t="s">
        <v>3785</v>
      </c>
      <c r="D1141" s="563" t="s">
        <v>6343</v>
      </c>
      <c r="E1141" s="575">
        <v>1000</v>
      </c>
      <c r="F1141" s="563" t="s">
        <v>413</v>
      </c>
      <c r="G1141" s="563" t="s">
        <v>19</v>
      </c>
      <c r="H1141" s="563" t="s">
        <v>49</v>
      </c>
      <c r="I1141" s="563" t="s">
        <v>167</v>
      </c>
      <c r="J1141" s="644">
        <v>44767</v>
      </c>
      <c r="K1141" s="563" t="s">
        <v>3802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D616905F-D2E6-4B3D-81CE-E0E51E0BEDC7}" filter="1" showAutoFilter="1">
      <pageMargins left="0.511811024" right="0.511811024" top="0.78740157499999996" bottom="0.78740157499999996" header="0.31496062000000002" footer="0.31496062000000002"/>
      <autoFilter ref="A2:K798" xr:uid="{E21D1502-AA00-4D9D-9094-1DF070887AA3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2024-11-04T12:07:07Z</dcterms:modified>
</cp:coreProperties>
</file>