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6"/>
  </bookViews>
  <sheets>
    <sheet name="Sheet1" sheetId="1" state="hidden" r:id="rId2"/>
    <sheet name="Matran tf" sheetId="2" state="visible" r:id="rId3"/>
    <sheet name="Matran idf" sheetId="3" state="visible" r:id="rId4"/>
    <sheet name="Matran tf-idf" sheetId="4" state="visible" r:id="rId5"/>
    <sheet name="XulyQuery" sheetId="5" state="visible" r:id="rId6"/>
    <sheet name="Evaluation" sheetId="6" state="visible" r:id="rId7"/>
    <sheet name="k-means" sheetId="7" state="visible" r:id="rId8"/>
    <sheet name="Distanc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<sst xmlns="http://schemas.openxmlformats.org/spreadsheetml/2006/main" count="363" uniqueCount="102">
  <si>
    <t xml:space="preserve">Biểu diễn tf</t>
  </si>
  <si>
    <t xml:space="preserve">a) Ma trận tf.idf 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</si>
  <si>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</si>
  <si>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</si>
  <si>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</si>
  <si>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</si>
  <si>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</si>
  <si>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</si>
  <si>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</si>
  <si>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</si>
  <si>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</si>
  <si>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</si>
  <si>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</si>
  <si>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</si>
  <si>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</si>
  <si>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</si>
  <si>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</si>
  <si>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Biểu diễn idf</t>
  </si>
  <si>
    <t xml:space="preserve">idf</t>
  </si>
  <si>
    <t xml:space="preserve">b) 1. Các tài liệu chứa A</t>
  </si>
  <si>
    <t xml:space="preserve">Qi</t>
  </si>
  <si>
    <t xml:space="preserve">Qii</t>
  </si>
  <si>
    <t xml:space="preserve">Khoảng cách Euclide</t>
  </si>
  <si>
    <t xml:space="preserve">Rank theo Qii</t>
  </si>
  <si>
    <t xml:space="preserve">Rank theo Qi</t>
  </si>
  <si>
    <t xml:space="preserve">d(Qii, D1) </t>
  </si>
  <si>
    <t xml:space="preserve">d(Qi, D1) </t>
  </si>
  <si>
    <t xml:space="preserve">d(Qii, D2) </t>
  </si>
  <si>
    <t xml:space="preserve">d(Qii, D8) </t>
  </si>
  <si>
    <t xml:space="preserve">d(Qi, D2) </t>
  </si>
  <si>
    <t xml:space="preserve">d(Qi, D8) </t>
  </si>
  <si>
    <t xml:space="preserve">d(Qii, D4) </t>
  </si>
  <si>
    <t xml:space="preserve">d(Qii, D5) </t>
  </si>
  <si>
    <t xml:space="preserve">d(Qi, D4) </t>
  </si>
  <si>
    <t xml:space="preserve">d(Qi, D9) </t>
  </si>
  <si>
    <t xml:space="preserve">d(Qii, D10) </t>
  </si>
  <si>
    <t xml:space="preserve">d(Qi, D5) </t>
  </si>
  <si>
    <t xml:space="preserve">d(Qi, D6) </t>
  </si>
  <si>
    <t xml:space="preserve">d(Qii, D6) </t>
  </si>
  <si>
    <t xml:space="preserve">d(Qii, D9) </t>
  </si>
  <si>
    <t xml:space="preserve">d(Qi, D10) </t>
  </si>
  <si>
    <t xml:space="preserve">Không xếp hạng D3 vì trong Document 3 không có chứa tài liệu A</t>
  </si>
  <si>
    <t xml:space="preserve">Không xếp hạng D7 vì trong Document 7 không có chứa tài liệu A</t>
  </si>
  <si>
    <t xml:space="preserve">2. Các tài liệu chứa A và B</t>
  </si>
  <si>
    <t xml:space="preserve">d(Qi, 10) </t>
  </si>
  <si>
    <t xml:space="preserve">Không xếp hạng D3 vì trong Document 3 không có chứa tài liệu A và B</t>
  </si>
  <si>
    <t xml:space="preserve">Không xếp hạng D6 vì trong Document 6 không có chứa tài liệu A và B</t>
  </si>
  <si>
    <t xml:space="preserve">Không xếp hạng D7 vì trong Document 7 không có chứa tài liệu A và B</t>
  </si>
  <si>
    <t xml:space="preserve">3. Các tài liệu chứa A và E</t>
  </si>
  <si>
    <t xml:space="preserve">Không xếp hạng D1 vì trong Document 1 không có chứa tài liệu A và E</t>
  </si>
  <si>
    <t xml:space="preserve">Không xếp hạng D2 vì trong Document 2 không có chứa tài liệu A và E</t>
  </si>
  <si>
    <t xml:space="preserve">Không xếp hạng D3 vì trong Document 3 không có chứa tài liệu A và E</t>
  </si>
  <si>
    <t xml:space="preserve">Không xếp hạng D5 vì trong Document 5 không có chứa tài liệu A và E</t>
  </si>
  <si>
    <t xml:space="preserve">Không xếp hạng D7 vì trong Document 7 không có chứa tài liệu A và E</t>
  </si>
  <si>
    <t xml:space="preserve">Không xếp hạng D10 vì trong Document 10 không có chứa tài liệu A và E</t>
  </si>
  <si>
    <t xml:space="preserve">Tôi </t>
  </si>
  <si>
    <t xml:space="preserve">yêu </t>
  </si>
  <si>
    <t xml:space="preserve">search</t>
  </si>
  <si>
    <t xml:space="preserve">engine</t>
  </si>
  <si>
    <t xml:space="preserve">Google</t>
  </si>
  <si>
    <t xml:space="preserve">ghét </t>
  </si>
  <si>
    <t xml:space="preserve">Bing</t>
  </si>
  <si>
    <t xml:space="preserve">là</t>
  </si>
  <si>
    <t xml:space="preserve">số</t>
  </si>
  <si>
    <t xml:space="preserve">một</t>
  </si>
  <si>
    <t xml:space="preserve">Pushkin</t>
  </si>
  <si>
    <t xml:space="preserve">df</t>
  </si>
  <si>
    <t xml:space="preserve">Google </t>
  </si>
  <si>
    <t xml:space="preserve">Google, Bing</t>
  </si>
  <si>
    <t xml:space="preserve">(Google)Inner Product</t>
  </si>
  <si>
    <t xml:space="preserve">D1: 1.3219</t>
  </si>
  <si>
    <t xml:space="preserve">D2: 0</t>
  </si>
  <si>
    <t xml:space="preserve">D3: 1.3219</t>
  </si>
  <si>
    <t xml:space="preserve">D4: 0</t>
  </si>
  <si>
    <t xml:space="preserve">D5: 0</t>
  </si>
  <si>
    <t xml:space="preserve">(Google,Bing)Inner Product</t>
  </si>
  <si>
    <t xml:space="preserve">D2:2.32</t>
  </si>
  <si>
    <t xml:space="preserve">AABAAABBBAACD</t>
  </si>
  <si>
    <t xml:space="preserve">ACDAAABBBCCCDDD</t>
  </si>
  <si>
    <t xml:space="preserve">CCDDDCDDDDDCCC</t>
  </si>
  <si>
    <t xml:space="preserve">ABCDEABCDEABCDE</t>
  </si>
  <si>
    <t xml:space="preserve">ABCCCCCCCCCCBC</t>
  </si>
  <si>
    <t xml:space="preserve">DEADEADDDDDE</t>
  </si>
  <si>
    <t xml:space="preserve">BEBBBBEEECBBBC</t>
  </si>
  <si>
    <t xml:space="preserve">ABCAAAABBE</t>
  </si>
  <si>
    <t xml:space="preserve">AEEEEABCEEA</t>
  </si>
  <si>
    <t xml:space="preserve">ABCBCBCBCDDD</t>
  </si>
  <si>
    <t xml:space="preserve">A,E</t>
  </si>
  <si>
    <t xml:space="preserve">Ranking1</t>
  </si>
  <si>
    <t xml:space="preserve">D1,D2,D3,D4,D5</t>
  </si>
  <si>
    <t xml:space="preserve">R/P/F</t>
  </si>
  <si>
    <t xml:space="preserve">Ranking2</t>
  </si>
  <si>
    <t xml:space="preserve">D8,D9,D7,D4,D6</t>
  </si>
  <si>
    <t xml:space="preserve">C1</t>
  </si>
  <si>
    <t xml:space="preserve">C2</t>
  </si>
  <si>
    <t xml:space="preserve">C3</t>
  </si>
  <si>
    <t xml:space="preserve">D4,D7</t>
  </si>
  <si>
    <t xml:space="preserve">D1,D2,D3,D5,D6,D10</t>
  </si>
  <si>
    <t xml:space="preserve">D8,D9</t>
  </si>
  <si>
    <t xml:space="preserve">Euclide distance</t>
  </si>
  <si>
    <t xml:space="preserve">sqrt ((2,3-2,02)^2+(4,93-3,28)^2+(5,74-0,96)^2+(1,51-6,86)^2+(2,39-1,71)^2)</t>
  </si>
  <si>
    <t xml:space="preserve">converged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</si>
</sst>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4"/>
      <color rgb="FF0000FF"/>
      <name val="Times New Roman"/>
      <family val="1"/>
      <charset val="1"/>
    </font>
    <font>
      <sz val="14"/>
      <color rgb="FF0000FF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1"/>
      <color rgb="FF0000FF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1"/>
      <color rgb="FF0432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432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O80"/>
  <sheetViews>
    <sheetView showFormulas="false" showGridLines="true" showRowColHeaders="true" showZeros="true" rightToLeft="false" tabSelected="false" showOutlineSymbols="true" defaultGridColor="true" view="normal" topLeftCell="F3" colorId="64" zoomScale="140" zoomScaleNormal="140" zoomScalePageLayoutView="100" workbookViewId="0">
      <selection pane="topLeft" activeCell="J11" activeCellId="1" sqref="B23:F23 J11"/>
    </sheetView>
  </sheetViews>
  <sheetFormatPr defaultColWidth="8.83984375" defaultRowHeight="18" zeroHeight="false" outlineLevelRow="0" outlineLevelCol="0"/>
  <cols>
    <col collapsed="false" customWidth="false" hidden="false" outlineLevel="0" max="1" min="1" style="1" width="8.83"/>
    <col collapsed="false" customWidth="true" hidden="false" outlineLevel="0" max="2" min="2" style="1" width="13.5"/>
    <col collapsed="false" customWidth="false" hidden="false" outlineLevel="0" max="3" min="3" style="1" width="8.83"/>
    <col collapsed="false" customWidth="true" hidden="false" outlineLevel="0" max="4" min="4" style="1" width="10.16"/>
    <col collapsed="false" customWidth="false" hidden="false" outlineLevel="0" max="6" min="5" style="1" width="8.83"/>
    <col collapsed="false" customWidth="true" hidden="false" outlineLevel="0" max="7" min="7" style="1" width="12.66"/>
    <col collapsed="false" customWidth="false" hidden="false" outlineLevel="0" max="1024" min="8" style="1" width="8.83"/>
  </cols>
  <sheetData>
    <row r="3" customFormat="false" ht="18" hidden="false" customHeight="false" outlineLevel="0" collapsed="false">
      <c r="B3" s="2" t="s">
        <v>0</v>
      </c>
      <c r="C3" s="2"/>
      <c r="D3" s="2"/>
      <c r="E3" s="2"/>
      <c r="F3" s="2"/>
      <c r="G3" s="2"/>
      <c r="J3" s="3" t="s">
        <v>1</v>
      </c>
      <c r="K3" s="3"/>
      <c r="L3" s="3"/>
      <c r="M3" s="3"/>
      <c r="N3" s="3"/>
      <c r="O3" s="3"/>
    </row>
    <row r="4" customFormat="false" ht="18" hidden="false" customHeight="false" outlineLevel="0" collapsed="false"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J4" s="5"/>
      <c r="K4" s="5" t="s">
        <v>2</v>
      </c>
      <c r="L4" s="5" t="s">
        <v>3</v>
      </c>
      <c r="M4" s="5" t="s">
        <v>4</v>
      </c>
      <c r="N4" s="5" t="s">
        <v>5</v>
      </c>
      <c r="O4" s="5" t="s">
        <v>6</v>
      </c>
    </row>
    <row r="5" customFormat="false" ht="18" hidden="false" customHeight="false" outlineLevel="0" collapsed="false">
      <c r="A5" s="6"/>
      <c r="B5" s="5" t="s">
        <v>7</v>
      </c>
      <c r="C5" s="7" t="n">
        <f aca="false">7/7</f>
        <v>1</v>
      </c>
      <c r="D5" s="8" t="n">
        <f aca="false">ROUND(4/7,3)</f>
        <v>0.571</v>
      </c>
      <c r="E5" s="8" t="n">
        <f aca="false">ROUND(1/7,3)</f>
        <v>0.143</v>
      </c>
      <c r="F5" s="8" t="n">
        <f aca="false">ROUND(1/7,3)</f>
        <v>0.143</v>
      </c>
      <c r="G5" s="7" t="n">
        <f aca="false">0</f>
        <v>0</v>
      </c>
      <c r="J5" s="9" t="s">
        <v>7</v>
      </c>
      <c r="K5" s="10" t="n">
        <f aca="false">ROUND(C5*0.097,3)</f>
        <v>0.097</v>
      </c>
      <c r="L5" s="10" t="n">
        <f aca="false">ROUND(D5*0.097,3)</f>
        <v>0.055</v>
      </c>
      <c r="M5" s="10" t="n">
        <f aca="false">ROUND(E5*0.046,3)</f>
        <v>0.007</v>
      </c>
      <c r="N5" s="10" t="n">
        <f aca="false">ROUND(F5*0.222,3)</f>
        <v>0.032</v>
      </c>
      <c r="O5" s="11" t="n">
        <f aca="false">ROUND(G5*0.301,3)</f>
        <v>0</v>
      </c>
    </row>
    <row r="6" customFormat="false" ht="18" hidden="false" customHeight="false" outlineLevel="0" collapsed="false">
      <c r="A6" s="6"/>
      <c r="B6" s="5" t="s">
        <v>8</v>
      </c>
      <c r="C6" s="7" t="n">
        <f aca="false">4/4</f>
        <v>1</v>
      </c>
      <c r="D6" s="8" t="n">
        <f aca="false">ROUND(3/4,3)</f>
        <v>0.75</v>
      </c>
      <c r="E6" s="7" t="n">
        <f aca="false">4/4</f>
        <v>1</v>
      </c>
      <c r="F6" s="7" t="n">
        <f aca="false">4/4</f>
        <v>1</v>
      </c>
      <c r="G6" s="7" t="n">
        <v>0</v>
      </c>
      <c r="J6" s="5" t="s">
        <v>8</v>
      </c>
      <c r="K6" s="8" t="n">
        <f aca="false">ROUND(C6*0.097,3)</f>
        <v>0.097</v>
      </c>
      <c r="L6" s="8" t="n">
        <f aca="false">ROUND(D6*0.097,3)</f>
        <v>0.073</v>
      </c>
      <c r="M6" s="8" t="n">
        <f aca="false">ROUND(E6*0.046,3)</f>
        <v>0.046</v>
      </c>
      <c r="N6" s="8" t="n">
        <f aca="false">ROUND(F6*0.222,3)</f>
        <v>0.222</v>
      </c>
      <c r="O6" s="7" t="n">
        <f aca="false">ROUND(G6*0.301,3)</f>
        <v>0</v>
      </c>
    </row>
    <row r="7" customFormat="false" ht="18" hidden="false" customHeight="false" outlineLevel="0" collapsed="false">
      <c r="A7" s="6"/>
      <c r="B7" s="5" t="s">
        <v>9</v>
      </c>
      <c r="C7" s="7" t="n">
        <v>0</v>
      </c>
      <c r="D7" s="7" t="n">
        <v>0</v>
      </c>
      <c r="E7" s="8" t="n">
        <f aca="false">ROUND(6/8,3)</f>
        <v>0.75</v>
      </c>
      <c r="F7" s="7" t="n">
        <f aca="false">8/8</f>
        <v>1</v>
      </c>
      <c r="G7" s="7" t="n">
        <v>0</v>
      </c>
      <c r="J7" s="12" t="s">
        <v>9</v>
      </c>
      <c r="K7" s="13" t="n">
        <f aca="false">ROUND(C7*0.097,3)</f>
        <v>0</v>
      </c>
      <c r="L7" s="13" t="n">
        <f aca="false">ROUND(D7*0.097,3)</f>
        <v>0</v>
      </c>
      <c r="M7" s="14" t="n">
        <f aca="false">ROUND(E7*0.046,3)</f>
        <v>0.035</v>
      </c>
      <c r="N7" s="14" t="n">
        <f aca="false">ROUND(F7*0.222,3)</f>
        <v>0.222</v>
      </c>
      <c r="O7" s="13" t="n">
        <f aca="false">ROUND(G7*0.301,3)</f>
        <v>0</v>
      </c>
    </row>
    <row r="8" customFormat="false" ht="18" hidden="false" customHeight="false" outlineLevel="0" collapsed="false">
      <c r="A8" s="6"/>
      <c r="B8" s="5" t="s">
        <v>10</v>
      </c>
      <c r="C8" s="7" t="n">
        <f aca="false">3/3</f>
        <v>1</v>
      </c>
      <c r="D8" s="7" t="n">
        <f aca="false">3/3</f>
        <v>1</v>
      </c>
      <c r="E8" s="7" t="n">
        <f aca="false">3/3</f>
        <v>1</v>
      </c>
      <c r="F8" s="7" t="n">
        <f aca="false">3/3</f>
        <v>1</v>
      </c>
      <c r="G8" s="7" t="n">
        <f aca="false">3/3</f>
        <v>1</v>
      </c>
      <c r="J8" s="5" t="s">
        <v>10</v>
      </c>
      <c r="K8" s="8" t="n">
        <f aca="false">ROUND(C8*0.097,3)</f>
        <v>0.097</v>
      </c>
      <c r="L8" s="8" t="n">
        <f aca="false">ROUND(D8*0.097,3)</f>
        <v>0.097</v>
      </c>
      <c r="M8" s="8" t="n">
        <f aca="false">ROUND(E8*0.046,3)</f>
        <v>0.046</v>
      </c>
      <c r="N8" s="8" t="n">
        <f aca="false">ROUND(F8*0.222,3)</f>
        <v>0.222</v>
      </c>
      <c r="O8" s="8" t="n">
        <f aca="false">ROUND(G8*0.301,3)</f>
        <v>0.301</v>
      </c>
    </row>
    <row r="9" customFormat="false" ht="18" hidden="false" customHeight="false" outlineLevel="0" collapsed="false">
      <c r="A9" s="6"/>
      <c r="B9" s="5" t="s">
        <v>11</v>
      </c>
      <c r="C9" s="8" t="n">
        <f aca="false">ROUND(1/11,3)</f>
        <v>0.091</v>
      </c>
      <c r="D9" s="8" t="n">
        <f aca="false">ROUND(2/11,3)</f>
        <v>0.182</v>
      </c>
      <c r="E9" s="7" t="n">
        <f aca="false">11/11</f>
        <v>1</v>
      </c>
      <c r="F9" s="7" t="n">
        <v>0</v>
      </c>
      <c r="G9" s="7" t="n">
        <v>0</v>
      </c>
      <c r="J9" s="5" t="s">
        <v>11</v>
      </c>
      <c r="K9" s="8" t="n">
        <f aca="false">ROUND(C9*0.097,3)</f>
        <v>0.009</v>
      </c>
      <c r="L9" s="8" t="n">
        <f aca="false">ROUND(D9*0.097,3)</f>
        <v>0.018</v>
      </c>
      <c r="M9" s="8" t="n">
        <f aca="false">ROUND(E9*0.046,3)</f>
        <v>0.046</v>
      </c>
      <c r="N9" s="7" t="n">
        <f aca="false">ROUND(F9*0.222,3)</f>
        <v>0</v>
      </c>
      <c r="O9" s="7" t="n">
        <f aca="false">ROUND(G9*0.301,3)</f>
        <v>0</v>
      </c>
    </row>
    <row r="10" customFormat="false" ht="18" hidden="false" customHeight="false" outlineLevel="0" collapsed="false">
      <c r="A10" s="6"/>
      <c r="B10" s="5" t="s">
        <v>12</v>
      </c>
      <c r="C10" s="7" t="n">
        <f aca="false">ROUND(2/7,3)</f>
        <v>0.286</v>
      </c>
      <c r="D10" s="7" t="n">
        <v>0</v>
      </c>
      <c r="E10" s="7" t="n">
        <v>0</v>
      </c>
      <c r="F10" s="7" t="n">
        <f aca="false">7/7</f>
        <v>1</v>
      </c>
      <c r="G10" s="8" t="n">
        <f aca="false">ROUND(3/7,3)</f>
        <v>0.429</v>
      </c>
      <c r="J10" s="5" t="s">
        <v>12</v>
      </c>
      <c r="K10" s="8" t="n">
        <f aca="false">ROUND(C10*0.097,3)</f>
        <v>0.028</v>
      </c>
      <c r="L10" s="7" t="n">
        <f aca="false">ROUND(D10*0.097,3)</f>
        <v>0</v>
      </c>
      <c r="M10" s="7" t="n">
        <f aca="false">ROUND(E10*0.046,3)</f>
        <v>0</v>
      </c>
      <c r="N10" s="8" t="n">
        <f aca="false">ROUND(F10*0.222,3)</f>
        <v>0.222</v>
      </c>
      <c r="O10" s="8" t="n">
        <f aca="false">ROUND(G10*0.301,3)</f>
        <v>0.129</v>
      </c>
    </row>
    <row r="11" customFormat="false" ht="18" hidden="false" customHeight="false" outlineLevel="0" collapsed="false">
      <c r="A11" s="6"/>
      <c r="B11" s="5" t="s">
        <v>13</v>
      </c>
      <c r="C11" s="7" t="n">
        <v>0</v>
      </c>
      <c r="D11" s="7" t="n">
        <f aca="false">8/8</f>
        <v>1</v>
      </c>
      <c r="E11" s="8" t="n">
        <f aca="false">ROUND(2/8,3)</f>
        <v>0.25</v>
      </c>
      <c r="F11" s="7" t="n">
        <f aca="false">0</f>
        <v>0</v>
      </c>
      <c r="G11" s="8" t="n">
        <f aca="false">ROUND(4/8,3)</f>
        <v>0.5</v>
      </c>
      <c r="J11" s="12" t="s">
        <v>13</v>
      </c>
      <c r="K11" s="13" t="n">
        <f aca="false">ROUND(C11*0.097,3)</f>
        <v>0</v>
      </c>
      <c r="L11" s="14" t="n">
        <f aca="false">ROUND(D11*0.097,3)</f>
        <v>0.097</v>
      </c>
      <c r="M11" s="14" t="n">
        <f aca="false">ROUND(E11*0.046,3)</f>
        <v>0.012</v>
      </c>
      <c r="N11" s="13" t="n">
        <f aca="false">ROUND(F11*0.222,3)</f>
        <v>0</v>
      </c>
      <c r="O11" s="14" t="n">
        <f aca="false">ROUND(G11*0.301,3)</f>
        <v>0.151</v>
      </c>
    </row>
    <row r="12" customFormat="false" ht="18" hidden="false" customHeight="false" outlineLevel="0" collapsed="false">
      <c r="A12" s="6"/>
      <c r="B12" s="5" t="s">
        <v>14</v>
      </c>
      <c r="C12" s="7" t="n">
        <f aca="false">5/5</f>
        <v>1</v>
      </c>
      <c r="D12" s="8" t="n">
        <f aca="false">ROUND(3/5,3)</f>
        <v>0.6</v>
      </c>
      <c r="E12" s="8" t="n">
        <f aca="false">ROUND(1/5,3)</f>
        <v>0.2</v>
      </c>
      <c r="F12" s="7" t="n">
        <v>0</v>
      </c>
      <c r="G12" s="8" t="n">
        <f aca="false">ROUND(1/5,3)</f>
        <v>0.2</v>
      </c>
      <c r="J12" s="9" t="s">
        <v>14</v>
      </c>
      <c r="K12" s="10" t="n">
        <f aca="false">ROUND(C12*0.097,3)</f>
        <v>0.097</v>
      </c>
      <c r="L12" s="10" t="n">
        <f aca="false">ROUND(D12*0.097,3)</f>
        <v>0.058</v>
      </c>
      <c r="M12" s="10" t="n">
        <f aca="false">ROUND(E12*0.046,3)</f>
        <v>0.009</v>
      </c>
      <c r="N12" s="11" t="n">
        <f aca="false">ROUND(F12*0.222,3)</f>
        <v>0</v>
      </c>
      <c r="O12" s="10" t="n">
        <f aca="false">ROUND(G12*0.301,3)</f>
        <v>0.06</v>
      </c>
    </row>
    <row r="13" customFormat="false" ht="18" hidden="false" customHeight="false" outlineLevel="0" collapsed="false">
      <c r="A13" s="6"/>
      <c r="B13" s="5" t="s">
        <v>15</v>
      </c>
      <c r="C13" s="8" t="n">
        <f aca="false">ROUND(3/6,3)</f>
        <v>0.5</v>
      </c>
      <c r="D13" s="8" t="n">
        <f aca="false">ROUND(1/6,3)</f>
        <v>0.167</v>
      </c>
      <c r="E13" s="8" t="n">
        <f aca="false">ROUND(1/6,3)</f>
        <v>0.167</v>
      </c>
      <c r="F13" s="7" t="n">
        <f aca="false">0</f>
        <v>0</v>
      </c>
      <c r="G13" s="7" t="n">
        <f aca="false">6/6</f>
        <v>1</v>
      </c>
      <c r="J13" s="5" t="s">
        <v>15</v>
      </c>
      <c r="K13" s="8" t="n">
        <f aca="false">ROUND(C13*0.097,3)</f>
        <v>0.049</v>
      </c>
      <c r="L13" s="8" t="n">
        <f aca="false">ROUND(D13*0.097,3)</f>
        <v>0.016</v>
      </c>
      <c r="M13" s="8" t="n">
        <f aca="false">ROUND(E13*0.046,3)</f>
        <v>0.008</v>
      </c>
      <c r="N13" s="7" t="n">
        <f aca="false">ROUND(F13*0.222,3)</f>
        <v>0</v>
      </c>
      <c r="O13" s="8" t="n">
        <f aca="false">ROUND(G13*0.301,3)</f>
        <v>0.301</v>
      </c>
    </row>
    <row r="14" customFormat="false" ht="18" hidden="false" customHeight="false" outlineLevel="0" collapsed="false">
      <c r="A14" s="6"/>
      <c r="B14" s="5" t="s">
        <v>16</v>
      </c>
      <c r="C14" s="8" t="n">
        <f aca="false">ROUND(1/4,3)</f>
        <v>0.25</v>
      </c>
      <c r="D14" s="7" t="n">
        <f aca="false">4/4</f>
        <v>1</v>
      </c>
      <c r="E14" s="7" t="n">
        <f aca="false">4/4</f>
        <v>1</v>
      </c>
      <c r="F14" s="8" t="n">
        <f aca="false">ROUND(3/4,3)</f>
        <v>0.75</v>
      </c>
      <c r="G14" s="7" t="n">
        <v>0</v>
      </c>
      <c r="J14" s="5" t="s">
        <v>16</v>
      </c>
      <c r="K14" s="8" t="n">
        <f aca="false">ROUND(C14*0.097,3)</f>
        <v>0.024</v>
      </c>
      <c r="L14" s="8" t="n">
        <f aca="false">ROUND(D14*0.097,3)</f>
        <v>0.097</v>
      </c>
      <c r="M14" s="8" t="n">
        <f aca="false">ROUND(E14*0.046,3)</f>
        <v>0.046</v>
      </c>
      <c r="N14" s="8" t="n">
        <f aca="false">ROUND(F14*0.222,3)</f>
        <v>0.167</v>
      </c>
      <c r="O14" s="7" t="n">
        <f aca="false">ROUND(G14*0.301,3)</f>
        <v>0</v>
      </c>
    </row>
    <row r="16" customFormat="false" ht="18" hidden="false" customHeight="false" outlineLevel="0" collapsed="false">
      <c r="B16" s="2" t="s">
        <v>17</v>
      </c>
      <c r="C16" s="2"/>
      <c r="D16" s="2"/>
      <c r="E16" s="2"/>
      <c r="F16" s="2"/>
      <c r="G16" s="2"/>
    </row>
    <row r="17" customFormat="false" ht="18" hidden="false" customHeight="false" outlineLevel="0" collapsed="false">
      <c r="B17" s="5"/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customFormat="false" ht="18" hidden="false" customHeight="false" outlineLevel="0" collapsed="false">
      <c r="A18" s="15"/>
      <c r="B18" s="16"/>
      <c r="C18" s="17" t="n">
        <v>8</v>
      </c>
      <c r="D18" s="17" t="n">
        <v>8</v>
      </c>
      <c r="E18" s="17" t="n">
        <v>9</v>
      </c>
      <c r="F18" s="17" t="n">
        <v>6</v>
      </c>
      <c r="G18" s="17" t="n">
        <v>5</v>
      </c>
    </row>
    <row r="19" customFormat="false" ht="18" hidden="false" customHeight="false" outlineLevel="0" collapsed="false">
      <c r="A19" s="15"/>
      <c r="B19" s="5" t="s">
        <v>18</v>
      </c>
      <c r="C19" s="17" t="n">
        <f aca="false">0.097</f>
        <v>0.097</v>
      </c>
      <c r="D19" s="17" t="n">
        <v>0.097</v>
      </c>
      <c r="E19" s="17" t="n">
        <v>0.046</v>
      </c>
      <c r="F19" s="17" t="n">
        <f aca="false">0.222</f>
        <v>0.222</v>
      </c>
      <c r="G19" s="17" t="n">
        <f aca="false">0.301</f>
        <v>0.301</v>
      </c>
    </row>
    <row r="21" customFormat="false" ht="18" hidden="false" customHeight="false" outlineLevel="0" collapsed="false">
      <c r="B21" s="18" t="s">
        <v>19</v>
      </c>
      <c r="C21" s="19"/>
      <c r="D21" s="19"/>
      <c r="E21" s="19"/>
      <c r="F21" s="19"/>
    </row>
    <row r="22" customFormat="false" ht="18" hidden="false" customHeight="false" outlineLevel="0" collapsed="false">
      <c r="B22" s="7"/>
      <c r="C22" s="20" t="s">
        <v>2</v>
      </c>
      <c r="D22" s="20" t="s">
        <v>3</v>
      </c>
      <c r="E22" s="20" t="s">
        <v>4</v>
      </c>
      <c r="F22" s="20" t="s">
        <v>5</v>
      </c>
      <c r="G22" s="20" t="s">
        <v>6</v>
      </c>
    </row>
    <row r="23" customFormat="false" ht="18" hidden="false" customHeight="false" outlineLevel="0" collapsed="false">
      <c r="B23" s="20" t="s">
        <v>20</v>
      </c>
      <c r="C23" s="7" t="n">
        <v>1</v>
      </c>
      <c r="D23" s="7" t="n">
        <v>0</v>
      </c>
      <c r="E23" s="7" t="n">
        <v>0</v>
      </c>
      <c r="F23" s="7" t="n">
        <v>0</v>
      </c>
      <c r="G23" s="7" t="n">
        <v>0</v>
      </c>
    </row>
    <row r="24" customFormat="false" ht="18" hidden="false" customHeight="false" outlineLevel="0" collapsed="false">
      <c r="B24" s="20" t="s">
        <v>21</v>
      </c>
      <c r="C24" s="7" t="n">
        <v>0.097</v>
      </c>
      <c r="D24" s="7" t="n">
        <v>0</v>
      </c>
      <c r="E24" s="7" t="n">
        <v>0</v>
      </c>
      <c r="F24" s="7" t="n">
        <v>0</v>
      </c>
      <c r="G24" s="7" t="n">
        <v>0</v>
      </c>
    </row>
    <row r="26" customFormat="false" ht="18" hidden="false" customHeight="false" outlineLevel="0" collapsed="false">
      <c r="B26" s="21" t="s">
        <v>22</v>
      </c>
      <c r="C26" s="21"/>
      <c r="D26" s="21"/>
      <c r="E26" s="21"/>
      <c r="F26" s="21"/>
      <c r="G26" s="21"/>
      <c r="H26" s="21"/>
      <c r="I26" s="21"/>
    </row>
    <row r="28" customFormat="false" ht="18" hidden="false" customHeight="false" outlineLevel="0" collapsed="false">
      <c r="B28" s="16"/>
      <c r="C28" s="22"/>
      <c r="D28" s="20" t="s">
        <v>23</v>
      </c>
      <c r="E28" s="20"/>
      <c r="G28" s="16"/>
      <c r="H28" s="16"/>
      <c r="I28" s="20" t="s">
        <v>24</v>
      </c>
      <c r="J28" s="20"/>
    </row>
    <row r="29" customFormat="false" ht="18" hidden="false" customHeight="false" outlineLevel="0" collapsed="false">
      <c r="B29" s="23" t="s">
        <v>25</v>
      </c>
      <c r="C29" s="24" t="n">
        <f aca="false">SQRT((K5-C24)^2+(L5-D24)^2+(M5-E24)^2+(N5-F24)^2+(O5-G24)^2)</f>
        <v>0.0640156230931169</v>
      </c>
      <c r="D29" s="25" t="s">
        <v>25</v>
      </c>
      <c r="E29" s="25"/>
      <c r="G29" s="23" t="s">
        <v>26</v>
      </c>
      <c r="H29" s="24" t="n">
        <f aca="false">SQRT((C5-C23)^2+(D5-D23)^2+(E5-E23)^2+(F5-F23)^2+(G5-G23)^2)</f>
        <v>0.605754900929411</v>
      </c>
      <c r="I29" s="25" t="s">
        <v>26</v>
      </c>
      <c r="J29" s="25"/>
    </row>
    <row r="30" customFormat="false" ht="18" hidden="false" customHeight="false" outlineLevel="0" collapsed="false">
      <c r="B30" s="23" t="s">
        <v>27</v>
      </c>
      <c r="C30" s="24" t="n">
        <f aca="false">SQRT((K6-C24)^2+(L6-D24)^2+(M6-E24)^2+(N6-F24)^2+(O6-G24)^2)</f>
        <v>0.238178504487706</v>
      </c>
      <c r="D30" s="25" t="s">
        <v>28</v>
      </c>
      <c r="E30" s="25"/>
      <c r="G30" s="23" t="s">
        <v>29</v>
      </c>
      <c r="H30" s="24" t="n">
        <f aca="false">SQRT((C6-C23)^2+(D6-D23)^2+(E6-E23)^2+(F6-F23)^2+(G6-G23)^2)</f>
        <v>1.60078105935821</v>
      </c>
      <c r="I30" s="25" t="s">
        <v>30</v>
      </c>
      <c r="J30" s="25"/>
    </row>
    <row r="31" customFormat="false" ht="18" hidden="false" customHeight="false" outlineLevel="0" collapsed="false">
      <c r="B31" s="23" t="s">
        <v>31</v>
      </c>
      <c r="C31" s="24" t="n">
        <f aca="false">SQRT((K8-C24)^2+(L8-D24)^2+(M8-E24)^2+(N8-F24)^2+(O8-G24)^2)</f>
        <v>0.389114379071244</v>
      </c>
      <c r="D31" s="25" t="s">
        <v>32</v>
      </c>
      <c r="E31" s="25"/>
      <c r="G31" s="23" t="s">
        <v>33</v>
      </c>
      <c r="H31" s="24" t="n">
        <f aca="false">SQRT((C8-C23)^2+(D8-D23)^2+(E8-E23)^2+(F8-F23)^2+(G8-G23)^2)</f>
        <v>2</v>
      </c>
      <c r="I31" s="25" t="s">
        <v>34</v>
      </c>
      <c r="J31" s="25"/>
    </row>
    <row r="32" customFormat="false" ht="18" hidden="false" customHeight="false" outlineLevel="0" collapsed="false">
      <c r="B32" s="23" t="s">
        <v>32</v>
      </c>
      <c r="C32" s="24" t="n">
        <f aca="false">SQRT((K9-C24)^2+(L9-D24)^2+(M9-E24)^2+(N9-F24)^2+(O9-G24)^2)</f>
        <v>0.100915806492343</v>
      </c>
      <c r="D32" s="25" t="s">
        <v>35</v>
      </c>
      <c r="E32" s="25"/>
      <c r="G32" s="23" t="s">
        <v>36</v>
      </c>
      <c r="H32" s="24" t="n">
        <f aca="false">SQRT((C9-C23)^2+(D9-D23)^2+(E9-E23)^2+(F9-F23)^2+(G9-G23)^2)</f>
        <v>1.36360001466706</v>
      </c>
      <c r="I32" s="25" t="s">
        <v>37</v>
      </c>
      <c r="J32" s="25"/>
    </row>
    <row r="33" customFormat="false" ht="18" hidden="false" customHeight="false" outlineLevel="0" collapsed="false">
      <c r="B33" s="23" t="s">
        <v>38</v>
      </c>
      <c r="C33" s="24" t="n">
        <f aca="false">SQRT((K10-C24)^2+(L10-D24)^2+(M10-E24)^2+(N10-F24)^2+(O10-G24)^2)</f>
        <v>0.265868388493254</v>
      </c>
      <c r="D33" s="25" t="s">
        <v>27</v>
      </c>
      <c r="E33" s="25"/>
      <c r="G33" s="23" t="s">
        <v>37</v>
      </c>
      <c r="H33" s="24" t="n">
        <f aca="false">SQRT((C10-C23)^2+(D10-D23)^2+(E10-E23)^2+(F10-F23)^2+(G10-G23)^2)</f>
        <v>1.30147493252848</v>
      </c>
      <c r="I33" s="25" t="s">
        <v>36</v>
      </c>
      <c r="J33" s="25"/>
    </row>
    <row r="34" customFormat="false" ht="18" hidden="false" customHeight="false" outlineLevel="0" collapsed="false">
      <c r="B34" s="23" t="s">
        <v>28</v>
      </c>
      <c r="C34" s="24" t="n">
        <f aca="false">SQRT((K12-C24)^2+(L12-D24)^2+(M12-E24)^2+(N12-F24)^2+(O12-G24)^2)</f>
        <v>0.0839344982709732</v>
      </c>
      <c r="D34" s="25" t="s">
        <v>38</v>
      </c>
      <c r="E34" s="25"/>
      <c r="G34" s="23" t="s">
        <v>30</v>
      </c>
      <c r="H34" s="24" t="n">
        <f aca="false">SQRT((C12-C23)^2+(D12-D23)^2+(E12-E23)^2+(F12-F23)^2+(G12-G23)^2)</f>
        <v>0.66332495807108</v>
      </c>
      <c r="I34" s="25" t="s">
        <v>29</v>
      </c>
      <c r="J34" s="25"/>
    </row>
    <row r="35" customFormat="false" ht="18" hidden="false" customHeight="false" outlineLevel="0" collapsed="false">
      <c r="B35" s="23" t="s">
        <v>39</v>
      </c>
      <c r="C35" s="24" t="n">
        <f aca="false">SQRT((K13-C24)^2+(L13-D24)^2+(M13-E24)^2+(N13-F24)^2+(O13-G24)^2)</f>
        <v>0.30532769281544</v>
      </c>
      <c r="D35" s="25" t="s">
        <v>39</v>
      </c>
      <c r="E35" s="25"/>
      <c r="G35" s="23" t="s">
        <v>34</v>
      </c>
      <c r="H35" s="24" t="n">
        <f aca="false">SQRT((C13-C23)^2+(D13-D23)^2+(E13-E23)^2+(F13-F23)^2+(G13-G23)^2)</f>
        <v>1.14270643649189</v>
      </c>
      <c r="I35" s="25" t="s">
        <v>40</v>
      </c>
      <c r="J35" s="25"/>
    </row>
    <row r="36" customFormat="false" ht="18" hidden="false" customHeight="false" outlineLevel="0" collapsed="false">
      <c r="B36" s="23" t="s">
        <v>35</v>
      </c>
      <c r="C36" s="24" t="n">
        <f aca="false">SQRT((K14-C24)^2+(L14-D24)^2+(M14-E24)^2+(N14-F24)^2+(O14-G24)^2)</f>
        <v>0.211525412184919</v>
      </c>
      <c r="D36" s="25" t="s">
        <v>31</v>
      </c>
      <c r="E36" s="25"/>
      <c r="G36" s="23" t="s">
        <v>40</v>
      </c>
      <c r="H36" s="24" t="n">
        <f aca="false">SQRT((C14-C23)^2+(D14-D23)^2+(E14-E23)^2+(F14-F23)^2+(G14-G23)^2)</f>
        <v>1.76776695296637</v>
      </c>
      <c r="I36" s="25" t="s">
        <v>33</v>
      </c>
      <c r="J36" s="25"/>
    </row>
    <row r="38" customFormat="false" ht="18" hidden="false" customHeight="false" outlineLevel="0" collapsed="false">
      <c r="B38" s="26" t="s">
        <v>41</v>
      </c>
    </row>
    <row r="39" customFormat="false" ht="18" hidden="false" customHeight="false" outlineLevel="0" collapsed="false">
      <c r="B39" s="26" t="s">
        <v>42</v>
      </c>
    </row>
    <row r="41" customFormat="false" ht="18" hidden="false" customHeight="false" outlineLevel="0" collapsed="false">
      <c r="B41" s="27" t="s">
        <v>43</v>
      </c>
    </row>
    <row r="42" customFormat="false" ht="18" hidden="false" customHeight="false" outlineLevel="0" collapsed="false">
      <c r="B42" s="7"/>
      <c r="C42" s="20" t="s">
        <v>2</v>
      </c>
      <c r="D42" s="20" t="s">
        <v>3</v>
      </c>
      <c r="E42" s="20" t="s">
        <v>4</v>
      </c>
      <c r="F42" s="20" t="s">
        <v>5</v>
      </c>
      <c r="G42" s="20" t="s">
        <v>6</v>
      </c>
    </row>
    <row r="43" customFormat="false" ht="18" hidden="false" customHeight="false" outlineLevel="0" collapsed="false">
      <c r="B43" s="20" t="s">
        <v>20</v>
      </c>
      <c r="C43" s="7" t="n">
        <v>1</v>
      </c>
      <c r="D43" s="7" t="n">
        <v>1</v>
      </c>
      <c r="E43" s="7" t="n">
        <v>0</v>
      </c>
      <c r="F43" s="7" t="n">
        <v>0</v>
      </c>
      <c r="G43" s="7" t="n">
        <v>0</v>
      </c>
    </row>
    <row r="44" customFormat="false" ht="18" hidden="false" customHeight="false" outlineLevel="0" collapsed="false">
      <c r="B44" s="20" t="s">
        <v>21</v>
      </c>
      <c r="C44" s="7" t="n">
        <v>0.097</v>
      </c>
      <c r="D44" s="7" t="n">
        <v>0.097</v>
      </c>
      <c r="E44" s="7" t="n">
        <v>0</v>
      </c>
      <c r="F44" s="7" t="n">
        <v>0</v>
      </c>
      <c r="G44" s="7" t="n">
        <v>0</v>
      </c>
    </row>
    <row r="46" customFormat="false" ht="18" hidden="false" customHeight="false" outlineLevel="0" collapsed="false">
      <c r="B46" s="21" t="s">
        <v>22</v>
      </c>
      <c r="C46" s="21"/>
      <c r="D46" s="21"/>
      <c r="E46" s="21"/>
      <c r="F46" s="21"/>
      <c r="G46" s="21"/>
      <c r="H46" s="21"/>
      <c r="I46" s="21"/>
    </row>
    <row r="48" customFormat="false" ht="18" hidden="false" customHeight="false" outlineLevel="0" collapsed="false">
      <c r="B48" s="16"/>
      <c r="C48" s="22"/>
      <c r="D48" s="20" t="s">
        <v>23</v>
      </c>
      <c r="E48" s="20"/>
      <c r="G48" s="16"/>
      <c r="H48" s="16"/>
      <c r="I48" s="20" t="s">
        <v>24</v>
      </c>
      <c r="J48" s="20"/>
    </row>
    <row r="49" customFormat="false" ht="18" hidden="false" customHeight="false" outlineLevel="0" collapsed="false">
      <c r="B49" s="23" t="s">
        <v>25</v>
      </c>
      <c r="C49" s="24" t="n">
        <f aca="false">SQRT((K5-C44)^2+(L5-D44)^2+(M5-E44)^2+(N5-F44)^2+(O5-G44)^2)</f>
        <v>0.0532634959423431</v>
      </c>
      <c r="D49" s="25" t="s">
        <v>25</v>
      </c>
      <c r="E49" s="25"/>
      <c r="G49" s="23" t="s">
        <v>26</v>
      </c>
      <c r="H49" s="24" t="n">
        <f aca="false">SQRT((C5-C43)^2+(D5-D43)^2+(E5-E43)^2+(F5-F43)^2+(G5-G43)^2)</f>
        <v>0.474277345020822</v>
      </c>
      <c r="I49" s="25" t="s">
        <v>26</v>
      </c>
      <c r="J49" s="25"/>
    </row>
    <row r="50" customFormat="false" ht="18" hidden="false" customHeight="false" outlineLevel="0" collapsed="false">
      <c r="B50" s="23" t="s">
        <v>27</v>
      </c>
      <c r="C50" s="24" t="n">
        <f aca="false">SQRT((K6-C44)^2+(L6-D44)^2+(M6-E44)^2+(N6-F44)^2+(O6-G44)^2)</f>
        <v>0.227982455465327</v>
      </c>
      <c r="D50" s="25" t="s">
        <v>28</v>
      </c>
      <c r="E50" s="25"/>
      <c r="G50" s="23" t="s">
        <v>29</v>
      </c>
      <c r="H50" s="24" t="n">
        <f aca="false">SQRT((C6-C43)^2+(D6-D43)^2+(E6-E43)^2+(F6-F43)^2+(G6-G43)^2)</f>
        <v>1.43614066163451</v>
      </c>
      <c r="I50" s="25" t="s">
        <v>30</v>
      </c>
      <c r="J50" s="25"/>
    </row>
    <row r="51" customFormat="false" ht="18" hidden="false" customHeight="false" outlineLevel="0" collapsed="false">
      <c r="B51" s="23" t="s">
        <v>31</v>
      </c>
      <c r="C51" s="24" t="n">
        <f aca="false">SQRT((K8-C44)^2+(L8-D44)^2+(M8-E44)^2+(N8-F44)^2+(O8-G44)^2)</f>
        <v>0.37683020048823</v>
      </c>
      <c r="D51" s="25" t="s">
        <v>32</v>
      </c>
      <c r="E51" s="25"/>
      <c r="G51" s="23" t="s">
        <v>33</v>
      </c>
      <c r="H51" s="24" t="n">
        <f aca="false">SQRT((C8-C43)^2+(D8-D43)^2+(E8-E43)^2+(F8-F43)^2+(G8-G43)^2)</f>
        <v>1.73205080756888</v>
      </c>
      <c r="I51" s="25" t="s">
        <v>34</v>
      </c>
      <c r="J51" s="25"/>
    </row>
    <row r="52" customFormat="false" ht="18" hidden="false" customHeight="false" outlineLevel="0" collapsed="false">
      <c r="B52" s="23" t="s">
        <v>32</v>
      </c>
      <c r="C52" s="24" t="n">
        <f aca="false">SQRT((K9-C44)^2+(L9-D44)^2+(M9-E44)^2+(N9-F44)^2+(O9-G44)^2)</f>
        <v>0.12688971589534</v>
      </c>
      <c r="D52" s="25" t="s">
        <v>35</v>
      </c>
      <c r="E52" s="25"/>
      <c r="G52" s="23" t="s">
        <v>36</v>
      </c>
      <c r="H52" s="24" t="n">
        <f aca="false">SQRT((C9-C43)^2+(D9-D43)^2+(E9-E43)^2+(F9-F43)^2+(G9-G43)^2)</f>
        <v>1.57968509520094</v>
      </c>
      <c r="I52" s="25" t="s">
        <v>29</v>
      </c>
      <c r="J52" s="25"/>
    </row>
    <row r="53" customFormat="false" ht="18" hidden="false" customHeight="false" outlineLevel="0" collapsed="false">
      <c r="B53" s="23" t="s">
        <v>28</v>
      </c>
      <c r="C53" s="24" t="n">
        <f aca="false">SQRT((K12-C44)^2+(L12-D44)^2+(M12-E44)^2+(N12-F44)^2+(O12-G44)^2)</f>
        <v>0.0721248916810278</v>
      </c>
      <c r="D53" s="25" t="s">
        <v>27</v>
      </c>
      <c r="E53" s="25"/>
      <c r="G53" s="23" t="s">
        <v>30</v>
      </c>
      <c r="H53" s="24" t="n">
        <f aca="false">SQRT((C12-C43)^2+(D12-D43)^2+(E12-E43)^2+(F12-F43)^2+(G12-G43)^2)</f>
        <v>0.489897948556636</v>
      </c>
      <c r="I53" s="25" t="s">
        <v>44</v>
      </c>
      <c r="J53" s="25"/>
    </row>
    <row r="54" customFormat="false" ht="18" hidden="false" customHeight="false" outlineLevel="0" collapsed="false">
      <c r="B54" s="23" t="s">
        <v>39</v>
      </c>
      <c r="C54" s="24" t="n">
        <f aca="false">SQRT((K13-C44)^2+(L13-D44)^2+(M13-E44)^2+(N13-F44)^2+(O13-G44)^2)</f>
        <v>0.31548375552475</v>
      </c>
      <c r="D54" s="25" t="s">
        <v>39</v>
      </c>
      <c r="E54" s="25"/>
      <c r="G54" s="23" t="s">
        <v>34</v>
      </c>
      <c r="H54" s="24" t="n">
        <f aca="false">SQRT((C13-C43)^2+(D13-D43)^2+(E13-E43)^2+(F13-F43)^2+(G13-G43)^2)</f>
        <v>1.40420012818686</v>
      </c>
      <c r="I54" s="25" t="s">
        <v>36</v>
      </c>
      <c r="J54" s="25"/>
    </row>
    <row r="55" customFormat="false" ht="18" hidden="false" customHeight="false" outlineLevel="0" collapsed="false">
      <c r="B55" s="23" t="s">
        <v>35</v>
      </c>
      <c r="C55" s="24" t="n">
        <f aca="false">SQRT((K14-C44)^2+(L14-D44)^2+(M14-E44)^2+(N14-F44)^2+(O14-G44)^2)</f>
        <v>0.187973402373847</v>
      </c>
      <c r="D55" s="25" t="s">
        <v>31</v>
      </c>
      <c r="E55" s="25"/>
      <c r="G55" s="23" t="s">
        <v>40</v>
      </c>
      <c r="H55" s="24" t="n">
        <f aca="false">SQRT((C14-C43)^2+(D14-D43)^2+(E14-E43)^2+(F14-F43)^2+(G14-G43)^2)</f>
        <v>1.45773797371133</v>
      </c>
      <c r="I55" s="25" t="s">
        <v>33</v>
      </c>
      <c r="J55" s="25"/>
    </row>
    <row r="57" customFormat="false" ht="18" hidden="false" customHeight="false" outlineLevel="0" collapsed="false">
      <c r="B57" s="26" t="s">
        <v>45</v>
      </c>
    </row>
    <row r="58" customFormat="false" ht="18" hidden="false" customHeight="false" outlineLevel="0" collapsed="false">
      <c r="B58" s="26" t="s">
        <v>46</v>
      </c>
    </row>
    <row r="59" customFormat="false" ht="18" hidden="false" customHeight="false" outlineLevel="0" collapsed="false">
      <c r="B59" s="26" t="s">
        <v>47</v>
      </c>
    </row>
    <row r="61" customFormat="false" ht="18" hidden="false" customHeight="false" outlineLevel="0" collapsed="false">
      <c r="B61" s="27" t="s">
        <v>48</v>
      </c>
    </row>
    <row r="63" customFormat="false" ht="18" hidden="false" customHeight="false" outlineLevel="0" collapsed="false">
      <c r="B63" s="7"/>
      <c r="C63" s="20" t="s">
        <v>2</v>
      </c>
      <c r="D63" s="20" t="s">
        <v>3</v>
      </c>
      <c r="E63" s="20" t="s">
        <v>4</v>
      </c>
      <c r="F63" s="20" t="s">
        <v>5</v>
      </c>
      <c r="G63" s="20" t="s">
        <v>6</v>
      </c>
    </row>
    <row r="64" customFormat="false" ht="18" hidden="false" customHeight="false" outlineLevel="0" collapsed="false">
      <c r="B64" s="20" t="s">
        <v>20</v>
      </c>
      <c r="C64" s="7" t="n">
        <v>1</v>
      </c>
      <c r="D64" s="7" t="n">
        <v>0</v>
      </c>
      <c r="E64" s="7" t="n">
        <v>0</v>
      </c>
      <c r="F64" s="7" t="n">
        <v>0</v>
      </c>
      <c r="G64" s="7" t="n">
        <v>1</v>
      </c>
    </row>
    <row r="65" customFormat="false" ht="18" hidden="false" customHeight="false" outlineLevel="0" collapsed="false">
      <c r="B65" s="20" t="s">
        <v>21</v>
      </c>
      <c r="C65" s="7" t="n">
        <v>0.097</v>
      </c>
      <c r="D65" s="7" t="n">
        <v>0</v>
      </c>
      <c r="E65" s="7" t="n">
        <v>0</v>
      </c>
      <c r="F65" s="7" t="n">
        <v>0</v>
      </c>
      <c r="G65" s="7" t="n">
        <v>0.301</v>
      </c>
    </row>
    <row r="67" customFormat="false" ht="18" hidden="false" customHeight="false" outlineLevel="0" collapsed="false">
      <c r="B67" s="21" t="s">
        <v>22</v>
      </c>
      <c r="C67" s="21"/>
      <c r="D67" s="21"/>
      <c r="E67" s="21"/>
      <c r="F67" s="21"/>
      <c r="G67" s="21"/>
      <c r="H67" s="21"/>
      <c r="I67" s="21"/>
    </row>
    <row r="69" customFormat="false" ht="18" hidden="false" customHeight="false" outlineLevel="0" collapsed="false">
      <c r="B69" s="16"/>
      <c r="C69" s="22"/>
      <c r="D69" s="20" t="s">
        <v>23</v>
      </c>
      <c r="E69" s="20"/>
      <c r="G69" s="16"/>
      <c r="H69" s="16"/>
      <c r="I69" s="20" t="s">
        <v>24</v>
      </c>
      <c r="J69" s="20"/>
    </row>
    <row r="70" customFormat="false" ht="18" hidden="false" customHeight="false" outlineLevel="0" collapsed="false">
      <c r="B70" s="23" t="s">
        <v>31</v>
      </c>
      <c r="C70" s="24" t="n">
        <f aca="false">SQRT((K8-C65)^2+(L8-D65)^2+(M8-E65)^2+(N8-F65)^2+(O8-G65)^2)</f>
        <v>0.246594809353319</v>
      </c>
      <c r="D70" s="25" t="s">
        <v>39</v>
      </c>
      <c r="E70" s="25"/>
      <c r="G70" s="23" t="s">
        <v>33</v>
      </c>
      <c r="H70" s="24" t="n">
        <f aca="false">SQRT((C8-C64)^2+(D8-D64)^2+(E8-E64)^2+(F8-F64)^2+(G8-G64)^2)</f>
        <v>1.73205080756888</v>
      </c>
      <c r="I70" s="25" t="s">
        <v>34</v>
      </c>
      <c r="J70" s="25"/>
    </row>
    <row r="71" customFormat="false" ht="18" hidden="false" customHeight="false" outlineLevel="0" collapsed="false">
      <c r="B71" s="23" t="s">
        <v>38</v>
      </c>
      <c r="C71" s="24" t="n">
        <f aca="false">SQRT((K10-C65)^2+(L10-D65)^2+(M10-E65)^2+(N10-F65)^2+(O10-G65)^2)</f>
        <v>0.289186790846332</v>
      </c>
      <c r="D71" s="25" t="s">
        <v>31</v>
      </c>
      <c r="E71" s="25"/>
      <c r="G71" s="23" t="s">
        <v>37</v>
      </c>
      <c r="H71" s="24" t="n">
        <f aca="false">SQRT((C10-C64)^2+(D10-D64)^2+(E10-E64)^2+(F10-F64)^2+(G10-G64)^2)</f>
        <v>1.35493062553033</v>
      </c>
      <c r="I71" s="25" t="s">
        <v>30</v>
      </c>
      <c r="J71" s="25"/>
    </row>
    <row r="72" customFormat="false" ht="18" hidden="false" customHeight="false" outlineLevel="0" collapsed="false">
      <c r="B72" s="23" t="s">
        <v>28</v>
      </c>
      <c r="C72" s="24" t="n">
        <f aca="false">SQRT((K12-C65)^2+(L12-D65)^2+(M12-E65)^2+(N12-F65)^2+(O12-G65)^2)</f>
        <v>0.248044350872984</v>
      </c>
      <c r="D72" s="25" t="s">
        <v>28</v>
      </c>
      <c r="E72" s="25"/>
      <c r="G72" s="23" t="s">
        <v>30</v>
      </c>
      <c r="H72" s="24" t="n">
        <f aca="false">SQRT((C12-C64)^2+(D12-D64)^2+(E12-E64)^2+(F12-F64)^2+(G12-G64)^2)</f>
        <v>1.01980390271856</v>
      </c>
      <c r="I72" s="25" t="s">
        <v>37</v>
      </c>
      <c r="J72" s="25"/>
    </row>
    <row r="73" customFormat="false" ht="18" hidden="false" customHeight="false" outlineLevel="0" collapsed="false">
      <c r="B73" s="23" t="s">
        <v>39</v>
      </c>
      <c r="C73" s="24" t="n">
        <f aca="false">SQRT((K13-C65)^2+(L13-D65)^2+(M13-E65)^2+(N13-F65)^2+(O13-G65)^2)</f>
        <v>0.0512249938994628</v>
      </c>
      <c r="D73" s="25" t="s">
        <v>38</v>
      </c>
      <c r="E73" s="25"/>
      <c r="G73" s="23" t="s">
        <v>34</v>
      </c>
      <c r="H73" s="24" t="n">
        <f aca="false">SQRT((C13-C64)^2+(D13-D64)^2+(E13-E64)^2+(F13-F64)^2+(G13-G64)^2)</f>
        <v>0.552971970356545</v>
      </c>
      <c r="I73" s="25" t="s">
        <v>33</v>
      </c>
      <c r="J73" s="25"/>
    </row>
    <row r="75" customFormat="false" ht="18" hidden="false" customHeight="false" outlineLevel="0" collapsed="false">
      <c r="B75" s="26" t="s">
        <v>49</v>
      </c>
    </row>
    <row r="76" customFormat="false" ht="18" hidden="false" customHeight="false" outlineLevel="0" collapsed="false">
      <c r="B76" s="26" t="s">
        <v>50</v>
      </c>
    </row>
    <row r="77" customFormat="false" ht="18" hidden="false" customHeight="false" outlineLevel="0" collapsed="false">
      <c r="B77" s="26" t="s">
        <v>51</v>
      </c>
    </row>
    <row r="78" customFormat="false" ht="18" hidden="false" customHeight="false" outlineLevel="0" collapsed="false">
      <c r="B78" s="26" t="s">
        <v>52</v>
      </c>
    </row>
    <row r="79" customFormat="false" ht="18" hidden="false" customHeight="false" outlineLevel="0" collapsed="false">
      <c r="B79" s="26" t="s">
        <v>53</v>
      </c>
    </row>
    <row r="80" customFormat="false" ht="18" hidden="false" customHeight="false" outlineLevel="0" collapsed="false">
      <c r="B80" s="26" t="s">
        <v>54</v>
      </c>
    </row>
  </sheetData>
  <mergeCells count="50">
    <mergeCell ref="B3:G3"/>
    <mergeCell ref="J3:O3"/>
    <mergeCell ref="B16:G16"/>
    <mergeCell ref="B26:I26"/>
    <mergeCell ref="D28:E28"/>
    <mergeCell ref="I28:J28"/>
    <mergeCell ref="D29:E29"/>
    <mergeCell ref="I29:J29"/>
    <mergeCell ref="D30:E30"/>
    <mergeCell ref="I30:J30"/>
    <mergeCell ref="D31:E31"/>
    <mergeCell ref="I31:J3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B46:I46"/>
    <mergeCell ref="D48:E48"/>
    <mergeCell ref="I48:J48"/>
    <mergeCell ref="D49:E49"/>
    <mergeCell ref="I49:J49"/>
    <mergeCell ref="D50:E50"/>
    <mergeCell ref="I50:J50"/>
    <mergeCell ref="D51:E51"/>
    <mergeCell ref="I51:J51"/>
    <mergeCell ref="D52:E52"/>
    <mergeCell ref="I52:J52"/>
    <mergeCell ref="D53:E53"/>
    <mergeCell ref="I53:J53"/>
    <mergeCell ref="D54:E54"/>
    <mergeCell ref="I54:J54"/>
    <mergeCell ref="D55:E55"/>
    <mergeCell ref="I55:J55"/>
    <mergeCell ref="B67:I67"/>
    <mergeCell ref="D69:E69"/>
    <mergeCell ref="I69:J69"/>
    <mergeCell ref="D70:E70"/>
    <mergeCell ref="I70:J70"/>
    <mergeCell ref="D71:E71"/>
    <mergeCell ref="I71:J71"/>
    <mergeCell ref="D72:E72"/>
    <mergeCell ref="I72:J72"/>
    <mergeCell ref="D73:E73"/>
    <mergeCell ref="I73:J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3" activeCellId="1" sqref="B23:F23 D13"/>
    </sheetView>
  </sheetViews>
  <sheetFormatPr defaultColWidth="10.5078125" defaultRowHeight="15" zeroHeight="false" outlineLevelRow="0" outlineLevelCol="0"/>
  <cols>
    <col collapsed="false" customWidth="true" hidden="false" outlineLevel="0" max="2" min="2" style="0" width="6.34"/>
    <col collapsed="false" customWidth="true" hidden="false" outlineLevel="0" max="3" min="3" style="0" width="7.16"/>
    <col collapsed="false" customWidth="true" hidden="false" outlineLevel="0" max="4" min="4" style="0" width="6.66"/>
    <col collapsed="false" customWidth="true" hidden="false" outlineLevel="0" max="5" min="5" style="0" width="7"/>
    <col collapsed="false" customWidth="true" hidden="false" outlineLevel="0" max="6" min="6" style="0" width="7.34"/>
    <col collapsed="false" customWidth="true" hidden="false" outlineLevel="0" max="7" min="7" style="0" width="5.5"/>
    <col collapsed="false" customWidth="true" hidden="false" outlineLevel="0" max="8" min="8" style="0" width="5.01"/>
    <col collapsed="false" customWidth="true" hidden="false" outlineLevel="0" max="9" min="9" style="0" width="3.66"/>
    <col collapsed="false" customWidth="true" hidden="false" outlineLevel="0" max="10" min="10" style="0" width="4.5"/>
    <col collapsed="false" customWidth="true" hidden="false" outlineLevel="0" max="11" min="11" style="0" width="5.01"/>
    <col collapsed="false" customWidth="true" hidden="false" outlineLevel="0" max="12" min="12" style="0" width="7.49"/>
  </cols>
  <sheetData>
    <row r="2" customFormat="false" ht="15" hidden="false" customHeight="false" outlineLevel="0" collapsed="false">
      <c r="B2" s="0" t="s">
        <v>55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60</v>
      </c>
      <c r="H2" s="0" t="s">
        <v>61</v>
      </c>
      <c r="I2" s="0" t="s">
        <v>62</v>
      </c>
      <c r="J2" s="0" t="s">
        <v>63</v>
      </c>
      <c r="K2" s="0" t="s">
        <v>64</v>
      </c>
      <c r="L2" s="0" t="s">
        <v>65</v>
      </c>
    </row>
    <row r="3" customFormat="false" ht="15" hidden="false" customHeight="false" outlineLevel="0" collapsed="false">
      <c r="A3" s="0" t="s">
        <v>7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s">
        <v>8</v>
      </c>
      <c r="B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D5" s="0" t="n">
        <v>1</v>
      </c>
      <c r="E5" s="0" t="n">
        <v>1</v>
      </c>
      <c r="F5" s="0" t="n">
        <v>1</v>
      </c>
      <c r="I5" s="0" t="n">
        <v>1</v>
      </c>
      <c r="J5" s="0" t="n">
        <v>1</v>
      </c>
      <c r="K5" s="0" t="n">
        <v>1</v>
      </c>
    </row>
    <row r="6" customFormat="false" ht="15" hidden="false" customHeight="false" outlineLevel="0" collapsed="false">
      <c r="A6" s="0" t="s">
        <v>10</v>
      </c>
      <c r="B6" s="0" t="n">
        <v>1</v>
      </c>
      <c r="C6" s="0" t="n">
        <v>1</v>
      </c>
      <c r="L6" s="0" t="n">
        <v>1</v>
      </c>
    </row>
    <row r="7" customFormat="false" ht="15" hidden="false" customHeight="false" outlineLevel="0" collapsed="false">
      <c r="A7" s="0" t="s">
        <v>11</v>
      </c>
      <c r="I7" s="0" t="n">
        <v>1</v>
      </c>
      <c r="J7" s="0" t="n">
        <v>1</v>
      </c>
      <c r="K7" s="0" t="n">
        <v>1</v>
      </c>
      <c r="L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1" sqref="B23:F23 B2"/>
    </sheetView>
  </sheetViews>
  <sheetFormatPr defaultColWidth="10.5078125" defaultRowHeight="15" zeroHeight="false" outlineLevelRow="0" outlineLevelCol="0"/>
  <cols>
    <col collapsed="false" customWidth="true" hidden="false" outlineLevel="0" max="2" min="2" style="0" width="6.34"/>
    <col collapsed="false" customWidth="true" hidden="false" outlineLevel="0" max="3" min="3" style="0" width="7.16"/>
    <col collapsed="false" customWidth="true" hidden="false" outlineLevel="0" max="4" min="4" style="0" width="6.66"/>
    <col collapsed="false" customWidth="true" hidden="false" outlineLevel="0" max="5" min="5" style="0" width="7"/>
    <col collapsed="false" customWidth="true" hidden="false" outlineLevel="0" max="6" min="6" style="0" width="7.34"/>
    <col collapsed="false" customWidth="true" hidden="false" outlineLevel="0" max="7" min="7" style="0" width="5.5"/>
    <col collapsed="false" customWidth="true" hidden="false" outlineLevel="0" max="8" min="8" style="0" width="5.01"/>
    <col collapsed="false" customWidth="true" hidden="false" outlineLevel="0" max="9" min="9" style="0" width="3.66"/>
    <col collapsed="false" customWidth="true" hidden="false" outlineLevel="0" max="10" min="10" style="0" width="4.5"/>
    <col collapsed="false" customWidth="true" hidden="false" outlineLevel="0" max="11" min="11" style="0" width="5.01"/>
    <col collapsed="false" customWidth="true" hidden="false" outlineLevel="0" max="12" min="12" style="0" width="7.49"/>
  </cols>
  <sheetData>
    <row r="1" customFormat="false" ht="15" hidden="false" customHeight="false" outlineLevel="0" collapsed="false">
      <c r="A1" s="0" t="s">
        <v>66</v>
      </c>
      <c r="B1" s="0" t="n">
        <v>3</v>
      </c>
      <c r="C1" s="0" t="n">
        <v>2</v>
      </c>
      <c r="D1" s="0" t="n">
        <v>2</v>
      </c>
      <c r="E1" s="0" t="n">
        <v>2</v>
      </c>
      <c r="F1" s="0" t="n">
        <v>2</v>
      </c>
      <c r="G1" s="0" t="n">
        <v>1</v>
      </c>
      <c r="H1" s="0" t="n">
        <v>1</v>
      </c>
      <c r="I1" s="0" t="n">
        <v>2</v>
      </c>
      <c r="J1" s="0" t="n">
        <v>2</v>
      </c>
      <c r="K1" s="0" t="n">
        <v>2</v>
      </c>
      <c r="L1" s="0" t="n">
        <v>2</v>
      </c>
    </row>
    <row r="2" customFormat="false" ht="15" hidden="false" customHeight="false" outlineLevel="0" collapsed="false">
      <c r="A2" s="0" t="s">
        <v>18</v>
      </c>
      <c r="B2" s="0" t="n">
        <f aca="false">LOG(5/B1,2)</f>
        <v>0.736965594166206</v>
      </c>
      <c r="C2" s="0" t="n">
        <f aca="false">LOG(5/C1,2)</f>
        <v>1.32192809488736</v>
      </c>
      <c r="D2" s="0" t="n">
        <f aca="false">LOG(5/D1,2)</f>
        <v>1.32192809488736</v>
      </c>
      <c r="E2" s="0" t="n">
        <f aca="false">LOG(5/E1,2)</f>
        <v>1.32192809488736</v>
      </c>
      <c r="F2" s="0" t="n">
        <f aca="false">LOG(5/F1,2)</f>
        <v>1.32192809488736</v>
      </c>
      <c r="G2" s="0" t="n">
        <f aca="false">LOG(5/G1,2)</f>
        <v>2.32192809488736</v>
      </c>
      <c r="H2" s="0" t="n">
        <f aca="false">LOG(5/H1,2)</f>
        <v>2.32192809488736</v>
      </c>
      <c r="I2" s="0" t="n">
        <f aca="false">LOG(5/I1,2)</f>
        <v>1.32192809488736</v>
      </c>
      <c r="J2" s="0" t="n">
        <f aca="false">LOG(5/J1,2)</f>
        <v>1.32192809488736</v>
      </c>
      <c r="K2" s="0" t="n">
        <f aca="false">LOG(5/K1,2)</f>
        <v>1.32192809488736</v>
      </c>
      <c r="L2" s="0" t="n">
        <f aca="false">LOG(5/L1,2)</f>
        <v>1.32192809488736</v>
      </c>
    </row>
    <row r="3" customFormat="false" ht="15" hidden="false" customHeight="false" outlineLevel="0" collapsed="false">
      <c r="B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s">
        <v>62</v>
      </c>
      <c r="J3" s="0" t="s">
        <v>63</v>
      </c>
      <c r="K3" s="0" t="s">
        <v>64</v>
      </c>
      <c r="L3" s="0" t="s">
        <v>65</v>
      </c>
    </row>
    <row r="4" customFormat="false" ht="15" hidden="false" customHeight="false" outlineLevel="0" collapsed="false">
      <c r="A4" s="0" t="s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s">
        <v>8</v>
      </c>
      <c r="B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D6" s="0" t="n">
        <v>1</v>
      </c>
      <c r="E6" s="0" t="n">
        <v>1</v>
      </c>
      <c r="F6" s="0" t="n">
        <v>1</v>
      </c>
      <c r="I6" s="0" t="n">
        <v>1</v>
      </c>
      <c r="J6" s="0" t="n">
        <v>1</v>
      </c>
      <c r="K6" s="0" t="n">
        <v>1</v>
      </c>
    </row>
    <row r="7" customFormat="false" ht="15" hidden="false" customHeight="false" outlineLevel="0" collapsed="false">
      <c r="A7" s="0" t="s">
        <v>10</v>
      </c>
      <c r="B7" s="0" t="n">
        <v>1</v>
      </c>
      <c r="C7" s="0" t="n">
        <v>1</v>
      </c>
      <c r="L7" s="0" t="n">
        <v>1</v>
      </c>
    </row>
    <row r="8" customFormat="false" ht="15" hidden="false" customHeight="false" outlineLevel="0" collapsed="false">
      <c r="A8" s="0" t="s">
        <v>11</v>
      </c>
      <c r="I8" s="0" t="n">
        <v>1</v>
      </c>
      <c r="J8" s="0" t="n">
        <v>1</v>
      </c>
      <c r="K8" s="0" t="n">
        <v>1</v>
      </c>
      <c r="L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8" activeCellId="1" sqref="B23:F23 I18"/>
    </sheetView>
  </sheetViews>
  <sheetFormatPr defaultColWidth="10.5078125" defaultRowHeight="15" zeroHeight="false" outlineLevelRow="0" outlineLevelCol="0"/>
  <cols>
    <col collapsed="false" customWidth="true" hidden="false" outlineLevel="0" max="2" min="2" style="0" width="6.34"/>
    <col collapsed="false" customWidth="true" hidden="false" outlineLevel="0" max="3" min="3" style="0" width="7.16"/>
    <col collapsed="false" customWidth="true" hidden="false" outlineLevel="0" max="4" min="4" style="0" width="6.66"/>
    <col collapsed="false" customWidth="true" hidden="false" outlineLevel="0" max="5" min="5" style="0" width="7"/>
    <col collapsed="false" customWidth="true" hidden="false" outlineLevel="0" max="6" min="6" style="0" width="7.34"/>
    <col collapsed="false" customWidth="true" hidden="false" outlineLevel="0" max="7" min="7" style="0" width="5.5"/>
    <col collapsed="false" customWidth="true" hidden="false" outlineLevel="0" max="8" min="8" style="0" width="5.01"/>
    <col collapsed="false" customWidth="true" hidden="false" outlineLevel="0" max="9" min="9" style="0" width="3.66"/>
    <col collapsed="false" customWidth="true" hidden="false" outlineLevel="0" max="10" min="10" style="0" width="4.5"/>
    <col collapsed="false" customWidth="true" hidden="false" outlineLevel="0" max="11" min="11" style="0" width="5.01"/>
    <col collapsed="false" customWidth="true" hidden="false" outlineLevel="0" max="12" min="12" style="0" width="7.49"/>
  </cols>
  <sheetData>
    <row r="1" customFormat="false" ht="15" hidden="false" customHeight="false" outlineLevel="0" collapsed="false">
      <c r="A1" s="0" t="s">
        <v>66</v>
      </c>
      <c r="B1" s="0" t="n">
        <v>3</v>
      </c>
      <c r="C1" s="0" t="n">
        <v>2</v>
      </c>
      <c r="D1" s="0" t="n">
        <v>2</v>
      </c>
      <c r="E1" s="0" t="n">
        <v>2</v>
      </c>
      <c r="F1" s="0" t="n">
        <v>2</v>
      </c>
      <c r="G1" s="0" t="n">
        <v>1</v>
      </c>
      <c r="H1" s="0" t="n">
        <v>1</v>
      </c>
      <c r="I1" s="0" t="n">
        <v>2</v>
      </c>
      <c r="J1" s="0" t="n">
        <v>2</v>
      </c>
      <c r="K1" s="0" t="n">
        <v>2</v>
      </c>
      <c r="L1" s="0" t="n">
        <v>2</v>
      </c>
    </row>
    <row r="2" customFormat="false" ht="15" hidden="false" customHeight="false" outlineLevel="0" collapsed="false">
      <c r="A2" s="0" t="s">
        <v>18</v>
      </c>
      <c r="B2" s="0" t="n">
        <f aca="false">LOG(5/B1,2)</f>
        <v>0.736965594166206</v>
      </c>
      <c r="C2" s="0" t="n">
        <f aca="false">LOG(5/C1,2)</f>
        <v>1.32192809488736</v>
      </c>
      <c r="D2" s="0" t="n">
        <f aca="false">LOG(5/D1,2)</f>
        <v>1.32192809488736</v>
      </c>
      <c r="E2" s="0" t="n">
        <f aca="false">LOG(5/E1,2)</f>
        <v>1.32192809488736</v>
      </c>
      <c r="F2" s="0" t="n">
        <f aca="false">LOG(5/F1,2)</f>
        <v>1.32192809488736</v>
      </c>
      <c r="G2" s="0" t="n">
        <f aca="false">LOG(5/G1,2)</f>
        <v>2.32192809488736</v>
      </c>
      <c r="H2" s="0" t="n">
        <f aca="false">LOG(5/H1,2)</f>
        <v>2.32192809488736</v>
      </c>
      <c r="I2" s="0" t="n">
        <f aca="false">LOG(5/I1,2)</f>
        <v>1.32192809488736</v>
      </c>
      <c r="J2" s="0" t="n">
        <f aca="false">LOG(5/J1,2)</f>
        <v>1.32192809488736</v>
      </c>
      <c r="K2" s="0" t="n">
        <f aca="false">LOG(5/K1,2)</f>
        <v>1.32192809488736</v>
      </c>
      <c r="L2" s="0" t="n">
        <f aca="false">LOG(5/L1,2)</f>
        <v>1.32192809488736</v>
      </c>
    </row>
    <row r="3" customFormat="false" ht="15" hidden="false" customHeight="false" outlineLevel="0" collapsed="false">
      <c r="B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s">
        <v>62</v>
      </c>
      <c r="J3" s="0" t="s">
        <v>63</v>
      </c>
      <c r="K3" s="0" t="s">
        <v>64</v>
      </c>
      <c r="L3" s="0" t="s">
        <v>65</v>
      </c>
    </row>
    <row r="4" customFormat="false" ht="15" hidden="false" customHeight="false" outlineLevel="0" collapsed="false">
      <c r="A4" s="0" t="s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s">
        <v>8</v>
      </c>
      <c r="B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D6" s="0" t="n">
        <v>1</v>
      </c>
      <c r="E6" s="0" t="n">
        <v>1</v>
      </c>
      <c r="F6" s="0" t="n">
        <v>1</v>
      </c>
      <c r="I6" s="0" t="n">
        <v>1</v>
      </c>
      <c r="J6" s="0" t="n">
        <v>1</v>
      </c>
      <c r="K6" s="0" t="n">
        <v>1</v>
      </c>
    </row>
    <row r="7" customFormat="false" ht="15" hidden="false" customHeight="false" outlineLevel="0" collapsed="false">
      <c r="A7" s="0" t="s">
        <v>10</v>
      </c>
      <c r="B7" s="0" t="n">
        <v>1</v>
      </c>
      <c r="C7" s="0" t="n">
        <v>1</v>
      </c>
      <c r="L7" s="0" t="n">
        <v>1</v>
      </c>
    </row>
    <row r="8" customFormat="false" ht="15" hidden="false" customHeight="false" outlineLevel="0" collapsed="false">
      <c r="A8" s="0" t="s">
        <v>11</v>
      </c>
      <c r="I8" s="0" t="n">
        <v>1</v>
      </c>
      <c r="J8" s="0" t="n">
        <v>1</v>
      </c>
      <c r="K8" s="0" t="n">
        <v>1</v>
      </c>
      <c r="L8" s="0" t="n">
        <v>1</v>
      </c>
    </row>
    <row r="9" customFormat="false" ht="15" hidden="false" customHeight="false" outlineLevel="0" collapsed="false">
      <c r="A9" s="28" t="s">
        <v>7</v>
      </c>
      <c r="B9" s="28" t="n">
        <f aca="false">B4*B$2</f>
        <v>0.736965594166206</v>
      </c>
      <c r="C9" s="28" t="n">
        <f aca="false">C4*C$2</f>
        <v>1.32192809488736</v>
      </c>
      <c r="D9" s="28" t="n">
        <f aca="false">D4*D$2</f>
        <v>1.32192809488736</v>
      </c>
      <c r="E9" s="28" t="n">
        <f aca="false">E4*E$2</f>
        <v>1.32192809488736</v>
      </c>
      <c r="F9" s="28" t="n">
        <f aca="false">F4*F$2</f>
        <v>1.32192809488736</v>
      </c>
      <c r="G9" s="28" t="n">
        <f aca="false">G4*G$2</f>
        <v>0</v>
      </c>
      <c r="H9" s="28" t="n">
        <f aca="false">H4*H$2</f>
        <v>0</v>
      </c>
      <c r="I9" s="28" t="n">
        <f aca="false">I4*I$2</f>
        <v>0</v>
      </c>
      <c r="J9" s="28" t="n">
        <f aca="false">J4*J$2</f>
        <v>0</v>
      </c>
      <c r="K9" s="28" t="n">
        <f aca="false">K4*K$2</f>
        <v>0</v>
      </c>
      <c r="L9" s="28" t="n">
        <f aca="false">L4*L$2</f>
        <v>0</v>
      </c>
    </row>
    <row r="10" customFormat="false" ht="15" hidden="false" customHeight="false" outlineLevel="0" collapsed="false">
      <c r="A10" s="28" t="s">
        <v>8</v>
      </c>
      <c r="B10" s="28" t="n">
        <f aca="false">B5*B$2</f>
        <v>0.736965594166206</v>
      </c>
      <c r="C10" s="28" t="n">
        <f aca="false">C5*C$2</f>
        <v>0</v>
      </c>
      <c r="D10" s="28" t="n">
        <f aca="false">D5*D$2</f>
        <v>0</v>
      </c>
      <c r="E10" s="28" t="n">
        <f aca="false">E5*E$2</f>
        <v>0</v>
      </c>
      <c r="F10" s="28" t="n">
        <f aca="false">F5*F$2</f>
        <v>0</v>
      </c>
      <c r="G10" s="28" t="n">
        <f aca="false">G5*G$2</f>
        <v>2.32192809488736</v>
      </c>
      <c r="H10" s="28" t="n">
        <f aca="false">H5*H$2</f>
        <v>2.32192809488736</v>
      </c>
      <c r="I10" s="28" t="n">
        <f aca="false">I5*I$2</f>
        <v>0</v>
      </c>
      <c r="J10" s="28" t="n">
        <f aca="false">J5*J$2</f>
        <v>0</v>
      </c>
      <c r="K10" s="28" t="n">
        <f aca="false">K5*K$2</f>
        <v>0</v>
      </c>
      <c r="L10" s="28" t="n">
        <f aca="false">L5*L$2</f>
        <v>0</v>
      </c>
    </row>
    <row r="11" customFormat="false" ht="15" hidden="false" customHeight="false" outlineLevel="0" collapsed="false">
      <c r="A11" s="28" t="s">
        <v>9</v>
      </c>
      <c r="B11" s="28" t="n">
        <f aca="false">B6*B$2</f>
        <v>0</v>
      </c>
      <c r="C11" s="28" t="n">
        <f aca="false">C6*C$2</f>
        <v>0</v>
      </c>
      <c r="D11" s="28" t="n">
        <f aca="false">D6*D$2</f>
        <v>1.32192809488736</v>
      </c>
      <c r="E11" s="28" t="n">
        <f aca="false">E6*E$2</f>
        <v>1.32192809488736</v>
      </c>
      <c r="F11" s="28" t="n">
        <f aca="false">F6*F$2</f>
        <v>1.32192809488736</v>
      </c>
      <c r="G11" s="28" t="n">
        <f aca="false">G6*G$2</f>
        <v>0</v>
      </c>
      <c r="H11" s="28" t="n">
        <f aca="false">H6*H$2</f>
        <v>0</v>
      </c>
      <c r="I11" s="28" t="n">
        <f aca="false">I6*I$2</f>
        <v>1.32192809488736</v>
      </c>
      <c r="J11" s="28" t="n">
        <f aca="false">J6*J$2</f>
        <v>1.32192809488736</v>
      </c>
      <c r="K11" s="28" t="n">
        <f aca="false">K6*K$2</f>
        <v>1.32192809488736</v>
      </c>
      <c r="L11" s="28" t="n">
        <f aca="false">L6*L$2</f>
        <v>0</v>
      </c>
    </row>
    <row r="12" customFormat="false" ht="15" hidden="false" customHeight="false" outlineLevel="0" collapsed="false">
      <c r="A12" s="28" t="s">
        <v>10</v>
      </c>
      <c r="B12" s="28" t="n">
        <f aca="false">B7*B$2</f>
        <v>0.736965594166206</v>
      </c>
      <c r="C12" s="28" t="n">
        <f aca="false">C7*C$2</f>
        <v>1.32192809488736</v>
      </c>
      <c r="D12" s="28" t="n">
        <f aca="false">D7*D$2</f>
        <v>0</v>
      </c>
      <c r="E12" s="28" t="n">
        <f aca="false">E7*E$2</f>
        <v>0</v>
      </c>
      <c r="F12" s="28" t="n">
        <f aca="false">F7*F$2</f>
        <v>0</v>
      </c>
      <c r="G12" s="28" t="n">
        <f aca="false">G7*G$2</f>
        <v>0</v>
      </c>
      <c r="H12" s="28" t="n">
        <f aca="false">H7*H$2</f>
        <v>0</v>
      </c>
      <c r="I12" s="28" t="n">
        <f aca="false">I7*I$2</f>
        <v>0</v>
      </c>
      <c r="J12" s="28" t="n">
        <f aca="false">J7*J$2</f>
        <v>0</v>
      </c>
      <c r="K12" s="28" t="n">
        <f aca="false">K7*K$2</f>
        <v>0</v>
      </c>
      <c r="L12" s="28" t="n">
        <f aca="false">L7*L$2</f>
        <v>1.32192809488736</v>
      </c>
    </row>
    <row r="13" customFormat="false" ht="15" hidden="false" customHeight="false" outlineLevel="0" collapsed="false">
      <c r="A13" s="28" t="s">
        <v>11</v>
      </c>
      <c r="B13" s="28" t="n">
        <f aca="false">B8*B$2</f>
        <v>0</v>
      </c>
      <c r="C13" s="28" t="n">
        <f aca="false">C8*C$2</f>
        <v>0</v>
      </c>
      <c r="D13" s="28" t="n">
        <f aca="false">D8*D$2</f>
        <v>0</v>
      </c>
      <c r="E13" s="28" t="n">
        <f aca="false">E8*E$2</f>
        <v>0</v>
      </c>
      <c r="F13" s="28" t="n">
        <f aca="false">F8*F$2</f>
        <v>0</v>
      </c>
      <c r="G13" s="28" t="n">
        <f aca="false">G8*G$2</f>
        <v>0</v>
      </c>
      <c r="H13" s="28" t="n">
        <f aca="false">H8*H$2</f>
        <v>0</v>
      </c>
      <c r="I13" s="28" t="n">
        <f aca="false">I8*I$2</f>
        <v>1.32192809488736</v>
      </c>
      <c r="J13" s="28" t="n">
        <f aca="false">J8*J$2</f>
        <v>1.32192809488736</v>
      </c>
      <c r="K13" s="28" t="n">
        <f aca="false">K8*K$2</f>
        <v>1.32192809488736</v>
      </c>
      <c r="L13" s="28" t="n">
        <f aca="false">L8*L$2</f>
        <v>1.32192809488736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5" colorId="64" zoomScale="140" zoomScaleNormal="140" zoomScalePageLayoutView="100" workbookViewId="0">
      <selection pane="topLeft" activeCell="B17" activeCellId="1" sqref="B23:F23 B17"/>
    </sheetView>
  </sheetViews>
  <sheetFormatPr defaultColWidth="10.5078125" defaultRowHeight="15" zeroHeight="false" outlineLevelRow="0" outlineLevelCol="0"/>
  <cols>
    <col collapsed="false" customWidth="true" hidden="false" outlineLevel="0" max="2" min="2" style="0" width="6.34"/>
    <col collapsed="false" customWidth="true" hidden="false" outlineLevel="0" max="3" min="3" style="0" width="7.16"/>
    <col collapsed="false" customWidth="true" hidden="false" outlineLevel="0" max="4" min="4" style="0" width="6.66"/>
    <col collapsed="false" customWidth="true" hidden="false" outlineLevel="0" max="5" min="5" style="0" width="7"/>
    <col collapsed="false" customWidth="true" hidden="false" outlineLevel="0" max="6" min="6" style="0" width="7.34"/>
    <col collapsed="false" customWidth="true" hidden="false" outlineLevel="0" max="7" min="7" style="0" width="5.5"/>
    <col collapsed="false" customWidth="true" hidden="false" outlineLevel="0" max="8" min="8" style="0" width="5.01"/>
    <col collapsed="false" customWidth="true" hidden="false" outlineLevel="0" max="9" min="9" style="0" width="3.66"/>
    <col collapsed="false" customWidth="true" hidden="false" outlineLevel="0" max="10" min="10" style="0" width="4.5"/>
    <col collapsed="false" customWidth="true" hidden="false" outlineLevel="0" max="11" min="11" style="0" width="5.01"/>
    <col collapsed="false" customWidth="true" hidden="false" outlineLevel="0" max="12" min="12" style="0" width="7.49"/>
  </cols>
  <sheetData>
    <row r="1" customFormat="false" ht="15" hidden="false" customHeight="false" outlineLevel="0" collapsed="false">
      <c r="A1" s="0" t="s">
        <v>66</v>
      </c>
      <c r="B1" s="0" t="n">
        <v>3</v>
      </c>
      <c r="C1" s="0" t="n">
        <v>2</v>
      </c>
      <c r="D1" s="0" t="n">
        <v>2</v>
      </c>
      <c r="E1" s="0" t="n">
        <v>2</v>
      </c>
      <c r="F1" s="0" t="n">
        <v>2</v>
      </c>
      <c r="G1" s="0" t="n">
        <v>1</v>
      </c>
      <c r="H1" s="0" t="n">
        <v>1</v>
      </c>
      <c r="I1" s="0" t="n">
        <v>2</v>
      </c>
      <c r="J1" s="0" t="n">
        <v>2</v>
      </c>
      <c r="K1" s="0" t="n">
        <v>2</v>
      </c>
      <c r="L1" s="0" t="n">
        <v>2</v>
      </c>
    </row>
    <row r="2" customFormat="false" ht="15" hidden="false" customHeight="false" outlineLevel="0" collapsed="false">
      <c r="A2" s="0" t="s">
        <v>18</v>
      </c>
      <c r="B2" s="0" t="n">
        <f aca="false">LOG(5/B1,2)</f>
        <v>0.736965594166206</v>
      </c>
      <c r="C2" s="0" t="n">
        <f aca="false">LOG(5/C1,2)</f>
        <v>1.32192809488736</v>
      </c>
      <c r="D2" s="0" t="n">
        <f aca="false">LOG(5/D1,2)</f>
        <v>1.32192809488736</v>
      </c>
      <c r="E2" s="0" t="n">
        <f aca="false">LOG(5/E1,2)</f>
        <v>1.32192809488736</v>
      </c>
      <c r="F2" s="0" t="n">
        <f aca="false">LOG(5/F1,2)</f>
        <v>1.32192809488736</v>
      </c>
      <c r="G2" s="0" t="n">
        <f aca="false">LOG(5/G1,2)</f>
        <v>2.32192809488736</v>
      </c>
      <c r="H2" s="0" t="n">
        <f aca="false">LOG(5/H1,2)</f>
        <v>2.32192809488736</v>
      </c>
      <c r="I2" s="0" t="n">
        <f aca="false">LOG(5/I1,2)</f>
        <v>1.32192809488736</v>
      </c>
      <c r="J2" s="0" t="n">
        <f aca="false">LOG(5/J1,2)</f>
        <v>1.32192809488736</v>
      </c>
      <c r="K2" s="0" t="n">
        <f aca="false">LOG(5/K1,2)</f>
        <v>1.32192809488736</v>
      </c>
      <c r="L2" s="0" t="n">
        <f aca="false">LOG(5/L1,2)</f>
        <v>1.32192809488736</v>
      </c>
    </row>
    <row r="3" customFormat="false" ht="15" hidden="false" customHeight="false" outlineLevel="0" collapsed="false">
      <c r="B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s">
        <v>62</v>
      </c>
      <c r="J3" s="0" t="s">
        <v>63</v>
      </c>
      <c r="K3" s="0" t="s">
        <v>64</v>
      </c>
      <c r="L3" s="0" t="s">
        <v>65</v>
      </c>
    </row>
    <row r="4" customFormat="false" ht="15" hidden="false" customHeight="false" outlineLevel="0" collapsed="false">
      <c r="A4" s="0" t="s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s">
        <v>8</v>
      </c>
      <c r="B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D6" s="0" t="n">
        <v>1</v>
      </c>
      <c r="E6" s="0" t="n">
        <v>1</v>
      </c>
      <c r="F6" s="0" t="n">
        <v>1</v>
      </c>
      <c r="I6" s="0" t="n">
        <v>1</v>
      </c>
      <c r="J6" s="0" t="n">
        <v>1</v>
      </c>
      <c r="K6" s="0" t="n">
        <v>1</v>
      </c>
    </row>
    <row r="7" customFormat="false" ht="15" hidden="false" customHeight="false" outlineLevel="0" collapsed="false">
      <c r="A7" s="0" t="s">
        <v>10</v>
      </c>
      <c r="B7" s="0" t="n">
        <v>1</v>
      </c>
      <c r="C7" s="0" t="n">
        <v>1</v>
      </c>
      <c r="L7" s="0" t="n">
        <v>1</v>
      </c>
    </row>
    <row r="8" customFormat="false" ht="15" hidden="false" customHeight="false" outlineLevel="0" collapsed="false">
      <c r="A8" s="0" t="s">
        <v>11</v>
      </c>
      <c r="I8" s="0" t="n">
        <v>1</v>
      </c>
      <c r="J8" s="0" t="n">
        <v>1</v>
      </c>
      <c r="K8" s="0" t="n">
        <v>1</v>
      </c>
      <c r="L8" s="0" t="n">
        <v>1</v>
      </c>
    </row>
    <row r="9" customFormat="false" ht="15" hidden="false" customHeight="false" outlineLevel="0" collapsed="false">
      <c r="A9" s="28" t="s">
        <v>7</v>
      </c>
      <c r="B9" s="28" t="n">
        <f aca="false">B4*B$2</f>
        <v>0.736965594166206</v>
      </c>
      <c r="C9" s="28" t="n">
        <f aca="false">C4*C$2</f>
        <v>1.32192809488736</v>
      </c>
      <c r="D9" s="28" t="n">
        <f aca="false">D4*D$2</f>
        <v>1.32192809488736</v>
      </c>
      <c r="E9" s="28" t="n">
        <f aca="false">E4*E$2</f>
        <v>1.32192809488736</v>
      </c>
      <c r="F9" s="28" t="n">
        <f aca="false">F4*F$2</f>
        <v>1.32192809488736</v>
      </c>
      <c r="G9" s="28" t="n">
        <f aca="false">G4*G$2</f>
        <v>0</v>
      </c>
      <c r="H9" s="28" t="n">
        <f aca="false">H4*H$2</f>
        <v>0</v>
      </c>
      <c r="I9" s="28" t="n">
        <f aca="false">I4*I$2</f>
        <v>0</v>
      </c>
      <c r="J9" s="28" t="n">
        <f aca="false">J4*J$2</f>
        <v>0</v>
      </c>
      <c r="K9" s="28" t="n">
        <f aca="false">K4*K$2</f>
        <v>0</v>
      </c>
      <c r="L9" s="28" t="n">
        <f aca="false">L4*L$2</f>
        <v>0</v>
      </c>
      <c r="M9" s="28" t="n">
        <f aca="false">SQRT((B9-B$14)*(B9-B$14)+(C9-C$14)*(C9-C$14)+(D9-D$14)*(D9-D$14)+(E9-E$14)*(E9-E$14)+(F9-F$14)*(F9-F$14)+(G9-G$14)*(G9-G$14)+(H9-H$14)*(H9-H$14)+(I9-I$14)*(I9-I$14)+(J9-J$14)*(J9-J$14)+(K9-K$14)*(K9-K$14)+(L9-L$14)*(L9-L$14))</f>
        <v>2.42677515427782</v>
      </c>
    </row>
    <row r="10" customFormat="false" ht="15" hidden="false" customHeight="false" outlineLevel="0" collapsed="false">
      <c r="A10" s="28" t="s">
        <v>8</v>
      </c>
      <c r="B10" s="28" t="n">
        <f aca="false">B5*B$2</f>
        <v>0.736965594166206</v>
      </c>
      <c r="C10" s="28" t="n">
        <f aca="false">C5*C$2</f>
        <v>0</v>
      </c>
      <c r="D10" s="28" t="n">
        <f aca="false">D5*D$2</f>
        <v>0</v>
      </c>
      <c r="E10" s="28" t="n">
        <f aca="false">E5*E$2</f>
        <v>0</v>
      </c>
      <c r="F10" s="28" t="n">
        <f aca="false">F5*F$2</f>
        <v>0</v>
      </c>
      <c r="G10" s="28" t="n">
        <f aca="false">G5*G$2</f>
        <v>2.32192809488736</v>
      </c>
      <c r="H10" s="28" t="n">
        <f aca="false">H5*H$2</f>
        <v>2.32192809488736</v>
      </c>
      <c r="I10" s="28" t="n">
        <f aca="false">I5*I$2</f>
        <v>0</v>
      </c>
      <c r="J10" s="28" t="n">
        <f aca="false">J5*J$2</f>
        <v>0</v>
      </c>
      <c r="K10" s="28" t="n">
        <f aca="false">K5*K$2</f>
        <v>0</v>
      </c>
      <c r="L10" s="28" t="n">
        <f aca="false">L5*L$2</f>
        <v>0</v>
      </c>
      <c r="M10" s="28" t="n">
        <f aca="false">SQRT((B10-B$14)*(B10-B$14)+(C10-C$14)*(C10-C$14)+(D10-D$14)*(D10-D$14)+(E10-E$14)*(E10-E$14)+(F10-F$14)*(F10-F$14)+(G10-G$14)*(G10-G$14)+(H10-H$14)*(H10-H$14)+(I10-I$14)*(I10-I$14)+(J10-J$14)*(J10-J$14)+(K10-K$14)*(K10-K$14)+(L10-L$14)*(L10-L$14))</f>
        <v>3.51081449846603</v>
      </c>
    </row>
    <row r="11" customFormat="false" ht="15" hidden="false" customHeight="false" outlineLevel="0" collapsed="false">
      <c r="A11" s="28" t="s">
        <v>9</v>
      </c>
      <c r="B11" s="28" t="n">
        <f aca="false">B6*B$2</f>
        <v>0</v>
      </c>
      <c r="C11" s="28" t="n">
        <f aca="false">C6*C$2</f>
        <v>0</v>
      </c>
      <c r="D11" s="28" t="n">
        <f aca="false">D6*D$2</f>
        <v>1.32192809488736</v>
      </c>
      <c r="E11" s="28" t="n">
        <f aca="false">E6*E$2</f>
        <v>1.32192809488736</v>
      </c>
      <c r="F11" s="28" t="n">
        <f aca="false">F6*F$2</f>
        <v>1.32192809488736</v>
      </c>
      <c r="G11" s="28" t="n">
        <f aca="false">G6*G$2</f>
        <v>0</v>
      </c>
      <c r="H11" s="28" t="n">
        <f aca="false">H6*H$2</f>
        <v>0</v>
      </c>
      <c r="I11" s="28" t="n">
        <f aca="false">I6*I$2</f>
        <v>1.32192809488736</v>
      </c>
      <c r="J11" s="28" t="n">
        <f aca="false">J6*J$2</f>
        <v>1.32192809488736</v>
      </c>
      <c r="K11" s="28" t="n">
        <f aca="false">K6*K$2</f>
        <v>1.32192809488736</v>
      </c>
      <c r="L11" s="28" t="n">
        <f aca="false">L6*L$2</f>
        <v>0</v>
      </c>
      <c r="M11" s="28" t="n">
        <f aca="false">SQRT((B11-B$14)*(B11-B$14)+(C11-C$14)*(C11-C$14)+(D11-D$14)*(D11-D$14)+(E11-E$14)*(E11-E$14)+(F11-F$14)*(F11-F$14)+(G11-G$14)*(G11-G$14)+(H11-H$14)*(H11-H$14)+(I11-I$14)*(I11-I$14)+(J11-J$14)*(J11-J$14)+(K11-K$14)*(K11-K$14)+(L11-L$14)*(L11-L$14))</f>
        <v>2.97339992912835</v>
      </c>
    </row>
    <row r="12" customFormat="false" ht="15" hidden="false" customHeight="false" outlineLevel="0" collapsed="false">
      <c r="A12" s="28" t="s">
        <v>10</v>
      </c>
      <c r="B12" s="28" t="n">
        <f aca="false">B7*B$2</f>
        <v>0.736965594166206</v>
      </c>
      <c r="C12" s="28" t="n">
        <f aca="false">C7*C$2</f>
        <v>1.32192809488736</v>
      </c>
      <c r="D12" s="28" t="n">
        <f aca="false">D7*D$2</f>
        <v>0</v>
      </c>
      <c r="E12" s="28" t="n">
        <f aca="false">E7*E$2</f>
        <v>0</v>
      </c>
      <c r="F12" s="28" t="n">
        <f aca="false">F7*F$2</f>
        <v>0</v>
      </c>
      <c r="G12" s="28" t="n">
        <f aca="false">G7*G$2</f>
        <v>0</v>
      </c>
      <c r="H12" s="28" t="n">
        <f aca="false">H7*H$2</f>
        <v>0</v>
      </c>
      <c r="I12" s="28" t="n">
        <f aca="false">I7*I$2</f>
        <v>0</v>
      </c>
      <c r="J12" s="28" t="n">
        <f aca="false">J7*J$2</f>
        <v>0</v>
      </c>
      <c r="K12" s="28" t="n">
        <f aca="false">K7*K$2</f>
        <v>0</v>
      </c>
      <c r="L12" s="28" t="n">
        <f aca="false">L7*L$2</f>
        <v>1.32192809488736</v>
      </c>
      <c r="M12" s="28" t="n">
        <f aca="false">SQRT((B12-B$14)*(B12-B$14)+(C12-C$14)*(C12-C$14)+(D12-D$14)*(D12-D$14)+(E12-E$14)*(E12-E$14)+(F12-F$14)*(F12-F$14)+(G12-G$14)*(G12-G$14)+(H12-H$14)*(H12-H$14)+(I12-I$14)*(I12-I$14)+(J12-J$14)*(J12-J$14)+(K12-K$14)*(K12-K$14)+(L12-L$14)*(L12-L$14))</f>
        <v>2.24457257915395</v>
      </c>
    </row>
    <row r="13" customFormat="false" ht="15" hidden="false" customHeight="false" outlineLevel="0" collapsed="false">
      <c r="A13" s="28" t="s">
        <v>11</v>
      </c>
      <c r="B13" s="28" t="n">
        <f aca="false">B8*B$2</f>
        <v>0</v>
      </c>
      <c r="C13" s="28" t="n">
        <f aca="false">C8*C$2</f>
        <v>0</v>
      </c>
      <c r="D13" s="28" t="n">
        <f aca="false">D8*D$2</f>
        <v>0</v>
      </c>
      <c r="E13" s="28" t="n">
        <f aca="false">E8*E$2</f>
        <v>0</v>
      </c>
      <c r="F13" s="28" t="n">
        <f aca="false">F8*F$2</f>
        <v>0</v>
      </c>
      <c r="G13" s="28" t="n">
        <f aca="false">G8*G$2</f>
        <v>0</v>
      </c>
      <c r="H13" s="28" t="n">
        <f aca="false">H8*H$2</f>
        <v>0</v>
      </c>
      <c r="I13" s="28" t="n">
        <f aca="false">I8*I$2</f>
        <v>1.32192809488736</v>
      </c>
      <c r="J13" s="28" t="n">
        <f aca="false">J8*J$2</f>
        <v>1.32192809488736</v>
      </c>
      <c r="K13" s="28" t="n">
        <f aca="false">K8*K$2</f>
        <v>1.32192809488736</v>
      </c>
      <c r="L13" s="28" t="n">
        <f aca="false">L8*L$2</f>
        <v>1.32192809488736</v>
      </c>
      <c r="M13" s="28" t="n">
        <f aca="false">SQRT((B13-B$14)*(B13-B$14)+(C13-C$14)*(C13-C$14)+(D13-D$14)*(D13-D$14)+(E13-E$14)*(E13-E$14)+(F13-F$14)*(F13-F$14)+(G13-G$14)*(G13-G$14)+(H13-H$14)*(H13-H$14)+(I13-I$14)*(I13-I$14)+(J13-J$14)*(J13-J$14)+(K13-K$14)*(K13-K$14)+(L13-L$14)*(L13-L$14))</f>
        <v>2.82665448051404</v>
      </c>
    </row>
    <row r="14" customFormat="false" ht="15" hidden="false" customHeight="false" outlineLevel="0" collapsed="false">
      <c r="A14" s="28" t="s">
        <v>67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28" t="s">
        <v>68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28" t="s">
        <v>69</v>
      </c>
      <c r="D16" s="0" t="s">
        <v>70</v>
      </c>
      <c r="F16" s="0" t="s">
        <v>71</v>
      </c>
      <c r="G16" s="0" t="s">
        <v>72</v>
      </c>
      <c r="I16" s="0" t="s">
        <v>73</v>
      </c>
      <c r="K16" s="0" t="s">
        <v>74</v>
      </c>
    </row>
    <row r="17" customFormat="false" ht="15" hidden="false" customHeight="false" outlineLevel="0" collapsed="false">
      <c r="A17" s="0" t="s">
        <v>75</v>
      </c>
      <c r="D17" s="0" t="s">
        <v>70</v>
      </c>
      <c r="F17" s="0" t="s">
        <v>76</v>
      </c>
      <c r="G17" s="0" t="s">
        <v>72</v>
      </c>
      <c r="I17" s="0" t="s">
        <v>73</v>
      </c>
      <c r="K17" s="0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26"/>
  <sheetViews>
    <sheetView showFormulas="false" showGridLines="true" showRowColHeaders="true" showZeros="true" rightToLeft="false" tabSelected="false" showOutlineSymbols="true" defaultGridColor="true" view="normal" topLeftCell="B5" colorId="64" zoomScale="140" zoomScaleNormal="140" zoomScalePageLayoutView="100" workbookViewId="0">
      <selection pane="topLeft" activeCell="H21" activeCellId="1" sqref="B23:F23 H21"/>
    </sheetView>
  </sheetViews>
  <sheetFormatPr defaultColWidth="10.5078125" defaultRowHeight="15" zeroHeight="false" outlineLevelRow="0" outlineLevelCol="0"/>
  <cols>
    <col collapsed="false" customWidth="true" hidden="false" outlineLevel="0" max="2" min="2" style="0" width="31.34"/>
    <col collapsed="false" customWidth="true" hidden="false" outlineLevel="0" max="10" min="10" style="0" width="4.66"/>
  </cols>
  <sheetData>
    <row r="2" customFormat="false" ht="15" hidden="false" customHeight="false" outlineLevel="0" collapsed="false">
      <c r="C2" s="0" t="s">
        <v>18</v>
      </c>
      <c r="D2" s="0" t="n">
        <f aca="false">LOG(10/8,2)</f>
        <v>0.321928094887362</v>
      </c>
      <c r="E2" s="0" t="n">
        <f aca="false">LOG(10/8,2)</f>
        <v>0.321928094887362</v>
      </c>
      <c r="F2" s="0" t="n">
        <f aca="false">LOG(10/9,2)</f>
        <v>0.15200309344505</v>
      </c>
      <c r="G2" s="0" t="n">
        <f aca="false">LOG(10/7,2)</f>
        <v>0.514573172829758</v>
      </c>
      <c r="H2" s="0" t="n">
        <f aca="false">LOG(10/5,2)</f>
        <v>1</v>
      </c>
    </row>
    <row r="3" customFormat="false" ht="15" hidden="false" customHeight="false" outlineLevel="0" collapsed="false"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</row>
    <row r="4" customFormat="false" ht="16" hidden="false" customHeight="false" outlineLevel="0" collapsed="false">
      <c r="B4" s="29" t="s">
        <v>77</v>
      </c>
      <c r="C4" s="0" t="s">
        <v>7</v>
      </c>
      <c r="D4" s="0" t="n">
        <v>7</v>
      </c>
      <c r="E4" s="0" t="n">
        <v>4</v>
      </c>
      <c r="F4" s="0" t="n">
        <v>1</v>
      </c>
      <c r="G4" s="0" t="n">
        <v>1</v>
      </c>
    </row>
    <row r="5" customFormat="false" ht="16" hidden="false" customHeight="false" outlineLevel="0" collapsed="false">
      <c r="B5" s="29" t="s">
        <v>78</v>
      </c>
      <c r="C5" s="0" t="s">
        <v>8</v>
      </c>
      <c r="D5" s="0" t="n">
        <v>4</v>
      </c>
      <c r="E5" s="0" t="n">
        <v>3</v>
      </c>
      <c r="F5" s="0" t="n">
        <v>4</v>
      </c>
      <c r="G5" s="0" t="n">
        <v>5</v>
      </c>
    </row>
    <row r="6" customFormat="false" ht="16" hidden="false" customHeight="false" outlineLevel="0" collapsed="false">
      <c r="B6" s="29" t="s">
        <v>79</v>
      </c>
      <c r="C6" s="0" t="s">
        <v>9</v>
      </c>
      <c r="F6" s="0" t="n">
        <v>6</v>
      </c>
      <c r="G6" s="0" t="n">
        <v>8</v>
      </c>
    </row>
    <row r="7" customFormat="false" ht="16" hidden="false" customHeight="false" outlineLevel="0" collapsed="false">
      <c r="B7" s="29" t="s">
        <v>80</v>
      </c>
      <c r="C7" s="0" t="s">
        <v>10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3</v>
      </c>
    </row>
    <row r="8" customFormat="false" ht="16" hidden="false" customHeight="false" outlineLevel="0" collapsed="false">
      <c r="B8" s="29" t="s">
        <v>81</v>
      </c>
      <c r="C8" s="0" t="s">
        <v>11</v>
      </c>
      <c r="D8" s="0" t="n">
        <v>1</v>
      </c>
      <c r="E8" s="0" t="n">
        <v>2</v>
      </c>
      <c r="F8" s="0" t="n">
        <v>11</v>
      </c>
    </row>
    <row r="9" customFormat="false" ht="16" hidden="false" customHeight="false" outlineLevel="0" collapsed="false">
      <c r="B9" s="29" t="s">
        <v>82</v>
      </c>
      <c r="C9" s="0" t="s">
        <v>12</v>
      </c>
      <c r="D9" s="0" t="n">
        <v>1</v>
      </c>
      <c r="G9" s="0" t="n">
        <v>7</v>
      </c>
      <c r="H9" s="0" t="n">
        <v>3</v>
      </c>
    </row>
    <row r="10" customFormat="false" ht="16" hidden="false" customHeight="false" outlineLevel="0" collapsed="false">
      <c r="B10" s="29" t="s">
        <v>83</v>
      </c>
      <c r="C10" s="0" t="s">
        <v>13</v>
      </c>
      <c r="E10" s="0" t="n">
        <v>8</v>
      </c>
      <c r="F10" s="0" t="n">
        <v>2</v>
      </c>
      <c r="H10" s="0" t="n">
        <v>4</v>
      </c>
    </row>
    <row r="11" customFormat="false" ht="16" hidden="false" customHeight="false" outlineLevel="0" collapsed="false">
      <c r="B11" s="29" t="s">
        <v>84</v>
      </c>
      <c r="C11" s="0" t="s">
        <v>14</v>
      </c>
      <c r="D11" s="0" t="n">
        <v>5</v>
      </c>
      <c r="E11" s="0" t="n">
        <v>3</v>
      </c>
      <c r="F11" s="0" t="n">
        <v>1</v>
      </c>
      <c r="G11" s="0" t="n">
        <v>0</v>
      </c>
      <c r="H11" s="0" t="n">
        <v>7</v>
      </c>
    </row>
    <row r="12" customFormat="false" ht="16" hidden="false" customHeight="false" outlineLevel="0" collapsed="false">
      <c r="B12" s="29" t="s">
        <v>85</v>
      </c>
      <c r="C12" s="0" t="s">
        <v>15</v>
      </c>
      <c r="D12" s="0" t="n">
        <v>3</v>
      </c>
      <c r="E12" s="0" t="n">
        <v>1</v>
      </c>
      <c r="F12" s="0" t="n">
        <v>1</v>
      </c>
      <c r="G12" s="0" t="n">
        <v>0</v>
      </c>
      <c r="H12" s="0" t="n">
        <v>5</v>
      </c>
    </row>
    <row r="13" customFormat="false" ht="16" hidden="false" customHeight="false" outlineLevel="0" collapsed="false">
      <c r="B13" s="29" t="s">
        <v>86</v>
      </c>
      <c r="C13" s="0" t="s">
        <v>16</v>
      </c>
      <c r="D13" s="0" t="n">
        <v>1</v>
      </c>
      <c r="E13" s="0" t="n">
        <v>4</v>
      </c>
      <c r="F13" s="0" t="n">
        <v>3</v>
      </c>
      <c r="G13" s="0" t="n">
        <v>3</v>
      </c>
      <c r="H13" s="0" t="n">
        <v>0</v>
      </c>
    </row>
    <row r="14" customFormat="false" ht="16" hidden="false" customHeight="false" outlineLevel="0" collapsed="false">
      <c r="B14" s="30" t="s">
        <v>77</v>
      </c>
      <c r="C14" s="28" t="s">
        <v>7</v>
      </c>
      <c r="D14" s="28" t="n">
        <f aca="false">D4*D$2</f>
        <v>2.25349666421154</v>
      </c>
      <c r="E14" s="28" t="n">
        <f aca="false">E4*E$2</f>
        <v>1.28771237954945</v>
      </c>
      <c r="F14" s="28" t="n">
        <f aca="false">F4*F$2</f>
        <v>0.15200309344505</v>
      </c>
      <c r="G14" s="28" t="n">
        <f aca="false">G4*G$2</f>
        <v>0.514573172829758</v>
      </c>
      <c r="H14" s="28" t="n">
        <f aca="false">H4*H$2</f>
        <v>0</v>
      </c>
      <c r="I14" s="28" t="n">
        <f aca="false">D14*1+H14*1</f>
        <v>2.25349666421154</v>
      </c>
      <c r="J14" s="0" t="n">
        <v>6</v>
      </c>
    </row>
    <row r="15" customFormat="false" ht="16" hidden="false" customHeight="false" outlineLevel="0" collapsed="false">
      <c r="B15" s="30" t="s">
        <v>78</v>
      </c>
      <c r="C15" s="28" t="s">
        <v>8</v>
      </c>
      <c r="D15" s="28" t="n">
        <f aca="false">D5*D$2</f>
        <v>1.28771237954945</v>
      </c>
      <c r="E15" s="28" t="n">
        <f aca="false">E5*E$2</f>
        <v>0.965784284662087</v>
      </c>
      <c r="F15" s="28" t="n">
        <f aca="false">F5*F$2</f>
        <v>0.6080123737802</v>
      </c>
      <c r="G15" s="28" t="n">
        <f aca="false">G5*G$2</f>
        <v>2.57286586414879</v>
      </c>
      <c r="H15" s="28" t="n">
        <f aca="false">H5*H$2</f>
        <v>0</v>
      </c>
      <c r="I15" s="28" t="n">
        <f aca="false">D15*1+H15*1</f>
        <v>1.28771237954945</v>
      </c>
      <c r="J15" s="0" t="n">
        <v>7</v>
      </c>
    </row>
    <row r="16" customFormat="false" ht="16" hidden="false" customHeight="false" outlineLevel="0" collapsed="false">
      <c r="B16" s="30" t="s">
        <v>79</v>
      </c>
      <c r="C16" s="31" t="s">
        <v>9</v>
      </c>
      <c r="D16" s="28" t="n">
        <f aca="false">D6*D$2</f>
        <v>0</v>
      </c>
      <c r="E16" s="28" t="n">
        <f aca="false">E6*E$2</f>
        <v>0</v>
      </c>
      <c r="F16" s="28" t="n">
        <f aca="false">F6*F$2</f>
        <v>0.9120185606703</v>
      </c>
      <c r="G16" s="28" t="n">
        <f aca="false">G6*G$2</f>
        <v>4.11658538263807</v>
      </c>
      <c r="H16" s="28" t="n">
        <f aca="false">H6*H$2</f>
        <v>0</v>
      </c>
      <c r="I16" s="28" t="n">
        <f aca="false">D16*1+H16*1</f>
        <v>0</v>
      </c>
      <c r="J16" s="0" t="n">
        <v>10</v>
      </c>
    </row>
    <row r="17" customFormat="false" ht="16" hidden="false" customHeight="false" outlineLevel="0" collapsed="false">
      <c r="B17" s="30" t="s">
        <v>80</v>
      </c>
      <c r="C17" s="28" t="s">
        <v>10</v>
      </c>
      <c r="D17" s="28" t="n">
        <f aca="false">D7*D$2</f>
        <v>0.965784284662087</v>
      </c>
      <c r="E17" s="28" t="n">
        <f aca="false">E7*E$2</f>
        <v>0.965784284662087</v>
      </c>
      <c r="F17" s="28" t="n">
        <f aca="false">F7*F$2</f>
        <v>0.45600928033515</v>
      </c>
      <c r="G17" s="28" t="n">
        <f aca="false">G7*G$2</f>
        <v>1.54371951848927</v>
      </c>
      <c r="H17" s="28" t="n">
        <f aca="false">H7*H$2</f>
        <v>3</v>
      </c>
      <c r="I17" s="28" t="n">
        <f aca="false">D17*1+H17*1</f>
        <v>3.96578428466209</v>
      </c>
      <c r="J17" s="0" t="n">
        <v>4</v>
      </c>
    </row>
    <row r="18" customFormat="false" ht="16" hidden="false" customHeight="false" outlineLevel="0" collapsed="false">
      <c r="B18" s="30" t="s">
        <v>81</v>
      </c>
      <c r="C18" s="28" t="s">
        <v>11</v>
      </c>
      <c r="D18" s="28" t="n">
        <f aca="false">D8*D$2</f>
        <v>0.321928094887362</v>
      </c>
      <c r="E18" s="28" t="n">
        <f aca="false">E8*E$2</f>
        <v>0.643856189774725</v>
      </c>
      <c r="F18" s="28" t="n">
        <f aca="false">F8*F$2</f>
        <v>1.67203402789555</v>
      </c>
      <c r="G18" s="28" t="n">
        <f aca="false">G8*G$2</f>
        <v>0</v>
      </c>
      <c r="H18" s="28" t="n">
        <f aca="false">H8*H$2</f>
        <v>0</v>
      </c>
      <c r="I18" s="28" t="n">
        <f aca="false">D18*1+H18*1</f>
        <v>0.321928094887362</v>
      </c>
      <c r="J18" s="0" t="n">
        <v>8</v>
      </c>
    </row>
    <row r="19" customFormat="false" ht="16" hidden="false" customHeight="false" outlineLevel="0" collapsed="false">
      <c r="B19" s="30" t="s">
        <v>82</v>
      </c>
      <c r="C19" s="28" t="s">
        <v>12</v>
      </c>
      <c r="D19" s="28" t="n">
        <f aca="false">D9*D$2</f>
        <v>0.321928094887362</v>
      </c>
      <c r="E19" s="28" t="n">
        <f aca="false">E9*E$2</f>
        <v>0</v>
      </c>
      <c r="F19" s="28" t="n">
        <f aca="false">F9*F$2</f>
        <v>0</v>
      </c>
      <c r="G19" s="28" t="n">
        <f aca="false">G9*G$2</f>
        <v>3.60201220980831</v>
      </c>
      <c r="H19" s="28" t="n">
        <f aca="false">H9*H$2</f>
        <v>3</v>
      </c>
      <c r="I19" s="28" t="n">
        <f aca="false">D19*1+H19*1</f>
        <v>3.32192809488736</v>
      </c>
      <c r="J19" s="0" t="n">
        <v>5</v>
      </c>
    </row>
    <row r="20" customFormat="false" ht="16" hidden="false" customHeight="false" outlineLevel="0" collapsed="false">
      <c r="B20" s="30" t="s">
        <v>83</v>
      </c>
      <c r="C20" s="28" t="s">
        <v>13</v>
      </c>
      <c r="D20" s="28" t="n">
        <f aca="false">D10*D$2</f>
        <v>0</v>
      </c>
      <c r="E20" s="28" t="n">
        <f aca="false">E10*E$2</f>
        <v>2.5754247590989</v>
      </c>
      <c r="F20" s="28" t="n">
        <f aca="false">F10*F$2</f>
        <v>0.3040061868901</v>
      </c>
      <c r="G20" s="28" t="n">
        <f aca="false">G10*G$2</f>
        <v>0</v>
      </c>
      <c r="H20" s="28" t="n">
        <f aca="false">H10*H$2</f>
        <v>4</v>
      </c>
      <c r="I20" s="28" t="n">
        <f aca="false">D20*1+H20*1</f>
        <v>4</v>
      </c>
      <c r="J20" s="0" t="n">
        <v>3</v>
      </c>
    </row>
    <row r="21" customFormat="false" ht="16" hidden="false" customHeight="false" outlineLevel="0" collapsed="false">
      <c r="B21" s="30" t="s">
        <v>84</v>
      </c>
      <c r="C21" s="28" t="s">
        <v>14</v>
      </c>
      <c r="D21" s="28" t="n">
        <f aca="false">D11*D$2</f>
        <v>1.60964047443681</v>
      </c>
      <c r="E21" s="28" t="n">
        <f aca="false">E11*E$2</f>
        <v>0.965784284662087</v>
      </c>
      <c r="F21" s="28" t="n">
        <f aca="false">F11*F$2</f>
        <v>0.15200309344505</v>
      </c>
      <c r="G21" s="28" t="n">
        <f aca="false">G11*G$2</f>
        <v>0</v>
      </c>
      <c r="H21" s="28" t="n">
        <f aca="false">H11*H$2</f>
        <v>7</v>
      </c>
      <c r="I21" s="28" t="n">
        <f aca="false">D21*1+H21*1</f>
        <v>8.60964047443681</v>
      </c>
      <c r="J21" s="0" t="n">
        <v>1</v>
      </c>
    </row>
    <row r="22" customFormat="false" ht="16" hidden="false" customHeight="false" outlineLevel="0" collapsed="false">
      <c r="B22" s="30" t="s">
        <v>85</v>
      </c>
      <c r="C22" s="28" t="s">
        <v>15</v>
      </c>
      <c r="D22" s="28" t="n">
        <f aca="false">D12*D$2</f>
        <v>0.965784284662087</v>
      </c>
      <c r="E22" s="28" t="n">
        <f aca="false">E12*E$2</f>
        <v>0.321928094887362</v>
      </c>
      <c r="F22" s="28" t="n">
        <f aca="false">F12*F$2</f>
        <v>0.15200309344505</v>
      </c>
      <c r="G22" s="28" t="n">
        <f aca="false">G12*G$2</f>
        <v>0</v>
      </c>
      <c r="H22" s="28" t="n">
        <f aca="false">H12*H$2</f>
        <v>5</v>
      </c>
      <c r="I22" s="28" t="n">
        <f aca="false">D22*1+H22*1</f>
        <v>5.96578428466209</v>
      </c>
      <c r="J22" s="0" t="n">
        <v>2</v>
      </c>
    </row>
    <row r="23" customFormat="false" ht="16" hidden="false" customHeight="false" outlineLevel="0" collapsed="false">
      <c r="B23" s="30" t="s">
        <v>86</v>
      </c>
      <c r="C23" s="28" t="s">
        <v>16</v>
      </c>
      <c r="D23" s="28" t="n">
        <f aca="false">D13*D$2</f>
        <v>0.321928094887362</v>
      </c>
      <c r="E23" s="28" t="n">
        <f aca="false">E13*E$2</f>
        <v>1.28771237954945</v>
      </c>
      <c r="F23" s="28" t="n">
        <f aca="false">F13*F$2</f>
        <v>0.45600928033515</v>
      </c>
      <c r="G23" s="28" t="n">
        <f aca="false">G13*G$2</f>
        <v>1.54371951848927</v>
      </c>
      <c r="H23" s="28" t="n">
        <f aca="false">H13*H$2</f>
        <v>0</v>
      </c>
      <c r="I23" s="28" t="n">
        <f aca="false">D23*1+H23*1</f>
        <v>0.321928094887362</v>
      </c>
      <c r="J23" s="0" t="n">
        <v>8</v>
      </c>
    </row>
    <row r="24" customFormat="false" ht="16" hidden="false" customHeight="false" outlineLevel="0" collapsed="false">
      <c r="B24" s="30"/>
      <c r="D24" s="0" t="n">
        <v>1</v>
      </c>
      <c r="E24" s="0" t="n">
        <v>0</v>
      </c>
      <c r="F24" s="0" t="n">
        <v>0</v>
      </c>
      <c r="G24" s="0" t="n">
        <v>0</v>
      </c>
      <c r="H24" s="0" t="n">
        <v>1</v>
      </c>
      <c r="I24" s="0" t="s">
        <v>87</v>
      </c>
    </row>
    <row r="25" customFormat="false" ht="15" hidden="false" customHeight="false" outlineLevel="0" collapsed="false">
      <c r="C25" s="28" t="s">
        <v>88</v>
      </c>
      <c r="D25" s="0" t="s">
        <v>89</v>
      </c>
      <c r="F25" s="0" t="s">
        <v>90</v>
      </c>
      <c r="G25" s="28" t="n">
        <f aca="false">4/9</f>
        <v>0.444444444444444</v>
      </c>
      <c r="H25" s="28" t="n">
        <f aca="false">4/5</f>
        <v>0.8</v>
      </c>
      <c r="I25" s="28" t="n">
        <f aca="false">2*G25*H25/(G25+H25)</f>
        <v>0.571428571428571</v>
      </c>
    </row>
    <row r="26" customFormat="false" ht="15" hidden="false" customHeight="false" outlineLevel="0" collapsed="false">
      <c r="C26" s="28" t="s">
        <v>91</v>
      </c>
      <c r="D26" s="0" t="s">
        <v>92</v>
      </c>
      <c r="F26" s="0" t="s">
        <v>90</v>
      </c>
      <c r="G26" s="0" t="n">
        <f aca="false">5/9</f>
        <v>0.555555555555556</v>
      </c>
      <c r="H26" s="0" t="n">
        <f aca="false">5/5</f>
        <v>1</v>
      </c>
      <c r="I26" s="28" t="n">
        <f aca="false">2*G26*H26/(G26+H26)</f>
        <v>0.714285714285714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B23" activeCellId="0" sqref="B23:F23"/>
    </sheetView>
  </sheetViews>
  <sheetFormatPr defaultColWidth="10.5078125" defaultRowHeight="15" zeroHeight="false" outlineLevelRow="0" outlineLevelCol="0"/>
  <sheetData>
    <row r="1" customFormat="false" ht="15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31" t="s">
        <v>93</v>
      </c>
      <c r="H1" s="32" t="s">
        <v>94</v>
      </c>
      <c r="I1" s="33" t="s">
        <v>95</v>
      </c>
    </row>
    <row r="2" customFormat="false" ht="15" hidden="false" customHeight="false" outlineLevel="0" collapsed="false">
      <c r="A2" s="0" t="s">
        <v>7</v>
      </c>
      <c r="B2" s="32" t="n">
        <v>2.25349666421154</v>
      </c>
      <c r="C2" s="32" t="n">
        <v>1.28771237954945</v>
      </c>
      <c r="D2" s="32" t="n">
        <v>0.15200309344505</v>
      </c>
      <c r="E2" s="32" t="n">
        <v>0.514573172829758</v>
      </c>
      <c r="F2" s="32" t="n">
        <v>0</v>
      </c>
      <c r="G2" s="31" t="n">
        <f aca="false">(B2-$B$13)*(B2-$B$13)+(C2-$C$13)*(C2-$C$13)+(D2-$D$13)*(D2-$D$13)+(E2-$E$13)*(E2-$E$13)+(F2-$F$13)*(F2-$F$13)</f>
        <v>15.7364076975157</v>
      </c>
      <c r="H2" s="32" t="n">
        <f aca="false">(B2-$B$14)*(B2-$B$14)+(C2-$C$14)*(C2-$C$14)+(D2-$D$14)*(D2-$D$14)+(E2-$E$14)*(E2-$E$14)+(F2-$F$14)*(F2-$F$14)</f>
        <v>5.47009774153984</v>
      </c>
      <c r="I2" s="33" t="n">
        <f aca="false">(B2-$B$15)*(B2-$B$15)+(C2-$C$15)*(C2-$C$15)+(D2-$D$15)*(D2-$D$15)+(E2-$E$15)*(E2-$E$15)+(F2-$F$15)*(F2-$F$15)</f>
        <v>37.6120756278076</v>
      </c>
    </row>
    <row r="3" customFormat="false" ht="15" hidden="false" customHeight="false" outlineLevel="0" collapsed="false">
      <c r="A3" s="0" t="s">
        <v>8</v>
      </c>
      <c r="B3" s="32" t="n">
        <v>1.28771237954945</v>
      </c>
      <c r="C3" s="32" t="n">
        <v>0.965784284662087</v>
      </c>
      <c r="D3" s="32" t="n">
        <v>0.6080123737802</v>
      </c>
      <c r="E3" s="32" t="n">
        <v>2.57286586414879</v>
      </c>
      <c r="F3" s="32" t="n">
        <v>0</v>
      </c>
      <c r="G3" s="31" t="n">
        <f aca="false">(B3-$B$13)*(B3-$B$13)+(C3-$C$13)*(C3-$C$13)+(D3-$D$13)*(D3-$D$13)+(E3-$E$13)*(E3-$E$13)+(F3-$F$13)*(F3-$F$13)</f>
        <v>16.8410803343126</v>
      </c>
      <c r="H3" s="32" t="n">
        <f aca="false">(B3-$B$14)*(B3-$B$14)+(C3-$C$14)*(C3-$C$14)+(D3-$D$14)*(D3-$D$14)+(E3-$E$14)*(E3-$E$14)+(F3-$F$14)*(F3-$F$14)</f>
        <v>0.875280473116714</v>
      </c>
      <c r="I3" s="33" t="n">
        <f aca="false">(B3-$B$15)*(B3-$B$15)+(C3-$C$15)*(C3-$C$15)+(D3-$D$15)*(D3-$D$15)+(E3-$E$15)*(E3-$E$15)+(F3-$F$15)*(F3-$F$15)</f>
        <v>42.9312209169317</v>
      </c>
    </row>
    <row r="4" customFormat="false" ht="15" hidden="false" customHeight="false" outlineLevel="0" collapsed="false">
      <c r="A4" s="0" t="s">
        <v>9</v>
      </c>
      <c r="B4" s="32" t="n">
        <v>0</v>
      </c>
      <c r="C4" s="32" t="n">
        <v>0</v>
      </c>
      <c r="D4" s="32" t="n">
        <v>0.9120185606703</v>
      </c>
      <c r="E4" s="32" t="n">
        <v>4.11658538263807</v>
      </c>
      <c r="F4" s="32" t="n">
        <v>0</v>
      </c>
      <c r="G4" s="31" t="n">
        <f aca="false">(B4-$B$13)*(B4-$B$13)+(C4-$C$13)*(C4-$C$13)+(D4-$D$13)*(D4-$D$13)+(E4-$E$13)*(E4-$E$13)+(F4-$F$13)*(F4-$F$13)</f>
        <v>27.0884502099199</v>
      </c>
      <c r="H4" s="32" t="n">
        <f aca="false">(B4-$B$14)*(B4-$B$14)+(C4-$C$14)*(C4-$C$14)+(D4-$D$14)*(D4-$D$14)+(E4-$E$14)*(E4-$E$14)+(F4-$F$14)*(F4-$F$14)</f>
        <v>5.6149981826329</v>
      </c>
      <c r="I4" s="33" t="n">
        <f aca="false">(B4-$B$15)*(B4-$B$15)+(C4-$C$15)*(C4-$C$15)+(D4-$D$15)*(D4-$D$15)+(E4-$E$15)*(E4-$E$15)+(F4-$F$15)*(F4-$F$15)</f>
        <v>55.5966526885271</v>
      </c>
    </row>
    <row r="5" customFormat="false" ht="15" hidden="false" customHeight="false" outlineLevel="0" collapsed="false">
      <c r="A5" s="0" t="s">
        <v>10</v>
      </c>
      <c r="B5" s="31" t="n">
        <v>0.965784284662087</v>
      </c>
      <c r="C5" s="31" t="n">
        <v>0.965784284662087</v>
      </c>
      <c r="D5" s="31" t="n">
        <v>0.45600928033515</v>
      </c>
      <c r="E5" s="31" t="n">
        <v>1.54371951848927</v>
      </c>
      <c r="F5" s="31" t="n">
        <v>3</v>
      </c>
      <c r="G5" s="31" t="n">
        <f aca="false">(B5-$B$13)*(B5-$B$13)+(C5-$C$13)*(C5-$C$13)+(D5-$D$13)*(D5-$D$13)+(E5-$E$13)*(E5-$E$13)+(F5-$F$13)*(F5-$F$13)</f>
        <v>1.73246415840676</v>
      </c>
      <c r="H5" s="32" t="n">
        <f aca="false">(B5-$B$14)*(B5-$B$14)+(C5-$C$14)*(C5-$C$14)+(D5-$D$14)*(D5-$D$14)+(E5-$E$14)*(E5-$E$14)+(F5-$F$14)*(F5-$F$14)</f>
        <v>6.66426576435765</v>
      </c>
      <c r="I5" s="33" t="n">
        <f aca="false">(B5-$B$15)*(B5-$B$15)+(C5-$C$15)*(C5-$C$15)+(D5-$D$15)*(D5-$D$15)+(E5-$E$15)*(E5-$E$15)+(F5-$F$15)*(F5-$F$15)</f>
        <v>11.6827651099878</v>
      </c>
    </row>
    <row r="6" customFormat="false" ht="15" hidden="false" customHeight="false" outlineLevel="0" collapsed="false">
      <c r="A6" s="0" t="s">
        <v>11</v>
      </c>
      <c r="B6" s="32" t="n">
        <v>0.321928094887362</v>
      </c>
      <c r="C6" s="32" t="n">
        <v>0.643856189774725</v>
      </c>
      <c r="D6" s="32" t="n">
        <v>1.67203402789555</v>
      </c>
      <c r="E6" s="32" t="n">
        <v>0</v>
      </c>
      <c r="F6" s="32" t="n">
        <v>0</v>
      </c>
      <c r="G6" s="31" t="n">
        <f aca="false">(B6-$B$13)*(B6-$B$13)+(C6-$C$13)*(C6-$C$13)+(D6-$D$13)*(D6-$D$13)+(E6-$E$13)*(E6-$E$13)+(F6-$F$13)*(F6-$F$13)</f>
        <v>15.8105706615322</v>
      </c>
      <c r="H6" s="32" t="n">
        <f aca="false">(B6-$B$14)*(B6-$B$14)+(C6-$C$14)*(C6-$C$14)+(D6-$D$14)*(D6-$D$14)+(E6-$E$14)*(E6-$E$14)+(F6-$F$14)*(F6-$F$14)</f>
        <v>5.75256478171532</v>
      </c>
      <c r="I6" s="33" t="n">
        <f aca="false">(B6-$B$15)*(B6-$B$15)+(C6-$C$15)*(C6-$C$15)+(D6-$D$15)*(D6-$D$15)+(E6-$E$15)*(E6-$E$15)+(F6-$F$15)*(F6-$F$15)</f>
        <v>39.2432333261867</v>
      </c>
    </row>
    <row r="7" customFormat="false" ht="15" hidden="false" customHeight="false" outlineLevel="0" collapsed="false">
      <c r="A7" s="0" t="s">
        <v>12</v>
      </c>
      <c r="B7" s="32" t="n">
        <v>0.321928094887362</v>
      </c>
      <c r="C7" s="32" t="n">
        <v>0</v>
      </c>
      <c r="D7" s="32" t="n">
        <v>0</v>
      </c>
      <c r="E7" s="32" t="n">
        <v>3.60201220980831</v>
      </c>
      <c r="F7" s="32" t="n">
        <v>3</v>
      </c>
      <c r="G7" s="31" t="n">
        <f aca="false">(B7-$B$13)*(B7-$B$13)+(C7-$C$13)*(C7-$C$13)+(D7-$D$13)*(D7-$D$13)+(E7-$E$13)*(E7-$E$13)+(F7-$F$13)*(F7-$F$13)</f>
        <v>11.5651185685101</v>
      </c>
      <c r="H7" s="32" t="n">
        <f aca="false">(B7-$B$14)*(B7-$B$14)+(C7-$C$14)*(C7-$C$14)+(D7-$D$14)*(D7-$D$14)+(E7-$E$14)*(E7-$E$14)+(F7-$F$14)*(F7-$F$14)</f>
        <v>9.70496360341113</v>
      </c>
      <c r="I7" s="33" t="n">
        <f aca="false">(B7-$B$15)*(B7-$B$15)+(C7-$C$15)*(C7-$C$15)+(D7-$D$15)*(D7-$D$15)+(E7-$E$15)*(E7-$E$15)+(F7-$F$15)*(F7-$F$15)</f>
        <v>23.3448869776365</v>
      </c>
    </row>
    <row r="8" customFormat="false" ht="15" hidden="false" customHeight="false" outlineLevel="0" collapsed="false">
      <c r="A8" s="0" t="s">
        <v>13</v>
      </c>
      <c r="B8" s="31" t="n">
        <v>0</v>
      </c>
      <c r="C8" s="31" t="n">
        <v>2.5754247590989</v>
      </c>
      <c r="D8" s="31" t="n">
        <v>0.3040061868901</v>
      </c>
      <c r="E8" s="31" t="n">
        <v>0</v>
      </c>
      <c r="F8" s="31" t="n">
        <v>4</v>
      </c>
      <c r="G8" s="31" t="n">
        <f aca="false">(B8-$B$13)*(B8-$B$13)+(C8-$C$13)*(C8-$C$13)+(D8-$D$13)*(D8-$D$13)+(E8-$E$13)*(E8-$E$13)+(F8-$F$13)*(F8-$F$13)</f>
        <v>1.73246415840676</v>
      </c>
      <c r="H8" s="32" t="n">
        <f aca="false">(B8-$B$14)*(B8-$B$14)+(C8-$C$14)*(C8-$C$14)+(D8-$D$14)*(D8-$D$14)+(E8-$E$14)*(E8-$E$14)+(F8-$F$14)*(F8-$F$14)</f>
        <v>20.6858439193377</v>
      </c>
      <c r="I8" s="33" t="n">
        <f aca="false">(B8-$B$15)*(B8-$B$15)+(C8-$C$15)*(C8-$C$15)+(D8-$D$15)*(D8-$D$15)+(E8-$E$15)*(E8-$E$15)+(F8-$F$15)*(F8-$F$15)</f>
        <v>9.41226525086281</v>
      </c>
    </row>
    <row r="9" customFormat="false" ht="15" hidden="false" customHeight="false" outlineLevel="0" collapsed="false">
      <c r="A9" s="0" t="s">
        <v>14</v>
      </c>
      <c r="B9" s="33" t="n">
        <v>1.60964047443681</v>
      </c>
      <c r="C9" s="33" t="n">
        <v>0.965784284662087</v>
      </c>
      <c r="D9" s="33" t="n">
        <v>0.15200309344505</v>
      </c>
      <c r="E9" s="33" t="n">
        <v>0</v>
      </c>
      <c r="F9" s="33" t="n">
        <v>7</v>
      </c>
      <c r="G9" s="31" t="n">
        <f aca="false">(B9-$B$13)*(B9-$B$13)+(C9-$C$13)*(C9-$C$13)+(D9-$D$13)*(D9-$D$13)+(E9-$E$13)*(E9-$E$13)+(F9-$F$13)*(F9-$F$13)</f>
        <v>14.8150510220186</v>
      </c>
      <c r="H9" s="32" t="n">
        <f aca="false">(B9-$B$14)*(B9-$B$14)+(C9-$C$14)*(C9-$C$14)+(D9-$D$14)*(D9-$D$14)+(E9-$E$14)*(E9-$E$14)+(F9-$F$14)*(F9-$F$14)</f>
        <v>47.5272098227638</v>
      </c>
      <c r="I9" s="33" t="n">
        <f aca="false">(B9-$B$15)*(B9-$B$15)+(C9-$C$15)*(C9-$C$15)+(D9-$D$15)*(D9-$D$15)+(E9-$E$15)*(E9-$E$15)+(F9-$F$15)*(F9-$F$15)</f>
        <v>1.20727539655561</v>
      </c>
    </row>
    <row r="10" customFormat="false" ht="15" hidden="false" customHeight="false" outlineLevel="0" collapsed="false">
      <c r="A10" s="0" t="s">
        <v>15</v>
      </c>
      <c r="B10" s="33" t="n">
        <v>0.965784284662087</v>
      </c>
      <c r="C10" s="33" t="n">
        <v>0.321928094887362</v>
      </c>
      <c r="D10" s="33" t="n">
        <v>0.15200309344505</v>
      </c>
      <c r="E10" s="33" t="n">
        <v>0</v>
      </c>
      <c r="F10" s="33" t="n">
        <v>5</v>
      </c>
      <c r="G10" s="31" t="n">
        <f aca="false">(B10-$B$13)*(B10-$B$13)+(C10-$C$13)*(C10-$C$13)+(D10-$D$13)*(D10-$D$13)+(E10-$E$13)*(E10-$E$13)+(F10-$F$13)*(F10-$F$13)</f>
        <v>5.22960181512978</v>
      </c>
      <c r="H10" s="32" t="n">
        <f aca="false">(B10-$B$14)*(B10-$B$14)+(C10-$C$14)*(C10-$C$14)+(D10-$D$14)*(D10-$D$14)+(E10-$E$14)*(E10-$E$14)+(F10-$F$14)*(F10-$F$14)</f>
        <v>24.9053836330969</v>
      </c>
      <c r="I10" s="33" t="n">
        <f aca="false">(B10-$B$15)*(B10-$B$15)+(C10-$C$15)*(C10-$C$15)+(D10-$D$15)*(D10-$D$15)+(E10-$E$15)*(E10-$E$15)+(F10-$F$15)*(F10-$F$15)</f>
        <v>1.20727539655561</v>
      </c>
    </row>
    <row r="11" customFormat="false" ht="15" hidden="false" customHeight="false" outlineLevel="0" collapsed="false">
      <c r="A11" s="0" t="s">
        <v>16</v>
      </c>
      <c r="B11" s="32" t="n">
        <v>0.321928094887362</v>
      </c>
      <c r="C11" s="32" t="n">
        <v>1.28771237954945</v>
      </c>
      <c r="D11" s="32" t="n">
        <v>0.45600928033515</v>
      </c>
      <c r="E11" s="32" t="n">
        <v>1.54371951848927</v>
      </c>
      <c r="F11" s="32" t="n">
        <v>0</v>
      </c>
      <c r="G11" s="31" t="n">
        <f aca="false">(B11-$B$13)*(B11-$B$13)+(C11-$C$13)*(C11-$C$13)+(D11-$D$13)*(D11-$D$13)+(E11-$E$13)*(E11-$E$13)+(F11-$F$13)*(F11-$F$13)</f>
        <v>13.1106379687399</v>
      </c>
      <c r="H11" s="32" t="n">
        <f aca="false">(B11-$B$14)*(B11-$B$14)+(C11-$C$14)*(C11-$C$14)+(D11-$D$14)*(D11-$D$14)+(E11-$E$14)*(E11-$E$14)+(F11-$F$14)*(F11-$F$14)</f>
        <v>1.07881655746888</v>
      </c>
      <c r="I11" s="33" t="n">
        <f aca="false">(B11-$B$15)*(B11-$B$15)+(C11-$C$15)*(C11-$C$15)+(D11-$D$15)*(D11-$D$15)+(E11-$E$15)*(E11-$E$15)+(F11-$F$15)*(F11-$F$15)</f>
        <v>39.8227797910437</v>
      </c>
    </row>
    <row r="13" customFormat="false" ht="15" hidden="false" customHeight="false" outlineLevel="0" collapsed="false">
      <c r="A13" s="31" t="s">
        <v>93</v>
      </c>
      <c r="B13" s="31" t="n">
        <f aca="false">(B5+B8)/2</f>
        <v>0.482892142331044</v>
      </c>
      <c r="C13" s="31" t="n">
        <f aca="false">(C5+C8)/2</f>
        <v>1.77060452188049</v>
      </c>
      <c r="D13" s="31" t="n">
        <f aca="false">(D5+D8)/2</f>
        <v>0.380007733612625</v>
      </c>
      <c r="E13" s="31" t="n">
        <f aca="false">(E5+E8)/2</f>
        <v>0.771859759244637</v>
      </c>
      <c r="F13" s="31" t="n">
        <f aca="false">(F5+F8)/2</f>
        <v>3.5</v>
      </c>
      <c r="H13" s="0" t="s">
        <v>96</v>
      </c>
    </row>
    <row r="14" customFormat="false" ht="15" hidden="false" customHeight="false" outlineLevel="0" collapsed="false">
      <c r="A14" s="32" t="s">
        <v>94</v>
      </c>
      <c r="B14" s="32" t="n">
        <f aca="false">(B2+B3+B4+B6+B7+B11)/6</f>
        <v>0.751165554737179</v>
      </c>
      <c r="C14" s="32" t="n">
        <f aca="false">(C2+C3+C4+C6+C7+C11)/6</f>
        <v>0.697510872255952</v>
      </c>
      <c r="D14" s="32" t="n">
        <f aca="false">(D2+D3+D4+D6+D7+D11)/6</f>
        <v>0.633346222687709</v>
      </c>
      <c r="E14" s="32" t="n">
        <f aca="false">(E2+E3+E4+E6+E7+E11)/6</f>
        <v>2.05829269131903</v>
      </c>
      <c r="F14" s="32" t="n">
        <f aca="false">(F2+F3+F4+F6+F7+F11)/6</f>
        <v>0.5</v>
      </c>
      <c r="H14" s="0" t="s">
        <v>97</v>
      </c>
    </row>
    <row r="15" customFormat="false" ht="15" hidden="false" customHeight="false" outlineLevel="0" collapsed="false">
      <c r="A15" s="33" t="s">
        <v>95</v>
      </c>
      <c r="B15" s="33" t="n">
        <f aca="false">(B9+B10)/2</f>
        <v>1.28771237954945</v>
      </c>
      <c r="C15" s="33" t="n">
        <f aca="false">(C9+C10)/2</f>
        <v>0.643856189774725</v>
      </c>
      <c r="D15" s="33" t="n">
        <f aca="false">(D9+D10)/2</f>
        <v>0.15200309344505</v>
      </c>
      <c r="E15" s="33" t="n">
        <f aca="false">(E9+E10)/2</f>
        <v>0</v>
      </c>
      <c r="F15" s="33" t="n">
        <f aca="false">(F9+F10)/2</f>
        <v>6</v>
      </c>
      <c r="H15" s="0" t="s">
        <v>98</v>
      </c>
    </row>
    <row r="17" customFormat="false" ht="15" hidden="false" customHeight="false" outlineLevel="0" collapsed="false">
      <c r="A17" s="0" t="s">
        <v>99</v>
      </c>
      <c r="B17" s="0" t="s">
        <v>100</v>
      </c>
    </row>
    <row r="18" customFormat="false" ht="15" hidden="false" customHeight="false" outlineLevel="0" collapsed="false">
      <c r="C18" s="0" t="s">
        <v>101</v>
      </c>
    </row>
    <row r="19" customFormat="false" ht="13.8" hidden="false" customHeight="false" outlineLevel="0" collapsed="false"/>
    <row r="20" customFormat="false" ht="13.8" hidden="false" customHeight="false" outlineLevel="0" collapsed="false">
      <c r="C20" s="0" t="n">
        <f aca="false">RANDBETWEEN(1,10)</f>
        <v>4</v>
      </c>
    </row>
    <row r="23" customFormat="false" ht="13.8" hidden="false" customHeight="false" outlineLevel="0" collapsed="false">
      <c r="B23" s="0" t="n">
        <f aca="false">SUM(B2:B4)/3</f>
        <v>1.180403014587</v>
      </c>
      <c r="C23" s="0" t="n">
        <f aca="false">SUM(C2:C4)/3</f>
        <v>0.751165554737179</v>
      </c>
      <c r="D23" s="0" t="n">
        <f aca="false">SUM(D2:D4)/3</f>
        <v>0.557344675965184</v>
      </c>
      <c r="E23" s="0" t="n">
        <f aca="false">SUM(E2:E4)/3</f>
        <v>2.40134147320554</v>
      </c>
      <c r="F23" s="0" t="n">
        <f aca="false">SUM(F2:F4)/3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L27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K16" activeCellId="1" sqref="B23:F23 K16"/>
    </sheetView>
  </sheetViews>
  <sheetFormatPr defaultColWidth="10.5078125" defaultRowHeight="15" zeroHeight="false" outlineLevelRow="0" outlineLevelCol="0"/>
  <sheetData>
    <row r="3" customFormat="false" ht="15" hidden="false" customHeight="false" outlineLevel="0" collapsed="false">
      <c r="A3" s="0" t="s">
        <v>7</v>
      </c>
      <c r="B3" s="0" t="n">
        <v>2.25349666421154</v>
      </c>
      <c r="C3" s="0" t="n">
        <v>1.28771237954945</v>
      </c>
      <c r="D3" s="0" t="n">
        <v>0.15200309344505</v>
      </c>
      <c r="E3" s="0" t="n">
        <v>0.514573172829758</v>
      </c>
      <c r="F3" s="0" t="n">
        <v>0</v>
      </c>
    </row>
    <row r="4" customFormat="false" ht="15" hidden="false" customHeight="false" outlineLevel="0" collapsed="false">
      <c r="A4" s="0" t="s">
        <v>8</v>
      </c>
      <c r="B4" s="0" t="n">
        <v>1.28771237954945</v>
      </c>
      <c r="C4" s="0" t="n">
        <v>0.965784284662087</v>
      </c>
      <c r="D4" s="0" t="n">
        <v>0.6080123737802</v>
      </c>
      <c r="E4" s="0" t="n">
        <v>2.57286586414879</v>
      </c>
      <c r="F4" s="0" t="n">
        <v>0</v>
      </c>
    </row>
    <row r="5" customFormat="false" ht="15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0.9120185606703</v>
      </c>
      <c r="E5" s="0" t="n">
        <v>4.11658538263807</v>
      </c>
      <c r="F5" s="0" t="n">
        <v>0</v>
      </c>
    </row>
    <row r="6" customFormat="false" ht="15" hidden="false" customHeight="false" outlineLevel="0" collapsed="false">
      <c r="A6" s="0" t="s">
        <v>10</v>
      </c>
      <c r="B6" s="0" t="n">
        <v>0.965784284662087</v>
      </c>
      <c r="C6" s="0" t="n">
        <v>0.965784284662087</v>
      </c>
      <c r="D6" s="0" t="n">
        <v>0.45600928033515</v>
      </c>
      <c r="E6" s="0" t="n">
        <v>1.54371951848927</v>
      </c>
      <c r="F6" s="0" t="n">
        <v>3</v>
      </c>
    </row>
    <row r="7" customFormat="false" ht="15" hidden="false" customHeight="false" outlineLevel="0" collapsed="false">
      <c r="A7" s="0" t="s">
        <v>11</v>
      </c>
      <c r="B7" s="0" t="n">
        <v>0.321928094887362</v>
      </c>
      <c r="C7" s="0" t="n">
        <v>0.643856189774725</v>
      </c>
      <c r="D7" s="0" t="n">
        <v>1.67203402789555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12</v>
      </c>
      <c r="B8" s="0" t="n">
        <v>0.321928094887362</v>
      </c>
      <c r="C8" s="0" t="n">
        <v>0</v>
      </c>
      <c r="D8" s="0" t="n">
        <v>0</v>
      </c>
      <c r="E8" s="0" t="n">
        <v>3.60201220980831</v>
      </c>
      <c r="F8" s="0" t="n">
        <v>3</v>
      </c>
    </row>
    <row r="9" customFormat="false" ht="15" hidden="false" customHeight="false" outlineLevel="0" collapsed="false">
      <c r="A9" s="0" t="s">
        <v>13</v>
      </c>
      <c r="B9" s="0" t="n">
        <v>0</v>
      </c>
      <c r="C9" s="0" t="n">
        <v>2.5754247590989</v>
      </c>
      <c r="D9" s="0" t="n">
        <v>0.3040061868901</v>
      </c>
      <c r="E9" s="0" t="n">
        <v>0</v>
      </c>
      <c r="F9" s="0" t="n">
        <v>4</v>
      </c>
      <c r="H9" s="0" t="n">
        <f aca="false">(3.45+4.89+7.05+5.27)/4</f>
        <v>5.165</v>
      </c>
    </row>
    <row r="10" customFormat="false" ht="15" hidden="false" customHeight="false" outlineLevel="0" collapsed="false">
      <c r="A10" s="0" t="s">
        <v>14</v>
      </c>
      <c r="B10" s="0" t="n">
        <v>1.60964047443681</v>
      </c>
      <c r="C10" s="0" t="n">
        <v>0.965784284662087</v>
      </c>
      <c r="D10" s="0" t="n">
        <v>0.15200309344505</v>
      </c>
      <c r="E10" s="0" t="n">
        <v>0</v>
      </c>
      <c r="F10" s="0" t="n">
        <v>7</v>
      </c>
    </row>
    <row r="11" customFormat="false" ht="15" hidden="false" customHeight="false" outlineLevel="0" collapsed="false">
      <c r="A11" s="0" t="s">
        <v>15</v>
      </c>
      <c r="B11" s="0" t="n">
        <v>0.965784284662087</v>
      </c>
      <c r="C11" s="0" t="n">
        <v>0.321928094887362</v>
      </c>
      <c r="D11" s="0" t="n">
        <v>0.15200309344505</v>
      </c>
      <c r="E11" s="0" t="n">
        <v>0</v>
      </c>
      <c r="F11" s="0" t="n">
        <v>5</v>
      </c>
    </row>
    <row r="12" customFormat="false" ht="15" hidden="false" customHeight="false" outlineLevel="0" collapsed="false">
      <c r="A12" s="0" t="s">
        <v>16</v>
      </c>
      <c r="B12" s="0" t="n">
        <v>0.321928094887362</v>
      </c>
      <c r="C12" s="0" t="n">
        <v>1.28771237954945</v>
      </c>
      <c r="D12" s="0" t="n">
        <v>0.45600928033515</v>
      </c>
      <c r="E12" s="0" t="n">
        <v>1.54371951848927</v>
      </c>
      <c r="F12" s="0" t="n">
        <v>0</v>
      </c>
    </row>
    <row r="14" customFormat="false" ht="15" hidden="false" customHeight="false" outlineLevel="0" collapsed="false">
      <c r="B14" s="0" t="s">
        <v>7</v>
      </c>
      <c r="C14" s="0" t="s">
        <v>8</v>
      </c>
      <c r="D14" s="0" t="s">
        <v>9</v>
      </c>
      <c r="E14" s="0" t="s">
        <v>10</v>
      </c>
      <c r="F14" s="0" t="s">
        <v>11</v>
      </c>
      <c r="G14" s="0" t="s">
        <v>12</v>
      </c>
      <c r="H14" s="0" t="s">
        <v>13</v>
      </c>
      <c r="I14" s="0" t="s">
        <v>14</v>
      </c>
      <c r="J14" s="0" t="s">
        <v>15</v>
      </c>
      <c r="K14" s="0" t="s">
        <v>16</v>
      </c>
    </row>
    <row r="15" customFormat="false" ht="15" hidden="false" customHeight="false" outlineLevel="0" collapsed="false">
      <c r="A15" s="0" t="s">
        <v>7</v>
      </c>
      <c r="C15" s="0" t="n">
        <v>2.34</v>
      </c>
      <c r="D15" s="0" t="n">
        <v>4.5</v>
      </c>
      <c r="E15" s="0" t="n">
        <v>3.45</v>
      </c>
      <c r="F15" s="0" t="n">
        <v>2.59</v>
      </c>
      <c r="G15" s="0" t="n">
        <v>4.89</v>
      </c>
      <c r="H15" s="0" t="n">
        <v>4.79</v>
      </c>
      <c r="I15" s="0" t="n">
        <v>7.05</v>
      </c>
      <c r="J15" s="0" t="n">
        <v>5.27</v>
      </c>
      <c r="K15" s="0" t="n">
        <v>2.2</v>
      </c>
    </row>
    <row r="16" customFormat="false" ht="15" hidden="false" customHeight="false" outlineLevel="0" collapsed="false">
      <c r="A16" s="0" t="s">
        <v>8</v>
      </c>
      <c r="D16" s="0" t="n">
        <v>2.25</v>
      </c>
      <c r="E16" s="0" t="n">
        <v>3.19</v>
      </c>
      <c r="F16" s="0" t="n">
        <v>2.96</v>
      </c>
      <c r="G16" s="0" t="n">
        <v>3.5</v>
      </c>
      <c r="H16" s="0" t="n">
        <v>5.19</v>
      </c>
      <c r="I16" s="0" t="n">
        <v>7.48</v>
      </c>
      <c r="J16" s="0" t="n">
        <v>5.68</v>
      </c>
      <c r="K16" s="0" t="n">
        <v>1.45</v>
      </c>
    </row>
    <row r="17" customFormat="false" ht="15" hidden="false" customHeight="false" outlineLevel="0" collapsed="false">
      <c r="A17" s="0" t="s">
        <v>9</v>
      </c>
      <c r="E17" s="0" t="n">
        <v>4.2</v>
      </c>
      <c r="F17" s="0" t="n">
        <v>4.24</v>
      </c>
      <c r="G17" s="0" t="n">
        <v>3.19</v>
      </c>
      <c r="H17" s="0" t="n">
        <v>6.32</v>
      </c>
      <c r="I17" s="0" t="n">
        <v>8.36</v>
      </c>
      <c r="J17" s="0" t="n">
        <v>6.6</v>
      </c>
      <c r="K17" s="0" t="n">
        <v>2.93</v>
      </c>
    </row>
    <row r="18" customFormat="false" ht="15" hidden="false" customHeight="false" outlineLevel="0" collapsed="false">
      <c r="A18" s="0" t="s">
        <v>10</v>
      </c>
      <c r="F18" s="0" t="n">
        <v>3.65</v>
      </c>
      <c r="G18" s="0" t="n">
        <v>2.4</v>
      </c>
      <c r="H18" s="0" t="n">
        <v>2.63</v>
      </c>
      <c r="I18" s="0" t="n">
        <v>4.34</v>
      </c>
      <c r="J18" s="0" t="n">
        <v>2.62</v>
      </c>
      <c r="K18" s="0" t="n">
        <v>3.08</v>
      </c>
    </row>
    <row r="19" customFormat="false" ht="15" hidden="false" customHeight="false" outlineLevel="0" collapsed="false">
      <c r="A19" s="0" t="s">
        <v>11</v>
      </c>
      <c r="G19" s="0" t="n">
        <v>5.01</v>
      </c>
      <c r="H19" s="0" t="n">
        <v>4.65</v>
      </c>
      <c r="I19" s="0" t="n">
        <v>7.28</v>
      </c>
      <c r="J19" s="0" t="n">
        <v>5.27</v>
      </c>
      <c r="K19" s="0" t="n">
        <v>2.06</v>
      </c>
    </row>
    <row r="20" customFormat="false" ht="15" hidden="false" customHeight="false" outlineLevel="0" collapsed="false">
      <c r="A20" s="0" t="s">
        <v>12</v>
      </c>
      <c r="H20" s="0" t="n">
        <v>4.56</v>
      </c>
      <c r="I20" s="0" t="n">
        <v>5.62</v>
      </c>
      <c r="J20" s="0" t="n">
        <v>4.18</v>
      </c>
      <c r="K20" s="0" t="n">
        <v>3.88</v>
      </c>
    </row>
    <row r="21" customFormat="false" ht="15" hidden="false" customHeight="false" outlineLevel="0" collapsed="false">
      <c r="A21" s="0" t="s">
        <v>13</v>
      </c>
      <c r="I21" s="0" t="n">
        <v>3.78</v>
      </c>
      <c r="J21" s="0" t="n">
        <v>2.65</v>
      </c>
      <c r="K21" s="0" t="n">
        <v>4.49</v>
      </c>
    </row>
    <row r="22" customFormat="false" ht="15" hidden="false" customHeight="false" outlineLevel="0" collapsed="false">
      <c r="A22" s="0" t="s">
        <v>14</v>
      </c>
      <c r="J22" s="0" t="n">
        <v>2.19</v>
      </c>
      <c r="K22" s="0" t="n">
        <v>7.29</v>
      </c>
    </row>
    <row r="23" customFormat="false" ht="15" hidden="false" customHeight="false" outlineLevel="0" collapsed="false">
      <c r="A23" s="0" t="s">
        <v>15</v>
      </c>
      <c r="K23" s="0" t="n">
        <v>5.36</v>
      </c>
    </row>
    <row r="24" customFormat="false" ht="15" hidden="false" customHeight="false" outlineLevel="0" collapsed="false">
      <c r="A24" s="0" t="s">
        <v>16</v>
      </c>
    </row>
    <row r="26" customFormat="false" ht="15" hidden="false" customHeight="false" outlineLevel="0" collapsed="false">
      <c r="B26" s="0" t="n">
        <v>0.965784284662087</v>
      </c>
      <c r="C26" s="0" t="n">
        <v>0.321928094887362</v>
      </c>
      <c r="D26" s="0" t="n">
        <v>0.15200309344505</v>
      </c>
      <c r="E26" s="0" t="n">
        <v>0</v>
      </c>
      <c r="F26" s="0" t="n">
        <v>5</v>
      </c>
      <c r="H26" s="0" t="n">
        <f aca="false">(B26-B27)*(B26-B27)</f>
        <v>0.414550793111226</v>
      </c>
      <c r="I26" s="0" t="n">
        <f aca="false">(C26-C27)*(C26-C27)</f>
        <v>0.932739284500259</v>
      </c>
      <c r="J26" s="0" t="n">
        <f aca="false">(D26-D27)*(D26-D27)</f>
        <v>0.0924197616674585</v>
      </c>
      <c r="K26" s="0" t="n">
        <f aca="false">(E26-E27)*(E26-E27)</f>
        <v>2.38306995176476</v>
      </c>
      <c r="L26" s="0" t="n">
        <f aca="false">(F26-F27)*(F26-F27)</f>
        <v>25</v>
      </c>
    </row>
    <row r="27" customFormat="false" ht="15" hidden="false" customHeight="false" outlineLevel="0" collapsed="false">
      <c r="B27" s="0" t="n">
        <v>0.321928094887362</v>
      </c>
      <c r="C27" s="0" t="n">
        <v>1.28771237954945</v>
      </c>
      <c r="D27" s="0" t="n">
        <v>0.45600928033515</v>
      </c>
      <c r="E27" s="0" t="n">
        <v>1.54371951848927</v>
      </c>
      <c r="F27" s="0" t="n">
        <v>0</v>
      </c>
      <c r="H27" s="0" t="n">
        <f aca="false">SQRT(H26+I26+J26+K26+L26)</f>
        <v>5.36868510820328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2021-05-30T01:58:51Z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