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789\Desktop\"/>
    </mc:Choice>
  </mc:AlternateContent>
  <xr:revisionPtr revIDLastSave="0" documentId="13_ncr:1_{0D87AD02-E155-405C-8F27-0597F5F33636}" xr6:coauthVersionLast="45" xr6:coauthVersionMax="45" xr10:uidLastSave="{00000000-0000-0000-0000-000000000000}"/>
  <bookViews>
    <workbookView xWindow="-108" yWindow="-108" windowWidth="23256" windowHeight="12576" xr2:uid="{108AB908-6BC4-4212-B5C5-2A8618C19039}"/>
  </bookViews>
  <sheets>
    <sheet name="Sheet1" sheetId="1" r:id="rId1"/>
    <sheet name="Sheet5" sheetId="5" r:id="rId2"/>
    <sheet name="Sheet3" sheetId="3" r:id="rId3"/>
    <sheet name="Sheet4" sheetId="4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7" i="1"/>
  <c r="I25" i="1"/>
  <c r="H23" i="1"/>
  <c r="H24" i="1"/>
  <c r="H22" i="1"/>
  <c r="B20" i="5" l="1"/>
  <c r="B19" i="5"/>
  <c r="B18" i="5"/>
  <c r="B17" i="5"/>
  <c r="B16" i="5"/>
  <c r="B15" i="5"/>
  <c r="B14" i="5"/>
  <c r="B13" i="5"/>
  <c r="B12" i="5"/>
  <c r="B11" i="5"/>
  <c r="B10" i="5"/>
  <c r="B4" i="5"/>
  <c r="B5" i="5"/>
  <c r="B6" i="5"/>
  <c r="B7" i="5"/>
  <c r="B8" i="5"/>
  <c r="B9" i="5"/>
  <c r="B3" i="5"/>
  <c r="B27" i="3"/>
  <c r="E9" i="3"/>
  <c r="E10" i="3"/>
  <c r="E11" i="3"/>
  <c r="E12" i="3"/>
  <c r="E13" i="3"/>
  <c r="E14" i="3"/>
  <c r="E15" i="3"/>
  <c r="E16" i="3"/>
  <c r="E17" i="3"/>
  <c r="E18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" i="3"/>
  <c r="N8" i="1"/>
  <c r="L28" i="2" l="1"/>
  <c r="L24" i="2"/>
  <c r="L25" i="2"/>
  <c r="L26" i="2"/>
  <c r="L27" i="2"/>
  <c r="L29" i="2"/>
  <c r="L30" i="2"/>
  <c r="L23" i="2"/>
  <c r="L22" i="2"/>
  <c r="I31" i="2" l="1"/>
  <c r="I23" i="2"/>
  <c r="I24" i="2"/>
  <c r="I25" i="2"/>
  <c r="I26" i="2"/>
  <c r="I27" i="2"/>
  <c r="I28" i="2"/>
  <c r="I29" i="2"/>
  <c r="I30" i="2"/>
  <c r="I22" i="2"/>
  <c r="I24" i="1" l="1"/>
  <c r="I26" i="1"/>
  <c r="I27" i="1"/>
  <c r="I23" i="1"/>
  <c r="I21" i="1" l="1"/>
  <c r="I22" i="1"/>
  <c r="I20" i="1"/>
  <c r="H21" i="1" l="1"/>
  <c r="N5" i="1" l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H20" i="1" l="1"/>
  <c r="H19" i="1"/>
  <c r="H18" i="1"/>
  <c r="H17" i="1"/>
  <c r="H16" i="1"/>
  <c r="H15" i="1"/>
  <c r="H5" i="1"/>
  <c r="H6" i="1"/>
  <c r="H7" i="1"/>
  <c r="H8" i="1"/>
  <c r="H9" i="1"/>
  <c r="H10" i="1"/>
  <c r="H11" i="1"/>
  <c r="H12" i="1"/>
  <c r="H13" i="1"/>
  <c r="H14" i="1"/>
  <c r="H4" i="1"/>
  <c r="D64" i="1"/>
  <c r="D63" i="1"/>
  <c r="D55" i="1"/>
  <c r="D54" i="1"/>
  <c r="D56" i="1"/>
  <c r="D57" i="1"/>
  <c r="D58" i="1"/>
  <c r="D59" i="1"/>
  <c r="D60" i="1"/>
  <c r="D61" i="1"/>
  <c r="D62" i="1"/>
  <c r="D53" i="1"/>
  <c r="C54" i="1"/>
  <c r="C55" i="1"/>
  <c r="C56" i="1"/>
  <c r="C57" i="1"/>
  <c r="C58" i="1"/>
  <c r="C59" i="1"/>
  <c r="C60" i="1"/>
  <c r="C61" i="1"/>
  <c r="C62" i="1"/>
  <c r="C63" i="1"/>
  <c r="C53" i="1"/>
  <c r="K5" i="1"/>
  <c r="K6" i="1"/>
  <c r="K7" i="1"/>
  <c r="K8" i="1"/>
  <c r="K9" i="1"/>
  <c r="K10" i="1"/>
  <c r="K11" i="1"/>
  <c r="K12" i="1"/>
  <c r="K4" i="1"/>
  <c r="B30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<sst xmlns="http://schemas.openxmlformats.org/spreadsheetml/2006/main" count="1" uniqueCount="1">
  <si>
    <t>拐点的拐点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</si>
</sst>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7" tint="0.3999755851924192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58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468066491688542E-2"/>
                  <c:y val="-0.16758202099737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Sheet1!$F$19:$F$24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xVal>
          <c:yVal>
            <c:numRef>
              <c:f>Sheet1!$H$19:$H$24</c:f>
              <c:numCache>
                <c:formatCode>General</c:formatCode>
                <c:ptCount val="6"/>
                <c:pt idx="0">
                  <c:v>10.745981033208576</c:v>
                </c:pt>
                <c:pt idx="1">
                  <c:v>10.919315879725316</c:v>
                </c:pt>
                <c:pt idx="2">
                  <c:v>11.142542711115903</c:v>
                </c:pt>
                <c:pt idx="3">
                  <c:v>11.362149085781919</c:v>
                </c:pt>
                <c:pt idx="4">
                  <c:v>11.5608771825034</c:v>
                </c:pt>
                <c:pt idx="5">
                  <c:v>11.735684942537558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4-497D-AD0A-11E7E999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47760"/>
        <c:axId val="1901812560"/>
      </c:scatterChart>
      <c:valAx>
        <c:axId val="20830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812560"/>
        <c:crosses val="autoZero"/>
        <c:crossBetween val="midCat"/>
      </c:valAx>
      <c:valAx>
        <c:axId val="19018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0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22747156605426E-2"/>
                  <c:y val="-0.22700495771361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Sheet1!$A$55:$A$62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Sheet1!$C$55:$C$62</c:f>
              <c:numCache>
                <c:formatCode>General</c:formatCode>
                <c:ptCount val="8"/>
                <c:pt idx="0">
                  <c:v>0.84509804001425681</c:v>
                </c:pt>
                <c:pt idx="1">
                  <c:v>0.95424250943932487</c:v>
                </c:pt>
                <c:pt idx="2">
                  <c:v>1.2041199826559248</c:v>
                </c:pt>
                <c:pt idx="3">
                  <c:v>1.2787536009528289</c:v>
                </c:pt>
                <c:pt idx="4">
                  <c:v>1.414973347970818</c:v>
                </c:pt>
                <c:pt idx="5">
                  <c:v>1.5185139398778875</c:v>
                </c:pt>
                <c:pt idx="6">
                  <c:v>1.6020599913279623</c:v>
                </c:pt>
                <c:pt idx="7">
                  <c:v>1.8129133566428555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1-481E-83D5-91C0C6E7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02064"/>
        <c:axId val="1937764896"/>
      </c:scatterChart>
      <c:valAx>
        <c:axId val="19412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764896"/>
        <c:crosses val="autoZero"/>
        <c:crossBetween val="midCat"/>
      </c:valAx>
      <c:valAx>
        <c:axId val="19377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68657042869637"/>
                  <c:y val="-0.16650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Sheet1!$M$4:$M$7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Sheet1!$P$4:$P$7</c:f>
              <c:numCache>
                <c:formatCode>General</c:formatCode>
                <c:ptCount val="4"/>
                <c:pt idx="0">
                  <c:v>10.117267400897372</c:v>
                </c:pt>
                <c:pt idx="1">
                  <c:v>10.421000764451936</c:v>
                </c:pt>
                <c:pt idx="2">
                  <c:v>10.709315887371531</c:v>
                </c:pt>
                <c:pt idx="3">
                  <c:v>10.880760489345077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C6-A3BE-CD7B7A6C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77359"/>
        <c:axId val="1969902895"/>
      </c:scatterChart>
      <c:valAx>
        <c:axId val="19730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902895"/>
        <c:crosses val="autoZero"/>
        <c:crossBetween val="midCat"/>
      </c:valAx>
      <c:valAx>
        <c:axId val="1969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7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Sheet3!$B$1:$B$19</c:f>
              <c:numCache>
                <c:formatCode>General</c:formatCode>
                <c:ptCount val="19"/>
                <c:pt idx="0">
                  <c:v>67</c:v>
                </c:pt>
                <c:pt idx="1">
                  <c:v>79</c:v>
                </c:pt>
                <c:pt idx="2">
                  <c:v>119</c:v>
                </c:pt>
                <c:pt idx="3">
                  <c:v>159</c:v>
                </c:pt>
                <c:pt idx="4">
                  <c:v>202</c:v>
                </c:pt>
                <c:pt idx="5">
                  <c:v>260</c:v>
                </c:pt>
                <c:pt idx="6">
                  <c:v>346</c:v>
                </c:pt>
                <c:pt idx="7">
                  <c:v>444</c:v>
                </c:pt>
                <c:pt idx="8">
                  <c:v>598</c:v>
                </c:pt>
                <c:pt idx="9">
                  <c:v>729</c:v>
                </c:pt>
                <c:pt idx="10">
                  <c:v>875</c:v>
                </c:pt>
                <c:pt idx="11">
                  <c:v>1091</c:v>
                </c:pt>
                <c:pt idx="12">
                  <c:v>1333</c:v>
                </c:pt>
                <c:pt idx="13">
                  <c:v>1474</c:v>
                </c:pt>
                <c:pt idx="14">
                  <c:v>2095</c:v>
                </c:pt>
                <c:pt idx="15">
                  <c:v>2822</c:v>
                </c:pt>
                <c:pt idx="16">
                  <c:v>3412</c:v>
                </c:pt>
                <c:pt idx="17">
                  <c:v>4046</c:v>
                </c:pt>
                <c:pt idx="18">
                  <c:v>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2-44E2-87C2-3AA4210F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49103"/>
        <c:axId val="1308094559"/>
      </c:scatterChart>
      <c:valAx>
        <c:axId val="18247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094559"/>
        <c:crosses val="autoZero"/>
        <c:crossBetween val="midCat"/>
      </c:valAx>
      <c:valAx>
        <c:axId val="13080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74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Sheet3!$D$1:$D$18</c:f>
              <c:numCache>
                <c:formatCode>General</c:formatCode>
                <c:ptCount val="18"/>
                <c:pt idx="0">
                  <c:v>4.2046926193909657</c:v>
                </c:pt>
                <c:pt idx="1">
                  <c:v>4.3694478524670215</c:v>
                </c:pt>
                <c:pt idx="2">
                  <c:v>4.7791234931115296</c:v>
                </c:pt>
                <c:pt idx="3">
                  <c:v>5.0689042022202315</c:v>
                </c:pt>
                <c:pt idx="4">
                  <c:v>5.3082676974012051</c:v>
                </c:pt>
                <c:pt idx="5">
                  <c:v>5.5606816310155276</c:v>
                </c:pt>
                <c:pt idx="6">
                  <c:v>5.8464387750577247</c:v>
                </c:pt>
                <c:pt idx="7">
                  <c:v>6.0958245624322247</c:v>
                </c:pt>
                <c:pt idx="8">
                  <c:v>6.3935907539506314</c:v>
                </c:pt>
                <c:pt idx="9">
                  <c:v>6.5916737320086582</c:v>
                </c:pt>
                <c:pt idx="10">
                  <c:v>6.7742238863576141</c:v>
                </c:pt>
                <c:pt idx="11">
                  <c:v>6.9948499858330706</c:v>
                </c:pt>
                <c:pt idx="12">
                  <c:v>7.1951873201787091</c:v>
                </c:pt>
                <c:pt idx="13">
                  <c:v>7.2957350727492818</c:v>
                </c:pt>
                <c:pt idx="14">
                  <c:v>7.6473088323562379</c:v>
                </c:pt>
                <c:pt idx="15">
                  <c:v>7.9452011324127589</c:v>
                </c:pt>
                <c:pt idx="16">
                  <c:v>8.1350539086115692</c:v>
                </c:pt>
                <c:pt idx="17">
                  <c:v>8.3054840177276912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D-4563-AC55-DEAC5FF22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50783"/>
        <c:axId val="1308091647"/>
      </c:scatterChart>
      <c:valAx>
        <c:axId val="19733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091647"/>
        <c:crosses val="autoZero"/>
        <c:crossBetween val="midCat"/>
      </c:valAx>
      <c:valAx>
        <c:axId val="1308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3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Sheet3!$C$1:$C$18</c:f>
              <c:numCache>
                <c:formatCode>General</c:formatCode>
                <c:ptCount val="18"/>
                <c:pt idx="0">
                  <c:v>12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58</c:v>
                </c:pt>
                <c:pt idx="5">
                  <c:v>86</c:v>
                </c:pt>
                <c:pt idx="6">
                  <c:v>98</c:v>
                </c:pt>
                <c:pt idx="7">
                  <c:v>154</c:v>
                </c:pt>
                <c:pt idx="8">
                  <c:v>131</c:v>
                </c:pt>
                <c:pt idx="9">
                  <c:v>146</c:v>
                </c:pt>
                <c:pt idx="10">
                  <c:v>216</c:v>
                </c:pt>
                <c:pt idx="11">
                  <c:v>242</c:v>
                </c:pt>
                <c:pt idx="12">
                  <c:v>141</c:v>
                </c:pt>
                <c:pt idx="13">
                  <c:v>621</c:v>
                </c:pt>
                <c:pt idx="14">
                  <c:v>727</c:v>
                </c:pt>
                <c:pt idx="15">
                  <c:v>590</c:v>
                </c:pt>
                <c:pt idx="16">
                  <c:v>634</c:v>
                </c:pt>
                <c:pt idx="17">
                  <c:v>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3-4BEB-9AE7-A2176D19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426367"/>
        <c:axId val="1308086239"/>
      </c:scatterChart>
      <c:valAx>
        <c:axId val="19314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086239"/>
        <c:crosses val="autoZero"/>
        <c:crossBetween val="midCat"/>
      </c:valAx>
      <c:valAx>
        <c:axId val="13080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42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69203849518812"/>
          <c:y val="0.18039370078740158"/>
          <c:w val="0.83953018372703414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Sheet2!$J$22:$J$31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Sheet2!$K$22:$K$31</c:f>
              <c:numCache>
                <c:formatCode>General</c:formatCode>
                <c:ptCount val="10"/>
                <c:pt idx="0">
                  <c:v>74375</c:v>
                </c:pt>
                <c:pt idx="1">
                  <c:v>103673</c:v>
                </c:pt>
                <c:pt idx="2">
                  <c:v>140750</c:v>
                </c:pt>
                <c:pt idx="3">
                  <c:v>186743</c:v>
                </c:pt>
                <c:pt idx="4">
                  <c:v>238253</c:v>
                </c:pt>
                <c:pt idx="5">
                  <c:v>287810</c:v>
                </c:pt>
                <c:pt idx="6">
                  <c:v>326286</c:v>
                </c:pt>
                <c:pt idx="7">
                  <c:v>342015</c:v>
                </c:pt>
                <c:pt idx="8">
                  <c:v>345474.5</c:v>
                </c:pt>
                <c:pt idx="9">
                  <c:v>268724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2-45D0-B713-33DBC984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6752"/>
        <c:axId val="859738832"/>
      </c:scatterChart>
      <c:valAx>
        <c:axId val="10424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738832"/>
        <c:crosses val="autoZero"/>
        <c:crossBetween val="midCat"/>
      </c:valAx>
      <c:valAx>
        <c:axId val="859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4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Sheet2!$G$11:$G$20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Sheet2!$H$11:$H$20</c:f>
              <c:numCache>
                <c:formatCode>General</c:formatCode>
                <c:ptCount val="10"/>
                <c:pt idx="0">
                  <c:v>2566</c:v>
                </c:pt>
                <c:pt idx="1">
                  <c:v>4000</c:v>
                </c:pt>
                <c:pt idx="2">
                  <c:v>5489</c:v>
                </c:pt>
                <c:pt idx="3">
                  <c:v>7159</c:v>
                </c:pt>
                <c:pt idx="4">
                  <c:v>8324</c:v>
                </c:pt>
                <c:pt idx="5">
                  <c:v>11029</c:v>
                </c:pt>
                <c:pt idx="6">
                  <c:v>12000</c:v>
                </c:pt>
                <c:pt idx="7">
                  <c:v>13934</c:v>
                </c:pt>
                <c:pt idx="8">
                  <c:v>15781</c:v>
                </c:pt>
                <c:pt idx="9">
                  <c:v>18335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F-4880-B9A2-116FB7E2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81712"/>
        <c:axId val="854553248"/>
      </c:scatterChart>
      <c:valAx>
        <c:axId val="8530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3248"/>
        <c:crosses val="autoZero"/>
        <c:crossBetween val="midCat"/>
      </c:valAx>
      <c:valAx>
        <c:axId val="8545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0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9</xdr:row>
      <xdr:rowOff>19050</xdr:rowOff>
    </xdr:from>
    <xdr:to>
      <xdr:col>20</xdr:col>
      <xdr:colOff>167640</xdr:colOff>
      <xdr:row>26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1EF9A-D3B8-4F88-9C89-FC4CF0B6F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49</xdr:row>
      <xdr:rowOff>34290</xdr:rowOff>
    </xdr:from>
    <xdr:to>
      <xdr:col>15</xdr:col>
      <xdr:colOff>22860</xdr:colOff>
      <xdr:row>64</xdr:row>
      <xdr:rowOff>148590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193216-A44D-446A-BBF8-8A4FC2801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38</xdr:row>
      <xdr:rowOff>11430</xdr:rowOff>
    </xdr:from>
    <xdr:to>
      <xdr:col>16</xdr:col>
      <xdr:colOff>464820</xdr:colOff>
      <xdr:row>53</xdr:row>
      <xdr:rowOff>125730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163A422-DFFE-48C0-9F3E-2B2259829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0</xdr:row>
      <xdr:rowOff>156210</xdr:rowOff>
    </xdr:from>
    <xdr:to>
      <xdr:col>15</xdr:col>
      <xdr:colOff>373380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90EA08-0E4D-4F4F-8D81-6ECA563F2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556260</xdr:colOff>
      <xdr:row>4</xdr:row>
      <xdr:rowOff>57150</xdr:rowOff>
    </xdr:from>
    <xdr:to>
      <xdr:col>21</xdr:col>
      <xdr:colOff>251460</xdr:colOff>
      <xdr:row>19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CAC51E-5135-4FD9-BFA8-8C172C84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182880</xdr:colOff>
      <xdr:row>19</xdr:row>
      <xdr:rowOff>49530</xdr:rowOff>
    </xdr:from>
    <xdr:to>
      <xdr:col>12</xdr:col>
      <xdr:colOff>487680</xdr:colOff>
      <xdr:row>34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C6AACB-59B7-41E4-9B44-9A2241E88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18</xdr:row>
      <xdr:rowOff>34290</xdr:rowOff>
    </xdr:from>
    <xdr:to>
      <xdr:col>19</xdr:col>
      <xdr:colOff>320040</xdr:colOff>
      <xdr:row>33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43750D-63C6-4C3A-BFAA-EBC8ED14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1</xdr:row>
      <xdr:rowOff>87630</xdr:rowOff>
    </xdr:from>
    <xdr:to>
      <xdr:col>18</xdr:col>
      <xdr:colOff>480060</xdr:colOff>
      <xdr:row>17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2C5CF5-3163-4CF5-8CCD-283192AFC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308E-F3D9-4C4A-AB35-0F693B10D39C}">
  <dimension ref="A1:Q68"/>
  <sheetViews>
    <sheetView tabSelected="1" topLeftCell="E1" workbookViewId="0">
      <selection activeCell="K25" sqref="K25:L25"/>
    </sheetView>
  </sheetViews>
  <sheetFormatPr defaultRowHeight="13.8" x14ac:dyDescent="0.25"/>
  <cols>
    <col min="2" max="2" width="11.6640625" bestFit="1" customWidth="1"/>
    <col min="7" max="7" width="9.109375" bestFit="1" customWidth="1"/>
  </cols>
  <sheetData>
    <row r="1" spans="1:17" x14ac:dyDescent="0.25">
      <c r="A1">
        <v>1</v>
      </c>
      <c r="B1">
        <f>EXP(8.778633+0.2665*A1)</f>
        <v>8477.1789292469039</v>
      </c>
    </row>
    <row r="2" spans="1:17" x14ac:dyDescent="0.25">
      <c r="A2">
        <v>2</v>
      </c>
      <c r="B2">
        <f t="shared" ref="B2:B29" si="0">EXP(8.778633+0.2665*A2)</f>
        <v>11066.004166813933</v>
      </c>
    </row>
    <row r="3" spans="1:17" x14ac:dyDescent="0.25">
      <c r="A3">
        <v>3</v>
      </c>
      <c r="B3">
        <f t="shared" si="0"/>
        <v>14445.424502892067</v>
      </c>
    </row>
    <row r="4" spans="1:17" x14ac:dyDescent="0.25">
      <c r="A4">
        <v>4</v>
      </c>
      <c r="B4">
        <f t="shared" si="0"/>
        <v>18856.877868755924</v>
      </c>
      <c r="E4" s="2">
        <v>43898</v>
      </c>
      <c r="F4">
        <v>1</v>
      </c>
      <c r="G4" s="3">
        <v>573</v>
      </c>
      <c r="H4" s="3">
        <f>LN(G4)</f>
        <v>6.3508857167147399</v>
      </c>
      <c r="I4" s="9">
        <v>0.26640000000000003</v>
      </c>
      <c r="J4">
        <v>67</v>
      </c>
      <c r="K4">
        <f>LOG(J4)</f>
        <v>1.8260748027008264</v>
      </c>
      <c r="M4" s="6">
        <v>1</v>
      </c>
      <c r="N4">
        <f>80000-G4</f>
        <v>79427</v>
      </c>
      <c r="P4" s="6">
        <v>10.117267400897372</v>
      </c>
      <c r="Q4" s="2">
        <v>43914</v>
      </c>
    </row>
    <row r="5" spans="1:17" x14ac:dyDescent="0.25">
      <c r="A5">
        <v>5</v>
      </c>
      <c r="B5">
        <f t="shared" si="0"/>
        <v>24615.534343486175</v>
      </c>
      <c r="E5" s="2">
        <v>43899</v>
      </c>
      <c r="F5">
        <v>2</v>
      </c>
      <c r="G5" s="3">
        <v>751</v>
      </c>
      <c r="H5" s="3">
        <f t="shared" ref="H5:H14" si="1">LN(G5)</f>
        <v>6.6214056517641344</v>
      </c>
      <c r="I5" s="9"/>
      <c r="J5">
        <v>79</v>
      </c>
      <c r="K5">
        <f t="shared" ref="K5:K12" si="2">LOG(J5)</f>
        <v>1.8976270912904414</v>
      </c>
      <c r="M5" s="6">
        <v>2</v>
      </c>
      <c r="N5">
        <f t="shared" ref="N5:N20" si="3">80000-G5</f>
        <v>79249</v>
      </c>
      <c r="P5" s="6">
        <v>10.421000764451936</v>
      </c>
      <c r="Q5" s="2">
        <v>43915</v>
      </c>
    </row>
    <row r="6" spans="1:17" x14ac:dyDescent="0.25">
      <c r="A6">
        <v>6</v>
      </c>
      <c r="B6">
        <f t="shared" si="0"/>
        <v>32132.813036844684</v>
      </c>
      <c r="E6" s="2">
        <v>43900</v>
      </c>
      <c r="F6">
        <v>3</v>
      </c>
      <c r="G6" s="3">
        <v>1041</v>
      </c>
      <c r="H6" s="3">
        <f t="shared" si="1"/>
        <v>6.9479370686149693</v>
      </c>
      <c r="I6" s="9"/>
      <c r="J6">
        <v>119</v>
      </c>
      <c r="K6">
        <f t="shared" si="2"/>
        <v>2.0755469613925306</v>
      </c>
      <c r="M6" s="6">
        <v>3</v>
      </c>
      <c r="N6">
        <f t="shared" si="3"/>
        <v>78959</v>
      </c>
      <c r="O6">
        <v>0.25790000000000002</v>
      </c>
      <c r="P6" s="6">
        <v>10.709315887371531</v>
      </c>
      <c r="Q6" s="2">
        <v>43916</v>
      </c>
    </row>
    <row r="7" spans="1:17" x14ac:dyDescent="0.25">
      <c r="A7">
        <v>7</v>
      </c>
      <c r="B7">
        <f t="shared" si="0"/>
        <v>41945.775348729869</v>
      </c>
      <c r="E7" s="2">
        <v>43901</v>
      </c>
      <c r="F7">
        <v>4</v>
      </c>
      <c r="G7" s="3">
        <v>1288</v>
      </c>
      <c r="H7" s="3">
        <f t="shared" si="1"/>
        <v>7.1608459066642993</v>
      </c>
      <c r="I7" s="9"/>
      <c r="J7">
        <v>159</v>
      </c>
      <c r="K7">
        <f t="shared" si="2"/>
        <v>2.2013971243204513</v>
      </c>
      <c r="M7" s="6">
        <v>4</v>
      </c>
      <c r="N7">
        <f t="shared" si="3"/>
        <v>78712</v>
      </c>
      <c r="P7" s="6">
        <v>10.880760489345077</v>
      </c>
      <c r="Q7" s="2">
        <v>43917</v>
      </c>
    </row>
    <row r="8" spans="1:17" x14ac:dyDescent="0.25">
      <c r="A8">
        <v>8</v>
      </c>
      <c r="B8">
        <f t="shared" si="0"/>
        <v>54755.494565280111</v>
      </c>
      <c r="E8" s="2">
        <v>43902</v>
      </c>
      <c r="F8">
        <v>5</v>
      </c>
      <c r="G8" s="3">
        <v>1712</v>
      </c>
      <c r="H8" s="3">
        <f t="shared" si="1"/>
        <v>7.4454175567016874</v>
      </c>
      <c r="I8" s="9"/>
      <c r="J8">
        <v>202</v>
      </c>
      <c r="K8">
        <f t="shared" si="2"/>
        <v>2.3053513694466239</v>
      </c>
      <c r="M8">
        <v>5</v>
      </c>
      <c r="N8">
        <f>80000-G8</f>
        <v>78288</v>
      </c>
      <c r="P8">
        <v>11.008032209857346</v>
      </c>
      <c r="Q8" s="2">
        <v>43918</v>
      </c>
    </row>
    <row r="9" spans="1:17" x14ac:dyDescent="0.25">
      <c r="A9">
        <v>9</v>
      </c>
      <c r="B9">
        <f t="shared" si="0"/>
        <v>71477.143053435298</v>
      </c>
      <c r="E9" s="2">
        <v>43903</v>
      </c>
      <c r="F9">
        <v>6</v>
      </c>
      <c r="G9" s="3">
        <v>2242</v>
      </c>
      <c r="H9" s="3">
        <f t="shared" si="1"/>
        <v>7.7151236036321054</v>
      </c>
      <c r="I9" s="9"/>
      <c r="J9">
        <v>260</v>
      </c>
      <c r="K9">
        <f t="shared" si="2"/>
        <v>2.4149733479708178</v>
      </c>
      <c r="M9">
        <v>6</v>
      </c>
      <c r="N9">
        <f t="shared" si="3"/>
        <v>77758</v>
      </c>
      <c r="P9">
        <v>11.09276287610148</v>
      </c>
      <c r="Q9" s="2">
        <v>43919</v>
      </c>
    </row>
    <row r="10" spans="1:17" x14ac:dyDescent="0.25">
      <c r="A10">
        <v>10</v>
      </c>
      <c r="B10">
        <f t="shared" si="0"/>
        <v>93305.37546310098</v>
      </c>
      <c r="E10" s="2">
        <v>43904</v>
      </c>
      <c r="F10">
        <v>7</v>
      </c>
      <c r="G10" s="3">
        <v>2965</v>
      </c>
      <c r="H10" s="3">
        <f t="shared" si="1"/>
        <v>7.9946323114318254</v>
      </c>
      <c r="I10" s="9"/>
      <c r="J10">
        <v>346</v>
      </c>
      <c r="K10">
        <f t="shared" si="2"/>
        <v>2.5390760987927767</v>
      </c>
      <c r="M10">
        <v>7</v>
      </c>
      <c r="N10">
        <f t="shared" si="3"/>
        <v>77035</v>
      </c>
      <c r="P10">
        <v>11.164587103533947</v>
      </c>
      <c r="Q10" s="2">
        <v>43920</v>
      </c>
    </row>
    <row r="11" spans="1:17" x14ac:dyDescent="0.25">
      <c r="A11">
        <v>11</v>
      </c>
      <c r="B11">
        <f t="shared" si="0"/>
        <v>121799.67914780616</v>
      </c>
      <c r="E11" s="2">
        <v>43905</v>
      </c>
      <c r="F11">
        <v>8</v>
      </c>
      <c r="G11" s="3">
        <v>3675</v>
      </c>
      <c r="H11" s="3">
        <f t="shared" si="1"/>
        <v>8.209308411646937</v>
      </c>
      <c r="I11" s="9"/>
      <c r="J11">
        <v>444</v>
      </c>
      <c r="K11">
        <f t="shared" si="2"/>
        <v>2.6473829701146196</v>
      </c>
      <c r="M11">
        <v>8</v>
      </c>
      <c r="N11">
        <f t="shared" si="3"/>
        <v>76325</v>
      </c>
      <c r="P11">
        <v>11.205135918761307</v>
      </c>
      <c r="Q11" s="2">
        <v>43921</v>
      </c>
    </row>
    <row r="12" spans="1:17" x14ac:dyDescent="0.25">
      <c r="A12">
        <v>12</v>
      </c>
      <c r="B12">
        <f t="shared" si="0"/>
        <v>158995.78954457256</v>
      </c>
      <c r="E12" s="2">
        <v>43906</v>
      </c>
      <c r="F12">
        <v>9</v>
      </c>
      <c r="G12" s="3">
        <v>4743</v>
      </c>
      <c r="H12" s="3">
        <f t="shared" si="1"/>
        <v>8.4644251258775824</v>
      </c>
      <c r="I12" s="9"/>
      <c r="J12">
        <v>598</v>
      </c>
      <c r="K12">
        <f t="shared" si="2"/>
        <v>2.7767011839884108</v>
      </c>
      <c r="M12">
        <v>9</v>
      </c>
      <c r="N12">
        <f t="shared" si="3"/>
        <v>75257</v>
      </c>
      <c r="P12">
        <v>11.228664201540541</v>
      </c>
      <c r="Q12" s="2">
        <v>43922</v>
      </c>
    </row>
    <row r="13" spans="1:17" x14ac:dyDescent="0.25">
      <c r="A13">
        <v>13</v>
      </c>
      <c r="B13">
        <f t="shared" si="0"/>
        <v>207551.13042805859</v>
      </c>
      <c r="E13" s="2">
        <v>43907</v>
      </c>
      <c r="F13">
        <v>10</v>
      </c>
      <c r="G13" s="5">
        <v>6493</v>
      </c>
      <c r="H13" s="5">
        <f t="shared" si="1"/>
        <v>8.7784799525084871</v>
      </c>
      <c r="I13" s="10"/>
      <c r="M13">
        <v>10</v>
      </c>
      <c r="N13">
        <f t="shared" si="3"/>
        <v>73507</v>
      </c>
      <c r="P13">
        <v>11.242755817603079</v>
      </c>
      <c r="Q13" s="2">
        <v>43923</v>
      </c>
    </row>
    <row r="14" spans="1:17" x14ac:dyDescent="0.25">
      <c r="A14">
        <v>14</v>
      </c>
      <c r="B14">
        <f t="shared" si="0"/>
        <v>270934.66981330764</v>
      </c>
      <c r="E14" s="2">
        <v>43908</v>
      </c>
      <c r="F14">
        <v>11</v>
      </c>
      <c r="G14" s="5">
        <v>9414</v>
      </c>
      <c r="H14" s="5">
        <f t="shared" si="1"/>
        <v>9.1499532219610877</v>
      </c>
      <c r="I14" s="10"/>
      <c r="J14">
        <v>0.39500000000000002</v>
      </c>
      <c r="M14">
        <v>11</v>
      </c>
      <c r="N14">
        <f t="shared" si="3"/>
        <v>70586</v>
      </c>
      <c r="P14">
        <v>11.252015143015875</v>
      </c>
      <c r="Q14" s="2">
        <v>43924</v>
      </c>
    </row>
    <row r="15" spans="1:17" x14ac:dyDescent="0.25">
      <c r="A15">
        <v>15</v>
      </c>
      <c r="B15">
        <f t="shared" si="0"/>
        <v>353674.75549495994</v>
      </c>
      <c r="E15" s="2">
        <v>43909</v>
      </c>
      <c r="F15">
        <v>12</v>
      </c>
      <c r="G15" s="5">
        <v>14306</v>
      </c>
      <c r="H15" s="4">
        <f t="shared" ref="H15:H20" si="4">LN(G15)</f>
        <v>9.5684343086683299</v>
      </c>
      <c r="I15" s="10"/>
      <c r="M15">
        <v>12</v>
      </c>
      <c r="N15">
        <f t="shared" si="3"/>
        <v>65694</v>
      </c>
      <c r="P15">
        <v>11.261356718638943</v>
      </c>
      <c r="Q15" s="2">
        <v>43925</v>
      </c>
    </row>
    <row r="16" spans="1:17" x14ac:dyDescent="0.25">
      <c r="A16">
        <v>16</v>
      </c>
      <c r="B16">
        <f t="shared" si="0"/>
        <v>461682.63648433069</v>
      </c>
      <c r="E16" s="2">
        <v>43910</v>
      </c>
      <c r="F16">
        <v>13</v>
      </c>
      <c r="G16" s="4">
        <v>19643</v>
      </c>
      <c r="H16" s="4">
        <f t="shared" si="4"/>
        <v>9.885476319734277</v>
      </c>
      <c r="I16" s="9">
        <v>0.29389999999999999</v>
      </c>
      <c r="K16">
        <v>0.998</v>
      </c>
      <c r="M16">
        <v>13</v>
      </c>
      <c r="N16">
        <f t="shared" si="3"/>
        <v>60357</v>
      </c>
      <c r="P16">
        <v>11.268149613528905</v>
      </c>
      <c r="Q16" s="2">
        <v>43926</v>
      </c>
    </row>
    <row r="17" spans="1:17" x14ac:dyDescent="0.25">
      <c r="A17">
        <v>17</v>
      </c>
      <c r="B17">
        <f>EXP(8.778633+0.2665*A17)</f>
        <v>602674.78387826448</v>
      </c>
      <c r="E17" s="2">
        <v>43911</v>
      </c>
      <c r="F17">
        <v>14</v>
      </c>
      <c r="G17" s="4">
        <v>26856</v>
      </c>
      <c r="H17" s="4">
        <f t="shared" si="4"/>
        <v>10.198244538659871</v>
      </c>
      <c r="I17" s="9"/>
      <c r="M17">
        <v>14</v>
      </c>
      <c r="N17">
        <f t="shared" si="3"/>
        <v>53144</v>
      </c>
      <c r="P17">
        <v>11.273550900545601</v>
      </c>
      <c r="Q17" s="2">
        <v>43927</v>
      </c>
    </row>
    <row r="18" spans="1:17" x14ac:dyDescent="0.25">
      <c r="A18">
        <v>18</v>
      </c>
      <c r="B18">
        <f t="shared" si="0"/>
        <v>786724.18328004458</v>
      </c>
      <c r="E18" s="2">
        <v>43912</v>
      </c>
      <c r="F18">
        <v>15</v>
      </c>
      <c r="G18" s="4">
        <v>35229</v>
      </c>
      <c r="H18" s="4">
        <f t="shared" si="4"/>
        <v>10.469624886033191</v>
      </c>
      <c r="I18" s="9"/>
      <c r="M18">
        <v>15</v>
      </c>
      <c r="N18">
        <f t="shared" si="3"/>
        <v>44771</v>
      </c>
      <c r="P18">
        <v>11.276684009386841</v>
      </c>
      <c r="Q18" s="2">
        <v>43928</v>
      </c>
    </row>
    <row r="19" spans="1:17" s="1" customFormat="1" x14ac:dyDescent="0.25">
      <c r="A19" s="1">
        <v>19</v>
      </c>
      <c r="B19" s="1">
        <f t="shared" si="0"/>
        <v>1026979.9850837515</v>
      </c>
      <c r="E19" s="2">
        <v>43913</v>
      </c>
      <c r="F19" s="1">
        <v>16</v>
      </c>
      <c r="G19" s="7">
        <v>46443</v>
      </c>
      <c r="H19" s="7">
        <f t="shared" si="4"/>
        <v>10.745981033208576</v>
      </c>
      <c r="I19" s="9"/>
      <c r="M19">
        <v>16</v>
      </c>
      <c r="N19">
        <f t="shared" si="3"/>
        <v>33557</v>
      </c>
      <c r="O19"/>
      <c r="P19">
        <v>11.280350073363385</v>
      </c>
      <c r="Q19" s="2">
        <v>43929</v>
      </c>
    </row>
    <row r="20" spans="1:17" x14ac:dyDescent="0.25">
      <c r="A20">
        <v>20</v>
      </c>
      <c r="B20">
        <f t="shared" si="0"/>
        <v>1340606.9270241193</v>
      </c>
      <c r="E20" s="2">
        <v>43914</v>
      </c>
      <c r="F20">
        <v>17</v>
      </c>
      <c r="G20" s="7">
        <v>55233</v>
      </c>
      <c r="H20" s="7">
        <f t="shared" si="4"/>
        <v>10.919315879725316</v>
      </c>
      <c r="I20">
        <f>0.2939*F20 + 6.0586</f>
        <v>11.0549</v>
      </c>
      <c r="M20">
        <v>17</v>
      </c>
      <c r="N20">
        <f t="shared" si="3"/>
        <v>24767</v>
      </c>
      <c r="P20">
        <v>11.282593639809001</v>
      </c>
      <c r="Q20" s="2">
        <v>43930</v>
      </c>
    </row>
    <row r="21" spans="1:17" s="1" customFormat="1" x14ac:dyDescent="0.25">
      <c r="A21" s="1">
        <v>21</v>
      </c>
      <c r="B21" s="1">
        <f t="shared" si="0"/>
        <v>1750011.644714273</v>
      </c>
      <c r="E21" s="8">
        <v>43915</v>
      </c>
      <c r="F21" s="1">
        <v>18</v>
      </c>
      <c r="G21" s="1">
        <v>69047</v>
      </c>
      <c r="H21" s="1">
        <f>LN(G21)</f>
        <v>11.142542711115903</v>
      </c>
      <c r="I21" s="1">
        <f t="shared" ref="I21:I22" si="5">0.2939*F21 + 6.0586</f>
        <v>11.348800000000001</v>
      </c>
      <c r="M21" s="1">
        <v>18</v>
      </c>
    </row>
    <row r="22" spans="1:17" ht="14.4" customHeight="1" x14ac:dyDescent="0.25">
      <c r="A22">
        <v>22</v>
      </c>
      <c r="B22">
        <f t="shared" si="0"/>
        <v>2284443.4822023339</v>
      </c>
      <c r="E22" s="2">
        <v>43916</v>
      </c>
      <c r="F22">
        <v>19</v>
      </c>
      <c r="G22">
        <v>86004</v>
      </c>
      <c r="H22" s="7">
        <f>LN(G22)</f>
        <v>11.362149085781919</v>
      </c>
      <c r="I22">
        <f t="shared" si="5"/>
        <v>11.642700000000001</v>
      </c>
      <c r="M22">
        <v>19</v>
      </c>
    </row>
    <row r="23" spans="1:17" x14ac:dyDescent="0.25">
      <c r="A23">
        <v>23</v>
      </c>
      <c r="B23">
        <f t="shared" si="0"/>
        <v>2982084.1702049342</v>
      </c>
      <c r="E23" s="2">
        <v>43917</v>
      </c>
      <c r="F23">
        <v>20</v>
      </c>
      <c r="G23">
        <v>104912</v>
      </c>
      <c r="H23" s="7">
        <f t="shared" ref="H23:H24" si="6">LN(G23)</f>
        <v>11.5608771825034</v>
      </c>
      <c r="I23">
        <f>0.2072*F23 + 7.417</f>
        <v>11.561</v>
      </c>
      <c r="M23">
        <v>20</v>
      </c>
    </row>
    <row r="24" spans="1:17" x14ac:dyDescent="0.25">
      <c r="A24">
        <v>24</v>
      </c>
      <c r="B24">
        <f t="shared" si="0"/>
        <v>3892775.6661388967</v>
      </c>
      <c r="E24" s="2">
        <v>43918</v>
      </c>
      <c r="F24">
        <v>21</v>
      </c>
      <c r="G24">
        <v>124952</v>
      </c>
      <c r="H24" s="7">
        <f t="shared" si="6"/>
        <v>11.735684942537558</v>
      </c>
      <c r="I24">
        <f t="shared" ref="I24:I27" si="7">0.2072*F24 + 7.417</f>
        <v>11.7682</v>
      </c>
      <c r="M24">
        <v>21</v>
      </c>
    </row>
    <row r="25" spans="1:17" x14ac:dyDescent="0.25">
      <c r="A25">
        <v>25</v>
      </c>
      <c r="B25">
        <f t="shared" si="0"/>
        <v>5081581.0426443256</v>
      </c>
      <c r="E25" s="2">
        <v>43919</v>
      </c>
      <c r="F25">
        <v>22</v>
      </c>
      <c r="G25">
        <v>142537</v>
      </c>
      <c r="I25">
        <f>0.2027*F25 + 7.4954</f>
        <v>11.954799999999999</v>
      </c>
      <c r="M25">
        <v>22</v>
      </c>
    </row>
    <row r="26" spans="1:17" x14ac:dyDescent="0.25">
      <c r="A26">
        <v>26</v>
      </c>
      <c r="B26">
        <f t="shared" si="0"/>
        <v>6633432.8272696277</v>
      </c>
      <c r="E26" s="2">
        <v>43920</v>
      </c>
      <c r="F26">
        <v>23</v>
      </c>
      <c r="G26">
        <f t="shared" ref="G25:G27" si="8">EXP(I26)</f>
        <v>195360.13883370179</v>
      </c>
      <c r="I26">
        <f t="shared" si="7"/>
        <v>12.182600000000001</v>
      </c>
      <c r="M26">
        <v>23</v>
      </c>
    </row>
    <row r="27" spans="1:17" x14ac:dyDescent="0.25">
      <c r="A27">
        <v>27</v>
      </c>
      <c r="B27">
        <f t="shared" si="0"/>
        <v>8659200.8874073923</v>
      </c>
      <c r="E27" s="2">
        <v>43921</v>
      </c>
      <c r="F27">
        <v>24</v>
      </c>
      <c r="G27">
        <f t="shared" si="8"/>
        <v>240337.62870543002</v>
      </c>
      <c r="I27">
        <f t="shared" si="7"/>
        <v>12.389799999999999</v>
      </c>
      <c r="M27">
        <v>24</v>
      </c>
    </row>
    <row r="28" spans="1:17" x14ac:dyDescent="0.25">
      <c r="A28">
        <v>28</v>
      </c>
      <c r="B28">
        <f t="shared" si="0"/>
        <v>11303613.371983172</v>
      </c>
      <c r="F28">
        <v>25</v>
      </c>
    </row>
    <row r="29" spans="1:17" x14ac:dyDescent="0.25">
      <c r="A29">
        <v>29</v>
      </c>
      <c r="B29">
        <f t="shared" si="0"/>
        <v>14755596.610431824</v>
      </c>
      <c r="F29">
        <v>26</v>
      </c>
    </row>
    <row r="30" spans="1:17" x14ac:dyDescent="0.25">
      <c r="A30">
        <v>30</v>
      </c>
      <c r="B30">
        <f>EXP(8.778633+0.2665*A30)</f>
        <v>19261772.68849631</v>
      </c>
      <c r="F30">
        <v>27</v>
      </c>
    </row>
    <row r="31" spans="1:17" x14ac:dyDescent="0.25">
      <c r="F31">
        <v>28</v>
      </c>
    </row>
    <row r="32" spans="1:17" x14ac:dyDescent="0.25">
      <c r="F32">
        <v>29</v>
      </c>
    </row>
    <row r="33" spans="6:6" x14ac:dyDescent="0.25">
      <c r="F33">
        <v>30</v>
      </c>
    </row>
    <row r="34" spans="6:6" x14ac:dyDescent="0.25">
      <c r="F34">
        <v>31</v>
      </c>
    </row>
    <row r="35" spans="6:6" x14ac:dyDescent="0.25">
      <c r="F35">
        <v>32</v>
      </c>
    </row>
    <row r="36" spans="6:6" x14ac:dyDescent="0.25">
      <c r="F36">
        <v>33</v>
      </c>
    </row>
    <row r="37" spans="6:6" x14ac:dyDescent="0.25">
      <c r="F37">
        <v>34</v>
      </c>
    </row>
    <row r="38" spans="6:6" x14ac:dyDescent="0.25">
      <c r="F38">
        <v>35</v>
      </c>
    </row>
    <row r="39" spans="6:6" x14ac:dyDescent="0.25">
      <c r="F39">
        <v>36</v>
      </c>
    </row>
    <row r="40" spans="6:6" x14ac:dyDescent="0.25">
      <c r="F40">
        <v>37</v>
      </c>
    </row>
    <row r="41" spans="6:6" x14ac:dyDescent="0.25">
      <c r="F41">
        <v>38</v>
      </c>
    </row>
    <row r="53" spans="1:4" x14ac:dyDescent="0.25">
      <c r="A53">
        <v>1</v>
      </c>
      <c r="B53">
        <v>2</v>
      </c>
      <c r="C53">
        <f>LOG(B53)</f>
        <v>0.3010299956639812</v>
      </c>
      <c r="D53">
        <f>10^(0.1348*A53+0.456)</f>
        <v>3.8976245309771977</v>
      </c>
    </row>
    <row r="54" spans="1:4" x14ac:dyDescent="0.25">
      <c r="A54">
        <v>2</v>
      </c>
      <c r="B54">
        <v>7</v>
      </c>
      <c r="C54">
        <f t="shared" ref="C54:C63" si="9">LOG(B54)</f>
        <v>0.84509804001425681</v>
      </c>
      <c r="D54">
        <f t="shared" ref="D54:D62" si="10">10^(0.1348*A54+0.456)</f>
        <v>5.3161839507396271</v>
      </c>
    </row>
    <row r="55" spans="1:4" x14ac:dyDescent="0.25">
      <c r="A55">
        <v>3</v>
      </c>
      <c r="B55">
        <v>7</v>
      </c>
      <c r="C55">
        <f t="shared" si="9"/>
        <v>0.84509804001425681</v>
      </c>
      <c r="D55">
        <f>10^(0.1348*A55+0.456)</f>
        <v>7.2510349761719848</v>
      </c>
    </row>
    <row r="56" spans="1:4" x14ac:dyDescent="0.25">
      <c r="A56">
        <v>4</v>
      </c>
      <c r="B56">
        <v>9</v>
      </c>
      <c r="C56">
        <f t="shared" si="9"/>
        <v>0.95424250943932487</v>
      </c>
      <c r="D56">
        <f t="shared" si="10"/>
        <v>9.8900844502106597</v>
      </c>
    </row>
    <row r="57" spans="1:4" x14ac:dyDescent="0.25">
      <c r="A57">
        <v>5</v>
      </c>
      <c r="B57">
        <v>16</v>
      </c>
      <c r="C57">
        <f t="shared" si="9"/>
        <v>1.2041199826559248</v>
      </c>
      <c r="D57">
        <f t="shared" si="10"/>
        <v>13.48962882591654</v>
      </c>
    </row>
    <row r="58" spans="1:4" x14ac:dyDescent="0.25">
      <c r="A58">
        <v>6</v>
      </c>
      <c r="B58">
        <v>19</v>
      </c>
      <c r="C58">
        <f t="shared" si="9"/>
        <v>1.2787536009528289</v>
      </c>
      <c r="D58">
        <f t="shared" si="10"/>
        <v>18.399244897966717</v>
      </c>
    </row>
    <row r="59" spans="1:4" x14ac:dyDescent="0.25">
      <c r="A59">
        <v>7</v>
      </c>
      <c r="B59">
        <v>26</v>
      </c>
      <c r="C59">
        <f t="shared" si="9"/>
        <v>1.414973347970818</v>
      </c>
      <c r="D59">
        <f t="shared" si="10"/>
        <v>25.09573963702838</v>
      </c>
    </row>
    <row r="60" spans="1:4" x14ac:dyDescent="0.25">
      <c r="A60">
        <v>8</v>
      </c>
      <c r="B60">
        <v>33</v>
      </c>
      <c r="C60">
        <f t="shared" si="9"/>
        <v>1.5185139398778875</v>
      </c>
      <c r="D60">
        <f t="shared" si="10"/>
        <v>34.229456231604146</v>
      </c>
    </row>
    <row r="61" spans="1:4" x14ac:dyDescent="0.25">
      <c r="A61">
        <v>9</v>
      </c>
      <c r="B61">
        <v>40</v>
      </c>
      <c r="C61">
        <f t="shared" si="9"/>
        <v>1.6020599913279623</v>
      </c>
      <c r="D61">
        <f t="shared" si="10"/>
        <v>46.687433439201889</v>
      </c>
    </row>
    <row r="62" spans="1:4" x14ac:dyDescent="0.25">
      <c r="A62">
        <v>10</v>
      </c>
      <c r="B62">
        <v>65</v>
      </c>
      <c r="C62">
        <f t="shared" si="9"/>
        <v>1.8129133566428555</v>
      </c>
      <c r="D62">
        <f t="shared" si="10"/>
        <v>63.679552090791624</v>
      </c>
    </row>
    <row r="63" spans="1:4" x14ac:dyDescent="0.25">
      <c r="A63">
        <v>11</v>
      </c>
      <c r="B63">
        <v>92</v>
      </c>
      <c r="C63">
        <f t="shared" si="9"/>
        <v>1.9637878273455553</v>
      </c>
      <c r="D63">
        <f>10^(0.1348*A63+0.456)</f>
        <v>86.856035034877706</v>
      </c>
    </row>
    <row r="64" spans="1:4" x14ac:dyDescent="0.25">
      <c r="A64">
        <v>12</v>
      </c>
      <c r="D64">
        <f>10^(0.1348*A64+0.456)</f>
        <v>118.46771175814858</v>
      </c>
    </row>
    <row r="65" spans="1:1" x14ac:dyDescent="0.25">
      <c r="A65">
        <v>13</v>
      </c>
    </row>
    <row r="66" spans="1:1" x14ac:dyDescent="0.25">
      <c r="A66">
        <v>14</v>
      </c>
    </row>
    <row r="67" spans="1:1" x14ac:dyDescent="0.25">
      <c r="A67">
        <v>15</v>
      </c>
    </row>
    <row r="68" spans="1:1" x14ac:dyDescent="0.25">
      <c r="A68">
        <v>16</v>
      </c>
    </row>
  </sheetData>
  <sortState xmlns:xlrd2="http://schemas.microsoft.com/office/spreadsheetml/2017/richdata2" ref="P4:P20">
    <sortCondition ref="P4"/>
  </sortState>
  <mergeCells count="3">
    <mergeCell ref="I4:I12"/>
    <mergeCell ref="I13:I15"/>
    <mergeCell ref="I16:I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E6C3-142C-4306-BC00-7AC377492C54}">
  <dimension ref="A1:B20"/>
  <sheetViews>
    <sheetView workbookViewId="0">
      <selection activeCell="B20" sqref="B20"/>
    </sheetView>
  </sheetViews>
  <sheetFormatPr defaultRowHeight="13.8" x14ac:dyDescent="0.25"/>
  <cols>
    <col min="2" max="2" width="9.109375" bestFit="1" customWidth="1"/>
  </cols>
  <sheetData>
    <row r="1" spans="1:2" x14ac:dyDescent="0.25">
      <c r="A1" s="3">
        <v>573</v>
      </c>
    </row>
    <row r="2" spans="1:2" x14ac:dyDescent="0.25">
      <c r="A2" s="3">
        <v>751</v>
      </c>
    </row>
    <row r="3" spans="1:2" x14ac:dyDescent="0.25">
      <c r="A3" s="3">
        <v>1041</v>
      </c>
      <c r="B3">
        <f>AVERAGE(A4,A3)</f>
        <v>1164.5</v>
      </c>
    </row>
    <row r="4" spans="1:2" x14ac:dyDescent="0.25">
      <c r="A4" s="3">
        <v>1288</v>
      </c>
      <c r="B4">
        <f t="shared" ref="B4:B15" si="0">AVERAGE(A5,A4)</f>
        <v>1500</v>
      </c>
    </row>
    <row r="5" spans="1:2" x14ac:dyDescent="0.25">
      <c r="A5" s="3">
        <v>1712</v>
      </c>
      <c r="B5">
        <f t="shared" si="0"/>
        <v>1977</v>
      </c>
    </row>
    <row r="6" spans="1:2" x14ac:dyDescent="0.25">
      <c r="A6" s="3">
        <v>2242</v>
      </c>
      <c r="B6">
        <f t="shared" si="0"/>
        <v>2603.5</v>
      </c>
    </row>
    <row r="7" spans="1:2" x14ac:dyDescent="0.25">
      <c r="A7" s="3">
        <v>2965</v>
      </c>
      <c r="B7">
        <f t="shared" si="0"/>
        <v>3320</v>
      </c>
    </row>
    <row r="8" spans="1:2" x14ac:dyDescent="0.25">
      <c r="A8" s="3">
        <v>3675</v>
      </c>
      <c r="B8">
        <f t="shared" si="0"/>
        <v>4209</v>
      </c>
    </row>
    <row r="9" spans="1:2" x14ac:dyDescent="0.25">
      <c r="A9" s="3">
        <v>4743</v>
      </c>
      <c r="B9">
        <f t="shared" si="0"/>
        <v>5618</v>
      </c>
    </row>
    <row r="10" spans="1:2" x14ac:dyDescent="0.25">
      <c r="A10" s="5">
        <v>6493</v>
      </c>
      <c r="B10">
        <f t="shared" si="0"/>
        <v>7953.5</v>
      </c>
    </row>
    <row r="11" spans="1:2" x14ac:dyDescent="0.25">
      <c r="A11" s="5">
        <v>9414</v>
      </c>
      <c r="B11">
        <f t="shared" si="0"/>
        <v>11860</v>
      </c>
    </row>
    <row r="12" spans="1:2" x14ac:dyDescent="0.25">
      <c r="A12" s="5">
        <v>14306</v>
      </c>
      <c r="B12">
        <f t="shared" si="0"/>
        <v>16974.5</v>
      </c>
    </row>
    <row r="13" spans="1:2" x14ac:dyDescent="0.25">
      <c r="A13" s="4">
        <v>19643</v>
      </c>
      <c r="B13">
        <f t="shared" si="0"/>
        <v>23249.5</v>
      </c>
    </row>
    <row r="14" spans="1:2" x14ac:dyDescent="0.25">
      <c r="A14" s="4">
        <v>26856</v>
      </c>
      <c r="B14">
        <f t="shared" si="0"/>
        <v>31042.5</v>
      </c>
    </row>
    <row r="15" spans="1:2" x14ac:dyDescent="0.25">
      <c r="A15" s="4">
        <v>35229</v>
      </c>
      <c r="B15">
        <f t="shared" si="0"/>
        <v>40836</v>
      </c>
    </row>
    <row r="16" spans="1:2" x14ac:dyDescent="0.25">
      <c r="A16" s="7">
        <v>46443</v>
      </c>
      <c r="B16">
        <f>AVERAGE(A17,A16)</f>
        <v>50838</v>
      </c>
    </row>
    <row r="17" spans="1:2" x14ac:dyDescent="0.25">
      <c r="A17" s="7">
        <v>55233</v>
      </c>
      <c r="B17">
        <f>AVERAGE(A18,A17)</f>
        <v>62140</v>
      </c>
    </row>
    <row r="18" spans="1:2" x14ac:dyDescent="0.25">
      <c r="A18" s="1">
        <v>69047</v>
      </c>
      <c r="B18">
        <f>AVERAGE(A19,A18)</f>
        <v>77525.5</v>
      </c>
    </row>
    <row r="19" spans="1:2" x14ac:dyDescent="0.25">
      <c r="A19">
        <v>86004</v>
      </c>
      <c r="B19">
        <f>AVERAGE(A20,A19)</f>
        <v>95440.5</v>
      </c>
    </row>
    <row r="20" spans="1:2" x14ac:dyDescent="0.25">
      <c r="A20">
        <v>104877</v>
      </c>
      <c r="B20">
        <f>AVERAGE(A21,A20)</f>
        <v>104877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0822-DAA3-4DE7-801E-E842B1F45347}">
  <dimension ref="A1:E27"/>
  <sheetViews>
    <sheetView workbookViewId="0">
      <selection activeCell="B27" sqref="B27"/>
    </sheetView>
  </sheetViews>
  <sheetFormatPr defaultRowHeight="13.8" x14ac:dyDescent="0.25"/>
  <sheetData>
    <row r="1" spans="1:5" x14ac:dyDescent="0.25">
      <c r="A1">
        <v>1</v>
      </c>
      <c r="B1">
        <v>67</v>
      </c>
      <c r="C1">
        <f>B2-B1</f>
        <v>12</v>
      </c>
      <c r="D1">
        <f>LN(B1)</f>
        <v>4.2046926193909657</v>
      </c>
    </row>
    <row r="2" spans="1:5" x14ac:dyDescent="0.25">
      <c r="A2">
        <v>2</v>
      </c>
      <c r="B2">
        <v>79</v>
      </c>
      <c r="C2">
        <f t="shared" ref="C2:C18" si="0">B3-B2</f>
        <v>40</v>
      </c>
      <c r="D2">
        <f t="shared" ref="D2:D18" si="1">LN(B2)</f>
        <v>4.3694478524670215</v>
      </c>
    </row>
    <row r="3" spans="1:5" x14ac:dyDescent="0.25">
      <c r="A3">
        <v>3</v>
      </c>
      <c r="B3">
        <v>119</v>
      </c>
      <c r="C3">
        <f t="shared" si="0"/>
        <v>40</v>
      </c>
      <c r="D3">
        <f t="shared" si="1"/>
        <v>4.7791234931115296</v>
      </c>
    </row>
    <row r="4" spans="1:5" x14ac:dyDescent="0.25">
      <c r="A4">
        <v>4</v>
      </c>
      <c r="B4">
        <v>159</v>
      </c>
      <c r="C4">
        <f t="shared" si="0"/>
        <v>43</v>
      </c>
      <c r="D4">
        <f t="shared" si="1"/>
        <v>5.0689042022202315</v>
      </c>
    </row>
    <row r="5" spans="1:5" x14ac:dyDescent="0.25">
      <c r="A5">
        <v>5</v>
      </c>
      <c r="B5">
        <v>202</v>
      </c>
      <c r="C5">
        <f t="shared" si="0"/>
        <v>58</v>
      </c>
      <c r="D5">
        <f t="shared" si="1"/>
        <v>5.3082676974012051</v>
      </c>
    </row>
    <row r="6" spans="1:5" x14ac:dyDescent="0.25">
      <c r="A6">
        <v>6</v>
      </c>
      <c r="B6">
        <v>260</v>
      </c>
      <c r="C6">
        <f t="shared" si="0"/>
        <v>86</v>
      </c>
      <c r="D6">
        <f t="shared" si="1"/>
        <v>5.5606816310155276</v>
      </c>
    </row>
    <row r="7" spans="1:5" x14ac:dyDescent="0.25">
      <c r="A7">
        <v>7</v>
      </c>
      <c r="B7">
        <v>346</v>
      </c>
      <c r="C7">
        <f t="shared" si="0"/>
        <v>98</v>
      </c>
      <c r="D7">
        <f t="shared" si="1"/>
        <v>5.8464387750577247</v>
      </c>
    </row>
    <row r="8" spans="1:5" x14ac:dyDescent="0.25">
      <c r="A8">
        <v>8</v>
      </c>
      <c r="B8">
        <v>444</v>
      </c>
      <c r="C8">
        <f t="shared" si="0"/>
        <v>154</v>
      </c>
      <c r="D8">
        <f t="shared" si="1"/>
        <v>6.0958245624322247</v>
      </c>
    </row>
    <row r="9" spans="1:5" s="1" customFormat="1" x14ac:dyDescent="0.25">
      <c r="A9" s="1">
        <v>9</v>
      </c>
      <c r="B9" s="1">
        <v>598</v>
      </c>
      <c r="C9" s="1">
        <f t="shared" si="0"/>
        <v>131</v>
      </c>
      <c r="D9" s="1">
        <f t="shared" si="1"/>
        <v>6.3935907539506314</v>
      </c>
      <c r="E9" s="1">
        <f>AVERAGE(B9:B10)</f>
        <v>663.5</v>
      </c>
    </row>
    <row r="10" spans="1:5" x14ac:dyDescent="0.25">
      <c r="A10">
        <v>10</v>
      </c>
      <c r="B10">
        <v>729</v>
      </c>
      <c r="C10">
        <f t="shared" si="0"/>
        <v>146</v>
      </c>
      <c r="D10">
        <f t="shared" si="1"/>
        <v>6.5916737320086582</v>
      </c>
      <c r="E10" s="1">
        <f t="shared" ref="E10:E18" si="2">AVERAGE(B10:B11)</f>
        <v>802</v>
      </c>
    </row>
    <row r="11" spans="1:5" x14ac:dyDescent="0.25">
      <c r="A11">
        <v>11</v>
      </c>
      <c r="B11">
        <v>875</v>
      </c>
      <c r="C11">
        <f t="shared" si="0"/>
        <v>216</v>
      </c>
      <c r="D11">
        <f t="shared" si="1"/>
        <v>6.7742238863576141</v>
      </c>
      <c r="E11" s="1">
        <f t="shared" si="2"/>
        <v>983</v>
      </c>
    </row>
    <row r="12" spans="1:5" x14ac:dyDescent="0.25">
      <c r="A12">
        <v>12</v>
      </c>
      <c r="B12">
        <v>1091</v>
      </c>
      <c r="C12">
        <f t="shared" si="0"/>
        <v>242</v>
      </c>
      <c r="D12">
        <f t="shared" si="1"/>
        <v>6.9948499858330706</v>
      </c>
      <c r="E12" s="1">
        <f t="shared" si="2"/>
        <v>1212</v>
      </c>
    </row>
    <row r="13" spans="1:5" x14ac:dyDescent="0.25">
      <c r="A13">
        <v>13</v>
      </c>
      <c r="B13">
        <v>1333</v>
      </c>
      <c r="C13">
        <f t="shared" si="0"/>
        <v>141</v>
      </c>
      <c r="D13">
        <f t="shared" si="1"/>
        <v>7.1951873201787091</v>
      </c>
      <c r="E13" s="1">
        <f t="shared" si="2"/>
        <v>1403.5</v>
      </c>
    </row>
    <row r="14" spans="1:5" x14ac:dyDescent="0.25">
      <c r="A14">
        <v>14</v>
      </c>
      <c r="B14">
        <v>1474</v>
      </c>
      <c r="C14">
        <f t="shared" si="0"/>
        <v>621</v>
      </c>
      <c r="D14">
        <f t="shared" si="1"/>
        <v>7.2957350727492818</v>
      </c>
      <c r="E14" s="1">
        <f t="shared" si="2"/>
        <v>1784.5</v>
      </c>
    </row>
    <row r="15" spans="1:5" x14ac:dyDescent="0.25">
      <c r="A15">
        <v>15</v>
      </c>
      <c r="B15">
        <v>2095</v>
      </c>
      <c r="C15">
        <f t="shared" si="0"/>
        <v>727</v>
      </c>
      <c r="D15">
        <f t="shared" si="1"/>
        <v>7.6473088323562379</v>
      </c>
      <c r="E15" s="1">
        <f t="shared" si="2"/>
        <v>2458.5</v>
      </c>
    </row>
    <row r="16" spans="1:5" x14ac:dyDescent="0.25">
      <c r="A16">
        <v>16</v>
      </c>
      <c r="B16">
        <v>2822</v>
      </c>
      <c r="C16">
        <f t="shared" si="0"/>
        <v>590</v>
      </c>
      <c r="D16">
        <f t="shared" si="1"/>
        <v>7.9452011324127589</v>
      </c>
      <c r="E16" s="1">
        <f t="shared" si="2"/>
        <v>3117</v>
      </c>
    </row>
    <row r="17" spans="1:5" ht="14.4" customHeight="1" x14ac:dyDescent="0.25">
      <c r="A17">
        <v>17</v>
      </c>
      <c r="B17">
        <v>3412</v>
      </c>
      <c r="C17">
        <f t="shared" si="0"/>
        <v>634</v>
      </c>
      <c r="D17">
        <f t="shared" si="1"/>
        <v>8.1350539086115692</v>
      </c>
      <c r="E17" s="1">
        <f t="shared" si="2"/>
        <v>3729</v>
      </c>
    </row>
    <row r="18" spans="1:5" x14ac:dyDescent="0.25">
      <c r="A18">
        <v>18</v>
      </c>
      <c r="B18">
        <v>4046</v>
      </c>
      <c r="C18">
        <f t="shared" si="0"/>
        <v>714</v>
      </c>
      <c r="D18">
        <f t="shared" si="1"/>
        <v>8.3054840177276912</v>
      </c>
      <c r="E18" s="1">
        <f t="shared" si="2"/>
        <v>4403</v>
      </c>
    </row>
    <row r="19" spans="1:5" x14ac:dyDescent="0.25">
      <c r="A19">
        <v>19</v>
      </c>
      <c r="B19">
        <v>4760</v>
      </c>
    </row>
    <row r="24" spans="1:5" x14ac:dyDescent="0.25">
      <c r="B24">
        <v>10</v>
      </c>
    </row>
    <row r="25" spans="1:5" x14ac:dyDescent="0.25">
      <c r="B25">
        <v>28</v>
      </c>
    </row>
    <row r="26" spans="1:5" x14ac:dyDescent="0.25">
      <c r="B26">
        <v>10</v>
      </c>
    </row>
    <row r="27" spans="1:5" x14ac:dyDescent="0.25">
      <c r="B27">
        <f>SUM(B24:B26)</f>
        <v>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AE2C-3178-4427-90F3-51EE479CAA0D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9249-338D-4BFA-94F4-3E3512A8552B}">
  <dimension ref="A1:L31"/>
  <sheetViews>
    <sheetView workbookViewId="0">
      <selection activeCell="I15" sqref="I15"/>
    </sheetView>
  </sheetViews>
  <sheetFormatPr defaultRowHeight="13.8" x14ac:dyDescent="0.25"/>
  <cols>
    <col min="1" max="1" width="19.44140625" customWidth="1"/>
    <col min="3" max="3" width="9.5546875" bestFit="1" customWidth="1"/>
    <col min="6" max="6" width="11.21875" customWidth="1"/>
    <col min="7" max="8" width="8.88671875" customWidth="1"/>
    <col min="9" max="9" width="13.5546875" customWidth="1"/>
  </cols>
  <sheetData>
    <row r="1" spans="1:8" x14ac:dyDescent="0.25">
      <c r="A1" s="2">
        <v>43898</v>
      </c>
      <c r="B1">
        <v>121</v>
      </c>
      <c r="E1">
        <v>1</v>
      </c>
      <c r="F1">
        <v>121</v>
      </c>
    </row>
    <row r="2" spans="1:8" x14ac:dyDescent="0.25">
      <c r="A2" s="2">
        <v>43899</v>
      </c>
      <c r="B2">
        <v>176</v>
      </c>
      <c r="E2">
        <v>2</v>
      </c>
      <c r="F2">
        <v>176</v>
      </c>
    </row>
    <row r="3" spans="1:8" x14ac:dyDescent="0.25">
      <c r="A3" s="2">
        <v>43900</v>
      </c>
      <c r="B3">
        <v>290</v>
      </c>
      <c r="E3">
        <v>3</v>
      </c>
      <c r="F3">
        <v>290</v>
      </c>
    </row>
    <row r="4" spans="1:8" x14ac:dyDescent="0.25">
      <c r="A4" s="2">
        <v>43901</v>
      </c>
      <c r="B4">
        <v>245</v>
      </c>
      <c r="E4">
        <v>4</v>
      </c>
      <c r="F4">
        <v>245</v>
      </c>
    </row>
    <row r="5" spans="1:8" x14ac:dyDescent="0.25">
      <c r="A5" s="2">
        <v>43902</v>
      </c>
      <c r="B5">
        <v>425</v>
      </c>
      <c r="E5">
        <v>5</v>
      </c>
      <c r="F5">
        <v>425</v>
      </c>
    </row>
    <row r="6" spans="1:8" x14ac:dyDescent="0.25">
      <c r="A6" s="2">
        <v>43903</v>
      </c>
      <c r="B6">
        <v>533</v>
      </c>
      <c r="E6">
        <v>6</v>
      </c>
      <c r="F6">
        <v>533</v>
      </c>
    </row>
    <row r="7" spans="1:8" x14ac:dyDescent="0.25">
      <c r="A7" s="2">
        <v>43904</v>
      </c>
      <c r="B7">
        <v>728</v>
      </c>
      <c r="E7">
        <v>7</v>
      </c>
      <c r="F7">
        <v>728</v>
      </c>
    </row>
    <row r="8" spans="1:8" x14ac:dyDescent="0.25">
      <c r="A8" s="2">
        <v>43905</v>
      </c>
      <c r="B8">
        <v>708</v>
      </c>
      <c r="E8">
        <v>8</v>
      </c>
      <c r="F8">
        <v>708</v>
      </c>
    </row>
    <row r="9" spans="1:8" x14ac:dyDescent="0.25">
      <c r="A9" s="2">
        <v>43906</v>
      </c>
      <c r="B9">
        <v>968</v>
      </c>
      <c r="E9">
        <v>9</v>
      </c>
      <c r="F9">
        <v>968</v>
      </c>
    </row>
    <row r="10" spans="1:8" x14ac:dyDescent="0.25">
      <c r="A10" s="2">
        <v>43907</v>
      </c>
      <c r="B10">
        <v>1451</v>
      </c>
      <c r="E10">
        <v>10</v>
      </c>
      <c r="F10">
        <v>1451</v>
      </c>
    </row>
    <row r="11" spans="1:8" s="1" customFormat="1" x14ac:dyDescent="0.25">
      <c r="A11" s="8">
        <v>43908</v>
      </c>
      <c r="B11" s="1">
        <v>2566</v>
      </c>
      <c r="E11" s="1">
        <v>11</v>
      </c>
      <c r="F11" s="1">
        <v>2566</v>
      </c>
      <c r="G11" s="1">
        <v>1</v>
      </c>
      <c r="H11" s="1">
        <v>2566</v>
      </c>
    </row>
    <row r="12" spans="1:8" x14ac:dyDescent="0.25">
      <c r="A12" s="2">
        <v>43909</v>
      </c>
      <c r="B12">
        <v>5423</v>
      </c>
      <c r="G12">
        <v>2</v>
      </c>
      <c r="H12">
        <v>4000</v>
      </c>
    </row>
    <row r="13" spans="1:8" x14ac:dyDescent="0.25">
      <c r="A13" s="2">
        <v>43910</v>
      </c>
      <c r="B13">
        <v>5489</v>
      </c>
      <c r="E13">
        <v>13</v>
      </c>
      <c r="F13">
        <v>5489</v>
      </c>
      <c r="G13" s="1">
        <v>3</v>
      </c>
      <c r="H13">
        <v>5489</v>
      </c>
    </row>
    <row r="14" spans="1:8" x14ac:dyDescent="0.25">
      <c r="A14" s="2">
        <v>43911</v>
      </c>
      <c r="B14">
        <v>7159</v>
      </c>
      <c r="E14">
        <v>14</v>
      </c>
      <c r="F14">
        <v>7159</v>
      </c>
      <c r="G14">
        <v>4</v>
      </c>
      <c r="H14">
        <v>7159</v>
      </c>
    </row>
    <row r="15" spans="1:8" x14ac:dyDescent="0.25">
      <c r="A15" s="2">
        <v>43912</v>
      </c>
      <c r="B15">
        <v>8324</v>
      </c>
      <c r="E15">
        <v>15</v>
      </c>
      <c r="F15">
        <v>8324</v>
      </c>
      <c r="G15" s="1">
        <v>5</v>
      </c>
      <c r="H15">
        <v>8324</v>
      </c>
    </row>
    <row r="16" spans="1:8" x14ac:dyDescent="0.25">
      <c r="A16" s="2">
        <v>43913</v>
      </c>
      <c r="B16">
        <v>11029</v>
      </c>
      <c r="E16">
        <v>16</v>
      </c>
      <c r="F16">
        <v>11029</v>
      </c>
      <c r="G16">
        <v>6</v>
      </c>
      <c r="H16">
        <v>11029</v>
      </c>
    </row>
    <row r="17" spans="1:12" x14ac:dyDescent="0.25">
      <c r="A17" s="2">
        <v>43914</v>
      </c>
      <c r="B17">
        <v>9194</v>
      </c>
      <c r="G17" s="1">
        <v>7</v>
      </c>
      <c r="H17">
        <v>12000</v>
      </c>
    </row>
    <row r="18" spans="1:12" x14ac:dyDescent="0.25">
      <c r="A18" s="2">
        <v>43915</v>
      </c>
      <c r="B18">
        <v>13934</v>
      </c>
      <c r="E18">
        <v>18</v>
      </c>
      <c r="F18">
        <v>13934</v>
      </c>
      <c r="G18">
        <v>8</v>
      </c>
      <c r="H18">
        <v>13934</v>
      </c>
    </row>
    <row r="19" spans="1:12" x14ac:dyDescent="0.25">
      <c r="A19" s="2">
        <v>43916</v>
      </c>
      <c r="B19">
        <v>16781</v>
      </c>
      <c r="E19">
        <v>19</v>
      </c>
      <c r="F19">
        <v>16781</v>
      </c>
      <c r="G19" s="1">
        <v>9</v>
      </c>
      <c r="H19">
        <v>15781</v>
      </c>
    </row>
    <row r="20" spans="1:12" x14ac:dyDescent="0.25">
      <c r="A20" s="2">
        <v>43917</v>
      </c>
      <c r="E20" s="1">
        <v>20</v>
      </c>
      <c r="F20" s="1" t="s">
        <v>0</v>
      </c>
      <c r="G20">
        <v>10</v>
      </c>
      <c r="H20">
        <v>18335</v>
      </c>
    </row>
    <row r="21" spans="1:12" x14ac:dyDescent="0.25">
      <c r="A21" s="2">
        <v>43918</v>
      </c>
      <c r="E21" s="1">
        <v>21</v>
      </c>
      <c r="F21" s="1"/>
    </row>
    <row r="22" spans="1:12" x14ac:dyDescent="0.25">
      <c r="A22" s="2">
        <v>43919</v>
      </c>
      <c r="E22">
        <v>22</v>
      </c>
      <c r="I22">
        <f>6+(6/11)*J22</f>
        <v>6.545454545454545</v>
      </c>
      <c r="J22">
        <v>1</v>
      </c>
      <c r="K22">
        <v>74375</v>
      </c>
      <c r="L22">
        <f>K23-K22</f>
        <v>29298</v>
      </c>
    </row>
    <row r="23" spans="1:12" x14ac:dyDescent="0.25">
      <c r="A23" s="2">
        <v>43920</v>
      </c>
      <c r="C23" s="2"/>
      <c r="E23">
        <v>23</v>
      </c>
      <c r="I23">
        <f t="shared" ref="I23:I31" si="0">6+(6/11)*J23</f>
        <v>7.0909090909090908</v>
      </c>
      <c r="J23">
        <v>2</v>
      </c>
      <c r="K23">
        <v>103673</v>
      </c>
      <c r="L23">
        <f>K24-K23</f>
        <v>37077</v>
      </c>
    </row>
    <row r="24" spans="1:12" x14ac:dyDescent="0.25">
      <c r="A24" s="2">
        <v>43921</v>
      </c>
      <c r="E24" s="1">
        <v>24</v>
      </c>
      <c r="I24">
        <f t="shared" si="0"/>
        <v>7.6363636363636367</v>
      </c>
      <c r="J24">
        <v>3</v>
      </c>
      <c r="K24">
        <v>140750</v>
      </c>
      <c r="L24">
        <f t="shared" ref="L24:L30" si="1">K25-K24</f>
        <v>45993</v>
      </c>
    </row>
    <row r="25" spans="1:12" x14ac:dyDescent="0.25">
      <c r="A25" s="2">
        <v>43922</v>
      </c>
      <c r="E25" s="1">
        <v>25</v>
      </c>
      <c r="I25">
        <f t="shared" si="0"/>
        <v>8.1818181818181817</v>
      </c>
      <c r="J25">
        <v>4</v>
      </c>
      <c r="K25">
        <v>186743</v>
      </c>
      <c r="L25">
        <f t="shared" si="1"/>
        <v>51510</v>
      </c>
    </row>
    <row r="26" spans="1:12" x14ac:dyDescent="0.25">
      <c r="A26" s="2">
        <v>43923</v>
      </c>
      <c r="E26">
        <v>26</v>
      </c>
      <c r="I26">
        <f t="shared" si="0"/>
        <v>8.7272727272727266</v>
      </c>
      <c r="J26">
        <v>5</v>
      </c>
      <c r="K26">
        <v>238253</v>
      </c>
      <c r="L26">
        <f t="shared" si="1"/>
        <v>49557</v>
      </c>
    </row>
    <row r="27" spans="1:12" x14ac:dyDescent="0.25">
      <c r="A27" s="2">
        <v>43924</v>
      </c>
      <c r="E27">
        <v>27</v>
      </c>
      <c r="I27">
        <f t="shared" si="0"/>
        <v>9.2727272727272734</v>
      </c>
      <c r="J27">
        <v>6</v>
      </c>
      <c r="K27">
        <v>287810</v>
      </c>
      <c r="L27">
        <f t="shared" si="1"/>
        <v>38476</v>
      </c>
    </row>
    <row r="28" spans="1:12" x14ac:dyDescent="0.25">
      <c r="I28">
        <f t="shared" si="0"/>
        <v>9.8181818181818183</v>
      </c>
      <c r="J28">
        <v>7</v>
      </c>
      <c r="K28">
        <v>326286</v>
      </c>
      <c r="L28">
        <f>K29-K28</f>
        <v>15729</v>
      </c>
    </row>
    <row r="29" spans="1:12" x14ac:dyDescent="0.25">
      <c r="I29">
        <f t="shared" si="0"/>
        <v>10.363636363636363</v>
      </c>
      <c r="J29">
        <v>8</v>
      </c>
      <c r="K29">
        <v>342015</v>
      </c>
      <c r="L29">
        <f t="shared" si="1"/>
        <v>3459.5</v>
      </c>
    </row>
    <row r="30" spans="1:12" x14ac:dyDescent="0.25">
      <c r="I30">
        <f t="shared" si="0"/>
        <v>10.909090909090908</v>
      </c>
      <c r="J30">
        <v>9</v>
      </c>
      <c r="K30">
        <v>345474.5</v>
      </c>
      <c r="L30">
        <f t="shared" si="1"/>
        <v>-76750.5</v>
      </c>
    </row>
    <row r="31" spans="1:12" x14ac:dyDescent="0.25">
      <c r="I31">
        <f t="shared" si="0"/>
        <v>11.454545454545453</v>
      </c>
      <c r="J31">
        <v>10</v>
      </c>
      <c r="K31">
        <v>268724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王文星</dc:creator>
  <cp:lastModifiedBy>王文星</cp:lastModifiedBy>
  <dcterms:created xsi:type="dcterms:W3CDTF">2020-03-18T16:56:58Z</dcterms:created>
  <dcterms:modified xsi:type="dcterms:W3CDTF">2020-03-30T04:41:42Z</dcterms:modified>
</cp:coreProperties>
</file>