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ng all three trees (anal" sheetId="1" r:id="rId4"/>
    <sheet state="visible" name="With and without healthcare (an" sheetId="2" r:id="rId5"/>
    <sheet state="visible" name="Caregiver and Veteran data (dat" sheetId="3" r:id="rId6"/>
    <sheet state="visible" name="Veteran H0 (data)" sheetId="4" r:id="rId7"/>
    <sheet state="visible" name="Veteran H1 (data)" sheetId="5" r:id="rId8"/>
    <sheet state="visible" name="Veteran Baseline (data)" sheetId="6" r:id="rId9"/>
  </sheets>
  <definedNames/>
  <calcPr/>
</workbook>
</file>

<file path=xl/sharedStrings.xml><?xml version="1.0" encoding="utf-8"?>
<sst xmlns="http://schemas.openxmlformats.org/spreadsheetml/2006/main" count="2541" uniqueCount="280">
  <si>
    <t>Veterans</t>
  </si>
  <si>
    <t>10% threshold</t>
  </si>
  <si>
    <t>Percentages</t>
  </si>
  <si>
    <t>Total success</t>
  </si>
  <si>
    <t>Direct success</t>
  </si>
  <si>
    <t>Baseline</t>
  </si>
  <si>
    <t>H0</t>
  </si>
  <si>
    <t>H1</t>
  </si>
  <si>
    <t>Direct Success</t>
  </si>
  <si>
    <t>Indirect Success</t>
  </si>
  <si>
    <t xml:space="preserve">Total success </t>
  </si>
  <si>
    <t>Indirect success</t>
  </si>
  <si>
    <t>H0 compared to Baseline</t>
  </si>
  <si>
    <t>H1 compared to Baseline</t>
  </si>
  <si>
    <t>H1 compared to H0</t>
  </si>
  <si>
    <t>Overall</t>
  </si>
  <si>
    <t>Task 1</t>
  </si>
  <si>
    <t>G</t>
  </si>
  <si>
    <t xml:space="preserve">Qualify for health care </t>
  </si>
  <si>
    <t>Baseline/H1</t>
  </si>
  <si>
    <t>Task 2</t>
  </si>
  <si>
    <t>Enroll in health care</t>
  </si>
  <si>
    <t>Task 3</t>
  </si>
  <si>
    <t>Dental benefits</t>
  </si>
  <si>
    <t>H1/H0/Baseline</t>
  </si>
  <si>
    <t>Task 4</t>
  </si>
  <si>
    <t>Mental health</t>
  </si>
  <si>
    <t>Task 5</t>
  </si>
  <si>
    <t>Costs for health care</t>
  </si>
  <si>
    <t>Task 11</t>
  </si>
  <si>
    <t>Community care</t>
  </si>
  <si>
    <t>Task 7</t>
  </si>
  <si>
    <t>M</t>
  </si>
  <si>
    <t>Records to community care</t>
  </si>
  <si>
    <t>H0/Baseline</t>
  </si>
  <si>
    <t>Task 8</t>
  </si>
  <si>
    <t>Pay medical bill</t>
  </si>
  <si>
    <t>Task 9</t>
  </si>
  <si>
    <t>Refill prescription</t>
  </si>
  <si>
    <t>Task 10</t>
  </si>
  <si>
    <t>Chat with Dr online</t>
  </si>
  <si>
    <t>Task 12</t>
  </si>
  <si>
    <t>Travel pay</t>
  </si>
  <si>
    <t>Mean</t>
  </si>
  <si>
    <t>Standard deviation</t>
  </si>
  <si>
    <t>Caregivers</t>
  </si>
  <si>
    <t xml:space="preserve">V Qualify for health care </t>
  </si>
  <si>
    <t>H1/Baseline</t>
  </si>
  <si>
    <t>H0/H1</t>
  </si>
  <si>
    <t>H1/Baseline/H0</t>
  </si>
  <si>
    <t>V Costs for health care</t>
  </si>
  <si>
    <t>Task 6</t>
  </si>
  <si>
    <t>C Get health care</t>
  </si>
  <si>
    <t>V Paid for community care</t>
  </si>
  <si>
    <t>V Records to community care</t>
  </si>
  <si>
    <t>V Pay medical bill</t>
  </si>
  <si>
    <t>V Refill prescription</t>
  </si>
  <si>
    <t>Caregivers + Veterans</t>
  </si>
  <si>
    <t>Task 1,1</t>
  </si>
  <si>
    <t>Task 4,5</t>
  </si>
  <si>
    <t xml:space="preserve"> H1/Baseline</t>
  </si>
  <si>
    <t>Task 7,7</t>
  </si>
  <si>
    <t>Task 8,8</t>
  </si>
  <si>
    <t>Task 9,9</t>
  </si>
  <si>
    <t>Task 10,10</t>
  </si>
  <si>
    <t>Task 11,12</t>
  </si>
  <si>
    <t>Task 12, 11</t>
  </si>
  <si>
    <t>Notes</t>
  </si>
  <si>
    <t>When Baseline does 10% better , that cell is colored</t>
  </si>
  <si>
    <t>When H0 does 10% better, that cell is colors</t>
  </si>
  <si>
    <t>When H1 does 10% better, that cell is colored</t>
  </si>
  <si>
    <t>Veterans with healthcare</t>
  </si>
  <si>
    <t>Baseline/H1/</t>
  </si>
  <si>
    <t>Baseline/H0</t>
  </si>
  <si>
    <t>H0/Baseline/H1</t>
  </si>
  <si>
    <t>Veterans without healthcare</t>
  </si>
  <si>
    <t>H1/H0</t>
  </si>
  <si>
    <t>Combining Veterans and Caregivers for the same task Baseline</t>
  </si>
  <si>
    <t>C Direct Success</t>
  </si>
  <si>
    <t>C Indirect success</t>
  </si>
  <si>
    <t>C total</t>
  </si>
  <si>
    <t>V Direct success</t>
  </si>
  <si>
    <t>V indirect success</t>
  </si>
  <si>
    <t>V total</t>
  </si>
  <si>
    <t>Combined direct success</t>
  </si>
  <si>
    <t>Combined total success</t>
  </si>
  <si>
    <t>Combined total</t>
  </si>
  <si>
    <t>Combined indirect success</t>
  </si>
  <si>
    <t xml:space="preserve">Task 8 </t>
  </si>
  <si>
    <t>Combining Veterans and Caregivers for the same task H0</t>
  </si>
  <si>
    <t xml:space="preserve">  </t>
  </si>
  <si>
    <t>Combining Veterans and Caregivers for the same task H1</t>
  </si>
  <si>
    <t>Veterans tasks</t>
  </si>
  <si>
    <t>A1</t>
  </si>
  <si>
    <t>Direct failure</t>
  </si>
  <si>
    <t>Indirect failure</t>
  </si>
  <si>
    <t>A2</t>
  </si>
  <si>
    <t>A3</t>
  </si>
  <si>
    <t>A4</t>
  </si>
  <si>
    <t>A5</t>
  </si>
  <si>
    <t>A6</t>
  </si>
  <si>
    <t>Direct skip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</si>
  <si>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</si>
  <si>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</si>
  <si>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</si>
  <si>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</si>
  <si>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</si>
  <si>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</si>
  <si>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</si>
  <si>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</si>
  <si>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</si>
  <si>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</si>
  <si>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</si>
  <si>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</si>
  <si>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</si>
  <si>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</si>
  <si>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</si>
  <si>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</si>
  <si>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</si>
  <si>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</si>
  <si>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</si>
  <si>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</si>
  <si>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</si>
  <si>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</si>
  <si>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</si>
  <si>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</si>
  <si>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</si>
  <si>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</si>
  <si>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</si>
  <si>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Indirect skip</t>
  </si>
  <si>
    <t>D7</t>
  </si>
  <si>
    <t>D8</t>
  </si>
  <si>
    <t>D9</t>
  </si>
  <si>
    <t>E1</t>
  </si>
  <si>
    <t>E2</t>
  </si>
  <si>
    <t>E3</t>
  </si>
  <si>
    <t>E5</t>
  </si>
  <si>
    <t>E6</t>
  </si>
  <si>
    <t>E8</t>
  </si>
  <si>
    <t>E9</t>
  </si>
  <si>
    <t>F1</t>
  </si>
  <si>
    <t>F3</t>
  </si>
  <si>
    <t>F4</t>
  </si>
  <si>
    <t>F5</t>
  </si>
  <si>
    <t>F6</t>
  </si>
  <si>
    <t>f7</t>
  </si>
  <si>
    <t>F8</t>
  </si>
  <si>
    <t>F9</t>
  </si>
  <si>
    <t>Participant ID</t>
  </si>
  <si>
    <t>Login entry</t>
  </si>
  <si>
    <t>Result</t>
  </si>
  <si>
    <t>Time taken (s)</t>
  </si>
  <si>
    <t>Participants</t>
  </si>
  <si>
    <t>Task 1: As a Veteran, you want to know if you can get VA health care.</t>
  </si>
  <si>
    <t>Task 2: You’re a Veteran who wants to enroll in VA health care.</t>
  </si>
  <si>
    <t>Task 3: As a Veteran, you want to know if you can get dental benefits through VA.</t>
  </si>
  <si>
    <t>Task 4: You want to know what types of services and support you can get for your mental health needs.</t>
  </si>
  <si>
    <t>Task 5: You want to find out the costs for VA health care services.</t>
  </si>
  <si>
    <t>Task 7: As a Veteran with VA health care, you want to send your VA health records to a non-VA provider.</t>
  </si>
  <si>
    <t>Task 8: You want to check how much you owe for your last medical visit and pay your bill.</t>
  </si>
  <si>
    <t>Task 9: You need to request a refill for a prescription you get from VA by mail.</t>
  </si>
  <si>
    <t>Task 10: You have a question for your doctor and want to communicate with them online.</t>
  </si>
  <si>
    <t>Task 11: You want to know if VA will pay for you to get health care outside of VA.</t>
  </si>
  <si>
    <t>Task 12: You drove to your VA primary care appointment and want to get paid back for the cost of gas.</t>
  </si>
  <si>
    <t>Cohort A</t>
  </si>
  <si>
    <t>Cohort B</t>
  </si>
  <si>
    <t>Cohort C</t>
  </si>
  <si>
    <t>Cohort D</t>
  </si>
  <si>
    <t>w/o health care</t>
  </si>
  <si>
    <t>Cohort E</t>
  </si>
  <si>
    <t>Cohort F</t>
  </si>
  <si>
    <t>With healthcare</t>
  </si>
  <si>
    <t>Without healthcare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</si>
  <si>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</si>
  <si>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</si>
  <si>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</si>
  <si>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</si>
  <si>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</si>
  <si>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</si>
  <si>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</si>
  <si>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</si>
  <si>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</si>
  <si>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</si>
  <si>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</si>
  <si>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I6</t>
  </si>
  <si>
    <t>I7</t>
  </si>
  <si>
    <t>I8</t>
  </si>
  <si>
    <t>I9</t>
  </si>
  <si>
    <t>J1</t>
  </si>
  <si>
    <t>J3</t>
  </si>
  <si>
    <t>J4</t>
  </si>
  <si>
    <t>J5</t>
  </si>
  <si>
    <t>J6</t>
  </si>
  <si>
    <t>J7</t>
  </si>
  <si>
    <t>J8</t>
  </si>
  <si>
    <t>J9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</si>
  <si>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</si>
  <si>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</si>
  <si>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</si>
  <si>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</si>
  <si>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</si>
  <si>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</si>
  <si>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</si>
  <si>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</si>
  <si>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</si>
  <si>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L1</t>
  </si>
  <si>
    <t>L2</t>
  </si>
  <si>
    <t>L3</t>
  </si>
  <si>
    <t>L4</t>
  </si>
  <si>
    <t>L5</t>
  </si>
  <si>
    <t>L6</t>
  </si>
  <si>
    <t>L8</t>
  </si>
  <si>
    <t>L9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</si>
  <si>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</si>
  <si>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</si>
  <si>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</si>
  <si>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</si>
  <si>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</si>
  <si>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</si>
  <si>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</si>
  <si>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</si>
  <si>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</si>
  <si>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Task 1: As a Veteran, you want to know if you qualify for VA health care</t>
  </si>
  <si>
    <t>Cohort H</t>
  </si>
  <si>
    <t>Cohort I</t>
  </si>
  <si>
    <t>Cohort J</t>
  </si>
  <si>
    <t>Cohort K</t>
  </si>
  <si>
    <t>Cohort L</t>
  </si>
  <si>
    <t>Cohort M</t>
  </si>
  <si>
    <t>O1</t>
  </si>
  <si>
    <t>O2</t>
  </si>
  <si>
    <t>O3</t>
  </si>
  <si>
    <t>O4</t>
  </si>
  <si>
    <t>O5</t>
  </si>
  <si>
    <t>O6</t>
  </si>
  <si>
    <t>O7</t>
  </si>
  <si>
    <t>O8</t>
  </si>
  <si>
    <t>P1</t>
  </si>
  <si>
    <t>P2</t>
  </si>
  <si>
    <t>P4</t>
  </si>
  <si>
    <t>P5</t>
  </si>
  <si>
    <t>P6</t>
  </si>
  <si>
    <t>P7</t>
  </si>
  <si>
    <t>P8</t>
  </si>
  <si>
    <t>P9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</si>
  <si>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</si>
  <si>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</si>
  <si>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</si>
  <si>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</si>
  <si>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</si>
  <si>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</si>
  <si>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</si>
  <si>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</si>
  <si>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</si>
  <si>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R1</t>
  </si>
  <si>
    <t>R2</t>
  </si>
  <si>
    <t>R4</t>
  </si>
  <si>
    <t>R5</t>
  </si>
  <si>
    <t>R6</t>
  </si>
  <si>
    <t>R7</t>
  </si>
  <si>
    <t>R8</t>
  </si>
  <si>
    <t>R9</t>
  </si>
  <si>
    <t>S1</t>
  </si>
  <si>
    <t>S2</t>
  </si>
  <si>
    <t>S3</t>
  </si>
  <si>
    <t>S4</t>
  </si>
  <si>
    <t>S6</t>
  </si>
  <si>
    <t>S7</t>
  </si>
  <si>
    <t>S8</t>
  </si>
  <si>
    <t>s9</t>
  </si>
  <si>
    <t>T1</t>
  </si>
  <si>
    <t>T2</t>
  </si>
  <si>
    <t>T3</t>
  </si>
  <si>
    <t>Cohort O</t>
  </si>
  <si>
    <t>Cohort P</t>
  </si>
  <si>
    <t>Cohort Q</t>
  </si>
  <si>
    <t>Cohort R</t>
  </si>
  <si>
    <t>Cohort S</t>
  </si>
  <si>
    <t>Cohort T</t>
  </si>
  <si>
    <t xml:space="preserve">w/o health care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</si>
</sst>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2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rgb="FF414141"/>
      <name val="Proxima-nova"/>
    </font>
    <font>
      <sz val="18.0"/>
      <color rgb="FF000000"/>
      <name val="Arial"/>
    </font>
    <font>
      <sz val="11.0"/>
      <color rgb="FF000000"/>
      <name val="Inconsolata"/>
    </font>
    <font>
      <sz val="11.0"/>
      <color theme="1"/>
      <name val="Arial"/>
    </font>
    <font/>
    <font>
      <b/>
      <sz val="11.0"/>
      <color theme="1"/>
      <name val="Arial"/>
    </font>
    <font>
      <color theme="1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4F5F7"/>
        <bgColor rgb="FFF4F5F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1C232"/>
        <bgColor rgb="FFF1C232"/>
      </patternFill>
    </fill>
  </fills>
  <borders count="9">
    <border/>
    <border>
      <right style="dotted">
        <color rgb="FF000000"/>
      </right>
    </border>
    <border>
      <right style="thick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3" numFmtId="0" xfId="0" applyFont="1"/>
    <xf borderId="1" fillId="0" fontId="3" numFmtId="0" xfId="0" applyBorder="1" applyFont="1"/>
    <xf borderId="2" fillId="0" fontId="3" numFmtId="0" xfId="0" applyAlignment="1" applyBorder="1" applyFont="1">
      <alignment readingOrder="0"/>
    </xf>
    <xf borderId="0" fillId="5" fontId="3" numFmtId="0" xfId="0" applyFill="1" applyFont="1"/>
    <xf borderId="0" fillId="6" fontId="3" numFmtId="0" xfId="0" applyAlignment="1" applyFill="1" applyFont="1">
      <alignment readingOrder="0"/>
    </xf>
    <xf borderId="2" fillId="6" fontId="3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7" fontId="3" numFmtId="164" xfId="0" applyBorder="1" applyFill="1" applyFont="1" applyNumberFormat="1"/>
    <xf borderId="3" fillId="0" fontId="3" numFmtId="164" xfId="0" applyBorder="1" applyFont="1" applyNumberFormat="1"/>
    <xf borderId="0" fillId="0" fontId="3" numFmtId="164" xfId="0" applyFont="1" applyNumberFormat="1"/>
    <xf borderId="2" fillId="4" fontId="3" numFmtId="0" xfId="0" applyAlignment="1" applyBorder="1" applyFont="1">
      <alignment readingOrder="0"/>
    </xf>
    <xf borderId="0" fillId="4" fontId="3" numFmtId="0" xfId="0" applyAlignment="1" applyFont="1">
      <alignment readingOrder="0"/>
    </xf>
    <xf borderId="2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3" fillId="8" fontId="3" numFmtId="164" xfId="0" applyBorder="1" applyFill="1" applyFont="1" applyNumberFormat="1"/>
    <xf borderId="0" fillId="9" fontId="4" numFmtId="0" xfId="0" applyFill="1" applyFont="1"/>
    <xf borderId="0" fillId="10" fontId="5" numFmtId="0" xfId="0" applyAlignment="1" applyFill="1" applyFont="1">
      <alignment horizontal="left" readingOrder="0"/>
    </xf>
    <xf borderId="0" fillId="11" fontId="2" numFmtId="0" xfId="0" applyAlignment="1" applyFill="1" applyFont="1">
      <alignment horizontal="center" readingOrder="0" shrinkToFit="0" wrapText="1"/>
    </xf>
    <xf borderId="0" fillId="6" fontId="2" numFmtId="0" xfId="0" applyAlignment="1" applyFont="1">
      <alignment horizontal="center" readingOrder="0" shrinkToFit="0" wrapText="1"/>
    </xf>
    <xf borderId="0" fillId="11" fontId="2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1" fillId="0" fontId="3" numFmtId="164" xfId="0" applyBorder="1" applyFont="1" applyNumberFormat="1"/>
    <xf borderId="0" fillId="0" fontId="3" numFmtId="164" xfId="0" applyAlignment="1" applyFont="1" applyNumberFormat="1">
      <alignment readingOrder="0"/>
    </xf>
    <xf borderId="0" fillId="12" fontId="3" numFmtId="164" xfId="0" applyFill="1" applyFont="1" applyNumberFormat="1"/>
    <xf borderId="3" fillId="13" fontId="3" numFmtId="164" xfId="0" applyBorder="1" applyFill="1" applyFont="1" applyNumberFormat="1"/>
    <xf borderId="0" fillId="10" fontId="6" numFmtId="164" xfId="0" applyFont="1" applyNumberFormat="1"/>
    <xf borderId="0" fillId="0" fontId="7" numFmtId="0" xfId="0" applyAlignment="1" applyFont="1">
      <alignment vertical="bottom"/>
    </xf>
    <xf borderId="4" fillId="0" fontId="7" numFmtId="0" xfId="0" applyAlignment="1" applyBorder="1" applyFont="1">
      <alignment vertical="bottom"/>
    </xf>
    <xf borderId="0" fillId="0" fontId="7" numFmtId="0" xfId="0" applyAlignment="1" applyFont="1">
      <alignment horizontal="center" shrinkToFit="0" wrapText="1"/>
    </xf>
    <xf borderId="4" fillId="0" fontId="7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shrinkToFit="0" wrapText="1"/>
    </xf>
    <xf borderId="6" fillId="0" fontId="8" numFmtId="0" xfId="0" applyBorder="1" applyFont="1"/>
    <xf borderId="7" fillId="0" fontId="3" numFmtId="0" xfId="0" applyBorder="1" applyFont="1"/>
    <xf borderId="8" fillId="0" fontId="8" numFmtId="0" xfId="0" applyBorder="1" applyFont="1"/>
    <xf borderId="0" fillId="11" fontId="9" numFmtId="0" xfId="0" applyAlignment="1" applyFont="1">
      <alignment vertical="bottom"/>
    </xf>
    <xf borderId="0" fillId="11" fontId="7" numFmtId="0" xfId="0" applyAlignment="1" applyFont="1">
      <alignment vertical="bottom"/>
    </xf>
    <xf borderId="0" fillId="0" fontId="9" numFmtId="0" xfId="0" applyAlignment="1" applyFont="1">
      <alignment vertical="bottom"/>
    </xf>
    <xf borderId="4" fillId="0" fontId="7" numFmtId="0" xfId="0" applyAlignment="1" applyBorder="1" applyFont="1">
      <alignment shrinkToFit="0" vertical="bottom" wrapText="0"/>
    </xf>
    <xf borderId="4" fillId="11" fontId="7" numFmtId="0" xfId="0" applyAlignment="1" applyBorder="1" applyFont="1">
      <alignment shrinkToFit="0" vertical="bottom" wrapText="0"/>
    </xf>
    <xf borderId="0" fillId="11" fontId="7" numFmtId="0" xfId="0" applyAlignment="1" applyFont="1">
      <alignment horizontal="right" vertical="bottom"/>
    </xf>
    <xf borderId="0" fillId="11" fontId="7" numFmtId="9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9" xfId="0" applyAlignment="1" applyFont="1" applyNumberFormat="1">
      <alignment horizontal="right"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11" fontId="7" numFmtId="0" xfId="0" applyAlignment="1" applyFont="1">
      <alignment vertical="bottom"/>
    </xf>
  </cellXfs>
  <cellStyles count="1">
    <cellStyle xfId="0" name="Normal" builtinId="0"/>
  </cellStyles>
  <dxfs count="5"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>
        <color rgb="FF000000"/>
      </font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.88"/>
    <col customWidth="1" min="3" max="3" width="21.25"/>
    <col customWidth="1" min="4" max="4" width="8.88"/>
    <col customWidth="1" min="5" max="7" width="8.38"/>
    <col customWidth="1" min="8" max="8" width="9.38"/>
    <col customWidth="1" min="9" max="9" width="7.75"/>
    <col customWidth="1" min="10" max="10" width="8.63"/>
    <col customWidth="1" min="11" max="11" width="7.75"/>
    <col customWidth="1" min="12" max="12" width="8.25"/>
    <col customWidth="1" min="13" max="13" width="11.5"/>
    <col customWidth="1" min="14" max="14" width="12.13"/>
    <col customWidth="1" min="15" max="15" width="11.75"/>
    <col customWidth="1" min="16" max="16" width="13.13"/>
    <col customWidth="1" min="17" max="17" width="11.75"/>
    <col customWidth="1" min="18" max="18" width="11.63"/>
  </cols>
  <sheetData>
    <row r="1">
      <c r="C1" s="1"/>
      <c r="M1" s="2"/>
      <c r="N1" s="2"/>
      <c r="O1" s="2"/>
      <c r="P1" s="2"/>
      <c r="Q1" s="2"/>
      <c r="R1" s="2"/>
      <c r="S1" s="2"/>
      <c r="T1" s="2"/>
    </row>
    <row r="2">
      <c r="C2" s="1" t="s">
        <v>0</v>
      </c>
      <c r="M2" s="2" t="s">
        <v>1</v>
      </c>
    </row>
    <row r="3">
      <c r="B3" s="3"/>
      <c r="C3" s="3"/>
      <c r="D3" s="3" t="s">
        <v>2</v>
      </c>
      <c r="M3" s="2" t="s">
        <v>3</v>
      </c>
      <c r="Q3" s="2" t="s">
        <v>4</v>
      </c>
    </row>
    <row r="4">
      <c r="A4" s="4"/>
      <c r="B4" s="5"/>
      <c r="C4" s="5"/>
      <c r="D4" s="6" t="s">
        <v>5</v>
      </c>
      <c r="G4" s="7" t="s">
        <v>6</v>
      </c>
      <c r="J4" s="8" t="s">
        <v>7</v>
      </c>
      <c r="M4" s="5"/>
      <c r="N4" s="5"/>
      <c r="O4" s="5"/>
      <c r="P4" s="5"/>
      <c r="Q4" s="5"/>
      <c r="R4" s="5"/>
      <c r="S4" s="5"/>
      <c r="T4" s="9"/>
    </row>
    <row r="5">
      <c r="A5" s="4"/>
      <c r="B5" s="5"/>
      <c r="C5" s="5"/>
      <c r="D5" s="10" t="s">
        <v>8</v>
      </c>
      <c r="E5" s="10" t="s">
        <v>9</v>
      </c>
      <c r="F5" s="10" t="s">
        <v>10</v>
      </c>
      <c r="G5" s="11" t="s">
        <v>4</v>
      </c>
      <c r="H5" s="11" t="s">
        <v>11</v>
      </c>
      <c r="I5" s="11" t="s">
        <v>3</v>
      </c>
      <c r="J5" s="12" t="s">
        <v>4</v>
      </c>
      <c r="K5" s="12" t="s">
        <v>11</v>
      </c>
      <c r="L5" s="12" t="s">
        <v>3</v>
      </c>
      <c r="M5" s="5" t="s">
        <v>12</v>
      </c>
      <c r="N5" s="5" t="s">
        <v>13</v>
      </c>
      <c r="O5" s="13" t="s">
        <v>14</v>
      </c>
      <c r="P5" s="14" t="s">
        <v>15</v>
      </c>
      <c r="Q5" s="5" t="s">
        <v>12</v>
      </c>
      <c r="R5" s="5" t="s">
        <v>13</v>
      </c>
      <c r="S5" s="5" t="s">
        <v>14</v>
      </c>
      <c r="T5" s="9" t="s">
        <v>15</v>
      </c>
    </row>
    <row r="6">
      <c r="A6" s="4" t="s">
        <v>16</v>
      </c>
      <c r="B6" s="4" t="s">
        <v>17</v>
      </c>
      <c r="C6" s="4" t="s">
        <v>18</v>
      </c>
      <c r="D6" s="4">
        <v>61.0</v>
      </c>
      <c r="E6" s="4">
        <v>26.0</v>
      </c>
      <c r="F6" s="4">
        <f t="shared" ref="F6:F16" si="1">SUM(D6:E6)</f>
        <v>87</v>
      </c>
      <c r="G6" s="4">
        <v>8.0</v>
      </c>
      <c r="H6" s="4">
        <v>16.0</v>
      </c>
      <c r="I6" s="4">
        <f t="shared" ref="I6:I16" si="2">SUM(G6:H6)</f>
        <v>24</v>
      </c>
      <c r="J6" s="4">
        <v>55.0</v>
      </c>
      <c r="K6" s="4">
        <v>25.0</v>
      </c>
      <c r="L6" s="15">
        <f t="shared" ref="L6:L16" si="3">SUM(J6:K6)</f>
        <v>80</v>
      </c>
      <c r="M6" s="15">
        <f t="shared" ref="M6:M16" si="4">I6-F6</f>
        <v>-63</v>
      </c>
      <c r="N6" s="15">
        <f t="shared" ref="N6:N16" si="5">L6-F6</f>
        <v>-7</v>
      </c>
      <c r="O6" s="16">
        <f t="shared" ref="O6:O16" si="6">L6-I6</f>
        <v>56</v>
      </c>
      <c r="P6" s="17" t="s">
        <v>19</v>
      </c>
      <c r="Q6" s="18">
        <f t="shared" ref="Q6:Q16" si="7">G6-D6</f>
        <v>-53</v>
      </c>
      <c r="R6" s="15">
        <f t="shared" ref="R6:R16" si="8">J6-D6</f>
        <v>-6</v>
      </c>
      <c r="S6" s="15">
        <f t="shared" ref="S6:S16" si="9">J6-G6</f>
        <v>47</v>
      </c>
      <c r="T6" s="4" t="s">
        <v>19</v>
      </c>
    </row>
    <row r="7">
      <c r="A7" s="4" t="s">
        <v>20</v>
      </c>
      <c r="B7" s="4" t="s">
        <v>17</v>
      </c>
      <c r="C7" s="4" t="s">
        <v>21</v>
      </c>
      <c r="D7" s="4">
        <v>65.0</v>
      </c>
      <c r="E7" s="4">
        <v>13.0</v>
      </c>
      <c r="F7" s="4">
        <f t="shared" si="1"/>
        <v>78</v>
      </c>
      <c r="G7" s="4">
        <v>16.0</v>
      </c>
      <c r="H7" s="4">
        <v>12.0</v>
      </c>
      <c r="I7" s="4">
        <f t="shared" si="2"/>
        <v>28</v>
      </c>
      <c r="J7" s="4">
        <v>55.0</v>
      </c>
      <c r="K7" s="4">
        <v>22.0</v>
      </c>
      <c r="L7" s="15">
        <f t="shared" si="3"/>
        <v>77</v>
      </c>
      <c r="M7" s="15">
        <f t="shared" si="4"/>
        <v>-50</v>
      </c>
      <c r="N7" s="15">
        <f t="shared" si="5"/>
        <v>-1</v>
      </c>
      <c r="O7" s="16">
        <f t="shared" si="6"/>
        <v>49</v>
      </c>
      <c r="P7" s="17" t="s">
        <v>19</v>
      </c>
      <c r="Q7" s="15">
        <f t="shared" si="7"/>
        <v>-49</v>
      </c>
      <c r="R7" s="15">
        <f t="shared" si="8"/>
        <v>-10</v>
      </c>
      <c r="S7" s="15">
        <f t="shared" si="9"/>
        <v>39</v>
      </c>
      <c r="T7" s="4" t="s">
        <v>5</v>
      </c>
    </row>
    <row r="8">
      <c r="A8" s="4" t="s">
        <v>22</v>
      </c>
      <c r="B8" s="4" t="s">
        <v>17</v>
      </c>
      <c r="C8" s="4" t="s">
        <v>23</v>
      </c>
      <c r="D8" s="4">
        <v>41.0</v>
      </c>
      <c r="E8" s="4">
        <v>26.0</v>
      </c>
      <c r="F8" s="4">
        <f t="shared" si="1"/>
        <v>67</v>
      </c>
      <c r="G8" s="4">
        <v>45.0</v>
      </c>
      <c r="H8" s="4">
        <v>22.0</v>
      </c>
      <c r="I8" s="4">
        <f t="shared" si="2"/>
        <v>67</v>
      </c>
      <c r="J8" s="4">
        <v>51.0</v>
      </c>
      <c r="K8" s="4">
        <v>25.0</v>
      </c>
      <c r="L8" s="15">
        <f t="shared" si="3"/>
        <v>76</v>
      </c>
      <c r="M8" s="15">
        <f t="shared" si="4"/>
        <v>0</v>
      </c>
      <c r="N8" s="15">
        <f t="shared" si="5"/>
        <v>9</v>
      </c>
      <c r="O8" s="16">
        <f t="shared" si="6"/>
        <v>9</v>
      </c>
      <c r="P8" s="17" t="s">
        <v>24</v>
      </c>
      <c r="Q8" s="15">
        <f t="shared" si="7"/>
        <v>4</v>
      </c>
      <c r="R8" s="15">
        <f t="shared" si="8"/>
        <v>10</v>
      </c>
      <c r="S8" s="15">
        <f t="shared" si="9"/>
        <v>6</v>
      </c>
      <c r="T8" s="19" t="s">
        <v>7</v>
      </c>
    </row>
    <row r="9">
      <c r="A9" s="4" t="s">
        <v>25</v>
      </c>
      <c r="B9" s="4" t="s">
        <v>17</v>
      </c>
      <c r="C9" s="4" t="s">
        <v>26</v>
      </c>
      <c r="D9" s="4">
        <v>11.0</v>
      </c>
      <c r="E9" s="4">
        <v>33.0</v>
      </c>
      <c r="F9" s="4">
        <f t="shared" si="1"/>
        <v>44</v>
      </c>
      <c r="G9" s="4">
        <v>47.0</v>
      </c>
      <c r="H9" s="4">
        <v>10.0</v>
      </c>
      <c r="I9" s="4">
        <f t="shared" si="2"/>
        <v>57</v>
      </c>
      <c r="J9" s="4">
        <v>25.0</v>
      </c>
      <c r="K9" s="4">
        <v>45.0</v>
      </c>
      <c r="L9" s="15">
        <f t="shared" si="3"/>
        <v>70</v>
      </c>
      <c r="M9" s="15">
        <f t="shared" si="4"/>
        <v>13</v>
      </c>
      <c r="N9" s="15">
        <f t="shared" si="5"/>
        <v>26</v>
      </c>
      <c r="O9" s="16">
        <f t="shared" si="6"/>
        <v>13</v>
      </c>
      <c r="P9" s="20" t="s">
        <v>7</v>
      </c>
      <c r="Q9" s="15">
        <f t="shared" si="7"/>
        <v>36</v>
      </c>
      <c r="R9" s="15">
        <f t="shared" si="8"/>
        <v>14</v>
      </c>
      <c r="S9" s="15">
        <f t="shared" si="9"/>
        <v>-22</v>
      </c>
      <c r="T9" s="4" t="s">
        <v>6</v>
      </c>
    </row>
    <row r="10">
      <c r="A10" s="4" t="s">
        <v>27</v>
      </c>
      <c r="B10" s="4" t="s">
        <v>17</v>
      </c>
      <c r="C10" s="4" t="s">
        <v>28</v>
      </c>
      <c r="D10" s="4">
        <v>43.0</v>
      </c>
      <c r="E10" s="4">
        <v>26.0</v>
      </c>
      <c r="F10" s="4">
        <f t="shared" si="1"/>
        <v>69</v>
      </c>
      <c r="G10" s="4">
        <v>27.0</v>
      </c>
      <c r="H10" s="4">
        <v>6.0</v>
      </c>
      <c r="I10" s="4">
        <f t="shared" si="2"/>
        <v>33</v>
      </c>
      <c r="J10" s="4">
        <v>53.0</v>
      </c>
      <c r="K10" s="4">
        <v>14.0</v>
      </c>
      <c r="L10" s="15">
        <f t="shared" si="3"/>
        <v>67</v>
      </c>
      <c r="M10" s="15">
        <f t="shared" si="4"/>
        <v>-36</v>
      </c>
      <c r="N10" s="15">
        <f t="shared" si="5"/>
        <v>-2</v>
      </c>
      <c r="O10" s="16">
        <f t="shared" si="6"/>
        <v>34</v>
      </c>
      <c r="P10" s="17" t="s">
        <v>19</v>
      </c>
      <c r="Q10" s="15">
        <f t="shared" si="7"/>
        <v>-16</v>
      </c>
      <c r="R10" s="15">
        <f t="shared" si="8"/>
        <v>10</v>
      </c>
      <c r="S10" s="15">
        <f t="shared" si="9"/>
        <v>26</v>
      </c>
      <c r="T10" s="19" t="s">
        <v>7</v>
      </c>
    </row>
    <row r="11">
      <c r="A11" s="4" t="s">
        <v>29</v>
      </c>
      <c r="B11" s="4" t="s">
        <v>17</v>
      </c>
      <c r="C11" s="4" t="s">
        <v>30</v>
      </c>
      <c r="D11" s="4">
        <v>22.0</v>
      </c>
      <c r="E11" s="4">
        <v>26.0</v>
      </c>
      <c r="F11" s="4">
        <f t="shared" si="1"/>
        <v>48</v>
      </c>
      <c r="G11" s="4">
        <v>71.0</v>
      </c>
      <c r="H11" s="4">
        <v>14.0</v>
      </c>
      <c r="I11" s="4">
        <f t="shared" si="2"/>
        <v>85</v>
      </c>
      <c r="J11" s="4">
        <v>29.0</v>
      </c>
      <c r="K11" s="4">
        <v>33.0</v>
      </c>
      <c r="L11" s="15">
        <f t="shared" si="3"/>
        <v>62</v>
      </c>
      <c r="M11" s="15">
        <f t="shared" si="4"/>
        <v>37</v>
      </c>
      <c r="N11" s="15">
        <f t="shared" si="5"/>
        <v>14</v>
      </c>
      <c r="O11" s="16">
        <f t="shared" si="6"/>
        <v>-23</v>
      </c>
      <c r="P11" s="17" t="s">
        <v>6</v>
      </c>
      <c r="Q11" s="15">
        <f t="shared" si="7"/>
        <v>49</v>
      </c>
      <c r="R11" s="15">
        <f t="shared" si="8"/>
        <v>7</v>
      </c>
      <c r="S11" s="15">
        <f t="shared" si="9"/>
        <v>-42</v>
      </c>
      <c r="T11" s="4" t="s">
        <v>6</v>
      </c>
    </row>
    <row r="12">
      <c r="A12" s="4" t="s">
        <v>31</v>
      </c>
      <c r="B12" s="4" t="s">
        <v>32</v>
      </c>
      <c r="C12" s="4" t="s">
        <v>33</v>
      </c>
      <c r="D12" s="4">
        <v>57.0</v>
      </c>
      <c r="E12" s="4">
        <v>30.0</v>
      </c>
      <c r="F12" s="4">
        <f t="shared" si="1"/>
        <v>87</v>
      </c>
      <c r="G12" s="4">
        <v>82.0</v>
      </c>
      <c r="H12" s="4">
        <v>6.0</v>
      </c>
      <c r="I12" s="4">
        <f t="shared" si="2"/>
        <v>88</v>
      </c>
      <c r="J12" s="4">
        <v>61.0</v>
      </c>
      <c r="K12" s="4">
        <v>8.0</v>
      </c>
      <c r="L12" s="15">
        <f t="shared" si="3"/>
        <v>69</v>
      </c>
      <c r="M12" s="15">
        <f t="shared" si="4"/>
        <v>1</v>
      </c>
      <c r="N12" s="15">
        <f t="shared" si="5"/>
        <v>-18</v>
      </c>
      <c r="O12" s="16">
        <f t="shared" si="6"/>
        <v>-19</v>
      </c>
      <c r="P12" s="17" t="s">
        <v>34</v>
      </c>
      <c r="Q12" s="15">
        <f t="shared" si="7"/>
        <v>25</v>
      </c>
      <c r="R12" s="15">
        <f t="shared" si="8"/>
        <v>4</v>
      </c>
      <c r="S12" s="15">
        <f t="shared" si="9"/>
        <v>-21</v>
      </c>
      <c r="T12" s="4" t="s">
        <v>6</v>
      </c>
    </row>
    <row r="13">
      <c r="A13" s="4" t="s">
        <v>35</v>
      </c>
      <c r="B13" s="4" t="s">
        <v>32</v>
      </c>
      <c r="C13" s="4" t="s">
        <v>36</v>
      </c>
      <c r="D13" s="4">
        <v>67.0</v>
      </c>
      <c r="E13" s="4">
        <v>20.0</v>
      </c>
      <c r="F13" s="4">
        <f t="shared" si="1"/>
        <v>87</v>
      </c>
      <c r="G13" s="4">
        <v>75.0</v>
      </c>
      <c r="H13" s="4">
        <v>20.0</v>
      </c>
      <c r="I13" s="4">
        <f t="shared" si="2"/>
        <v>95</v>
      </c>
      <c r="J13" s="4">
        <v>53.0</v>
      </c>
      <c r="K13" s="4">
        <v>16.0</v>
      </c>
      <c r="L13" s="15">
        <f t="shared" si="3"/>
        <v>69</v>
      </c>
      <c r="M13" s="15">
        <f t="shared" si="4"/>
        <v>8</v>
      </c>
      <c r="N13" s="15">
        <f t="shared" si="5"/>
        <v>-18</v>
      </c>
      <c r="O13" s="16">
        <f t="shared" si="6"/>
        <v>-26</v>
      </c>
      <c r="P13" s="17" t="s">
        <v>34</v>
      </c>
      <c r="Q13" s="15">
        <f t="shared" si="7"/>
        <v>8</v>
      </c>
      <c r="R13" s="15">
        <f t="shared" si="8"/>
        <v>-14</v>
      </c>
      <c r="S13" s="15">
        <f t="shared" si="9"/>
        <v>-22</v>
      </c>
      <c r="T13" s="4" t="s">
        <v>34</v>
      </c>
    </row>
    <row r="14">
      <c r="A14" s="4" t="s">
        <v>37</v>
      </c>
      <c r="B14" s="4" t="s">
        <v>32</v>
      </c>
      <c r="C14" s="4" t="s">
        <v>38</v>
      </c>
      <c r="D14" s="4">
        <v>74.0</v>
      </c>
      <c r="E14" s="4">
        <v>15.0</v>
      </c>
      <c r="F14" s="4">
        <f t="shared" si="1"/>
        <v>89</v>
      </c>
      <c r="G14" s="4">
        <v>86.0</v>
      </c>
      <c r="H14" s="4">
        <v>4.0</v>
      </c>
      <c r="I14" s="4">
        <f t="shared" si="2"/>
        <v>90</v>
      </c>
      <c r="J14" s="4">
        <v>63.0</v>
      </c>
      <c r="K14" s="4">
        <v>20.0</v>
      </c>
      <c r="L14" s="15">
        <f t="shared" si="3"/>
        <v>83</v>
      </c>
      <c r="M14" s="15">
        <f t="shared" si="4"/>
        <v>1</v>
      </c>
      <c r="N14" s="15">
        <f t="shared" si="5"/>
        <v>-6</v>
      </c>
      <c r="O14" s="16">
        <f t="shared" si="6"/>
        <v>-7</v>
      </c>
      <c r="P14" s="17" t="s">
        <v>34</v>
      </c>
      <c r="Q14" s="15">
        <f t="shared" si="7"/>
        <v>12</v>
      </c>
      <c r="R14" s="15">
        <f t="shared" si="8"/>
        <v>-11</v>
      </c>
      <c r="S14" s="15">
        <f t="shared" si="9"/>
        <v>-23</v>
      </c>
      <c r="T14" s="4" t="s">
        <v>6</v>
      </c>
    </row>
    <row r="15">
      <c r="A15" s="4" t="s">
        <v>39</v>
      </c>
      <c r="B15" s="4" t="s">
        <v>32</v>
      </c>
      <c r="C15" s="4" t="s">
        <v>40</v>
      </c>
      <c r="D15" s="4">
        <v>41.0</v>
      </c>
      <c r="E15" s="4">
        <v>24.0</v>
      </c>
      <c r="F15" s="4">
        <f t="shared" si="1"/>
        <v>65</v>
      </c>
      <c r="G15" s="4">
        <v>73.0</v>
      </c>
      <c r="H15" s="4">
        <v>8.0</v>
      </c>
      <c r="I15" s="4">
        <f t="shared" si="2"/>
        <v>81</v>
      </c>
      <c r="J15" s="4">
        <v>59.0</v>
      </c>
      <c r="K15" s="4">
        <v>18.0</v>
      </c>
      <c r="L15" s="15">
        <f t="shared" si="3"/>
        <v>77</v>
      </c>
      <c r="M15" s="15">
        <f t="shared" si="4"/>
        <v>16</v>
      </c>
      <c r="N15" s="15">
        <f t="shared" si="5"/>
        <v>12</v>
      </c>
      <c r="O15" s="16">
        <f t="shared" si="6"/>
        <v>-4</v>
      </c>
      <c r="P15" s="17" t="s">
        <v>6</v>
      </c>
      <c r="Q15" s="15">
        <f t="shared" si="7"/>
        <v>32</v>
      </c>
      <c r="R15" s="15">
        <f t="shared" si="8"/>
        <v>18</v>
      </c>
      <c r="S15" s="15">
        <f t="shared" si="9"/>
        <v>-14</v>
      </c>
      <c r="T15" s="4" t="s">
        <v>6</v>
      </c>
    </row>
    <row r="16">
      <c r="A16" s="4" t="s">
        <v>41</v>
      </c>
      <c r="B16" s="4" t="s">
        <v>32</v>
      </c>
      <c r="C16" s="4" t="s">
        <v>42</v>
      </c>
      <c r="D16" s="4">
        <v>35.0</v>
      </c>
      <c r="E16" s="4">
        <v>33.0</v>
      </c>
      <c r="F16" s="4">
        <f t="shared" si="1"/>
        <v>68</v>
      </c>
      <c r="G16" s="4">
        <v>57.0</v>
      </c>
      <c r="H16" s="4">
        <v>24.0</v>
      </c>
      <c r="I16" s="4">
        <f t="shared" si="2"/>
        <v>81</v>
      </c>
      <c r="J16" s="4">
        <v>12.0</v>
      </c>
      <c r="K16" s="4">
        <v>27.0</v>
      </c>
      <c r="L16" s="15">
        <f t="shared" si="3"/>
        <v>39</v>
      </c>
      <c r="M16" s="15">
        <f t="shared" si="4"/>
        <v>13</v>
      </c>
      <c r="N16" s="15">
        <f t="shared" si="5"/>
        <v>-29</v>
      </c>
      <c r="O16" s="16">
        <f t="shared" si="6"/>
        <v>-42</v>
      </c>
      <c r="P16" s="17" t="s">
        <v>6</v>
      </c>
      <c r="Q16" s="15">
        <f t="shared" si="7"/>
        <v>22</v>
      </c>
      <c r="R16" s="15">
        <f t="shared" si="8"/>
        <v>-23</v>
      </c>
      <c r="S16" s="15">
        <f t="shared" si="9"/>
        <v>-45</v>
      </c>
      <c r="T16" s="4" t="s">
        <v>6</v>
      </c>
    </row>
    <row r="17">
      <c r="C17" s="21" t="s">
        <v>43</v>
      </c>
      <c r="D17" s="22">
        <f>AVERAGE(D6:D16)</f>
        <v>47</v>
      </c>
      <c r="E17" s="23"/>
      <c r="F17" s="23">
        <f t="shared" ref="F17:G17" si="10">AVERAGE(F6:F16)</f>
        <v>71.72727273</v>
      </c>
      <c r="G17" s="22">
        <f t="shared" si="10"/>
        <v>53.36363636</v>
      </c>
      <c r="H17" s="23"/>
      <c r="I17" s="23">
        <f t="shared" ref="I17:J17" si="11">AVERAGE(I6:I16)</f>
        <v>66.27272727</v>
      </c>
      <c r="J17" s="22">
        <f t="shared" si="11"/>
        <v>46.90909091</v>
      </c>
      <c r="K17" s="23"/>
      <c r="L17" s="23">
        <f>AVERAGE(L6:L16)</f>
        <v>69.90909091</v>
      </c>
    </row>
    <row r="18">
      <c r="C18" s="9" t="s">
        <v>44</v>
      </c>
      <c r="D18" s="24">
        <f>STDEV(D6:D16)</f>
        <v>19.75348071</v>
      </c>
      <c r="E18" s="24"/>
      <c r="F18" s="24">
        <f t="shared" ref="F18:G18" si="12">STDEV(F6:F16)</f>
        <v>15.67858992</v>
      </c>
      <c r="G18" s="24">
        <f t="shared" si="12"/>
        <v>27.06020224</v>
      </c>
      <c r="H18" s="24"/>
      <c r="I18" s="24">
        <f t="shared" ref="I18:J18" si="13">STDEV(I6:I16)</f>
        <v>26.62739533</v>
      </c>
      <c r="J18" s="24">
        <f t="shared" si="13"/>
        <v>16.86685831</v>
      </c>
      <c r="K18" s="24"/>
      <c r="L18" s="24">
        <f>STDEV(L6:L16)</f>
        <v>11.99545368</v>
      </c>
    </row>
    <row r="20">
      <c r="C20" s="1" t="s">
        <v>45</v>
      </c>
    </row>
    <row r="21">
      <c r="M21" s="2" t="s">
        <v>1</v>
      </c>
    </row>
    <row r="22">
      <c r="B22" s="3"/>
      <c r="C22" s="3"/>
      <c r="D22" s="3" t="s">
        <v>2</v>
      </c>
      <c r="M22" s="2" t="s">
        <v>3</v>
      </c>
      <c r="Q22" s="2" t="s">
        <v>4</v>
      </c>
    </row>
    <row r="23">
      <c r="A23" s="4"/>
      <c r="B23" s="5"/>
      <c r="C23" s="5"/>
      <c r="D23" s="6" t="s">
        <v>5</v>
      </c>
      <c r="G23" s="7" t="s">
        <v>6</v>
      </c>
      <c r="J23" s="8" t="s">
        <v>7</v>
      </c>
      <c r="M23" s="5"/>
      <c r="N23" s="5"/>
      <c r="O23" s="5"/>
      <c r="P23" s="5"/>
      <c r="Q23" s="5"/>
      <c r="R23" s="5"/>
      <c r="S23" s="5"/>
      <c r="T23" s="9"/>
    </row>
    <row r="24">
      <c r="A24" s="4"/>
      <c r="B24" s="5"/>
      <c r="C24" s="5"/>
      <c r="D24" s="10" t="s">
        <v>8</v>
      </c>
      <c r="E24" s="10" t="s">
        <v>9</v>
      </c>
      <c r="F24" s="10" t="s">
        <v>10</v>
      </c>
      <c r="G24" s="11" t="s">
        <v>4</v>
      </c>
      <c r="H24" s="11" t="s">
        <v>11</v>
      </c>
      <c r="I24" s="11" t="s">
        <v>3</v>
      </c>
      <c r="J24" s="12" t="s">
        <v>4</v>
      </c>
      <c r="K24" s="12" t="s">
        <v>11</v>
      </c>
      <c r="L24" s="12" t="s">
        <v>3</v>
      </c>
      <c r="M24" s="5" t="s">
        <v>12</v>
      </c>
      <c r="N24" s="5" t="s">
        <v>13</v>
      </c>
      <c r="O24" s="13" t="s">
        <v>14</v>
      </c>
      <c r="P24" s="14" t="s">
        <v>15</v>
      </c>
      <c r="Q24" s="5" t="s">
        <v>12</v>
      </c>
      <c r="R24" s="5" t="s">
        <v>13</v>
      </c>
      <c r="S24" s="5" t="s">
        <v>14</v>
      </c>
      <c r="T24" s="9" t="s">
        <v>15</v>
      </c>
    </row>
    <row r="25">
      <c r="A25" s="4" t="s">
        <v>16</v>
      </c>
      <c r="B25" s="4" t="s">
        <v>17</v>
      </c>
      <c r="C25" s="4" t="s">
        <v>46</v>
      </c>
      <c r="D25" s="4">
        <v>33.0</v>
      </c>
      <c r="E25" s="4">
        <v>25.0</v>
      </c>
      <c r="F25" s="15">
        <f t="shared" ref="F25:F35" si="14">SUM(D25:E25)</f>
        <v>58</v>
      </c>
      <c r="G25" s="4">
        <v>0.0</v>
      </c>
      <c r="H25" s="4">
        <v>12.0</v>
      </c>
      <c r="I25" s="15">
        <f t="shared" ref="I25:I35" si="15">SUM(G25:H25)</f>
        <v>12</v>
      </c>
      <c r="J25" s="4">
        <v>30.0</v>
      </c>
      <c r="K25" s="4">
        <v>30.0</v>
      </c>
      <c r="L25" s="15">
        <f t="shared" ref="L25:L35" si="16">SUM(J25:K25)</f>
        <v>60</v>
      </c>
      <c r="M25" s="15">
        <f t="shared" ref="M25:M35" si="17">I25-F25</f>
        <v>-46</v>
      </c>
      <c r="N25" s="15">
        <f t="shared" ref="N25:N35" si="18">L25-F25</f>
        <v>2</v>
      </c>
      <c r="O25" s="16">
        <f t="shared" ref="O25:O35" si="19">L25-I25</f>
        <v>48</v>
      </c>
      <c r="P25" s="17" t="s">
        <v>47</v>
      </c>
      <c r="Q25" s="15">
        <f t="shared" ref="Q25:Q35" si="20">G25-D25</f>
        <v>-33</v>
      </c>
      <c r="R25" s="15">
        <f t="shared" ref="R25:R35" si="21">J25-D25</f>
        <v>-3</v>
      </c>
      <c r="S25" s="15">
        <f t="shared" ref="S25:S35" si="22">J25-G25</f>
        <v>30</v>
      </c>
      <c r="T25" s="4" t="s">
        <v>19</v>
      </c>
    </row>
    <row r="26">
      <c r="A26" s="4" t="s">
        <v>20</v>
      </c>
      <c r="B26" s="4" t="s">
        <v>17</v>
      </c>
      <c r="C26" s="4" t="s">
        <v>23</v>
      </c>
      <c r="D26" s="4">
        <v>17.0</v>
      </c>
      <c r="E26" s="4">
        <v>33.0</v>
      </c>
      <c r="F26" s="15">
        <f t="shared" si="14"/>
        <v>50</v>
      </c>
      <c r="G26" s="4">
        <v>28.0</v>
      </c>
      <c r="H26" s="4">
        <v>12.0</v>
      </c>
      <c r="I26" s="15">
        <f t="shared" si="15"/>
        <v>40</v>
      </c>
      <c r="J26" s="4">
        <v>22.0</v>
      </c>
      <c r="K26" s="4">
        <v>15.0</v>
      </c>
      <c r="L26" s="15">
        <f t="shared" si="16"/>
        <v>37</v>
      </c>
      <c r="M26" s="15">
        <f t="shared" si="17"/>
        <v>-10</v>
      </c>
      <c r="N26" s="15">
        <f t="shared" si="18"/>
        <v>-13</v>
      </c>
      <c r="O26" s="16">
        <f t="shared" si="19"/>
        <v>-3</v>
      </c>
      <c r="P26" s="17" t="s">
        <v>5</v>
      </c>
      <c r="Q26" s="15">
        <f t="shared" si="20"/>
        <v>11</v>
      </c>
      <c r="R26" s="15">
        <f t="shared" si="21"/>
        <v>5</v>
      </c>
      <c r="S26" s="15">
        <f t="shared" si="22"/>
        <v>-6</v>
      </c>
      <c r="T26" s="4" t="s">
        <v>48</v>
      </c>
    </row>
    <row r="27">
      <c r="A27" s="4" t="s">
        <v>22</v>
      </c>
      <c r="B27" s="4" t="s">
        <v>17</v>
      </c>
      <c r="C27" s="4" t="s">
        <v>26</v>
      </c>
      <c r="D27" s="4">
        <v>17.0</v>
      </c>
      <c r="E27" s="4">
        <v>0.0</v>
      </c>
      <c r="F27" s="15">
        <f t="shared" si="14"/>
        <v>17</v>
      </c>
      <c r="G27" s="4">
        <v>16.0</v>
      </c>
      <c r="H27" s="4">
        <v>0.0</v>
      </c>
      <c r="I27" s="15">
        <f t="shared" si="15"/>
        <v>16</v>
      </c>
      <c r="J27" s="4">
        <v>22.0</v>
      </c>
      <c r="K27" s="4">
        <v>30.0</v>
      </c>
      <c r="L27" s="15">
        <f t="shared" si="16"/>
        <v>52</v>
      </c>
      <c r="M27" s="15">
        <f t="shared" si="17"/>
        <v>-1</v>
      </c>
      <c r="N27" s="15">
        <f t="shared" si="18"/>
        <v>35</v>
      </c>
      <c r="O27" s="16">
        <f t="shared" si="19"/>
        <v>36</v>
      </c>
      <c r="P27" s="25" t="s">
        <v>7</v>
      </c>
      <c r="Q27" s="15">
        <f t="shared" si="20"/>
        <v>-1</v>
      </c>
      <c r="R27" s="15">
        <f t="shared" si="21"/>
        <v>5</v>
      </c>
      <c r="S27" s="15">
        <f t="shared" si="22"/>
        <v>6</v>
      </c>
      <c r="T27" s="4" t="s">
        <v>49</v>
      </c>
    </row>
    <row r="28">
      <c r="A28" s="4" t="s">
        <v>25</v>
      </c>
      <c r="B28" s="4" t="s">
        <v>17</v>
      </c>
      <c r="C28" s="4" t="s">
        <v>50</v>
      </c>
      <c r="D28" s="4">
        <v>8.0</v>
      </c>
      <c r="E28" s="4">
        <v>25.0</v>
      </c>
      <c r="F28" s="15">
        <f t="shared" si="14"/>
        <v>33</v>
      </c>
      <c r="G28" s="4">
        <v>16.0</v>
      </c>
      <c r="H28" s="4">
        <v>12.0</v>
      </c>
      <c r="I28" s="15">
        <f t="shared" si="15"/>
        <v>28</v>
      </c>
      <c r="J28" s="4">
        <v>48.0</v>
      </c>
      <c r="K28" s="4">
        <v>11.0</v>
      </c>
      <c r="L28" s="15">
        <f t="shared" si="16"/>
        <v>59</v>
      </c>
      <c r="M28" s="15">
        <f t="shared" si="17"/>
        <v>-5</v>
      </c>
      <c r="N28" s="15">
        <f t="shared" si="18"/>
        <v>26</v>
      </c>
      <c r="O28" s="16">
        <f t="shared" si="19"/>
        <v>31</v>
      </c>
      <c r="P28" s="25" t="s">
        <v>7</v>
      </c>
      <c r="Q28" s="15">
        <f t="shared" si="20"/>
        <v>8</v>
      </c>
      <c r="R28" s="15">
        <f t="shared" si="21"/>
        <v>40</v>
      </c>
      <c r="S28" s="15">
        <f t="shared" si="22"/>
        <v>32</v>
      </c>
      <c r="T28" s="26" t="s">
        <v>7</v>
      </c>
    </row>
    <row r="29">
      <c r="A29" s="4" t="s">
        <v>51</v>
      </c>
      <c r="B29" s="4" t="s">
        <v>17</v>
      </c>
      <c r="C29" s="4" t="s">
        <v>52</v>
      </c>
      <c r="D29" s="4">
        <v>42.0</v>
      </c>
      <c r="E29" s="4">
        <v>17.0</v>
      </c>
      <c r="F29" s="15">
        <f t="shared" si="14"/>
        <v>59</v>
      </c>
      <c r="G29" s="4">
        <v>72.0</v>
      </c>
      <c r="H29" s="4">
        <v>8.0</v>
      </c>
      <c r="I29" s="15">
        <f t="shared" si="15"/>
        <v>80</v>
      </c>
      <c r="J29" s="4">
        <v>37.0</v>
      </c>
      <c r="K29" s="4">
        <v>15.0</v>
      </c>
      <c r="L29" s="15">
        <f t="shared" si="16"/>
        <v>52</v>
      </c>
      <c r="M29" s="15">
        <f t="shared" si="17"/>
        <v>21</v>
      </c>
      <c r="N29" s="15">
        <f t="shared" si="18"/>
        <v>-7</v>
      </c>
      <c r="O29" s="16">
        <f t="shared" si="19"/>
        <v>-28</v>
      </c>
      <c r="P29" s="27" t="s">
        <v>6</v>
      </c>
      <c r="Q29" s="15">
        <f t="shared" si="20"/>
        <v>30</v>
      </c>
      <c r="R29" s="15">
        <f t="shared" si="21"/>
        <v>-5</v>
      </c>
      <c r="S29" s="15">
        <f t="shared" si="22"/>
        <v>-35</v>
      </c>
      <c r="T29" s="28" t="s">
        <v>6</v>
      </c>
    </row>
    <row r="30">
      <c r="A30" s="4" t="s">
        <v>41</v>
      </c>
      <c r="B30" s="4" t="s">
        <v>17</v>
      </c>
      <c r="C30" s="4" t="s">
        <v>53</v>
      </c>
      <c r="D30" s="4">
        <v>25.0</v>
      </c>
      <c r="E30" s="4">
        <v>8.0</v>
      </c>
      <c r="F30" s="15">
        <f t="shared" si="14"/>
        <v>33</v>
      </c>
      <c r="G30" s="4">
        <v>32.0</v>
      </c>
      <c r="H30" s="4">
        <v>12.0</v>
      </c>
      <c r="I30" s="15">
        <f t="shared" si="15"/>
        <v>44</v>
      </c>
      <c r="J30" s="4">
        <v>15.0</v>
      </c>
      <c r="K30" s="4">
        <v>26.0</v>
      </c>
      <c r="L30" s="15">
        <f t="shared" si="16"/>
        <v>41</v>
      </c>
      <c r="M30" s="15">
        <f t="shared" si="17"/>
        <v>11</v>
      </c>
      <c r="N30" s="15">
        <f t="shared" si="18"/>
        <v>8</v>
      </c>
      <c r="O30" s="16">
        <f t="shared" si="19"/>
        <v>-3</v>
      </c>
      <c r="P30" s="17" t="s">
        <v>48</v>
      </c>
      <c r="Q30" s="15">
        <f t="shared" si="20"/>
        <v>7</v>
      </c>
      <c r="R30" s="15">
        <f t="shared" si="21"/>
        <v>-10</v>
      </c>
      <c r="S30" s="15">
        <f t="shared" si="22"/>
        <v>-17</v>
      </c>
      <c r="T30" s="28" t="s">
        <v>6</v>
      </c>
    </row>
    <row r="31">
      <c r="A31" s="4" t="s">
        <v>29</v>
      </c>
      <c r="B31" s="4" t="s">
        <v>32</v>
      </c>
      <c r="C31" s="4" t="s">
        <v>42</v>
      </c>
      <c r="D31" s="4">
        <v>17.0</v>
      </c>
      <c r="E31" s="4">
        <v>17.0</v>
      </c>
      <c r="F31" s="15">
        <f t="shared" si="14"/>
        <v>34</v>
      </c>
      <c r="G31" s="4">
        <v>32.0</v>
      </c>
      <c r="H31" s="4">
        <v>16.0</v>
      </c>
      <c r="I31" s="15">
        <f t="shared" si="15"/>
        <v>48</v>
      </c>
      <c r="J31" s="4">
        <v>7.0</v>
      </c>
      <c r="K31" s="4">
        <v>19.0</v>
      </c>
      <c r="L31" s="15">
        <f t="shared" si="16"/>
        <v>26</v>
      </c>
      <c r="M31" s="15">
        <f t="shared" si="17"/>
        <v>14</v>
      </c>
      <c r="N31" s="15">
        <f t="shared" si="18"/>
        <v>-8</v>
      </c>
      <c r="O31" s="16">
        <f t="shared" si="19"/>
        <v>-22</v>
      </c>
      <c r="P31" s="27" t="s">
        <v>6</v>
      </c>
      <c r="Q31" s="15">
        <f t="shared" si="20"/>
        <v>15</v>
      </c>
      <c r="R31" s="15">
        <f t="shared" si="21"/>
        <v>-10</v>
      </c>
      <c r="S31" s="15">
        <f t="shared" si="22"/>
        <v>-25</v>
      </c>
      <c r="T31" s="28" t="s">
        <v>6</v>
      </c>
    </row>
    <row r="32">
      <c r="A32" s="4" t="s">
        <v>31</v>
      </c>
      <c r="B32" s="4" t="s">
        <v>32</v>
      </c>
      <c r="C32" s="29" t="s">
        <v>54</v>
      </c>
      <c r="D32" s="4">
        <v>67.0</v>
      </c>
      <c r="E32" s="4">
        <v>0.0</v>
      </c>
      <c r="F32" s="15">
        <f t="shared" si="14"/>
        <v>67</v>
      </c>
      <c r="G32" s="4">
        <v>72.0</v>
      </c>
      <c r="H32" s="4">
        <v>16.0</v>
      </c>
      <c r="I32" s="15">
        <f t="shared" si="15"/>
        <v>88</v>
      </c>
      <c r="J32" s="4">
        <v>56.0</v>
      </c>
      <c r="K32" s="4">
        <v>4.0</v>
      </c>
      <c r="L32" s="15">
        <f t="shared" si="16"/>
        <v>60</v>
      </c>
      <c r="M32" s="15">
        <f t="shared" si="17"/>
        <v>21</v>
      </c>
      <c r="N32" s="15">
        <f t="shared" si="18"/>
        <v>-7</v>
      </c>
      <c r="O32" s="16">
        <f t="shared" si="19"/>
        <v>-28</v>
      </c>
      <c r="P32" s="27" t="s">
        <v>6</v>
      </c>
      <c r="Q32" s="15">
        <f t="shared" si="20"/>
        <v>5</v>
      </c>
      <c r="R32" s="15">
        <f t="shared" si="21"/>
        <v>-11</v>
      </c>
      <c r="S32" s="15">
        <f t="shared" si="22"/>
        <v>-16</v>
      </c>
      <c r="T32" s="4" t="s">
        <v>34</v>
      </c>
    </row>
    <row r="33">
      <c r="A33" s="4" t="s">
        <v>35</v>
      </c>
      <c r="B33" s="4" t="s">
        <v>32</v>
      </c>
      <c r="C33" s="4" t="s">
        <v>55</v>
      </c>
      <c r="D33" s="29">
        <v>42.0</v>
      </c>
      <c r="E33" s="29">
        <v>0.0</v>
      </c>
      <c r="F33" s="15">
        <f t="shared" si="14"/>
        <v>42</v>
      </c>
      <c r="G33" s="29">
        <v>64.0</v>
      </c>
      <c r="H33" s="29">
        <v>12.0</v>
      </c>
      <c r="I33" s="15">
        <f t="shared" si="15"/>
        <v>76</v>
      </c>
      <c r="J33" s="4">
        <v>37.0</v>
      </c>
      <c r="K33" s="4">
        <v>19.0</v>
      </c>
      <c r="L33" s="15">
        <f t="shared" si="16"/>
        <v>56</v>
      </c>
      <c r="M33" s="15">
        <f t="shared" si="17"/>
        <v>34</v>
      </c>
      <c r="N33" s="15">
        <f t="shared" si="18"/>
        <v>14</v>
      </c>
      <c r="O33" s="16">
        <f t="shared" si="19"/>
        <v>-20</v>
      </c>
      <c r="P33" s="27" t="s">
        <v>6</v>
      </c>
      <c r="Q33" s="15">
        <f t="shared" si="20"/>
        <v>22</v>
      </c>
      <c r="R33" s="15">
        <f t="shared" si="21"/>
        <v>-5</v>
      </c>
      <c r="S33" s="15">
        <f t="shared" si="22"/>
        <v>-27</v>
      </c>
      <c r="T33" s="28" t="s">
        <v>6</v>
      </c>
    </row>
    <row r="34">
      <c r="A34" s="4" t="s">
        <v>37</v>
      </c>
      <c r="B34" s="4" t="s">
        <v>32</v>
      </c>
      <c r="C34" s="4" t="s">
        <v>56</v>
      </c>
      <c r="D34" s="4">
        <v>42.0</v>
      </c>
      <c r="E34" s="4">
        <v>25.0</v>
      </c>
      <c r="F34" s="15">
        <f t="shared" si="14"/>
        <v>67</v>
      </c>
      <c r="G34" s="4">
        <v>76.0</v>
      </c>
      <c r="H34" s="4">
        <v>8.0</v>
      </c>
      <c r="I34" s="15">
        <f t="shared" si="15"/>
        <v>84</v>
      </c>
      <c r="J34" s="4">
        <v>48.0</v>
      </c>
      <c r="K34" s="4">
        <v>19.0</v>
      </c>
      <c r="L34" s="15">
        <f t="shared" si="16"/>
        <v>67</v>
      </c>
      <c r="M34" s="15">
        <f t="shared" si="17"/>
        <v>17</v>
      </c>
      <c r="N34" s="15">
        <f t="shared" si="18"/>
        <v>0</v>
      </c>
      <c r="O34" s="16">
        <f t="shared" si="19"/>
        <v>-17</v>
      </c>
      <c r="P34" s="27" t="s">
        <v>6</v>
      </c>
      <c r="Q34" s="15">
        <f t="shared" si="20"/>
        <v>34</v>
      </c>
      <c r="R34" s="15">
        <f t="shared" si="21"/>
        <v>6</v>
      </c>
      <c r="S34" s="15">
        <f t="shared" si="22"/>
        <v>-28</v>
      </c>
      <c r="T34" s="28" t="s">
        <v>6</v>
      </c>
    </row>
    <row r="35">
      <c r="A35" s="4" t="s">
        <v>39</v>
      </c>
      <c r="B35" s="4" t="s">
        <v>32</v>
      </c>
      <c r="C35" s="4" t="s">
        <v>40</v>
      </c>
      <c r="D35" s="4">
        <v>33.0</v>
      </c>
      <c r="E35" s="4">
        <v>17.0</v>
      </c>
      <c r="F35" s="15">
        <f t="shared" si="14"/>
        <v>50</v>
      </c>
      <c r="G35" s="4">
        <v>68.0</v>
      </c>
      <c r="H35" s="4">
        <v>8.0</v>
      </c>
      <c r="I35" s="15">
        <f t="shared" si="15"/>
        <v>76</v>
      </c>
      <c r="J35" s="4">
        <v>41.0</v>
      </c>
      <c r="K35" s="4">
        <v>19.0</v>
      </c>
      <c r="L35" s="15">
        <f t="shared" si="16"/>
        <v>60</v>
      </c>
      <c r="M35" s="15">
        <f t="shared" si="17"/>
        <v>26</v>
      </c>
      <c r="N35" s="15">
        <f t="shared" si="18"/>
        <v>10</v>
      </c>
      <c r="O35" s="16">
        <f t="shared" si="19"/>
        <v>-16</v>
      </c>
      <c r="P35" s="27" t="s">
        <v>6</v>
      </c>
      <c r="Q35" s="15">
        <f t="shared" si="20"/>
        <v>35</v>
      </c>
      <c r="R35" s="15">
        <f t="shared" si="21"/>
        <v>8</v>
      </c>
      <c r="S35" s="15">
        <f t="shared" si="22"/>
        <v>-27</v>
      </c>
      <c r="T35" s="28" t="s">
        <v>6</v>
      </c>
    </row>
    <row r="36">
      <c r="C36" s="21" t="s">
        <v>43</v>
      </c>
      <c r="D36" s="30">
        <f>AVERAGE(D25:D35)</f>
        <v>31.18181818</v>
      </c>
      <c r="E36" s="23"/>
      <c r="F36" s="23">
        <f t="shared" ref="F36:G36" si="23">AVERAGE(F25:F35)</f>
        <v>46.36363636</v>
      </c>
      <c r="G36" s="30">
        <f t="shared" si="23"/>
        <v>43.27272727</v>
      </c>
      <c r="H36" s="23"/>
      <c r="I36" s="23">
        <f t="shared" ref="I36:J36" si="24">AVERAGE(I25:I35)</f>
        <v>53.81818182</v>
      </c>
      <c r="J36" s="30">
        <f t="shared" si="24"/>
        <v>33</v>
      </c>
      <c r="K36" s="23"/>
      <c r="L36" s="23">
        <f>AVERAGE(L25:L35)</f>
        <v>51.81818182</v>
      </c>
    </row>
    <row r="37">
      <c r="C37" s="9" t="s">
        <v>44</v>
      </c>
      <c r="D37" s="24">
        <f>STDEV(D25:D35)</f>
        <v>16.79177288</v>
      </c>
      <c r="E37" s="24"/>
      <c r="F37" s="24">
        <f t="shared" ref="F37:G37" si="25">STDEV(F25:F35)</f>
        <v>16.01419825</v>
      </c>
      <c r="G37" s="24">
        <f t="shared" si="25"/>
        <v>27.58655799</v>
      </c>
      <c r="H37" s="24"/>
      <c r="I37" s="24">
        <f t="shared" ref="I37:J37" si="26">STDEV(I25:I35)</f>
        <v>28.13474074</v>
      </c>
      <c r="J37" s="24">
        <f t="shared" si="26"/>
        <v>15.25122946</v>
      </c>
      <c r="K37" s="24"/>
      <c r="L37" s="24">
        <f>STDEV(L25:L35)</f>
        <v>12.26228512</v>
      </c>
    </row>
    <row r="39">
      <c r="U39" s="31"/>
    </row>
    <row r="40">
      <c r="C40" s="32" t="s">
        <v>57</v>
      </c>
      <c r="U40" s="31"/>
    </row>
    <row r="41">
      <c r="C41" s="4"/>
      <c r="M41" s="2" t="s">
        <v>1</v>
      </c>
      <c r="U41" s="31"/>
    </row>
    <row r="42">
      <c r="C42" s="4"/>
      <c r="D42" s="3" t="s">
        <v>2</v>
      </c>
      <c r="M42" s="2" t="s">
        <v>3</v>
      </c>
      <c r="Q42" s="2" t="s">
        <v>4</v>
      </c>
      <c r="U42" s="31"/>
    </row>
    <row r="43">
      <c r="C43" s="4"/>
      <c r="D43" s="33" t="s">
        <v>5</v>
      </c>
      <c r="G43" s="7" t="s">
        <v>6</v>
      </c>
      <c r="J43" s="34" t="s">
        <v>7</v>
      </c>
      <c r="M43" s="5"/>
      <c r="N43" s="5"/>
      <c r="O43" s="5"/>
      <c r="P43" s="5"/>
      <c r="Q43" s="5"/>
      <c r="R43" s="5"/>
      <c r="S43" s="5"/>
      <c r="T43" s="9"/>
      <c r="U43" s="31"/>
    </row>
    <row r="44">
      <c r="C44" s="4"/>
      <c r="D44" s="35" t="s">
        <v>8</v>
      </c>
      <c r="E44" s="35" t="s">
        <v>9</v>
      </c>
      <c r="F44" s="35" t="s">
        <v>10</v>
      </c>
      <c r="G44" s="11" t="s">
        <v>4</v>
      </c>
      <c r="H44" s="11" t="s">
        <v>11</v>
      </c>
      <c r="I44" s="11" t="s">
        <v>3</v>
      </c>
      <c r="J44" s="36" t="s">
        <v>4</v>
      </c>
      <c r="K44" s="36" t="s">
        <v>11</v>
      </c>
      <c r="L44" s="36" t="s">
        <v>3</v>
      </c>
      <c r="M44" s="5" t="s">
        <v>12</v>
      </c>
      <c r="N44" s="5" t="s">
        <v>13</v>
      </c>
      <c r="O44" s="13" t="s">
        <v>14</v>
      </c>
      <c r="P44" s="14" t="s">
        <v>15</v>
      </c>
      <c r="Q44" s="5" t="s">
        <v>12</v>
      </c>
      <c r="R44" s="5" t="s">
        <v>13</v>
      </c>
      <c r="S44" s="5" t="s">
        <v>14</v>
      </c>
      <c r="T44" s="9" t="s">
        <v>15</v>
      </c>
      <c r="U44" s="31"/>
    </row>
    <row r="45">
      <c r="A45" s="4" t="s">
        <v>58</v>
      </c>
      <c r="B45" s="4" t="s">
        <v>17</v>
      </c>
      <c r="C45" s="4" t="s">
        <v>46</v>
      </c>
      <c r="D45" s="24">
        <f>'Caregiver and Veteran data (dat'!I5</f>
        <v>55.17241379</v>
      </c>
      <c r="E45" s="24">
        <f>'Caregiver and Veteran data (dat'!L5</f>
        <v>25.86206897</v>
      </c>
      <c r="F45" s="24">
        <f>'Caregiver and Veteran data (dat'!J5</f>
        <v>81.03448276</v>
      </c>
      <c r="G45" s="24">
        <f>'Caregiver and Veteran data (dat'!I19</f>
        <v>5.263157895</v>
      </c>
      <c r="H45" s="24">
        <f>'Caregiver and Veteran data (dat'!L19</f>
        <v>14.47368421</v>
      </c>
      <c r="I45" s="24">
        <f>'Caregiver and Veteran data (dat'!J19</f>
        <v>19.73684211</v>
      </c>
      <c r="J45" s="24">
        <f>'Caregiver and Veteran data (dat'!I32</f>
        <v>46.15384615</v>
      </c>
      <c r="K45" s="24">
        <f>'Caregiver and Veteran data (dat'!L32</f>
        <v>26.92307692</v>
      </c>
      <c r="L45" s="24">
        <f>'Caregiver and Veteran data (dat'!J32</f>
        <v>73.07692308</v>
      </c>
      <c r="M45" s="24">
        <f t="shared" ref="M45:M52" si="27">I45-F45</f>
        <v>-61.29764065</v>
      </c>
      <c r="N45" s="24">
        <f t="shared" ref="N45:N52" si="28">L45-F45</f>
        <v>-7.957559682</v>
      </c>
      <c r="O45" s="37">
        <f t="shared" ref="O45:O52" si="29">L45-I45</f>
        <v>53.34008097</v>
      </c>
      <c r="P45" s="17" t="s">
        <v>19</v>
      </c>
      <c r="Q45" s="24">
        <f t="shared" ref="Q45:Q52" si="30">G45-D45</f>
        <v>-49.9092559</v>
      </c>
      <c r="R45" s="24">
        <f t="shared" ref="R45:R52" si="31">J45-D45</f>
        <v>-9.018567639</v>
      </c>
      <c r="S45" s="24">
        <f t="shared" ref="S45:S52" si="32">J45-G45</f>
        <v>40.89068826</v>
      </c>
      <c r="T45" s="4" t="s">
        <v>47</v>
      </c>
    </row>
    <row r="46">
      <c r="A46" s="4" t="s">
        <v>59</v>
      </c>
      <c r="B46" s="4" t="s">
        <v>17</v>
      </c>
      <c r="C46" s="4" t="s">
        <v>50</v>
      </c>
      <c r="D46" s="24">
        <f>'Caregiver and Veteran data (dat'!I6</f>
        <v>36.20689655</v>
      </c>
      <c r="E46" s="24">
        <f>'Caregiver and Veteran data (dat'!L6</f>
        <v>25.86206897</v>
      </c>
      <c r="F46" s="24">
        <f>'Caregiver and Veteran data (dat'!J6</f>
        <v>62.06896552</v>
      </c>
      <c r="G46" s="24">
        <f>'Caregiver and Veteran data (dat'!I20</f>
        <v>23.68421053</v>
      </c>
      <c r="H46" s="24">
        <f>'Caregiver and Veteran data (dat'!L20</f>
        <v>7.894736842</v>
      </c>
      <c r="I46" s="24">
        <f>'Caregiver and Veteran data (dat'!J20</f>
        <v>31.57894737</v>
      </c>
      <c r="J46" s="24">
        <f>'Caregiver and Veteran data (dat'!I33</f>
        <v>33.33333333</v>
      </c>
      <c r="K46" s="24">
        <f>'Caregiver and Veteran data (dat'!L33</f>
        <v>33.33333333</v>
      </c>
      <c r="L46" s="24">
        <f>'Caregiver and Veteran data (dat'!J33</f>
        <v>66.66666667</v>
      </c>
      <c r="M46" s="24">
        <f t="shared" si="27"/>
        <v>-30.49001815</v>
      </c>
      <c r="N46" s="24">
        <f t="shared" si="28"/>
        <v>4.597701149</v>
      </c>
      <c r="O46" s="37">
        <f t="shared" si="29"/>
        <v>35.0877193</v>
      </c>
      <c r="P46" s="17" t="s">
        <v>60</v>
      </c>
      <c r="Q46" s="24">
        <f t="shared" si="30"/>
        <v>-12.52268603</v>
      </c>
      <c r="R46" s="24">
        <f t="shared" si="31"/>
        <v>-2.873563218</v>
      </c>
      <c r="S46" s="24">
        <f t="shared" si="32"/>
        <v>9.649122807</v>
      </c>
      <c r="T46" s="4" t="s">
        <v>19</v>
      </c>
    </row>
    <row r="47">
      <c r="A47" s="4" t="s">
        <v>61</v>
      </c>
      <c r="B47" s="4" t="s">
        <v>32</v>
      </c>
      <c r="C47" s="29" t="s">
        <v>54</v>
      </c>
      <c r="D47" s="24">
        <f>'Caregiver and Veteran data (dat'!I8</f>
        <v>58.62068966</v>
      </c>
      <c r="E47" s="24">
        <f>'Caregiver and Veteran data (dat'!L8</f>
        <v>24.13793103</v>
      </c>
      <c r="F47" s="24">
        <f>'Caregiver and Veteran data (dat'!J8</f>
        <v>82.75862069</v>
      </c>
      <c r="G47" s="24">
        <f>'Caregiver and Veteran data (dat'!I22</f>
        <v>78.94736842</v>
      </c>
      <c r="H47" s="24">
        <f>'Caregiver and Veteran data (dat'!L22</f>
        <v>9.210526316</v>
      </c>
      <c r="I47" s="24">
        <f>'Caregiver and Veteran data (dat'!J22</f>
        <v>88.15789474</v>
      </c>
      <c r="J47" s="24">
        <f>'Caregiver and Veteran data (dat'!I35</f>
        <v>58.97435897</v>
      </c>
      <c r="K47" s="24">
        <f>'Caregiver and Veteran data (dat'!L35</f>
        <v>6.41025641</v>
      </c>
      <c r="L47" s="24">
        <f>'Caregiver and Veteran data (dat'!J35</f>
        <v>65.38461538</v>
      </c>
      <c r="M47" s="24">
        <f t="shared" si="27"/>
        <v>5.399274047</v>
      </c>
      <c r="N47" s="24">
        <f t="shared" si="28"/>
        <v>-17.37400531</v>
      </c>
      <c r="O47" s="37">
        <f t="shared" si="29"/>
        <v>-22.77327935</v>
      </c>
      <c r="P47" s="17" t="s">
        <v>34</v>
      </c>
      <c r="Q47" s="24">
        <f t="shared" si="30"/>
        <v>20.32667877</v>
      </c>
      <c r="R47" s="24">
        <f t="shared" si="31"/>
        <v>0.3536693192</v>
      </c>
      <c r="S47" s="24">
        <f t="shared" si="32"/>
        <v>-19.97300945</v>
      </c>
      <c r="T47" s="28" t="s">
        <v>6</v>
      </c>
    </row>
    <row r="48">
      <c r="A48" s="4" t="s">
        <v>62</v>
      </c>
      <c r="B48" s="4" t="s">
        <v>32</v>
      </c>
      <c r="C48" s="4" t="s">
        <v>55</v>
      </c>
      <c r="D48" s="24">
        <f>'Caregiver and Veteran data (dat'!I9</f>
        <v>62.06896552</v>
      </c>
      <c r="E48" s="24">
        <f>'Caregiver and Veteran data (dat'!L9</f>
        <v>15.51724138</v>
      </c>
      <c r="F48" s="24">
        <f>'Caregiver and Veteran data (dat'!J9</f>
        <v>77.5862069</v>
      </c>
      <c r="G48" s="24">
        <f>'Caregiver and Veteran data (dat'!I23</f>
        <v>71.05263158</v>
      </c>
      <c r="H48" s="24">
        <f>'Caregiver and Veteran data (dat'!L23</f>
        <v>17.10526316</v>
      </c>
      <c r="I48" s="24">
        <f>'Caregiver and Veteran data (dat'!J23</f>
        <v>88.15789474</v>
      </c>
      <c r="J48" s="24">
        <f>'Caregiver and Veteran data (dat'!I36</f>
        <v>47.43589744</v>
      </c>
      <c r="K48" s="24">
        <f>'Caregiver and Veteran data (dat'!L36</f>
        <v>16.66666667</v>
      </c>
      <c r="L48" s="24">
        <f>'Caregiver and Veteran data (dat'!J36</f>
        <v>64.1025641</v>
      </c>
      <c r="M48" s="24">
        <f t="shared" si="27"/>
        <v>10.57168784</v>
      </c>
      <c r="N48" s="24">
        <f t="shared" si="28"/>
        <v>-13.48364279</v>
      </c>
      <c r="O48" s="37">
        <f t="shared" si="29"/>
        <v>-24.05533063</v>
      </c>
      <c r="P48" s="27" t="s">
        <v>6</v>
      </c>
      <c r="Q48" s="24">
        <f t="shared" si="30"/>
        <v>8.983666062</v>
      </c>
      <c r="R48" s="24">
        <f t="shared" si="31"/>
        <v>-14.63306808</v>
      </c>
      <c r="S48" s="24">
        <f t="shared" si="32"/>
        <v>-23.61673414</v>
      </c>
      <c r="T48" s="28" t="s">
        <v>6</v>
      </c>
    </row>
    <row r="49">
      <c r="A49" s="4" t="s">
        <v>63</v>
      </c>
      <c r="B49" s="4" t="s">
        <v>32</v>
      </c>
      <c r="C49" s="4" t="s">
        <v>56</v>
      </c>
      <c r="D49" s="24">
        <f>'Caregiver and Veteran data (dat'!I10</f>
        <v>67.24137931</v>
      </c>
      <c r="E49" s="24">
        <f>'Caregiver and Veteran data (dat'!L10</f>
        <v>17.24137931</v>
      </c>
      <c r="F49" s="24">
        <f>'Caregiver and Veteran data (dat'!J10</f>
        <v>84.48275862</v>
      </c>
      <c r="G49" s="24">
        <f>'Caregiver and Veteran data (dat'!I24</f>
        <v>82.89473684</v>
      </c>
      <c r="H49" s="24">
        <f>'Caregiver and Veteran data (dat'!L24</f>
        <v>5.263157895</v>
      </c>
      <c r="I49" s="24">
        <f>'Caregiver and Veteran data (dat'!J24</f>
        <v>88.15789474</v>
      </c>
      <c r="J49" s="24">
        <f>'Caregiver and Veteran data (dat'!I37</f>
        <v>57.69230769</v>
      </c>
      <c r="K49" s="24">
        <f>'Caregiver and Veteran data (dat'!L37</f>
        <v>19.23076923</v>
      </c>
      <c r="L49" s="24">
        <f>'Caregiver and Veteran data (dat'!J37</f>
        <v>76.92307692</v>
      </c>
      <c r="M49" s="24">
        <f t="shared" si="27"/>
        <v>3.675136116</v>
      </c>
      <c r="N49" s="24">
        <f t="shared" si="28"/>
        <v>-7.559681698</v>
      </c>
      <c r="O49" s="37">
        <f t="shared" si="29"/>
        <v>-11.23481781</v>
      </c>
      <c r="P49" s="27" t="s">
        <v>6</v>
      </c>
      <c r="Q49" s="24">
        <f t="shared" si="30"/>
        <v>15.65335753</v>
      </c>
      <c r="R49" s="24">
        <f t="shared" si="31"/>
        <v>-9.549071618</v>
      </c>
      <c r="S49" s="24">
        <f t="shared" si="32"/>
        <v>-25.20242915</v>
      </c>
      <c r="T49" s="28" t="s">
        <v>6</v>
      </c>
    </row>
    <row r="50">
      <c r="A50" s="4" t="s">
        <v>64</v>
      </c>
      <c r="B50" s="4" t="s">
        <v>32</v>
      </c>
      <c r="C50" s="4" t="s">
        <v>40</v>
      </c>
      <c r="D50" s="24">
        <f>'Caregiver and Veteran data (dat'!I11</f>
        <v>39.65517241</v>
      </c>
      <c r="E50" s="24">
        <f>'Caregiver and Veteran data (dat'!L11</f>
        <v>22.4137931</v>
      </c>
      <c r="F50" s="24">
        <f>'Caregiver and Veteran data (dat'!J11</f>
        <v>62.06896552</v>
      </c>
      <c r="G50" s="24">
        <f>'Caregiver and Veteran data (dat'!I25</f>
        <v>71.05263158</v>
      </c>
      <c r="H50" s="24">
        <f>'Caregiver and Veteran data (dat'!L25</f>
        <v>7.894736842</v>
      </c>
      <c r="I50" s="24">
        <f>'Caregiver and Veteran data (dat'!J25</f>
        <v>78.94736842</v>
      </c>
      <c r="J50" s="24">
        <f>'Caregiver and Veteran data (dat'!I38</f>
        <v>52.56410256</v>
      </c>
      <c r="K50" s="24">
        <f>'Caregiver and Veteran data (dat'!L38</f>
        <v>17.94871795</v>
      </c>
      <c r="L50" s="24">
        <f>'Caregiver and Veteran data (dat'!J38</f>
        <v>70.51282051</v>
      </c>
      <c r="M50" s="24">
        <f t="shared" si="27"/>
        <v>16.8784029</v>
      </c>
      <c r="N50" s="24">
        <f t="shared" si="28"/>
        <v>8.443854996</v>
      </c>
      <c r="O50" s="37">
        <f t="shared" si="29"/>
        <v>-8.434547908</v>
      </c>
      <c r="P50" s="27" t="s">
        <v>6</v>
      </c>
      <c r="Q50" s="24">
        <f t="shared" si="30"/>
        <v>31.39745917</v>
      </c>
      <c r="R50" s="24">
        <f t="shared" si="31"/>
        <v>12.90893015</v>
      </c>
      <c r="S50" s="24">
        <f t="shared" si="32"/>
        <v>-18.48852901</v>
      </c>
      <c r="T50" s="28" t="s">
        <v>6</v>
      </c>
    </row>
    <row r="51">
      <c r="A51" s="4" t="s">
        <v>65</v>
      </c>
      <c r="B51" s="4" t="s">
        <v>32</v>
      </c>
      <c r="C51" s="4" t="s">
        <v>42</v>
      </c>
      <c r="D51" s="24">
        <f>'Caregiver and Veteran data (dat'!I12</f>
        <v>31.03448276</v>
      </c>
      <c r="E51" s="24">
        <f>'Caregiver and Veteran data (dat'!L12</f>
        <v>29.31034483</v>
      </c>
      <c r="F51" s="24">
        <f>'Caregiver and Veteran data (dat'!J12</f>
        <v>60.34482759</v>
      </c>
      <c r="G51" s="24">
        <f>'Caregiver and Veteran data (dat'!I26</f>
        <v>48.68421053</v>
      </c>
      <c r="H51" s="24">
        <f>'Caregiver and Veteran data (dat'!L26</f>
        <v>21.05263158</v>
      </c>
      <c r="I51" s="24">
        <f>'Caregiver and Veteran data (dat'!J26</f>
        <v>69.73684211</v>
      </c>
      <c r="J51" s="24">
        <f>'Caregiver and Veteran data (dat'!I39</f>
        <v>10.25641026</v>
      </c>
      <c r="K51" s="24">
        <f>'Caregiver and Veteran data (dat'!L39</f>
        <v>24.35897436</v>
      </c>
      <c r="L51" s="24">
        <f>'Caregiver and Veteran data (dat'!J39</f>
        <v>34.61538462</v>
      </c>
      <c r="M51" s="24">
        <f t="shared" si="27"/>
        <v>9.392014519</v>
      </c>
      <c r="N51" s="24">
        <f t="shared" si="28"/>
        <v>-25.72944297</v>
      </c>
      <c r="O51" s="37">
        <f t="shared" si="29"/>
        <v>-35.12145749</v>
      </c>
      <c r="P51" s="17" t="s">
        <v>34</v>
      </c>
      <c r="Q51" s="24">
        <f t="shared" si="30"/>
        <v>17.64972777</v>
      </c>
      <c r="R51" s="24">
        <f t="shared" si="31"/>
        <v>-20.7780725</v>
      </c>
      <c r="S51" s="24">
        <f t="shared" si="32"/>
        <v>-38.42780027</v>
      </c>
      <c r="T51" s="28" t="s">
        <v>6</v>
      </c>
    </row>
    <row r="52">
      <c r="A52" s="4" t="s">
        <v>66</v>
      </c>
      <c r="B52" s="4" t="s">
        <v>17</v>
      </c>
      <c r="C52" s="4" t="s">
        <v>53</v>
      </c>
      <c r="D52" s="24">
        <f>'Caregiver and Veteran data (dat'!I13</f>
        <v>22.4137931</v>
      </c>
      <c r="E52" s="24">
        <f>'Caregiver and Veteran data (dat'!L13</f>
        <v>22.4137931</v>
      </c>
      <c r="F52" s="24">
        <f>'Caregiver and Veteran data (dat'!J13</f>
        <v>44.82758621</v>
      </c>
      <c r="G52" s="24">
        <f>'Caregiver and Veteran data (dat'!I27</f>
        <v>57.89473684</v>
      </c>
      <c r="H52" s="24">
        <f>'Caregiver and Veteran data (dat'!L27</f>
        <v>13.15789474</v>
      </c>
      <c r="I52" s="24">
        <f>'Caregiver and Veteran data (dat'!J27</f>
        <v>71.05263158</v>
      </c>
      <c r="J52" s="24">
        <f>'Caregiver and Veteran data (dat'!I40</f>
        <v>24.35897436</v>
      </c>
      <c r="K52" s="24">
        <f>'Caregiver and Veteran data (dat'!L40</f>
        <v>30.76923077</v>
      </c>
      <c r="L52" s="24">
        <f>'Caregiver and Veteran data (dat'!J40</f>
        <v>55.12820513</v>
      </c>
      <c r="M52" s="24">
        <f t="shared" si="27"/>
        <v>26.22504537</v>
      </c>
      <c r="N52" s="24">
        <f t="shared" si="28"/>
        <v>10.30061892</v>
      </c>
      <c r="O52" s="37">
        <f t="shared" si="29"/>
        <v>-15.92442645</v>
      </c>
      <c r="P52" s="17" t="s">
        <v>34</v>
      </c>
      <c r="Q52" s="24">
        <f t="shared" si="30"/>
        <v>35.48094374</v>
      </c>
      <c r="R52" s="24">
        <f t="shared" si="31"/>
        <v>1.945181256</v>
      </c>
      <c r="S52" s="24">
        <f t="shared" si="32"/>
        <v>-33.53576248</v>
      </c>
      <c r="T52" s="28" t="s">
        <v>6</v>
      </c>
    </row>
    <row r="53">
      <c r="C53" s="21" t="s">
        <v>43</v>
      </c>
      <c r="D53" s="22">
        <f>AVERAGE(D45:D52)</f>
        <v>46.55172414</v>
      </c>
      <c r="E53" s="23"/>
      <c r="F53" s="23">
        <f>AVERAGE(F45:F52)</f>
        <v>69.39655172</v>
      </c>
      <c r="G53" s="22">
        <f>AVERAGE(G42:G52)</f>
        <v>54.93421053</v>
      </c>
      <c r="H53" s="23"/>
      <c r="I53" s="23">
        <f t="shared" ref="I53:J53" si="33">AVERAGE(I42:I52)</f>
        <v>66.94078947</v>
      </c>
      <c r="J53" s="22">
        <f t="shared" si="33"/>
        <v>41.34615385</v>
      </c>
      <c r="K53" s="23"/>
      <c r="L53" s="23">
        <f>AVERAGE(L42:L52)</f>
        <v>63.30128205</v>
      </c>
    </row>
    <row r="54">
      <c r="C54" s="9" t="s">
        <v>44</v>
      </c>
      <c r="D54" s="24">
        <f>STDEV(D45:D52)</f>
        <v>16.33062508</v>
      </c>
      <c r="E54" s="24"/>
      <c r="F54" s="24">
        <f t="shared" ref="F54:G54" si="34">STDEV(F45:F52)</f>
        <v>14.15024095</v>
      </c>
      <c r="G54" s="24">
        <f t="shared" si="34"/>
        <v>27.6963973</v>
      </c>
      <c r="H54" s="24"/>
      <c r="I54" s="24">
        <f t="shared" ref="I54:J54" si="35">STDEV(I45:I52)</f>
        <v>26.7209182</v>
      </c>
      <c r="J54" s="24">
        <f t="shared" si="35"/>
        <v>17.25163898</v>
      </c>
      <c r="K54" s="24"/>
      <c r="L54" s="24">
        <f>STDEV(L45:L52)</f>
        <v>13.30472946</v>
      </c>
    </row>
    <row r="57">
      <c r="C57" s="9" t="s">
        <v>67</v>
      </c>
    </row>
    <row r="58">
      <c r="C58" s="4" t="s">
        <v>68</v>
      </c>
    </row>
    <row r="59">
      <c r="C59" s="4" t="s">
        <v>69</v>
      </c>
    </row>
    <row r="60">
      <c r="C60" s="4" t="s">
        <v>70</v>
      </c>
    </row>
  </sheetData>
  <mergeCells count="21">
    <mergeCell ref="M2:T2"/>
    <mergeCell ref="D3:L3"/>
    <mergeCell ref="M3:P3"/>
    <mergeCell ref="Q3:T3"/>
    <mergeCell ref="D4:F4"/>
    <mergeCell ref="G4:I4"/>
    <mergeCell ref="J4:L4"/>
    <mergeCell ref="M41:T41"/>
    <mergeCell ref="D42:L42"/>
    <mergeCell ref="M42:P42"/>
    <mergeCell ref="Q42:T42"/>
    <mergeCell ref="D43:F43"/>
    <mergeCell ref="G43:I43"/>
    <mergeCell ref="J43:L43"/>
    <mergeCell ref="M21:T21"/>
    <mergeCell ref="D22:L22"/>
    <mergeCell ref="M22:P22"/>
    <mergeCell ref="Q22:T22"/>
    <mergeCell ref="D23:F23"/>
    <mergeCell ref="G23:I23"/>
    <mergeCell ref="J23:L23"/>
  </mergeCells>
  <conditionalFormatting sqref="M6:M16 M25:M36 M45:M52">
    <cfRule type="cellIs" dxfId="0" priority="1" operator="greaterThan">
      <formula>10</formula>
    </cfRule>
  </conditionalFormatting>
  <conditionalFormatting sqref="M6:M16 M25:M36 M45:M52">
    <cfRule type="cellIs" dxfId="1" priority="2" operator="lessThanOrEqual">
      <formula>-10</formula>
    </cfRule>
  </conditionalFormatting>
  <conditionalFormatting sqref="N6:N16 N25:N35 N45:N52">
    <cfRule type="cellIs" dxfId="2" priority="3" operator="greaterThan">
      <formula>10</formula>
    </cfRule>
  </conditionalFormatting>
  <conditionalFormatting sqref="N6:N16 N25:N35 N45:N52">
    <cfRule type="cellIs" dxfId="1" priority="4" operator="lessThan">
      <formula>-10</formula>
    </cfRule>
  </conditionalFormatting>
  <conditionalFormatting sqref="O6:O16 O25:O35 O45:O52">
    <cfRule type="cellIs" dxfId="2" priority="5" operator="greaterThanOrEqual">
      <formula>10</formula>
    </cfRule>
  </conditionalFormatting>
  <conditionalFormatting sqref="O6:O16 O25:O35 O45:O52">
    <cfRule type="cellIs" dxfId="0" priority="6" operator="lessThan">
      <formula>-10</formula>
    </cfRule>
  </conditionalFormatting>
  <conditionalFormatting sqref="P6:Q16 Q25:R36 Q45:R52">
    <cfRule type="cellIs" dxfId="1" priority="7" operator="lessThanOrEqual">
      <formula>-10</formula>
    </cfRule>
  </conditionalFormatting>
  <conditionalFormatting sqref="P6:Q16 Q25:R36 Q45:R52">
    <cfRule type="cellIs" dxfId="0" priority="8" operator="greaterThanOrEqual">
      <formula>10</formula>
    </cfRule>
  </conditionalFormatting>
  <conditionalFormatting sqref="R6:R16">
    <cfRule type="cellIs" dxfId="1" priority="9" operator="lessThanOrEqual">
      <formula>-10</formula>
    </cfRule>
  </conditionalFormatting>
  <conditionalFormatting sqref="R6:R16">
    <cfRule type="cellIs" dxfId="2" priority="10" operator="greaterThanOrEqual">
      <formula>10</formula>
    </cfRule>
  </conditionalFormatting>
  <conditionalFormatting sqref="S6:S16 S25:S36 S45:S52">
    <cfRule type="cellIs" dxfId="2" priority="11" operator="greaterThanOrEqual">
      <formula>10</formula>
    </cfRule>
  </conditionalFormatting>
  <conditionalFormatting sqref="S6:S16 S25:S36 S45:S52">
    <cfRule type="cellIs" dxfId="0" priority="12" operator="lessThanOrEqual">
      <formula>-10</formula>
    </cfRule>
  </conditionalFormatting>
  <conditionalFormatting sqref="P6:P16">
    <cfRule type="cellIs" dxfId="2" priority="13" operator="equal">
      <formula>"H1"</formula>
    </cfRule>
  </conditionalFormatting>
  <conditionalFormatting sqref="P6:P16">
    <cfRule type="cellIs" dxfId="3" priority="14" operator="equal">
      <formula>"H0"</formula>
    </cfRule>
  </conditionalFormatting>
  <conditionalFormatting sqref="T6:T16">
    <cfRule type="cellIs" dxfId="2" priority="15" operator="equal">
      <formula>"H1"</formula>
    </cfRule>
  </conditionalFormatting>
  <conditionalFormatting sqref="T6:T16">
    <cfRule type="cellIs" dxfId="0" priority="16" operator="equal">
      <formula>"H0"</formula>
    </cfRule>
  </conditionalFormatting>
  <conditionalFormatting sqref="D6:L16">
    <cfRule type="cellIs" dxfId="4" priority="17" operator="greaterThanOrEqual">
      <formula>75</formula>
    </cfRule>
  </conditionalFormatting>
  <conditionalFormatting sqref="D25:L35">
    <cfRule type="cellIs" dxfId="4" priority="18" operator="greaterThanOrEqual">
      <formula>75</formula>
    </cfRule>
  </conditionalFormatting>
  <conditionalFormatting sqref="D45:L52">
    <cfRule type="cellIs" dxfId="4" priority="19" operator="greaterThanOrEqual">
      <formula>75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.75"/>
    <col customWidth="1" min="3" max="3" width="18.0"/>
    <col customWidth="1" min="4" max="4" width="9.5"/>
    <col customWidth="1" min="5" max="5" width="8.88"/>
    <col customWidth="1" min="6" max="6" width="8.25"/>
    <col customWidth="1" min="7" max="7" width="8.63"/>
    <col customWidth="1" min="8" max="8" width="9.13"/>
    <col customWidth="1" min="9" max="11" width="8.38"/>
    <col customWidth="1" min="12" max="12" width="7.63"/>
  </cols>
  <sheetData>
    <row r="1">
      <c r="A1" s="1" t="s">
        <v>71</v>
      </c>
      <c r="C1" s="1"/>
      <c r="M1" s="2" t="s">
        <v>1</v>
      </c>
    </row>
    <row r="2">
      <c r="B2" s="3"/>
      <c r="C2" s="3"/>
      <c r="D2" s="3" t="s">
        <v>2</v>
      </c>
      <c r="M2" s="2" t="s">
        <v>3</v>
      </c>
      <c r="Q2" s="2" t="s">
        <v>4</v>
      </c>
    </row>
    <row r="3">
      <c r="A3" s="4"/>
      <c r="B3" s="5"/>
      <c r="C3" s="5"/>
      <c r="D3" s="6" t="s">
        <v>5</v>
      </c>
      <c r="G3" s="7" t="s">
        <v>6</v>
      </c>
      <c r="J3" s="8" t="s">
        <v>7</v>
      </c>
      <c r="M3" s="5"/>
      <c r="N3" s="5"/>
      <c r="O3" s="5"/>
      <c r="P3" s="5"/>
      <c r="Q3" s="5"/>
      <c r="R3" s="5"/>
      <c r="S3" s="5"/>
      <c r="T3" s="9"/>
    </row>
    <row r="4">
      <c r="A4" s="4"/>
      <c r="B4" s="5"/>
      <c r="C4" s="5"/>
      <c r="D4" s="10" t="s">
        <v>8</v>
      </c>
      <c r="E4" s="10" t="s">
        <v>9</v>
      </c>
      <c r="F4" s="10" t="s">
        <v>10</v>
      </c>
      <c r="G4" s="11" t="s">
        <v>4</v>
      </c>
      <c r="H4" s="11" t="s">
        <v>11</v>
      </c>
      <c r="I4" s="11" t="s">
        <v>3</v>
      </c>
      <c r="J4" s="12" t="s">
        <v>4</v>
      </c>
      <c r="K4" s="12" t="s">
        <v>11</v>
      </c>
      <c r="L4" s="12" t="s">
        <v>3</v>
      </c>
      <c r="M4" s="5" t="s">
        <v>12</v>
      </c>
      <c r="N4" s="5" t="s">
        <v>13</v>
      </c>
      <c r="O4" s="13" t="s">
        <v>14</v>
      </c>
      <c r="P4" s="14" t="s">
        <v>15</v>
      </c>
      <c r="Q4" s="5" t="s">
        <v>12</v>
      </c>
      <c r="R4" s="5" t="s">
        <v>13</v>
      </c>
      <c r="S4" s="5" t="s">
        <v>14</v>
      </c>
      <c r="T4" s="9" t="s">
        <v>15</v>
      </c>
    </row>
    <row r="5">
      <c r="A5" s="4" t="s">
        <v>16</v>
      </c>
      <c r="B5" s="4" t="s">
        <v>17</v>
      </c>
      <c r="C5" s="29" t="s">
        <v>18</v>
      </c>
      <c r="D5" s="24">
        <f>100*('Veteran Baseline (data)'!C80/'Veteran Baseline (data)'!B90)</f>
        <v>62.5</v>
      </c>
      <c r="E5" s="24">
        <f>100*('Veteran Baseline (data)'!C81/'Veteran Baseline (data)'!B90)</f>
        <v>29.16666667</v>
      </c>
      <c r="F5" s="38">
        <f t="shared" ref="F5:F15" si="1">SUM(D5:E5)</f>
        <v>91.66666667</v>
      </c>
      <c r="G5" s="24">
        <f>100*('Veteran H0 (data)'!C84/'Veteran H0 (data)'!$B$94)</f>
        <v>3.703703704</v>
      </c>
      <c r="H5" s="24">
        <f>100*('Veteran H0 (data)'!C85/'Veteran H0 (data)'!B94)</f>
        <v>14.81481481</v>
      </c>
      <c r="I5" s="38">
        <f t="shared" ref="I5:I15" si="2">SUM(G5:H5)</f>
        <v>18.51851852</v>
      </c>
      <c r="J5" s="24">
        <f>100*('Veteran H1 (data)'!C84/'Veteran H1 (data)'!B94)</f>
        <v>54.16666667</v>
      </c>
      <c r="K5" s="24">
        <f>100*('Veteran H1 (data)'!C85/'Veteran H1 (data)'!B94)</f>
        <v>33.33333333</v>
      </c>
      <c r="L5" s="24">
        <f t="shared" ref="L5:L15" si="3">SUM(J5:K5)</f>
        <v>87.5</v>
      </c>
      <c r="M5" s="39">
        <f t="shared" ref="M5:M15" si="4">I5-F5</f>
        <v>-73.14814815</v>
      </c>
      <c r="N5" s="24">
        <f t="shared" ref="N5:N15" si="5">L5-F5</f>
        <v>-4.166666667</v>
      </c>
      <c r="O5" s="37">
        <f t="shared" ref="O5:O15" si="6">L5-I5</f>
        <v>68.98148148</v>
      </c>
      <c r="P5" s="17" t="s">
        <v>19</v>
      </c>
      <c r="Q5" s="24">
        <f t="shared" ref="Q5:Q15" si="7">G5-D5</f>
        <v>-58.7962963</v>
      </c>
      <c r="R5" s="24">
        <f t="shared" ref="R5:R15" si="8">J5-D5</f>
        <v>-8.333333333</v>
      </c>
      <c r="S5" s="24">
        <f t="shared" ref="S5:S15" si="9">J5-G5</f>
        <v>50.46296296</v>
      </c>
      <c r="T5" s="4" t="s">
        <v>19</v>
      </c>
    </row>
    <row r="6">
      <c r="A6" s="4" t="s">
        <v>20</v>
      </c>
      <c r="B6" s="4" t="s">
        <v>17</v>
      </c>
      <c r="C6" s="29" t="s">
        <v>21</v>
      </c>
      <c r="D6" s="24">
        <f>100*('Veteran Baseline (data)'!E80/'Veteran Baseline (data)'!B90)</f>
        <v>66.66666667</v>
      </c>
      <c r="E6" s="24">
        <f>100*('Veteran Baseline (data)'!E81/'Veteran Baseline (data)'!B90)</f>
        <v>12.5</v>
      </c>
      <c r="F6" s="38">
        <f t="shared" si="1"/>
        <v>79.16666667</v>
      </c>
      <c r="G6" s="24">
        <f>100*('Veteran H0 (data)'!E84/'Veteran H0 (data)'!B94)</f>
        <v>14.81481481</v>
      </c>
      <c r="H6" s="24">
        <f>100*('Veteran H0 (data)'!E85/'Veteran H0 (data)'!B94)</f>
        <v>14.81481481</v>
      </c>
      <c r="I6" s="38">
        <f t="shared" si="2"/>
        <v>29.62962963</v>
      </c>
      <c r="J6" s="24">
        <f>100*('Veteran H1 (data)'!E84/'Veteran H1 (data)'!B94)</f>
        <v>54.16666667</v>
      </c>
      <c r="K6" s="24">
        <f>100*('Veteran H1 (data)'!E85/'Veteran H1 (data)'!B94)</f>
        <v>16.66666667</v>
      </c>
      <c r="L6" s="24">
        <f t="shared" si="3"/>
        <v>70.83333333</v>
      </c>
      <c r="M6" s="39">
        <f t="shared" si="4"/>
        <v>-49.53703704</v>
      </c>
      <c r="N6" s="24">
        <f t="shared" si="5"/>
        <v>-8.333333333</v>
      </c>
      <c r="O6" s="37">
        <f t="shared" si="6"/>
        <v>41.2037037</v>
      </c>
      <c r="P6" s="17" t="s">
        <v>19</v>
      </c>
      <c r="Q6" s="24">
        <f t="shared" si="7"/>
        <v>-51.85185185</v>
      </c>
      <c r="R6" s="24">
        <f t="shared" si="8"/>
        <v>-12.5</v>
      </c>
      <c r="S6" s="24">
        <f t="shared" si="9"/>
        <v>39.35185185</v>
      </c>
      <c r="T6" s="4" t="s">
        <v>5</v>
      </c>
    </row>
    <row r="7">
      <c r="A7" s="4" t="s">
        <v>22</v>
      </c>
      <c r="B7" s="4" t="s">
        <v>17</v>
      </c>
      <c r="C7" s="29" t="s">
        <v>23</v>
      </c>
      <c r="D7" s="24">
        <f>100*('Veteran Baseline (data)'!G80/'Veteran Baseline (data)'!B90)</f>
        <v>45.83333333</v>
      </c>
      <c r="E7" s="24">
        <f>100*('Veteran Baseline (data)'!G81/'Veteran Baseline (data)'!B90)</f>
        <v>29.16666667</v>
      </c>
      <c r="F7" s="38">
        <f t="shared" si="1"/>
        <v>75</v>
      </c>
      <c r="G7" s="24">
        <f>100*('Veteran H0 (data)'!G84/'Veteran H0 (data)'!B94)</f>
        <v>33.33333333</v>
      </c>
      <c r="H7" s="24">
        <f>100*('Veteran H0 (data)'!G85/'Veteran H0 (data)'!B94)</f>
        <v>25.92592593</v>
      </c>
      <c r="I7" s="38">
        <f t="shared" si="2"/>
        <v>59.25925926</v>
      </c>
      <c r="J7" s="24">
        <f>100*('Veteran H1 (data)'!G84/'Veteran H1 (data)'!B94)</f>
        <v>45.83333333</v>
      </c>
      <c r="K7" s="24">
        <f>100*('Veteran H1 (data)'!G85/'Veteran H1 (data)'!B94)</f>
        <v>25</v>
      </c>
      <c r="L7" s="24">
        <f t="shared" si="3"/>
        <v>70.83333333</v>
      </c>
      <c r="M7" s="39">
        <f t="shared" si="4"/>
        <v>-15.74074074</v>
      </c>
      <c r="N7" s="24">
        <f t="shared" si="5"/>
        <v>-4.166666667</v>
      </c>
      <c r="O7" s="37">
        <f t="shared" si="6"/>
        <v>11.57407407</v>
      </c>
      <c r="P7" s="17" t="s">
        <v>72</v>
      </c>
      <c r="Q7" s="24">
        <f t="shared" si="7"/>
        <v>-12.5</v>
      </c>
      <c r="R7" s="24">
        <f t="shared" si="8"/>
        <v>0</v>
      </c>
      <c r="S7" s="24">
        <f t="shared" si="9"/>
        <v>12.5</v>
      </c>
      <c r="T7" s="4" t="s">
        <v>19</v>
      </c>
    </row>
    <row r="8">
      <c r="A8" s="4" t="s">
        <v>25</v>
      </c>
      <c r="B8" s="4" t="s">
        <v>17</v>
      </c>
      <c r="C8" s="29" t="s">
        <v>26</v>
      </c>
      <c r="D8" s="24">
        <f>100*('Veteran Baseline (data)'!I80/'Veteran Baseline (data)'!B90)</f>
        <v>16.66666667</v>
      </c>
      <c r="E8" s="24">
        <f>100*('Veteran Baseline (data)'!I81/'Veteran Baseline (data)'!B90)</f>
        <v>25</v>
      </c>
      <c r="F8" s="38">
        <f t="shared" si="1"/>
        <v>41.66666667</v>
      </c>
      <c r="G8" s="24">
        <f>100*('Veteran H0 (data)'!I84/'Veteran H0 (data)'!B94)</f>
        <v>55.55555556</v>
      </c>
      <c r="H8" s="24">
        <f>100*('Veteran H0 (data)'!I85/'Veteran H0 (data)'!B94)</f>
        <v>11.11111111</v>
      </c>
      <c r="I8" s="38">
        <f t="shared" si="2"/>
        <v>66.66666667</v>
      </c>
      <c r="J8" s="24">
        <f>100*('Veteran H1 (data)'!I84/'Veteran H1 (data)'!B94)</f>
        <v>33.33333333</v>
      </c>
      <c r="K8" s="24">
        <f>100*('Veteran H1 (data)'!I85/'Veteran H1 (data)'!B94)</f>
        <v>45.83333333</v>
      </c>
      <c r="L8" s="24">
        <f t="shared" si="3"/>
        <v>79.16666667</v>
      </c>
      <c r="M8" s="24">
        <f t="shared" si="4"/>
        <v>25</v>
      </c>
      <c r="N8" s="24">
        <f t="shared" si="5"/>
        <v>37.5</v>
      </c>
      <c r="O8" s="37">
        <f t="shared" si="6"/>
        <v>12.5</v>
      </c>
      <c r="P8" s="17" t="s">
        <v>7</v>
      </c>
      <c r="Q8" s="24">
        <f t="shared" si="7"/>
        <v>38.88888889</v>
      </c>
      <c r="R8" s="24">
        <f t="shared" si="8"/>
        <v>16.66666667</v>
      </c>
      <c r="S8" s="24">
        <f t="shared" si="9"/>
        <v>-22.22222222</v>
      </c>
      <c r="T8" s="4" t="s">
        <v>6</v>
      </c>
    </row>
    <row r="9">
      <c r="A9" s="4" t="s">
        <v>27</v>
      </c>
      <c r="B9" s="4" t="s">
        <v>17</v>
      </c>
      <c r="C9" s="29" t="s">
        <v>28</v>
      </c>
      <c r="D9" s="24">
        <f>100*('Veteran Baseline (data)'!K80/'Veteran Baseline (data)'!B90)</f>
        <v>50</v>
      </c>
      <c r="E9" s="24">
        <f>100*('Veteran Baseline (data)'!K81/'Veteran Baseline (data)'!B90)</f>
        <v>33.33333333</v>
      </c>
      <c r="F9" s="38">
        <f t="shared" si="1"/>
        <v>83.33333333</v>
      </c>
      <c r="G9" s="24">
        <f>100*('Veteran H0 (data)'!K84/'Veteran H0 (data)'!B94)</f>
        <v>33.33333333</v>
      </c>
      <c r="H9" s="24">
        <f>100*('Veteran H0 (data)'!K85/'Veteran H0 (data)'!B94)</f>
        <v>11.11111111</v>
      </c>
      <c r="I9" s="38">
        <f t="shared" si="2"/>
        <v>44.44444444</v>
      </c>
      <c r="J9" s="24">
        <f>100*('Veteran H1 (data)'!K84/'Veteran H1 (data)'!B94)</f>
        <v>45.83333333</v>
      </c>
      <c r="K9" s="24">
        <f>100*('Veteran H1 (data)'!K85/'Veteran H1 (data)'!B94)</f>
        <v>16.66666667</v>
      </c>
      <c r="L9" s="24">
        <f t="shared" si="3"/>
        <v>62.5</v>
      </c>
      <c r="M9" s="24">
        <f t="shared" si="4"/>
        <v>-38.88888889</v>
      </c>
      <c r="N9" s="24">
        <f t="shared" si="5"/>
        <v>-20.83333333</v>
      </c>
      <c r="O9" s="37">
        <f t="shared" si="6"/>
        <v>18.05555556</v>
      </c>
      <c r="P9" s="17" t="s">
        <v>5</v>
      </c>
      <c r="Q9" s="24">
        <f t="shared" si="7"/>
        <v>-16.66666667</v>
      </c>
      <c r="R9" s="24">
        <f t="shared" si="8"/>
        <v>-4.166666667</v>
      </c>
      <c r="S9" s="24">
        <f t="shared" si="9"/>
        <v>12.5</v>
      </c>
    </row>
    <row r="10">
      <c r="A10" s="4" t="s">
        <v>29</v>
      </c>
      <c r="B10" s="4" t="s">
        <v>17</v>
      </c>
      <c r="C10" s="29" t="s">
        <v>30</v>
      </c>
      <c r="D10" s="24">
        <f>100*('Veteran Baseline (data)'!W80/'Veteran Baseline (data)'!B90)</f>
        <v>20.83333333</v>
      </c>
      <c r="E10" s="24">
        <f>100*('Veteran Baseline (data)'!W81/'Veteran Baseline (data)'!B90)</f>
        <v>37.5</v>
      </c>
      <c r="F10" s="38">
        <f t="shared" si="1"/>
        <v>58.33333333</v>
      </c>
      <c r="G10" s="24">
        <f>100*('Veteran H0 (data)'!W84/'Veteran H0 (data)'!B94)</f>
        <v>85.18518519</v>
      </c>
      <c r="H10" s="24">
        <f>100*('Veteran H0 (data)'!W85/'Veteran H0 (data)'!B94)</f>
        <v>7.407407407</v>
      </c>
      <c r="I10" s="38">
        <f t="shared" si="2"/>
        <v>92.59259259</v>
      </c>
      <c r="J10" s="24">
        <f>100*('Veteran H1 (data)'!W84/'Veteran H1 (data)'!B94)</f>
        <v>25</v>
      </c>
      <c r="K10" s="24">
        <f>100*('Veteran H1 (data)'!W85/'Veteran H1 (data)'!B94)</f>
        <v>29.16666667</v>
      </c>
      <c r="L10" s="24">
        <f t="shared" si="3"/>
        <v>54.16666667</v>
      </c>
      <c r="M10" s="24">
        <f t="shared" si="4"/>
        <v>34.25925926</v>
      </c>
      <c r="N10" s="24">
        <f t="shared" si="5"/>
        <v>-4.166666667</v>
      </c>
      <c r="O10" s="37">
        <f t="shared" si="6"/>
        <v>-38.42592593</v>
      </c>
      <c r="P10" s="17" t="s">
        <v>6</v>
      </c>
      <c r="Q10" s="24">
        <f t="shared" si="7"/>
        <v>64.35185185</v>
      </c>
      <c r="R10" s="24">
        <f t="shared" si="8"/>
        <v>4.166666667</v>
      </c>
      <c r="S10" s="24">
        <f t="shared" si="9"/>
        <v>-60.18518519</v>
      </c>
      <c r="T10" s="4" t="s">
        <v>6</v>
      </c>
    </row>
    <row r="11">
      <c r="A11" s="4" t="s">
        <v>31</v>
      </c>
      <c r="B11" s="4" t="s">
        <v>32</v>
      </c>
      <c r="C11" s="29" t="s">
        <v>33</v>
      </c>
      <c r="D11" s="24">
        <f>100*('Veteran Baseline (data)'!O80/'Veteran Baseline (data)'!B90)</f>
        <v>79.16666667</v>
      </c>
      <c r="E11" s="24">
        <f>100*('Veteran Baseline (data)'!O81/'Veteran Baseline (data)'!B90)</f>
        <v>16.66666667</v>
      </c>
      <c r="F11" s="38">
        <f t="shared" si="1"/>
        <v>95.83333333</v>
      </c>
      <c r="G11" s="24">
        <f>100*('Veteran H0 (data)'!O84/'Veteran H0 (data)'!B94)</f>
        <v>77.77777778</v>
      </c>
      <c r="H11" s="24">
        <f>100*('Veteran H0 (data)'!O85/'Veteran H0 (data)'!B94)</f>
        <v>7.407407407</v>
      </c>
      <c r="I11" s="38">
        <f t="shared" si="2"/>
        <v>85.18518519</v>
      </c>
      <c r="J11" s="24">
        <f>100*('Veteran H1 (data)'!O84/'Veteran H1 (data)'!B94)</f>
        <v>62.5</v>
      </c>
      <c r="K11" s="24">
        <f>100*('Veteran H1 (data)'!O85/'Veteran H1 (data)'!B94)</f>
        <v>0</v>
      </c>
      <c r="L11" s="24">
        <f t="shared" si="3"/>
        <v>62.5</v>
      </c>
      <c r="M11" s="24">
        <f t="shared" si="4"/>
        <v>-10.64814815</v>
      </c>
      <c r="N11" s="24">
        <f t="shared" si="5"/>
        <v>-33.33333333</v>
      </c>
      <c r="O11" s="37">
        <f t="shared" si="6"/>
        <v>-22.68518519</v>
      </c>
      <c r="P11" s="17" t="s">
        <v>5</v>
      </c>
      <c r="Q11" s="24">
        <f t="shared" si="7"/>
        <v>-1.388888889</v>
      </c>
      <c r="R11" s="24">
        <f t="shared" si="8"/>
        <v>-16.66666667</v>
      </c>
      <c r="S11" s="24">
        <f t="shared" si="9"/>
        <v>-15.27777778</v>
      </c>
      <c r="T11" s="4" t="s">
        <v>73</v>
      </c>
    </row>
    <row r="12">
      <c r="A12" s="4" t="s">
        <v>35</v>
      </c>
      <c r="B12" s="4" t="s">
        <v>32</v>
      </c>
      <c r="C12" s="29" t="s">
        <v>36</v>
      </c>
      <c r="D12" s="24">
        <f>100*('Veteran Baseline (data)'!Q80/'Veteran Baseline (data)'!B90)</f>
        <v>62.5</v>
      </c>
      <c r="E12" s="24">
        <f>100*('Veteran Baseline (data)'!Q81/'Veteran Baseline (data)'!B90)</f>
        <v>25</v>
      </c>
      <c r="F12" s="38">
        <f t="shared" si="1"/>
        <v>87.5</v>
      </c>
      <c r="G12" s="24">
        <f>100*('Veteran H0 (data)'!Q84/'Veteran H0 (data)'!B94)</f>
        <v>81.48148148</v>
      </c>
      <c r="H12" s="24">
        <f> 100*('Veteran H0 (data)'!Q85/'Veteran H0 (data)'!B94)</f>
        <v>18.51851852</v>
      </c>
      <c r="I12" s="38">
        <f t="shared" si="2"/>
        <v>100</v>
      </c>
      <c r="J12" s="24">
        <f>100*('Veteran H1 (data)'!Q84/'Veteran H1 (data)'!B94)</f>
        <v>54.16666667</v>
      </c>
      <c r="K12" s="24">
        <f>100*('Veteran H1 (data)'!Q85/'Veteran H1 (data)'!B95)</f>
        <v>14.81481481</v>
      </c>
      <c r="L12" s="24">
        <f t="shared" si="3"/>
        <v>68.98148148</v>
      </c>
      <c r="M12" s="24">
        <f t="shared" si="4"/>
        <v>12.5</v>
      </c>
      <c r="N12" s="24">
        <f t="shared" si="5"/>
        <v>-18.51851852</v>
      </c>
      <c r="O12" s="37">
        <f t="shared" si="6"/>
        <v>-31.01851852</v>
      </c>
      <c r="P12" s="17" t="s">
        <v>6</v>
      </c>
      <c r="Q12" s="24">
        <f t="shared" si="7"/>
        <v>18.98148148</v>
      </c>
      <c r="R12" s="24">
        <f t="shared" si="8"/>
        <v>-8.333333333</v>
      </c>
      <c r="S12" s="24">
        <f t="shared" si="9"/>
        <v>-27.31481481</v>
      </c>
      <c r="T12" s="4" t="s">
        <v>6</v>
      </c>
    </row>
    <row r="13">
      <c r="A13" s="4" t="s">
        <v>37</v>
      </c>
      <c r="B13" s="4" t="s">
        <v>32</v>
      </c>
      <c r="C13" s="29" t="s">
        <v>38</v>
      </c>
      <c r="D13" s="24">
        <f>100*('Veteran Baseline (data)'!S80/'Veteran Baseline (data)'!B90)</f>
        <v>79.16666667</v>
      </c>
      <c r="E13" s="24">
        <f>100*('Veteran Baseline (data)'!S81/'Veteran Baseline (data)'!B90)</f>
        <v>12.5</v>
      </c>
      <c r="F13" s="38">
        <f t="shared" si="1"/>
        <v>91.66666667</v>
      </c>
      <c r="G13" s="24">
        <f>100*('Veteran H0 (data)'!S84/'Veteran H0 (data)'!B94)</f>
        <v>81.48148148</v>
      </c>
      <c r="H13" s="24">
        <f>100*('Veteran H0 (data)'!S85/'Veteran H0 (data)'!B94)</f>
        <v>3.703703704</v>
      </c>
      <c r="I13" s="38">
        <f t="shared" si="2"/>
        <v>85.18518519</v>
      </c>
      <c r="J13" s="24">
        <f>100*('Veteran H1 (data)'!S84/'Veteran H1 (data)'!B94)</f>
        <v>75</v>
      </c>
      <c r="K13" s="24">
        <f>100*('Veteran H1 (data)'!S85/'Veteran H1 (data)'!B94)</f>
        <v>4.166666667</v>
      </c>
      <c r="L13" s="24">
        <f t="shared" si="3"/>
        <v>79.16666667</v>
      </c>
      <c r="M13" s="24">
        <f t="shared" si="4"/>
        <v>-6.481481481</v>
      </c>
      <c r="N13" s="24">
        <f t="shared" si="5"/>
        <v>-12.5</v>
      </c>
      <c r="O13" s="37">
        <f t="shared" si="6"/>
        <v>-6.018518519</v>
      </c>
      <c r="P13" s="17" t="s">
        <v>73</v>
      </c>
      <c r="Q13" s="24">
        <f t="shared" si="7"/>
        <v>2.314814815</v>
      </c>
      <c r="R13" s="24">
        <f t="shared" si="8"/>
        <v>-4.166666667</v>
      </c>
      <c r="S13" s="24">
        <f t="shared" si="9"/>
        <v>-6.481481481</v>
      </c>
      <c r="T13" s="4" t="s">
        <v>74</v>
      </c>
    </row>
    <row r="14">
      <c r="A14" s="4" t="s">
        <v>39</v>
      </c>
      <c r="B14" s="4" t="s">
        <v>32</v>
      </c>
      <c r="C14" s="29" t="s">
        <v>40</v>
      </c>
      <c r="D14" s="24">
        <f>100*('Veteran Baseline (data)'!U80/'Veteran Baseline (data)'!B90)</f>
        <v>41.66666667</v>
      </c>
      <c r="E14" s="24">
        <f>100*('Veteran Baseline (data)'!U81/'Veteran Baseline (data)'!B90)</f>
        <v>29.16666667</v>
      </c>
      <c r="F14" s="38">
        <f t="shared" si="1"/>
        <v>70.83333333</v>
      </c>
      <c r="G14" s="24">
        <f>100*('Veteran H0 (data)'!S84/'Veteran H0 (data)'!B94)</f>
        <v>81.48148148</v>
      </c>
      <c r="H14" s="24">
        <f>100*('Veteran H0 (data)'!U85/'Veteran H0 (data)'!B94)</f>
        <v>0</v>
      </c>
      <c r="I14" s="38">
        <f t="shared" si="2"/>
        <v>81.48148148</v>
      </c>
      <c r="J14" s="24">
        <f>100*('Veteran H1 (data)'!U84/'Veteran H1 (data)'!B94)</f>
        <v>62.5</v>
      </c>
      <c r="K14" s="24">
        <f>100*('Veteran H1 (data)'!U85/'Veteran H1 (data)'!B94)</f>
        <v>16.66666667</v>
      </c>
      <c r="L14" s="24">
        <f t="shared" si="3"/>
        <v>79.16666667</v>
      </c>
      <c r="M14" s="24">
        <f t="shared" si="4"/>
        <v>10.64814815</v>
      </c>
      <c r="N14" s="24">
        <f t="shared" si="5"/>
        <v>8.333333333</v>
      </c>
      <c r="O14" s="37">
        <f t="shared" si="6"/>
        <v>-2.314814815</v>
      </c>
      <c r="P14" s="17" t="s">
        <v>48</v>
      </c>
      <c r="Q14" s="24">
        <f t="shared" si="7"/>
        <v>39.81481481</v>
      </c>
      <c r="R14" s="24">
        <f t="shared" si="8"/>
        <v>20.83333333</v>
      </c>
      <c r="S14" s="24">
        <f t="shared" si="9"/>
        <v>-18.98148148</v>
      </c>
      <c r="T14" s="4" t="s">
        <v>6</v>
      </c>
    </row>
    <row r="15">
      <c r="A15" s="4" t="s">
        <v>41</v>
      </c>
      <c r="B15" s="4" t="s">
        <v>32</v>
      </c>
      <c r="C15" s="29" t="s">
        <v>42</v>
      </c>
      <c r="D15" s="24">
        <f>100*('Veteran Baseline (data)'!Y80/'Veteran Baseline (data)'!B90)</f>
        <v>29.16666667</v>
      </c>
      <c r="E15" s="24">
        <f>100*('Veteran Baseline (data)'!Y81/'Veteran Baseline (data)'!B90)</f>
        <v>37.5</v>
      </c>
      <c r="F15" s="38">
        <f t="shared" si="1"/>
        <v>66.66666667</v>
      </c>
      <c r="G15" s="24">
        <f>100*('Veteran H0 (data)'!Y84/'Veteran H0 (data)'!B94)</f>
        <v>51.85185185</v>
      </c>
      <c r="H15" s="24">
        <f>100*('Veteran H0 (data)'!Y85/'Veteran H0 (data)'!B94)</f>
        <v>33.33333333</v>
      </c>
      <c r="I15" s="38">
        <f t="shared" si="2"/>
        <v>85.18518519</v>
      </c>
      <c r="J15" s="24">
        <f>100*('Veteran H1 (data)'!Y84/'Veteran H1 (data)'!B94)</f>
        <v>20.83333333</v>
      </c>
      <c r="K15" s="24">
        <f>100*('Veteran H1 (data)'!Y85/'Veteran H1 (data)'!B94)</f>
        <v>20.83333333</v>
      </c>
      <c r="L15" s="24">
        <f t="shared" si="3"/>
        <v>41.66666667</v>
      </c>
      <c r="M15" s="24">
        <f t="shared" si="4"/>
        <v>18.51851852</v>
      </c>
      <c r="N15" s="24">
        <f t="shared" si="5"/>
        <v>-25</v>
      </c>
      <c r="O15" s="37">
        <f t="shared" si="6"/>
        <v>-43.51851852</v>
      </c>
      <c r="P15" s="17" t="s">
        <v>6</v>
      </c>
      <c r="Q15" s="24">
        <f t="shared" si="7"/>
        <v>22.68518519</v>
      </c>
      <c r="R15" s="24">
        <f t="shared" si="8"/>
        <v>-8.333333333</v>
      </c>
      <c r="S15" s="24">
        <f t="shared" si="9"/>
        <v>-31.01851852</v>
      </c>
      <c r="T15" s="4" t="s">
        <v>6</v>
      </c>
    </row>
    <row r="16">
      <c r="C16" s="21" t="s">
        <v>43</v>
      </c>
      <c r="D16" s="40">
        <f>AVERAGE(D5:D15)</f>
        <v>50.37878788</v>
      </c>
      <c r="E16" s="23"/>
      <c r="F16" s="23">
        <f t="shared" ref="F16:G16" si="10">AVERAGE(F5:F15)</f>
        <v>76.51515152</v>
      </c>
      <c r="G16" s="40">
        <f t="shared" si="10"/>
        <v>54.54545455</v>
      </c>
      <c r="H16" s="23"/>
      <c r="I16" s="23">
        <f t="shared" ref="I16:J16" si="11">AVERAGE(I5:I15)</f>
        <v>68.01346801</v>
      </c>
      <c r="J16" s="40">
        <f t="shared" si="11"/>
        <v>48.48484848</v>
      </c>
      <c r="K16" s="23"/>
      <c r="L16" s="23">
        <f>AVERAGE(L5:L15)</f>
        <v>68.77104377</v>
      </c>
    </row>
    <row r="17">
      <c r="C17" s="9" t="s">
        <v>44</v>
      </c>
      <c r="D17" s="24">
        <f>STDEV(D5:D15)</f>
        <v>21.84657244</v>
      </c>
      <c r="E17" s="24"/>
      <c r="F17" s="24"/>
      <c r="G17" s="24">
        <f>STDEV(G5:G15)</f>
        <v>29.54111357</v>
      </c>
      <c r="H17" s="24"/>
      <c r="I17" s="24"/>
      <c r="J17" s="24">
        <f>STDEV(J5:J15)</f>
        <v>16.59073613</v>
      </c>
      <c r="K17" s="24"/>
      <c r="L17" s="24"/>
    </row>
    <row r="18">
      <c r="C18" s="29"/>
      <c r="D18" s="24"/>
    </row>
    <row r="19">
      <c r="C19" s="29"/>
      <c r="D19" s="24"/>
    </row>
    <row r="20">
      <c r="C20" s="1" t="s">
        <v>75</v>
      </c>
      <c r="M20" s="2" t="s">
        <v>1</v>
      </c>
    </row>
    <row r="21">
      <c r="B21" s="3"/>
      <c r="C21" s="3"/>
      <c r="D21" s="3" t="s">
        <v>2</v>
      </c>
      <c r="M21" s="2" t="s">
        <v>3</v>
      </c>
      <c r="Q21" s="2" t="s">
        <v>4</v>
      </c>
    </row>
    <row r="22">
      <c r="A22" s="4"/>
      <c r="B22" s="5"/>
      <c r="C22" s="5"/>
      <c r="D22" s="6" t="s">
        <v>5</v>
      </c>
      <c r="G22" s="7" t="s">
        <v>6</v>
      </c>
      <c r="J22" s="8" t="s">
        <v>7</v>
      </c>
      <c r="M22" s="5"/>
      <c r="N22" s="5"/>
      <c r="O22" s="5"/>
      <c r="P22" s="5"/>
      <c r="Q22" s="5"/>
      <c r="R22" s="5"/>
      <c r="S22" s="5"/>
      <c r="T22" s="9"/>
    </row>
    <row r="23">
      <c r="A23" s="4"/>
      <c r="B23" s="5"/>
      <c r="C23" s="5"/>
      <c r="D23" s="10" t="s">
        <v>8</v>
      </c>
      <c r="E23" s="10" t="s">
        <v>9</v>
      </c>
      <c r="F23" s="10" t="s">
        <v>10</v>
      </c>
      <c r="G23" s="11" t="s">
        <v>4</v>
      </c>
      <c r="H23" s="11" t="s">
        <v>11</v>
      </c>
      <c r="I23" s="11" t="s">
        <v>3</v>
      </c>
      <c r="J23" s="12" t="s">
        <v>4</v>
      </c>
      <c r="K23" s="12" t="s">
        <v>11</v>
      </c>
      <c r="L23" s="12" t="s">
        <v>3</v>
      </c>
      <c r="M23" s="5" t="s">
        <v>12</v>
      </c>
      <c r="N23" s="5" t="s">
        <v>13</v>
      </c>
      <c r="O23" s="13" t="s">
        <v>14</v>
      </c>
      <c r="P23" s="14" t="s">
        <v>15</v>
      </c>
      <c r="Q23" s="5" t="s">
        <v>12</v>
      </c>
      <c r="R23" s="5" t="s">
        <v>13</v>
      </c>
      <c r="S23" s="5" t="s">
        <v>14</v>
      </c>
      <c r="T23" s="9" t="s">
        <v>15</v>
      </c>
    </row>
    <row r="24">
      <c r="A24" s="4" t="s">
        <v>16</v>
      </c>
      <c r="B24" s="4" t="s">
        <v>17</v>
      </c>
      <c r="C24" s="29" t="s">
        <v>18</v>
      </c>
      <c r="D24" s="24">
        <f>100*('Veteran Baseline (data)'!C85/'Veteran Baseline (data)'!B91)</f>
        <v>61.9047619</v>
      </c>
      <c r="E24" s="24">
        <f>100*('Veteran Baseline (data)'!C86/'Veteran Baseline (data)'!B91)</f>
        <v>23.80952381</v>
      </c>
      <c r="F24" s="38">
        <f t="shared" ref="F24:F34" si="12">SUM(D24:E24)</f>
        <v>85.71428571</v>
      </c>
      <c r="G24" s="24">
        <f>100*('Veteran H0 (data)'!C89/'Veteran H0 (data)'!B95)</f>
        <v>12.5</v>
      </c>
      <c r="H24" s="24">
        <f>100*('Veteran H0 (data)'!C90/'Veteran H0 (data)'!B95)</f>
        <v>16.66666667</v>
      </c>
      <c r="I24" s="38">
        <f t="shared" ref="I24:I34" si="13">SUM(G24:H24)</f>
        <v>29.16666667</v>
      </c>
      <c r="J24" s="24">
        <f>100*('Veteran H1 (data)'!C89/'Veteran H1 (data)'!B95)</f>
        <v>55.55555556</v>
      </c>
      <c r="K24" s="41">
        <f>100*('Veteran H1 (data)'!C90/'Veteran H1 (data)'!B95)</f>
        <v>18.51851852</v>
      </c>
      <c r="L24" s="24">
        <f t="shared" ref="L24:L34" si="14">SUM(J24:K24)</f>
        <v>74.07407407</v>
      </c>
      <c r="M24" s="24">
        <f t="shared" ref="M24:M34" si="15">I24-F24</f>
        <v>-56.54761905</v>
      </c>
      <c r="N24" s="24">
        <f t="shared" ref="N24:N34" si="16">L24-F24</f>
        <v>-11.64021164</v>
      </c>
      <c r="O24" s="37">
        <f t="shared" ref="O24:O34" si="17">L24-I24</f>
        <v>44.90740741</v>
      </c>
      <c r="P24" s="17" t="s">
        <v>5</v>
      </c>
      <c r="Q24" s="24">
        <f t="shared" ref="Q24:Q34" si="18">G24-D24</f>
        <v>-49.4047619</v>
      </c>
      <c r="R24" s="24">
        <f t="shared" ref="R24:R34" si="19">J24-D24</f>
        <v>-6.349206349</v>
      </c>
      <c r="S24" s="24">
        <f t="shared" ref="S24:S34" si="20">J24-G24</f>
        <v>43.05555556</v>
      </c>
      <c r="T24" s="4" t="s">
        <v>19</v>
      </c>
    </row>
    <row r="25">
      <c r="A25" s="4" t="s">
        <v>20</v>
      </c>
      <c r="B25" s="4" t="s">
        <v>17</v>
      </c>
      <c r="C25" s="29" t="s">
        <v>21</v>
      </c>
      <c r="D25" s="24">
        <f>100*('Veteran Baseline (data)'!E80/'Veteran Baseline (data)'!B91)</f>
        <v>76.19047619</v>
      </c>
      <c r="E25" s="24">
        <f>100*('Veteran Baseline (data)'!E81/'Veteran Baseline (data)'!B91)</f>
        <v>14.28571429</v>
      </c>
      <c r="F25" s="38">
        <f t="shared" si="12"/>
        <v>90.47619048</v>
      </c>
      <c r="G25" s="24">
        <f>100*('Veteran H0 (data)'!E89/'Veteran H0 (data)'!B95)</f>
        <v>16.66666667</v>
      </c>
      <c r="H25" s="24">
        <f>100*('Veteran H0 (data)'!E90/'Veteran H0 (data)'!B95)</f>
        <v>8.333333333</v>
      </c>
      <c r="I25" s="38">
        <f t="shared" si="13"/>
        <v>25</v>
      </c>
      <c r="J25" s="24">
        <f>100*('Veteran H1 (data)'!E89/'Veteran H1 (data)'!B95)</f>
        <v>55.55555556</v>
      </c>
      <c r="K25" s="24">
        <f>100*('Veteran H1 (data)'!E90/'Veteran H1 (data)'!B95)</f>
        <v>25.92592593</v>
      </c>
      <c r="L25" s="24">
        <f t="shared" si="14"/>
        <v>81.48148148</v>
      </c>
      <c r="M25" s="24">
        <f t="shared" si="15"/>
        <v>-65.47619048</v>
      </c>
      <c r="N25" s="24">
        <f t="shared" si="16"/>
        <v>-8.994708995</v>
      </c>
      <c r="O25" s="37">
        <f t="shared" si="17"/>
        <v>56.48148148</v>
      </c>
      <c r="P25" s="17" t="s">
        <v>19</v>
      </c>
      <c r="Q25" s="24">
        <f t="shared" si="18"/>
        <v>-59.52380952</v>
      </c>
      <c r="R25" s="24">
        <f t="shared" si="19"/>
        <v>-20.63492063</v>
      </c>
      <c r="S25" s="24">
        <f t="shared" si="20"/>
        <v>38.88888889</v>
      </c>
      <c r="T25" s="4" t="s">
        <v>5</v>
      </c>
    </row>
    <row r="26">
      <c r="A26" s="4" t="s">
        <v>22</v>
      </c>
      <c r="B26" s="4" t="s">
        <v>17</v>
      </c>
      <c r="C26" s="29" t="s">
        <v>23</v>
      </c>
      <c r="D26" s="24">
        <f>100*('Veteran Baseline (data)'!G85/'Veteran Baseline (data)'!B91)</f>
        <v>38.0952381</v>
      </c>
      <c r="E26" s="24">
        <f>100*('Veteran Baseline (data)'!G86/'Veteran Baseline (data)'!B90)</f>
        <v>20.83333333</v>
      </c>
      <c r="F26" s="38">
        <f t="shared" si="12"/>
        <v>58.92857143</v>
      </c>
      <c r="G26" s="24">
        <f>100*('Veteran H0 (data)'!G89/'Veteran H0 (data)'!B95)</f>
        <v>58.33333333</v>
      </c>
      <c r="H26" s="24">
        <f>100*('Veteran H0 (data)'!G90/'Veteran H0 (data)'!B95)</f>
        <v>16.66666667</v>
      </c>
      <c r="I26" s="38">
        <f t="shared" si="13"/>
        <v>75</v>
      </c>
      <c r="J26" s="24">
        <f>100*('Veteran H1 (data)'!G89/'Veteran H1 (data)'!B95)</f>
        <v>55.55555556</v>
      </c>
      <c r="K26" s="24">
        <f>100*('Veteran H1 (data)'!G90/'Veteran H1 (data)'!B95)</f>
        <v>25.92592593</v>
      </c>
      <c r="L26" s="24">
        <f t="shared" si="14"/>
        <v>81.48148148</v>
      </c>
      <c r="M26" s="24">
        <f t="shared" si="15"/>
        <v>16.07142857</v>
      </c>
      <c r="N26" s="24">
        <f t="shared" si="16"/>
        <v>22.55291005</v>
      </c>
      <c r="O26" s="37">
        <f t="shared" si="17"/>
        <v>6.481481481</v>
      </c>
      <c r="P26" s="17" t="s">
        <v>76</v>
      </c>
      <c r="Q26" s="24">
        <f t="shared" si="18"/>
        <v>20.23809524</v>
      </c>
      <c r="R26" s="24">
        <f t="shared" si="19"/>
        <v>17.46031746</v>
      </c>
      <c r="S26" s="24">
        <f t="shared" si="20"/>
        <v>-2.777777778</v>
      </c>
      <c r="T26" s="4" t="s">
        <v>48</v>
      </c>
    </row>
    <row r="27">
      <c r="A27" s="4" t="s">
        <v>25</v>
      </c>
      <c r="B27" s="4" t="s">
        <v>17</v>
      </c>
      <c r="C27" s="29" t="s">
        <v>26</v>
      </c>
      <c r="D27" s="24">
        <f>100*('Veteran Baseline (data)'!I85/'Veteran Baseline (data)'!B91)</f>
        <v>4.761904762</v>
      </c>
      <c r="E27" s="24">
        <f>100*('Veteran Baseline (data)'!I86/'Veteran Baseline (data)'!B91)</f>
        <v>42.85714286</v>
      </c>
      <c r="F27" s="38">
        <f t="shared" si="12"/>
        <v>47.61904762</v>
      </c>
      <c r="G27" s="24">
        <f>100*('Veteran H0 (data)'!I89/'Veteran H0 (data)'!B95)</f>
        <v>37.5</v>
      </c>
      <c r="H27" s="24">
        <f>100*('Veteran H0 (data)'!I90/'Veteran H0 (data)'!B95)</f>
        <v>8.333333333</v>
      </c>
      <c r="I27" s="38">
        <f t="shared" si="13"/>
        <v>45.83333333</v>
      </c>
      <c r="J27" s="24">
        <f>100*('Veteran H1 (data)'!I89/'Veteran H1 (data)'!B95)</f>
        <v>18.51851852</v>
      </c>
      <c r="K27" s="24">
        <f>100*('Veteran H1 (data)'!I90/'Veteran H1 (data)'!B95)</f>
        <v>44.44444444</v>
      </c>
      <c r="L27" s="24">
        <f t="shared" si="14"/>
        <v>62.96296296</v>
      </c>
      <c r="M27" s="24">
        <f t="shared" si="15"/>
        <v>-1.785714286</v>
      </c>
      <c r="N27" s="24">
        <f t="shared" si="16"/>
        <v>15.34391534</v>
      </c>
      <c r="O27" s="37">
        <f t="shared" si="17"/>
        <v>17.12962963</v>
      </c>
      <c r="P27" s="17" t="s">
        <v>7</v>
      </c>
      <c r="Q27" s="24">
        <f t="shared" si="18"/>
        <v>32.73809524</v>
      </c>
      <c r="R27" s="24">
        <f t="shared" si="19"/>
        <v>13.75661376</v>
      </c>
      <c r="S27" s="24">
        <f t="shared" si="20"/>
        <v>-18.98148148</v>
      </c>
      <c r="T27" s="4" t="s">
        <v>6</v>
      </c>
    </row>
    <row r="28">
      <c r="A28" s="4" t="s">
        <v>27</v>
      </c>
      <c r="B28" s="4" t="s">
        <v>17</v>
      </c>
      <c r="C28" s="29" t="s">
        <v>28</v>
      </c>
      <c r="D28" s="24">
        <f>100*('Veteran Baseline (data)'!K85/'Veteran Baseline (data)'!B91)</f>
        <v>38.0952381</v>
      </c>
      <c r="E28" s="24">
        <f>100*('Veteran Baseline (data)'!K86/'Veteran Baseline (data)'!B91)</f>
        <v>19.04761905</v>
      </c>
      <c r="F28" s="38">
        <f t="shared" si="12"/>
        <v>57.14285714</v>
      </c>
      <c r="G28" s="24">
        <f>100*('Veteran H0 (data)'!K89/'Veteran H0 (data)'!B95)</f>
        <v>20.83333333</v>
      </c>
      <c r="H28" s="24">
        <f>100*('Veteran H0 (data)'!K90/'Veteran H0 (data)'!B95)</f>
        <v>0</v>
      </c>
      <c r="I28" s="38">
        <f t="shared" si="13"/>
        <v>20.83333333</v>
      </c>
      <c r="J28" s="24">
        <f>100*('Veteran H1 (data)'!K89/'Veteran H1 (data)'!B95)</f>
        <v>59.25925926</v>
      </c>
      <c r="K28" s="24">
        <f>100*('Veteran H1 (data)'!K90/'Veteran H1 (data)'!B95)</f>
        <v>11.11111111</v>
      </c>
      <c r="L28" s="24">
        <f t="shared" si="14"/>
        <v>70.37037037</v>
      </c>
      <c r="M28" s="24">
        <f t="shared" si="15"/>
        <v>-36.30952381</v>
      </c>
      <c r="N28" s="24">
        <f t="shared" si="16"/>
        <v>13.22751323</v>
      </c>
      <c r="O28" s="37">
        <f t="shared" si="17"/>
        <v>49.53703704</v>
      </c>
      <c r="P28" s="17" t="s">
        <v>7</v>
      </c>
      <c r="Q28" s="24">
        <f t="shared" si="18"/>
        <v>-17.26190476</v>
      </c>
      <c r="R28" s="24">
        <f t="shared" si="19"/>
        <v>21.16402116</v>
      </c>
      <c r="S28" s="24">
        <f t="shared" si="20"/>
        <v>38.42592593</v>
      </c>
      <c r="T28" s="4" t="s">
        <v>7</v>
      </c>
    </row>
    <row r="29">
      <c r="A29" s="4" t="s">
        <v>29</v>
      </c>
      <c r="B29" s="4" t="s">
        <v>17</v>
      </c>
      <c r="C29" s="29" t="s">
        <v>30</v>
      </c>
      <c r="D29" s="24">
        <f>100*('Veteran Baseline (data)'!W85/'Veteran Baseline (data)'!B91)</f>
        <v>23.80952381</v>
      </c>
      <c r="E29" s="24">
        <f>100*('Veteran Baseline (data)'!W86/'Veteran Baseline (data)'!B91)</f>
        <v>14.28571429</v>
      </c>
      <c r="F29" s="38">
        <f t="shared" si="12"/>
        <v>38.0952381</v>
      </c>
      <c r="G29" s="24">
        <f>100*('Veteran H0 (data)'!U89/'Veteran H0 (data)'!B95)</f>
        <v>66.66666667</v>
      </c>
      <c r="H29" s="24">
        <f>100*('Veteran H0 (data)'!U90/'Veteran H0 (data)'!B95)</f>
        <v>16.66666667</v>
      </c>
      <c r="I29" s="38">
        <f t="shared" si="13"/>
        <v>83.33333333</v>
      </c>
      <c r="J29" s="24">
        <f>100*('Veteran H1 (data)'!W89/'Veteran H1 (data)'!B95)</f>
        <v>33.33333333</v>
      </c>
      <c r="K29" s="24">
        <f>100*('Veteran H1 (data)'!W90/'Veteran H1 (data)'!B95)</f>
        <v>37.03703704</v>
      </c>
      <c r="L29" s="24">
        <f t="shared" si="14"/>
        <v>70.37037037</v>
      </c>
      <c r="M29" s="24">
        <f t="shared" si="15"/>
        <v>45.23809524</v>
      </c>
      <c r="N29" s="24">
        <f t="shared" si="16"/>
        <v>32.27513228</v>
      </c>
      <c r="O29" s="37">
        <f t="shared" si="17"/>
        <v>-12.96296296</v>
      </c>
      <c r="P29" s="17" t="s">
        <v>6</v>
      </c>
      <c r="Q29" s="24">
        <f t="shared" si="18"/>
        <v>42.85714286</v>
      </c>
      <c r="R29" s="24">
        <f t="shared" si="19"/>
        <v>9.523809524</v>
      </c>
      <c r="S29" s="24">
        <f t="shared" si="20"/>
        <v>-33.33333333</v>
      </c>
      <c r="T29" s="4" t="s">
        <v>6</v>
      </c>
    </row>
    <row r="30">
      <c r="A30" s="4" t="s">
        <v>31</v>
      </c>
      <c r="B30" s="4" t="s">
        <v>32</v>
      </c>
      <c r="C30" s="29" t="s">
        <v>33</v>
      </c>
      <c r="D30" s="24">
        <f>100*('Veteran Baseline (data)'!O85/'Veteran Baseline (data)'!B91)</f>
        <v>33.33333333</v>
      </c>
      <c r="E30" s="24">
        <f>100*('Veteran Baseline (data)'!O81/'Veteran Baseline (data)'!B91)</f>
        <v>19.04761905</v>
      </c>
      <c r="F30" s="38">
        <f t="shared" si="12"/>
        <v>52.38095238</v>
      </c>
      <c r="G30" s="24">
        <f>100*('Veteran H0 (data)'!O89/'Veteran H0 (data)'!B95)</f>
        <v>87.5</v>
      </c>
      <c r="H30" s="24">
        <f>100*('Veteran H0 (data)'!O90/'Veteran H0 (data)'!B95)</f>
        <v>4.166666667</v>
      </c>
      <c r="I30" s="38">
        <f t="shared" si="13"/>
        <v>91.66666667</v>
      </c>
      <c r="J30" s="24">
        <f>100*('Veteran H1 (data)'!O89/'Veteran H1 (data)'!B95)</f>
        <v>59.25925926</v>
      </c>
      <c r="K30" s="24">
        <f>100*('Veteran H1 (data)'!O90/'Veteran H1 (data)'!B95)</f>
        <v>14.81481481</v>
      </c>
      <c r="L30" s="24">
        <f t="shared" si="14"/>
        <v>74.07407407</v>
      </c>
      <c r="M30" s="24">
        <f t="shared" si="15"/>
        <v>39.28571429</v>
      </c>
      <c r="N30" s="24">
        <f t="shared" si="16"/>
        <v>21.69312169</v>
      </c>
      <c r="O30" s="37">
        <f t="shared" si="17"/>
        <v>-17.59259259</v>
      </c>
      <c r="P30" s="17" t="s">
        <v>6</v>
      </c>
      <c r="Q30" s="24">
        <f t="shared" si="18"/>
        <v>54.16666667</v>
      </c>
      <c r="R30" s="24">
        <f t="shared" si="19"/>
        <v>25.92592593</v>
      </c>
      <c r="S30" s="24">
        <f t="shared" si="20"/>
        <v>-28.24074074</v>
      </c>
      <c r="T30" s="4" t="s">
        <v>6</v>
      </c>
    </row>
    <row r="31">
      <c r="A31" s="4" t="s">
        <v>35</v>
      </c>
      <c r="B31" s="4" t="s">
        <v>32</v>
      </c>
      <c r="C31" s="29" t="s">
        <v>36</v>
      </c>
      <c r="D31" s="24">
        <f>100*('Veteran Baseline (data)'!Q85/'Veteran Baseline (data)'!B91)</f>
        <v>76.19047619</v>
      </c>
      <c r="E31" s="24">
        <f>100*('Veteran Baseline (data)'!Q86/'Veteran Baseline (data)'!B91)</f>
        <v>14.28571429</v>
      </c>
      <c r="F31" s="38">
        <f t="shared" si="12"/>
        <v>90.47619048</v>
      </c>
      <c r="G31" s="24">
        <f>100*('Veteran H0 (data)'!Q89/'Veteran H0 (data)'!B95)</f>
        <v>66.66666667</v>
      </c>
      <c r="H31" s="24">
        <f>100*('Veteran H0 (data)'!Q90/'Veteran H0 (data)'!B95)</f>
        <v>20.83333333</v>
      </c>
      <c r="I31" s="38">
        <f t="shared" si="13"/>
        <v>87.5</v>
      </c>
      <c r="J31" s="24">
        <f>100*('Veteran H1 (data)'!Q89/'Veteran H1 (data)'!B95)</f>
        <v>51.85185185</v>
      </c>
      <c r="K31" s="24">
        <f>100*('Veteran H1 (data)'!Q90/'Veteran H1 (data)'!B95)</f>
        <v>14.81481481</v>
      </c>
      <c r="L31" s="24">
        <f t="shared" si="14"/>
        <v>66.66666667</v>
      </c>
      <c r="M31" s="24">
        <f t="shared" si="15"/>
        <v>-2.976190476</v>
      </c>
      <c r="N31" s="24">
        <f t="shared" si="16"/>
        <v>-23.80952381</v>
      </c>
      <c r="O31" s="37">
        <f t="shared" si="17"/>
        <v>-20.83333333</v>
      </c>
      <c r="P31" s="17" t="s">
        <v>73</v>
      </c>
      <c r="Q31" s="24">
        <f t="shared" si="18"/>
        <v>-9.523809524</v>
      </c>
      <c r="R31" s="24">
        <f t="shared" si="19"/>
        <v>-24.33862434</v>
      </c>
      <c r="S31" s="24">
        <f t="shared" si="20"/>
        <v>-14.81481481</v>
      </c>
      <c r="T31" s="4" t="s">
        <v>73</v>
      </c>
    </row>
    <row r="32">
      <c r="A32" s="4" t="s">
        <v>37</v>
      </c>
      <c r="B32" s="4" t="s">
        <v>32</v>
      </c>
      <c r="C32" s="29" t="s">
        <v>38</v>
      </c>
      <c r="D32" s="24">
        <f>100*('Veteran Baseline (data)'!S85/'Veteran Baseline (data)'!B91)</f>
        <v>71.42857143</v>
      </c>
      <c r="E32" s="24">
        <f>100*('Veteran Baseline (data)'!S86/'Veteran Baseline (data)'!B91)</f>
        <v>19.04761905</v>
      </c>
      <c r="F32" s="38">
        <f t="shared" si="12"/>
        <v>90.47619048</v>
      </c>
      <c r="G32" s="24">
        <f>100*('Veteran H0 (data)'!S89/'Veteran H0 (data)'!B95)</f>
        <v>91.66666667</v>
      </c>
      <c r="H32" s="24">
        <f>100*('Veteran H0 (data)'!S90/'Veteran H0 (data)'!B95)</f>
        <v>4.166666667</v>
      </c>
      <c r="I32" s="38">
        <f t="shared" si="13"/>
        <v>95.83333333</v>
      </c>
      <c r="J32" s="24">
        <f>100*('Veteran H1 (data)'!S89/'Veteran H1 (data)'!B95)</f>
        <v>51.85185185</v>
      </c>
      <c r="K32" s="24">
        <f>100*('Veteran H1 (data)'!S90/'Veteran H1 (data)'!B95)</f>
        <v>33.33333333</v>
      </c>
      <c r="L32" s="24">
        <f t="shared" si="14"/>
        <v>85.18518519</v>
      </c>
      <c r="M32" s="24">
        <f t="shared" si="15"/>
        <v>5.357142857</v>
      </c>
      <c r="N32" s="24">
        <f t="shared" si="16"/>
        <v>-5.291005291</v>
      </c>
      <c r="O32" s="37">
        <f t="shared" si="17"/>
        <v>-10.64814815</v>
      </c>
      <c r="P32" s="17" t="s">
        <v>34</v>
      </c>
      <c r="Q32" s="24">
        <f t="shared" si="18"/>
        <v>20.23809524</v>
      </c>
      <c r="R32" s="24">
        <f t="shared" si="19"/>
        <v>-19.57671958</v>
      </c>
      <c r="S32" s="24">
        <f t="shared" si="20"/>
        <v>-39.81481481</v>
      </c>
      <c r="T32" s="4" t="s">
        <v>6</v>
      </c>
    </row>
    <row r="33">
      <c r="A33" s="4" t="s">
        <v>39</v>
      </c>
      <c r="B33" s="4" t="s">
        <v>32</v>
      </c>
      <c r="C33" s="29" t="s">
        <v>40</v>
      </c>
      <c r="D33" s="24">
        <f>100*('Veteran Baseline (data)'!U85/'Veteran Baseline (data)'!B91)</f>
        <v>42.85714286</v>
      </c>
      <c r="E33" s="24">
        <f>100*('Veteran Baseline (data)'!U86/'Veteran Baseline (data)'!B91)</f>
        <v>19.04761905</v>
      </c>
      <c r="F33" s="38">
        <f t="shared" si="12"/>
        <v>61.9047619</v>
      </c>
      <c r="G33" s="24">
        <f>100*('Veteran H0 (data)'!U89/'Veteran H0 (data)'!B95)</f>
        <v>66.66666667</v>
      </c>
      <c r="H33" s="24">
        <f>100*('Veteran H0 (data)'!U90/'Veteran H0 (data)'!B95)</f>
        <v>16.66666667</v>
      </c>
      <c r="I33" s="38">
        <f t="shared" si="13"/>
        <v>83.33333333</v>
      </c>
      <c r="J33" s="24">
        <f>100*('Veteran H1 (data)'!U89/'Veteran H1 (data)'!B95)</f>
        <v>55.55555556</v>
      </c>
      <c r="K33" s="24">
        <f>100*('Veteran H1 (data)'!U90/'Veteran H1 (data)'!B95)</f>
        <v>18.51851852</v>
      </c>
      <c r="L33" s="24">
        <f t="shared" si="14"/>
        <v>74.07407407</v>
      </c>
      <c r="M33" s="24">
        <f t="shared" si="15"/>
        <v>21.42857143</v>
      </c>
      <c r="N33" s="24">
        <f t="shared" si="16"/>
        <v>12.16931217</v>
      </c>
      <c r="O33" s="37">
        <f t="shared" si="17"/>
        <v>-9.259259259</v>
      </c>
      <c r="P33" s="17" t="s">
        <v>48</v>
      </c>
      <c r="Q33" s="24">
        <f t="shared" si="18"/>
        <v>23.80952381</v>
      </c>
      <c r="R33" s="24">
        <f t="shared" si="19"/>
        <v>12.6984127</v>
      </c>
      <c r="S33" s="24">
        <f t="shared" si="20"/>
        <v>-11.11111111</v>
      </c>
      <c r="T33" s="4" t="s">
        <v>6</v>
      </c>
    </row>
    <row r="34">
      <c r="A34" s="4" t="s">
        <v>41</v>
      </c>
      <c r="B34" s="4" t="s">
        <v>32</v>
      </c>
      <c r="C34" s="29" t="s">
        <v>42</v>
      </c>
      <c r="D34" s="24">
        <f>100*('Veteran Baseline (data)'!Y85/'Veteran Baseline (data)'!B91)</f>
        <v>42.85714286</v>
      </c>
      <c r="E34" s="24">
        <f>100*('Veteran Baseline (data)'!Y86/'Veteran Baseline (data)'!B91)</f>
        <v>28.57142857</v>
      </c>
      <c r="F34" s="38">
        <f t="shared" si="12"/>
        <v>71.42857143</v>
      </c>
      <c r="G34" s="24">
        <f>100*('Veteran H0 (data)'!Y89/'Veteran H0 (data)'!B95)</f>
        <v>62.5</v>
      </c>
      <c r="H34" s="24">
        <f>100*('Veteran H0 (data)'!Y90/'Veteran H0 (data)'!B95)</f>
        <v>12.5</v>
      </c>
      <c r="I34" s="38">
        <f t="shared" si="13"/>
        <v>75</v>
      </c>
      <c r="J34" s="24">
        <f>100*('Veteran H1 (data)'!Y89/'Veteran H1 (data)'!B95)</f>
        <v>3.703703704</v>
      </c>
      <c r="K34" s="24">
        <f>100*('Veteran H1 (data)'!Y90/'Veteran H1 (data)'!B95)</f>
        <v>33.33333333</v>
      </c>
      <c r="L34" s="24">
        <f t="shared" si="14"/>
        <v>37.03703704</v>
      </c>
      <c r="M34" s="24">
        <f t="shared" si="15"/>
        <v>3.571428571</v>
      </c>
      <c r="N34" s="24">
        <f t="shared" si="16"/>
        <v>-34.39153439</v>
      </c>
      <c r="O34" s="37">
        <f t="shared" si="17"/>
        <v>-37.96296296</v>
      </c>
      <c r="P34" s="17" t="s">
        <v>34</v>
      </c>
      <c r="Q34" s="24">
        <f t="shared" si="18"/>
        <v>19.64285714</v>
      </c>
      <c r="R34" s="24">
        <f t="shared" si="19"/>
        <v>-39.15343915</v>
      </c>
      <c r="S34" s="24">
        <f t="shared" si="20"/>
        <v>-58.7962963</v>
      </c>
      <c r="T34" s="4" t="s">
        <v>6</v>
      </c>
    </row>
    <row r="35">
      <c r="C35" s="21" t="s">
        <v>43</v>
      </c>
      <c r="D35" s="22">
        <f>AVERAGE(D24:D34)</f>
        <v>46.32034632</v>
      </c>
      <c r="E35" s="23"/>
      <c r="F35" s="23">
        <f t="shared" ref="F35:G35" si="21">AVERAGE(F24:F34)</f>
        <v>67.69480519</v>
      </c>
      <c r="G35" s="22">
        <f t="shared" si="21"/>
        <v>53.40909091</v>
      </c>
      <c r="H35" s="23"/>
      <c r="I35" s="23">
        <f t="shared" ref="I35:J35" si="22">AVERAGE(I24:I34)</f>
        <v>64.77272727</v>
      </c>
      <c r="J35" s="22">
        <f t="shared" si="22"/>
        <v>45.45454545</v>
      </c>
      <c r="K35" s="23"/>
      <c r="L35" s="23">
        <f>AVERAGE(L24:L34)</f>
        <v>70.70707071</v>
      </c>
    </row>
    <row r="36">
      <c r="C36" s="9" t="s">
        <v>44</v>
      </c>
      <c r="D36" s="24">
        <f>STDEV(D24:D34)</f>
        <v>22.84631778</v>
      </c>
      <c r="E36" s="24"/>
      <c r="F36" s="24"/>
      <c r="G36" s="24">
        <f>STDEV(G24:G34)</f>
        <v>27.56420421</v>
      </c>
      <c r="H36" s="24"/>
      <c r="I36" s="24"/>
      <c r="J36" s="24">
        <f>STDEV(J24:J34)</f>
        <v>18.67275835</v>
      </c>
      <c r="K36" s="24"/>
      <c r="L36" s="24"/>
    </row>
    <row r="37">
      <c r="C37" s="29"/>
      <c r="D37" s="24"/>
    </row>
    <row r="38">
      <c r="C38" s="29"/>
      <c r="D38" s="24"/>
    </row>
  </sheetData>
  <mergeCells count="14">
    <mergeCell ref="M20:T20"/>
    <mergeCell ref="D21:L21"/>
    <mergeCell ref="M21:P21"/>
    <mergeCell ref="Q21:T21"/>
    <mergeCell ref="D22:F22"/>
    <mergeCell ref="G22:I22"/>
    <mergeCell ref="J22:L22"/>
    <mergeCell ref="M1:T1"/>
    <mergeCell ref="D2:L2"/>
    <mergeCell ref="M2:P2"/>
    <mergeCell ref="Q2:T2"/>
    <mergeCell ref="D3:F3"/>
    <mergeCell ref="G3:I3"/>
    <mergeCell ref="J3:L3"/>
  </mergeCells>
  <conditionalFormatting sqref="M5:M15 M24:M34">
    <cfRule type="cellIs" dxfId="0" priority="1" operator="greaterThan">
      <formula>10</formula>
    </cfRule>
  </conditionalFormatting>
  <conditionalFormatting sqref="M5:M15 M24:M34">
    <cfRule type="cellIs" dxfId="1" priority="2" operator="lessThanOrEqual">
      <formula>-10</formula>
    </cfRule>
  </conditionalFormatting>
  <conditionalFormatting sqref="N5:N15 N24:N34">
    <cfRule type="cellIs" dxfId="2" priority="3" operator="greaterThan">
      <formula>10</formula>
    </cfRule>
  </conditionalFormatting>
  <conditionalFormatting sqref="N5:N15 N24:N34">
    <cfRule type="cellIs" dxfId="1" priority="4" operator="lessThan">
      <formula>-10</formula>
    </cfRule>
  </conditionalFormatting>
  <conditionalFormatting sqref="O5:O15 O24:O34">
    <cfRule type="cellIs" dxfId="2" priority="5" operator="greaterThanOrEqual">
      <formula>10</formula>
    </cfRule>
  </conditionalFormatting>
  <conditionalFormatting sqref="O5:O15 O24:O34">
    <cfRule type="cellIs" dxfId="0" priority="6" operator="lessThan">
      <formula>-10</formula>
    </cfRule>
  </conditionalFormatting>
  <conditionalFormatting sqref="P5:Q15 P24:Q34">
    <cfRule type="cellIs" dxfId="1" priority="7" operator="lessThanOrEqual">
      <formula>-10</formula>
    </cfRule>
  </conditionalFormatting>
  <conditionalFormatting sqref="P5:Q15 P24:Q34">
    <cfRule type="cellIs" dxfId="0" priority="8" operator="greaterThanOrEqual">
      <formula>10</formula>
    </cfRule>
  </conditionalFormatting>
  <conditionalFormatting sqref="R5:R15 R24:R34">
    <cfRule type="cellIs" dxfId="1" priority="9" operator="lessThanOrEqual">
      <formula>-10</formula>
    </cfRule>
  </conditionalFormatting>
  <conditionalFormatting sqref="R5:R15 R24:R34">
    <cfRule type="cellIs" dxfId="2" priority="10" operator="greaterThanOrEqual">
      <formula>10</formula>
    </cfRule>
  </conditionalFormatting>
  <conditionalFormatting sqref="S5:S15 S24:S34">
    <cfRule type="cellIs" dxfId="2" priority="11" operator="greaterThanOrEqual">
      <formula>10</formula>
    </cfRule>
  </conditionalFormatting>
  <conditionalFormatting sqref="S5:S15 S24:S34">
    <cfRule type="cellIs" dxfId="0" priority="12" operator="lessThanOrEqual">
      <formula>-10</formula>
    </cfRule>
  </conditionalFormatting>
  <conditionalFormatting sqref="P5:P15 P24:P34">
    <cfRule type="cellIs" dxfId="2" priority="13" operator="equal">
      <formula>"H1"</formula>
    </cfRule>
  </conditionalFormatting>
  <conditionalFormatting sqref="P5:P15 P24:P34">
    <cfRule type="cellIs" dxfId="3" priority="14" operator="equal">
      <formula>"H0"</formula>
    </cfRule>
  </conditionalFormatting>
  <conditionalFormatting sqref="T5:T15 T24:T34">
    <cfRule type="cellIs" dxfId="2" priority="15" operator="equal">
      <formula>"H1"</formula>
    </cfRule>
  </conditionalFormatting>
  <conditionalFormatting sqref="T5:T15 T24:T34">
    <cfRule type="cellIs" dxfId="0" priority="16" operator="equal">
      <formula>"H0"</formula>
    </cfRule>
  </conditionalFormatting>
  <conditionalFormatting sqref="D5:L15">
    <cfRule type="cellIs" dxfId="4" priority="17" operator="greaterThanOrEqual">
      <formula>75</formula>
    </cfRule>
  </conditionalFormatting>
  <conditionalFormatting sqref="D24:L34">
    <cfRule type="cellIs" dxfId="4" priority="18" operator="greaterThanOrEqual">
      <formula>75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4" max="4" width="15.63"/>
    <col customWidth="1" min="6" max="6" width="17.0"/>
    <col customWidth="1" min="7" max="7" width="15.88"/>
  </cols>
  <sheetData>
    <row r="2">
      <c r="A2" s="9" t="s">
        <v>77</v>
      </c>
    </row>
    <row r="3">
      <c r="A3" s="4" t="s">
        <v>45</v>
      </c>
      <c r="B3" s="4" t="s">
        <v>0</v>
      </c>
    </row>
    <row r="4">
      <c r="C4" s="4" t="s">
        <v>78</v>
      </c>
      <c r="D4" s="4" t="s">
        <v>79</v>
      </c>
      <c r="E4" s="4" t="s">
        <v>80</v>
      </c>
      <c r="F4" s="4" t="s">
        <v>81</v>
      </c>
      <c r="G4" s="4" t="s">
        <v>82</v>
      </c>
      <c r="H4" s="4" t="s">
        <v>83</v>
      </c>
      <c r="I4" s="29" t="s">
        <v>84</v>
      </c>
      <c r="J4" s="29" t="s">
        <v>85</v>
      </c>
      <c r="K4" s="4" t="s">
        <v>86</v>
      </c>
      <c r="L4" s="4" t="s">
        <v>87</v>
      </c>
    </row>
    <row r="5">
      <c r="A5" s="4" t="s">
        <v>16</v>
      </c>
      <c r="B5" s="4">
        <v>1.0</v>
      </c>
      <c r="C5" s="4">
        <v>4.0</v>
      </c>
      <c r="D5" s="4">
        <v>3.0</v>
      </c>
      <c r="E5" s="4">
        <v>12.0</v>
      </c>
      <c r="F5" s="4">
        <v>28.0</v>
      </c>
      <c r="G5" s="4">
        <v>12.0</v>
      </c>
      <c r="H5" s="4">
        <v>46.0</v>
      </c>
      <c r="I5" s="24">
        <f t="shared" ref="I5:I13" si="1">100*(SUM(C5,F5)/K5)</f>
        <v>55.17241379</v>
      </c>
      <c r="J5" s="24">
        <f t="shared" ref="J5:J13" si="2">100*(SUM(C5,D5,F5,G5)/K5)</f>
        <v>81.03448276</v>
      </c>
      <c r="K5" s="15">
        <f t="shared" ref="K5:K13" si="3">SUM(H5,E5)</f>
        <v>58</v>
      </c>
      <c r="L5" s="24">
        <f t="shared" ref="L5:L13" si="4">100*(SUM(G5,D5)/K5)</f>
        <v>25.86206897</v>
      </c>
    </row>
    <row r="6">
      <c r="A6" s="4" t="s">
        <v>25</v>
      </c>
      <c r="B6" s="4">
        <v>5.0</v>
      </c>
      <c r="C6" s="4">
        <v>1.0</v>
      </c>
      <c r="D6" s="4">
        <v>3.0</v>
      </c>
      <c r="E6" s="4">
        <v>12.0</v>
      </c>
      <c r="F6" s="4">
        <v>20.0</v>
      </c>
      <c r="G6" s="4">
        <v>12.0</v>
      </c>
      <c r="H6" s="4">
        <v>46.0</v>
      </c>
      <c r="I6" s="24">
        <f t="shared" si="1"/>
        <v>36.20689655</v>
      </c>
      <c r="J6" s="24">
        <f t="shared" si="2"/>
        <v>62.06896552</v>
      </c>
      <c r="K6" s="15">
        <f t="shared" si="3"/>
        <v>58</v>
      </c>
      <c r="L6" s="24">
        <f t="shared" si="4"/>
        <v>25.86206897</v>
      </c>
    </row>
    <row r="7">
      <c r="A7" s="4" t="s">
        <v>27</v>
      </c>
      <c r="B7" s="4">
        <v>6.0</v>
      </c>
      <c r="C7" s="4">
        <v>2.0</v>
      </c>
      <c r="D7" s="4">
        <v>0.0</v>
      </c>
      <c r="E7" s="4">
        <v>12.0</v>
      </c>
      <c r="F7" s="4">
        <v>5.0</v>
      </c>
      <c r="G7" s="4">
        <v>2.0</v>
      </c>
      <c r="H7" s="4">
        <v>46.0</v>
      </c>
      <c r="I7" s="24">
        <f t="shared" si="1"/>
        <v>12.06896552</v>
      </c>
      <c r="J7" s="24">
        <f t="shared" si="2"/>
        <v>15.51724138</v>
      </c>
      <c r="K7" s="15">
        <f t="shared" si="3"/>
        <v>58</v>
      </c>
      <c r="L7" s="24">
        <f t="shared" si="4"/>
        <v>3.448275862</v>
      </c>
    </row>
    <row r="8">
      <c r="A8" s="4" t="s">
        <v>31</v>
      </c>
      <c r="B8" s="4">
        <v>7.0</v>
      </c>
      <c r="C8" s="4">
        <v>8.0</v>
      </c>
      <c r="D8" s="4">
        <v>0.0</v>
      </c>
      <c r="E8" s="4">
        <v>12.0</v>
      </c>
      <c r="F8" s="4">
        <v>26.0</v>
      </c>
      <c r="G8" s="4">
        <v>14.0</v>
      </c>
      <c r="H8" s="4">
        <v>46.0</v>
      </c>
      <c r="I8" s="24">
        <f t="shared" si="1"/>
        <v>58.62068966</v>
      </c>
      <c r="J8" s="24">
        <f t="shared" si="2"/>
        <v>82.75862069</v>
      </c>
      <c r="K8" s="15">
        <f t="shared" si="3"/>
        <v>58</v>
      </c>
      <c r="L8" s="24">
        <f t="shared" si="4"/>
        <v>24.13793103</v>
      </c>
    </row>
    <row r="9">
      <c r="A9" s="4" t="s">
        <v>88</v>
      </c>
      <c r="B9" s="4">
        <v>8.0</v>
      </c>
      <c r="C9" s="4">
        <v>5.0</v>
      </c>
      <c r="D9" s="4">
        <v>0.0</v>
      </c>
      <c r="E9" s="4">
        <v>12.0</v>
      </c>
      <c r="F9" s="4">
        <v>31.0</v>
      </c>
      <c r="G9" s="4">
        <v>9.0</v>
      </c>
      <c r="H9" s="4">
        <v>46.0</v>
      </c>
      <c r="I9" s="24">
        <f t="shared" si="1"/>
        <v>62.06896552</v>
      </c>
      <c r="J9" s="24">
        <f t="shared" si="2"/>
        <v>77.5862069</v>
      </c>
      <c r="K9" s="15">
        <f t="shared" si="3"/>
        <v>58</v>
      </c>
      <c r="L9" s="24">
        <f t="shared" si="4"/>
        <v>15.51724138</v>
      </c>
    </row>
    <row r="10">
      <c r="A10" s="4" t="s">
        <v>37</v>
      </c>
      <c r="B10" s="4">
        <v>9.0</v>
      </c>
      <c r="C10" s="4">
        <v>5.0</v>
      </c>
      <c r="D10" s="4">
        <v>3.0</v>
      </c>
      <c r="E10" s="4">
        <v>12.0</v>
      </c>
      <c r="F10" s="4">
        <v>34.0</v>
      </c>
      <c r="G10" s="4">
        <v>7.0</v>
      </c>
      <c r="H10" s="4">
        <v>46.0</v>
      </c>
      <c r="I10" s="24">
        <f t="shared" si="1"/>
        <v>67.24137931</v>
      </c>
      <c r="J10" s="24">
        <f t="shared" si="2"/>
        <v>84.48275862</v>
      </c>
      <c r="K10" s="15">
        <f t="shared" si="3"/>
        <v>58</v>
      </c>
      <c r="L10" s="24">
        <f t="shared" si="4"/>
        <v>17.24137931</v>
      </c>
    </row>
    <row r="11">
      <c r="A11" s="4" t="s">
        <v>39</v>
      </c>
      <c r="B11" s="4">
        <v>10.0</v>
      </c>
      <c r="C11" s="4">
        <v>4.0</v>
      </c>
      <c r="D11" s="4">
        <v>2.0</v>
      </c>
      <c r="E11" s="4">
        <v>12.0</v>
      </c>
      <c r="F11" s="4">
        <v>19.0</v>
      </c>
      <c r="G11" s="4">
        <v>11.0</v>
      </c>
      <c r="H11" s="4">
        <v>46.0</v>
      </c>
      <c r="I11" s="24">
        <f t="shared" si="1"/>
        <v>39.65517241</v>
      </c>
      <c r="J11" s="24">
        <f t="shared" si="2"/>
        <v>62.06896552</v>
      </c>
      <c r="K11" s="15">
        <f t="shared" si="3"/>
        <v>58</v>
      </c>
      <c r="L11" s="24">
        <f t="shared" si="4"/>
        <v>22.4137931</v>
      </c>
    </row>
    <row r="12">
      <c r="A12" s="4" t="s">
        <v>29</v>
      </c>
      <c r="B12" s="4">
        <v>12.0</v>
      </c>
      <c r="C12" s="4">
        <v>2.0</v>
      </c>
      <c r="D12" s="4">
        <v>2.0</v>
      </c>
      <c r="E12" s="4">
        <v>12.0</v>
      </c>
      <c r="F12" s="4">
        <v>16.0</v>
      </c>
      <c r="G12" s="4">
        <v>15.0</v>
      </c>
      <c r="H12" s="4">
        <v>46.0</v>
      </c>
      <c r="I12" s="24">
        <f t="shared" si="1"/>
        <v>31.03448276</v>
      </c>
      <c r="J12" s="24">
        <f t="shared" si="2"/>
        <v>60.34482759</v>
      </c>
      <c r="K12" s="15">
        <f t="shared" si="3"/>
        <v>58</v>
      </c>
      <c r="L12" s="24">
        <f t="shared" si="4"/>
        <v>29.31034483</v>
      </c>
    </row>
    <row r="13">
      <c r="A13" s="4" t="s">
        <v>41</v>
      </c>
      <c r="B13" s="4">
        <v>11.0</v>
      </c>
      <c r="C13" s="4">
        <v>3.0</v>
      </c>
      <c r="D13" s="4">
        <v>1.0</v>
      </c>
      <c r="E13" s="4">
        <v>12.0</v>
      </c>
      <c r="F13" s="4">
        <v>10.0</v>
      </c>
      <c r="G13" s="4">
        <v>12.0</v>
      </c>
      <c r="H13" s="4">
        <v>46.0</v>
      </c>
      <c r="I13" s="24">
        <f t="shared" si="1"/>
        <v>22.4137931</v>
      </c>
      <c r="J13" s="24">
        <f t="shared" si="2"/>
        <v>44.82758621</v>
      </c>
      <c r="K13" s="15">
        <f t="shared" si="3"/>
        <v>58</v>
      </c>
      <c r="L13" s="24">
        <f t="shared" si="4"/>
        <v>22.4137931</v>
      </c>
    </row>
    <row r="16">
      <c r="A16" s="9" t="s">
        <v>89</v>
      </c>
    </row>
    <row r="17">
      <c r="A17" s="4" t="s">
        <v>45</v>
      </c>
      <c r="B17" s="4" t="s">
        <v>0</v>
      </c>
    </row>
    <row r="18">
      <c r="C18" s="4" t="s">
        <v>78</v>
      </c>
      <c r="D18" s="4" t="s">
        <v>79</v>
      </c>
      <c r="E18" s="4" t="s">
        <v>80</v>
      </c>
      <c r="F18" s="4" t="s">
        <v>81</v>
      </c>
      <c r="G18" s="4" t="s">
        <v>82</v>
      </c>
      <c r="H18" s="4" t="s">
        <v>83</v>
      </c>
      <c r="I18" s="29" t="s">
        <v>84</v>
      </c>
      <c r="J18" s="29" t="s">
        <v>85</v>
      </c>
      <c r="K18" s="29" t="s">
        <v>86</v>
      </c>
      <c r="L18" s="4" t="s">
        <v>87</v>
      </c>
    </row>
    <row r="19">
      <c r="A19" s="4" t="s">
        <v>16</v>
      </c>
      <c r="B19" s="4">
        <v>1.0</v>
      </c>
      <c r="C19" s="4">
        <v>0.0</v>
      </c>
      <c r="D19" s="4">
        <v>3.0</v>
      </c>
      <c r="E19" s="4">
        <v>25.0</v>
      </c>
      <c r="F19" s="4">
        <v>4.0</v>
      </c>
      <c r="G19" s="4">
        <v>8.0</v>
      </c>
      <c r="H19" s="4">
        <v>51.0</v>
      </c>
      <c r="I19" s="24">
        <f t="shared" ref="I19:I27" si="5">100*(SUM(C19,F19)/K19)</f>
        <v>5.263157895</v>
      </c>
      <c r="J19" s="24">
        <f t="shared" ref="J19:J27" si="6">100*(SUM(C19,D19,F19,G19)/K19)</f>
        <v>19.73684211</v>
      </c>
      <c r="K19" s="15">
        <f t="shared" ref="K19:K27" si="7">SUM(H19,E19)</f>
        <v>76</v>
      </c>
      <c r="L19" s="24">
        <f t="shared" ref="L19:L27" si="8">100*(SUM(G19,D19)/K19)</f>
        <v>14.47368421</v>
      </c>
    </row>
    <row r="20">
      <c r="A20" s="4" t="s">
        <v>25</v>
      </c>
      <c r="B20" s="4">
        <v>5.0</v>
      </c>
      <c r="C20" s="4">
        <v>4.0</v>
      </c>
      <c r="D20" s="4">
        <v>3.0</v>
      </c>
      <c r="E20" s="4">
        <v>25.0</v>
      </c>
      <c r="F20" s="4">
        <v>14.0</v>
      </c>
      <c r="G20" s="4">
        <v>3.0</v>
      </c>
      <c r="H20" s="4">
        <v>51.0</v>
      </c>
      <c r="I20" s="24">
        <f t="shared" si="5"/>
        <v>23.68421053</v>
      </c>
      <c r="J20" s="24">
        <f t="shared" si="6"/>
        <v>31.57894737</v>
      </c>
      <c r="K20" s="15">
        <f t="shared" si="7"/>
        <v>76</v>
      </c>
      <c r="L20" s="24">
        <f t="shared" si="8"/>
        <v>7.894736842</v>
      </c>
    </row>
    <row r="21">
      <c r="A21" s="4" t="s">
        <v>27</v>
      </c>
      <c r="B21" s="4">
        <v>6.0</v>
      </c>
      <c r="C21" s="4">
        <v>2.0</v>
      </c>
      <c r="D21" s="4">
        <v>2.0</v>
      </c>
      <c r="E21" s="4">
        <v>25.0</v>
      </c>
      <c r="F21" s="4">
        <v>7.0</v>
      </c>
      <c r="G21" s="4">
        <v>5.0</v>
      </c>
      <c r="H21" s="4">
        <v>51.0</v>
      </c>
      <c r="I21" s="24">
        <f t="shared" si="5"/>
        <v>11.84210526</v>
      </c>
      <c r="J21" s="24">
        <f t="shared" si="6"/>
        <v>21.05263158</v>
      </c>
      <c r="K21" s="15">
        <f t="shared" si="7"/>
        <v>76</v>
      </c>
      <c r="L21" s="24">
        <f t="shared" si="8"/>
        <v>9.210526316</v>
      </c>
    </row>
    <row r="22">
      <c r="A22" s="4" t="s">
        <v>31</v>
      </c>
      <c r="B22" s="4">
        <v>7.0</v>
      </c>
      <c r="C22" s="4">
        <v>18.0</v>
      </c>
      <c r="D22" s="4">
        <v>4.0</v>
      </c>
      <c r="E22" s="4">
        <v>25.0</v>
      </c>
      <c r="F22" s="4">
        <v>42.0</v>
      </c>
      <c r="G22" s="4">
        <v>3.0</v>
      </c>
      <c r="H22" s="4">
        <v>51.0</v>
      </c>
      <c r="I22" s="24">
        <f t="shared" si="5"/>
        <v>78.94736842</v>
      </c>
      <c r="J22" s="24">
        <f t="shared" si="6"/>
        <v>88.15789474</v>
      </c>
      <c r="K22" s="15">
        <f t="shared" si="7"/>
        <v>76</v>
      </c>
      <c r="L22" s="24">
        <f t="shared" si="8"/>
        <v>9.210526316</v>
      </c>
    </row>
    <row r="23">
      <c r="A23" s="4" t="s">
        <v>88</v>
      </c>
      <c r="B23" s="4">
        <v>8.0</v>
      </c>
      <c r="C23" s="4">
        <v>16.0</v>
      </c>
      <c r="D23" s="4">
        <v>3.0</v>
      </c>
      <c r="E23" s="4">
        <v>25.0</v>
      </c>
      <c r="F23" s="4">
        <v>38.0</v>
      </c>
      <c r="G23" s="4">
        <v>10.0</v>
      </c>
      <c r="H23" s="4">
        <v>51.0</v>
      </c>
      <c r="I23" s="24">
        <f t="shared" si="5"/>
        <v>71.05263158</v>
      </c>
      <c r="J23" s="24">
        <f t="shared" si="6"/>
        <v>88.15789474</v>
      </c>
      <c r="K23" s="15">
        <f t="shared" si="7"/>
        <v>76</v>
      </c>
      <c r="L23" s="24">
        <f t="shared" si="8"/>
        <v>17.10526316</v>
      </c>
    </row>
    <row r="24">
      <c r="A24" s="4" t="s">
        <v>37</v>
      </c>
      <c r="B24" s="4">
        <v>9.0</v>
      </c>
      <c r="C24" s="4">
        <v>19.0</v>
      </c>
      <c r="D24" s="4">
        <v>2.0</v>
      </c>
      <c r="E24" s="4">
        <v>25.0</v>
      </c>
      <c r="F24" s="4">
        <v>44.0</v>
      </c>
      <c r="G24" s="4">
        <v>2.0</v>
      </c>
      <c r="H24" s="4">
        <v>51.0</v>
      </c>
      <c r="I24" s="24">
        <f t="shared" si="5"/>
        <v>82.89473684</v>
      </c>
      <c r="J24" s="24">
        <f t="shared" si="6"/>
        <v>88.15789474</v>
      </c>
      <c r="K24" s="15">
        <f t="shared" si="7"/>
        <v>76</v>
      </c>
      <c r="L24" s="24">
        <f t="shared" si="8"/>
        <v>5.263157895</v>
      </c>
    </row>
    <row r="25">
      <c r="A25" s="4" t="s">
        <v>39</v>
      </c>
      <c r="B25" s="4">
        <v>10.0</v>
      </c>
      <c r="C25" s="4">
        <v>17.0</v>
      </c>
      <c r="D25" s="4">
        <v>2.0</v>
      </c>
      <c r="E25" s="4">
        <v>25.0</v>
      </c>
      <c r="F25" s="4">
        <v>37.0</v>
      </c>
      <c r="G25" s="4">
        <v>4.0</v>
      </c>
      <c r="H25" s="4">
        <v>51.0</v>
      </c>
      <c r="I25" s="24">
        <f t="shared" si="5"/>
        <v>71.05263158</v>
      </c>
      <c r="J25" s="24">
        <f t="shared" si="6"/>
        <v>78.94736842</v>
      </c>
      <c r="K25" s="15">
        <f t="shared" si="7"/>
        <v>76</v>
      </c>
      <c r="L25" s="24">
        <f t="shared" si="8"/>
        <v>7.894736842</v>
      </c>
    </row>
    <row r="26">
      <c r="A26" s="4" t="s">
        <v>29</v>
      </c>
      <c r="B26" s="4">
        <v>12.0</v>
      </c>
      <c r="C26" s="4">
        <v>8.0</v>
      </c>
      <c r="D26" s="4">
        <v>4.0</v>
      </c>
      <c r="E26" s="4">
        <v>25.0</v>
      </c>
      <c r="F26" s="4">
        <v>29.0</v>
      </c>
      <c r="G26" s="4">
        <v>12.0</v>
      </c>
      <c r="H26" s="4">
        <v>51.0</v>
      </c>
      <c r="I26" s="24">
        <f t="shared" si="5"/>
        <v>48.68421053</v>
      </c>
      <c r="J26" s="24">
        <f t="shared" si="6"/>
        <v>69.73684211</v>
      </c>
      <c r="K26" s="15">
        <f t="shared" si="7"/>
        <v>76</v>
      </c>
      <c r="L26" s="24">
        <f t="shared" si="8"/>
        <v>21.05263158</v>
      </c>
    </row>
    <row r="27">
      <c r="A27" s="4" t="s">
        <v>41</v>
      </c>
      <c r="B27" s="4">
        <v>11.0</v>
      </c>
      <c r="C27" s="4">
        <v>8.0</v>
      </c>
      <c r="D27" s="4">
        <v>3.0</v>
      </c>
      <c r="E27" s="4">
        <v>25.0</v>
      </c>
      <c r="F27" s="4">
        <v>36.0</v>
      </c>
      <c r="G27" s="4">
        <v>7.0</v>
      </c>
      <c r="H27" s="4">
        <v>51.0</v>
      </c>
      <c r="I27" s="24">
        <f t="shared" si="5"/>
        <v>57.89473684</v>
      </c>
      <c r="J27" s="24">
        <f t="shared" si="6"/>
        <v>71.05263158</v>
      </c>
      <c r="K27" s="15">
        <f t="shared" si="7"/>
        <v>76</v>
      </c>
      <c r="L27" s="24">
        <f t="shared" si="8"/>
        <v>13.15789474</v>
      </c>
    </row>
    <row r="28">
      <c r="E28" s="4" t="s">
        <v>90</v>
      </c>
    </row>
    <row r="29">
      <c r="A29" s="9" t="s">
        <v>91</v>
      </c>
    </row>
    <row r="30">
      <c r="A30" s="4" t="s">
        <v>45</v>
      </c>
      <c r="B30" s="4" t="s">
        <v>92</v>
      </c>
    </row>
    <row r="31">
      <c r="C31" s="4" t="s">
        <v>78</v>
      </c>
      <c r="D31" s="4" t="s">
        <v>79</v>
      </c>
      <c r="E31" s="4" t="s">
        <v>80</v>
      </c>
      <c r="F31" s="4" t="s">
        <v>81</v>
      </c>
      <c r="G31" s="4" t="s">
        <v>82</v>
      </c>
      <c r="H31" s="4" t="s">
        <v>83</v>
      </c>
      <c r="I31" s="29" t="s">
        <v>84</v>
      </c>
      <c r="J31" s="29" t="s">
        <v>85</v>
      </c>
      <c r="K31" s="29" t="s">
        <v>86</v>
      </c>
      <c r="L31" s="4" t="s">
        <v>87</v>
      </c>
    </row>
    <row r="32">
      <c r="A32" s="4" t="s">
        <v>16</v>
      </c>
      <c r="B32" s="4">
        <v>1.0</v>
      </c>
      <c r="C32" s="4">
        <v>8.0</v>
      </c>
      <c r="D32" s="4">
        <v>8.0</v>
      </c>
      <c r="E32" s="4">
        <v>27.0</v>
      </c>
      <c r="F32" s="4">
        <v>28.0</v>
      </c>
      <c r="G32" s="4">
        <v>13.0</v>
      </c>
      <c r="H32" s="4">
        <v>51.0</v>
      </c>
      <c r="I32" s="24">
        <f t="shared" ref="I32:I40" si="9">100*(SUM(C32,F32)/K32)</f>
        <v>46.15384615</v>
      </c>
      <c r="J32" s="24">
        <f t="shared" ref="J32:J40" si="10">100*(SUM(C32,D32,F32,G32)/K32)</f>
        <v>73.07692308</v>
      </c>
      <c r="K32" s="15">
        <f t="shared" ref="K32:K40" si="11">SUM(H32,E32)</f>
        <v>78</v>
      </c>
      <c r="L32" s="24">
        <f t="shared" ref="L32:L40" si="12">100*(SUM(G32,D32)/K32)</f>
        <v>26.92307692</v>
      </c>
    </row>
    <row r="33">
      <c r="A33" s="4" t="s">
        <v>25</v>
      </c>
      <c r="B33" s="4">
        <v>5.0</v>
      </c>
      <c r="C33" s="4">
        <v>13.0</v>
      </c>
      <c r="D33" s="4">
        <v>3.0</v>
      </c>
      <c r="E33" s="4">
        <v>27.0</v>
      </c>
      <c r="F33" s="4">
        <v>13.0</v>
      </c>
      <c r="G33" s="4">
        <v>23.0</v>
      </c>
      <c r="H33" s="4">
        <v>51.0</v>
      </c>
      <c r="I33" s="24">
        <f t="shared" si="9"/>
        <v>33.33333333</v>
      </c>
      <c r="J33" s="24">
        <f t="shared" si="10"/>
        <v>66.66666667</v>
      </c>
      <c r="K33" s="15">
        <f t="shared" si="11"/>
        <v>78</v>
      </c>
      <c r="L33" s="24">
        <f t="shared" si="12"/>
        <v>33.33333333</v>
      </c>
    </row>
    <row r="34">
      <c r="A34" s="4" t="s">
        <v>27</v>
      </c>
      <c r="B34" s="4">
        <v>6.0</v>
      </c>
      <c r="C34" s="4">
        <v>4.0</v>
      </c>
      <c r="D34" s="4">
        <v>3.0</v>
      </c>
      <c r="E34" s="4">
        <v>27.0</v>
      </c>
      <c r="F34" s="4">
        <v>9.0</v>
      </c>
      <c r="G34" s="4">
        <v>9.0</v>
      </c>
      <c r="H34" s="4">
        <v>51.0</v>
      </c>
      <c r="I34" s="24">
        <f t="shared" si="9"/>
        <v>16.66666667</v>
      </c>
      <c r="J34" s="24">
        <f t="shared" si="10"/>
        <v>32.05128205</v>
      </c>
      <c r="K34" s="15">
        <f t="shared" si="11"/>
        <v>78</v>
      </c>
      <c r="L34" s="24">
        <f t="shared" si="12"/>
        <v>15.38461538</v>
      </c>
    </row>
    <row r="35">
      <c r="A35" s="4" t="s">
        <v>31</v>
      </c>
      <c r="B35" s="4">
        <v>7.0</v>
      </c>
      <c r="C35" s="4">
        <v>15.0</v>
      </c>
      <c r="D35" s="4">
        <v>1.0</v>
      </c>
      <c r="E35" s="4">
        <v>27.0</v>
      </c>
      <c r="F35" s="4">
        <v>31.0</v>
      </c>
      <c r="G35" s="4">
        <v>4.0</v>
      </c>
      <c r="H35" s="4">
        <v>51.0</v>
      </c>
      <c r="I35" s="24">
        <f t="shared" si="9"/>
        <v>58.97435897</v>
      </c>
      <c r="J35" s="24">
        <f t="shared" si="10"/>
        <v>65.38461538</v>
      </c>
      <c r="K35" s="15">
        <f t="shared" si="11"/>
        <v>78</v>
      </c>
      <c r="L35" s="24">
        <f t="shared" si="12"/>
        <v>6.41025641</v>
      </c>
    </row>
    <row r="36">
      <c r="A36" s="4" t="s">
        <v>88</v>
      </c>
      <c r="B36" s="4">
        <v>8.0</v>
      </c>
      <c r="C36" s="4">
        <v>10.0</v>
      </c>
      <c r="D36" s="4">
        <v>5.0</v>
      </c>
      <c r="E36" s="4">
        <v>27.0</v>
      </c>
      <c r="F36" s="4">
        <v>27.0</v>
      </c>
      <c r="G36" s="4">
        <v>8.0</v>
      </c>
      <c r="H36" s="4">
        <v>51.0</v>
      </c>
      <c r="I36" s="24">
        <f t="shared" si="9"/>
        <v>47.43589744</v>
      </c>
      <c r="J36" s="24">
        <f t="shared" si="10"/>
        <v>64.1025641</v>
      </c>
      <c r="K36" s="15">
        <f t="shared" si="11"/>
        <v>78</v>
      </c>
      <c r="L36" s="24">
        <f t="shared" si="12"/>
        <v>16.66666667</v>
      </c>
    </row>
    <row r="37">
      <c r="A37" s="4" t="s">
        <v>37</v>
      </c>
      <c r="B37" s="4">
        <v>9.0</v>
      </c>
      <c r="C37" s="4">
        <v>13.0</v>
      </c>
      <c r="D37" s="4">
        <v>5.0</v>
      </c>
      <c r="E37" s="4">
        <v>27.0</v>
      </c>
      <c r="F37" s="4">
        <v>32.0</v>
      </c>
      <c r="G37" s="4">
        <v>10.0</v>
      </c>
      <c r="H37" s="4">
        <v>51.0</v>
      </c>
      <c r="I37" s="24">
        <f t="shared" si="9"/>
        <v>57.69230769</v>
      </c>
      <c r="J37" s="24">
        <f t="shared" si="10"/>
        <v>76.92307692</v>
      </c>
      <c r="K37" s="15">
        <f t="shared" si="11"/>
        <v>78</v>
      </c>
      <c r="L37" s="24">
        <f t="shared" si="12"/>
        <v>19.23076923</v>
      </c>
    </row>
    <row r="38">
      <c r="A38" s="4" t="s">
        <v>39</v>
      </c>
      <c r="B38" s="4">
        <v>10.0</v>
      </c>
      <c r="C38" s="4">
        <v>11.0</v>
      </c>
      <c r="D38" s="4">
        <v>5.0</v>
      </c>
      <c r="E38" s="4">
        <v>27.0</v>
      </c>
      <c r="F38" s="4">
        <v>30.0</v>
      </c>
      <c r="G38" s="4">
        <v>9.0</v>
      </c>
      <c r="H38" s="4">
        <v>51.0</v>
      </c>
      <c r="I38" s="24">
        <f t="shared" si="9"/>
        <v>52.56410256</v>
      </c>
      <c r="J38" s="24">
        <f t="shared" si="10"/>
        <v>70.51282051</v>
      </c>
      <c r="K38" s="15">
        <f t="shared" si="11"/>
        <v>78</v>
      </c>
      <c r="L38" s="24">
        <f t="shared" si="12"/>
        <v>17.94871795</v>
      </c>
    </row>
    <row r="39">
      <c r="A39" s="4" t="s">
        <v>29</v>
      </c>
      <c r="B39" s="4">
        <v>12.0</v>
      </c>
      <c r="C39" s="4">
        <v>2.0</v>
      </c>
      <c r="D39" s="4">
        <v>5.0</v>
      </c>
      <c r="E39" s="4">
        <v>27.0</v>
      </c>
      <c r="F39" s="4">
        <v>6.0</v>
      </c>
      <c r="G39" s="4">
        <v>14.0</v>
      </c>
      <c r="H39" s="4">
        <v>51.0</v>
      </c>
      <c r="I39" s="24">
        <f t="shared" si="9"/>
        <v>10.25641026</v>
      </c>
      <c r="J39" s="24">
        <f t="shared" si="10"/>
        <v>34.61538462</v>
      </c>
      <c r="K39" s="15">
        <f t="shared" si="11"/>
        <v>78</v>
      </c>
      <c r="L39" s="24">
        <f t="shared" si="12"/>
        <v>24.35897436</v>
      </c>
    </row>
    <row r="40">
      <c r="A40" s="4" t="s">
        <v>41</v>
      </c>
      <c r="B40" s="4">
        <v>11.0</v>
      </c>
      <c r="C40" s="4">
        <v>4.0</v>
      </c>
      <c r="D40" s="4">
        <v>7.0</v>
      </c>
      <c r="E40" s="4">
        <v>27.0</v>
      </c>
      <c r="F40" s="4">
        <v>15.0</v>
      </c>
      <c r="G40" s="4">
        <v>17.0</v>
      </c>
      <c r="H40" s="4">
        <v>51.0</v>
      </c>
      <c r="I40" s="24">
        <f t="shared" si="9"/>
        <v>24.35897436</v>
      </c>
      <c r="J40" s="24">
        <f t="shared" si="10"/>
        <v>55.12820513</v>
      </c>
      <c r="K40" s="15">
        <f t="shared" si="11"/>
        <v>78</v>
      </c>
      <c r="L40" s="24">
        <f t="shared" si="12"/>
        <v>30.76923077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7.5"/>
  </cols>
  <sheetData>
    <row r="1">
      <c r="A1" s="4">
        <v>39.0</v>
      </c>
      <c r="B1" s="4" t="s">
        <v>93</v>
      </c>
      <c r="C1" s="4" t="s">
        <v>94</v>
      </c>
      <c r="D1" s="4">
        <v>22.45</v>
      </c>
      <c r="E1" s="4" t="s">
        <v>94</v>
      </c>
      <c r="F1" s="4">
        <v>4.28</v>
      </c>
      <c r="G1" s="4" t="s">
        <v>11</v>
      </c>
      <c r="H1" s="4">
        <v>34.16</v>
      </c>
      <c r="I1" s="4" t="s">
        <v>4</v>
      </c>
      <c r="J1" s="4">
        <v>20.22</v>
      </c>
      <c r="K1" s="4" t="s">
        <v>94</v>
      </c>
      <c r="L1" s="4">
        <v>8.09</v>
      </c>
      <c r="O1" s="4" t="s">
        <v>4</v>
      </c>
      <c r="P1" s="4">
        <v>9.47</v>
      </c>
      <c r="Q1" s="4" t="s">
        <v>11</v>
      </c>
      <c r="R1" s="4">
        <v>1019.81</v>
      </c>
      <c r="S1" s="4" t="s">
        <v>4</v>
      </c>
      <c r="T1" s="4">
        <v>8.66</v>
      </c>
      <c r="U1" s="4" t="s">
        <v>94</v>
      </c>
      <c r="V1" s="4">
        <v>10.56</v>
      </c>
      <c r="W1" s="4" t="s">
        <v>95</v>
      </c>
      <c r="X1" s="4">
        <v>36.96</v>
      </c>
      <c r="Y1" s="4" t="s">
        <v>4</v>
      </c>
      <c r="Z1" s="4">
        <v>12.3</v>
      </c>
    </row>
    <row r="2">
      <c r="A2" s="4">
        <v>17.0</v>
      </c>
      <c r="B2" s="4" t="s">
        <v>96</v>
      </c>
      <c r="C2" s="4" t="s">
        <v>94</v>
      </c>
      <c r="D2" s="4">
        <v>67.91</v>
      </c>
      <c r="E2" s="4" t="s">
        <v>95</v>
      </c>
      <c r="F2" s="4">
        <v>67.52</v>
      </c>
      <c r="G2" s="4" t="s">
        <v>11</v>
      </c>
      <c r="H2" s="4">
        <v>88.62</v>
      </c>
      <c r="I2" s="4" t="s">
        <v>4</v>
      </c>
      <c r="J2" s="4">
        <v>22.38</v>
      </c>
      <c r="K2" s="4" t="s">
        <v>4</v>
      </c>
      <c r="L2" s="4">
        <v>62.41</v>
      </c>
      <c r="O2" s="4" t="s">
        <v>4</v>
      </c>
      <c r="P2" s="4">
        <v>18.67</v>
      </c>
      <c r="Q2" s="4" t="s">
        <v>4</v>
      </c>
      <c r="R2" s="4">
        <v>28.28</v>
      </c>
      <c r="S2" s="4" t="s">
        <v>4</v>
      </c>
      <c r="T2" s="4">
        <v>15.2</v>
      </c>
      <c r="U2" s="4" t="s">
        <v>4</v>
      </c>
      <c r="V2" s="4">
        <v>17.2</v>
      </c>
      <c r="W2" s="4" t="s">
        <v>4</v>
      </c>
      <c r="X2" s="4">
        <v>27.89</v>
      </c>
      <c r="Y2" s="4" t="s">
        <v>4</v>
      </c>
      <c r="Z2" s="4">
        <v>49.37</v>
      </c>
    </row>
    <row r="3">
      <c r="A3" s="4">
        <v>15.0</v>
      </c>
      <c r="B3" s="4" t="s">
        <v>97</v>
      </c>
      <c r="C3" s="4" t="s">
        <v>94</v>
      </c>
      <c r="D3" s="4">
        <v>13.07</v>
      </c>
      <c r="E3" s="4" t="s">
        <v>11</v>
      </c>
      <c r="F3" s="4">
        <v>54.21</v>
      </c>
      <c r="G3" s="4" t="s">
        <v>11</v>
      </c>
      <c r="H3" s="4">
        <v>83.92</v>
      </c>
      <c r="I3" s="4" t="s">
        <v>11</v>
      </c>
      <c r="J3" s="4">
        <v>35.27</v>
      </c>
      <c r="K3" s="4" t="s">
        <v>4</v>
      </c>
      <c r="L3" s="4">
        <v>101.31</v>
      </c>
      <c r="O3" s="4" t="s">
        <v>4</v>
      </c>
      <c r="P3" s="4">
        <v>20.14</v>
      </c>
      <c r="Q3" s="4" t="s">
        <v>4</v>
      </c>
      <c r="R3" s="4">
        <v>22.75</v>
      </c>
      <c r="S3" s="4" t="s">
        <v>4</v>
      </c>
      <c r="T3" s="4">
        <v>24.06</v>
      </c>
      <c r="U3" s="4" t="s">
        <v>4</v>
      </c>
      <c r="V3" s="4">
        <v>15.95</v>
      </c>
      <c r="W3" s="4" t="s">
        <v>4</v>
      </c>
      <c r="X3" s="4">
        <v>19.88</v>
      </c>
      <c r="Y3" s="4" t="s">
        <v>94</v>
      </c>
      <c r="Z3" s="4">
        <v>33.64</v>
      </c>
    </row>
    <row r="4">
      <c r="A4" s="4">
        <v>3.0</v>
      </c>
      <c r="B4" s="4" t="s">
        <v>98</v>
      </c>
      <c r="C4" s="4" t="s">
        <v>94</v>
      </c>
      <c r="D4" s="4">
        <v>24.63</v>
      </c>
      <c r="E4" s="4" t="s">
        <v>4</v>
      </c>
      <c r="F4" s="4">
        <v>22.0</v>
      </c>
      <c r="G4" s="4" t="s">
        <v>4</v>
      </c>
      <c r="H4" s="4">
        <v>23.91</v>
      </c>
      <c r="I4" s="4" t="s">
        <v>4</v>
      </c>
      <c r="J4" s="4">
        <v>39.86</v>
      </c>
      <c r="K4" s="4" t="s">
        <v>95</v>
      </c>
      <c r="L4" s="4">
        <v>17.12</v>
      </c>
      <c r="O4" s="4" t="s">
        <v>94</v>
      </c>
      <c r="P4" s="4">
        <v>18.32</v>
      </c>
      <c r="Q4" s="4" t="s">
        <v>4</v>
      </c>
      <c r="R4" s="4">
        <v>23.21</v>
      </c>
      <c r="S4" s="4" t="s">
        <v>4</v>
      </c>
      <c r="T4" s="4">
        <v>5.56</v>
      </c>
      <c r="U4" s="4" t="s">
        <v>4</v>
      </c>
      <c r="V4" s="4">
        <v>11.34</v>
      </c>
      <c r="W4" s="4" t="s">
        <v>4</v>
      </c>
      <c r="X4" s="4">
        <v>25.6</v>
      </c>
      <c r="Y4" s="4" t="s">
        <v>4</v>
      </c>
      <c r="Z4" s="4">
        <v>25.78</v>
      </c>
    </row>
    <row r="5">
      <c r="A5" s="4">
        <v>18.0</v>
      </c>
      <c r="B5" s="4" t="s">
        <v>99</v>
      </c>
      <c r="C5" s="4" t="s">
        <v>95</v>
      </c>
      <c r="D5" s="4">
        <v>101.35</v>
      </c>
      <c r="E5" s="4" t="s">
        <v>95</v>
      </c>
      <c r="F5" s="4">
        <v>45.5</v>
      </c>
      <c r="G5" s="4" t="s">
        <v>95</v>
      </c>
      <c r="H5" s="4">
        <v>41.0</v>
      </c>
      <c r="I5" s="4" t="s">
        <v>95</v>
      </c>
      <c r="J5" s="4">
        <v>29.18</v>
      </c>
      <c r="K5" s="4" t="s">
        <v>94</v>
      </c>
      <c r="L5" s="4">
        <v>15.28</v>
      </c>
      <c r="O5" s="4" t="s">
        <v>4</v>
      </c>
      <c r="P5" s="4">
        <v>10.5</v>
      </c>
      <c r="Q5" s="4" t="s">
        <v>4</v>
      </c>
      <c r="R5" s="4">
        <v>14.89</v>
      </c>
      <c r="S5" s="4" t="s">
        <v>4</v>
      </c>
      <c r="T5" s="4">
        <v>8.06</v>
      </c>
      <c r="U5" s="4" t="s">
        <v>4</v>
      </c>
      <c r="V5" s="4">
        <v>7.83</v>
      </c>
      <c r="W5" s="4" t="s">
        <v>4</v>
      </c>
      <c r="X5" s="4">
        <v>9.99</v>
      </c>
      <c r="Y5" s="4" t="s">
        <v>11</v>
      </c>
      <c r="Z5" s="4">
        <v>25.68</v>
      </c>
    </row>
    <row r="6">
      <c r="A6" s="4">
        <v>5.0</v>
      </c>
      <c r="B6" s="4" t="s">
        <v>100</v>
      </c>
      <c r="C6" s="4" t="s">
        <v>95</v>
      </c>
      <c r="D6" s="4">
        <v>348.1</v>
      </c>
      <c r="E6" s="4" t="s">
        <v>95</v>
      </c>
      <c r="F6" s="4">
        <v>94.48</v>
      </c>
      <c r="G6" s="4" t="s">
        <v>94</v>
      </c>
      <c r="H6" s="4">
        <v>41.16</v>
      </c>
      <c r="I6" s="4" t="s">
        <v>4</v>
      </c>
      <c r="J6" s="4">
        <v>60.53</v>
      </c>
      <c r="K6" s="4" t="s">
        <v>94</v>
      </c>
      <c r="L6" s="4">
        <v>46.41</v>
      </c>
      <c r="O6" s="4" t="s">
        <v>4</v>
      </c>
      <c r="P6" s="4">
        <v>73.17</v>
      </c>
      <c r="Q6" s="4" t="s">
        <v>11</v>
      </c>
      <c r="R6" s="4">
        <v>103.19</v>
      </c>
      <c r="S6" s="4" t="s">
        <v>4</v>
      </c>
      <c r="T6" s="4">
        <v>36.77</v>
      </c>
      <c r="U6" s="4" t="s">
        <v>101</v>
      </c>
      <c r="W6" s="4" t="s">
        <v>4</v>
      </c>
      <c r="X6" s="4">
        <v>39.29</v>
      </c>
      <c r="Y6" s="4" t="s">
        <v>11</v>
      </c>
      <c r="Z6" s="4">
        <v>188.78</v>
      </c>
    </row>
    <row r="7">
      <c r="A7" s="4">
        <v>11.0</v>
      </c>
      <c r="B7" s="4" t="s">
        <v>102</v>
      </c>
      <c r="C7" s="4" t="s">
        <v>94</v>
      </c>
      <c r="D7" s="4">
        <v>20.36</v>
      </c>
      <c r="E7" s="4" t="s">
        <v>95</v>
      </c>
      <c r="F7" s="4">
        <v>41.35</v>
      </c>
      <c r="G7" s="4" t="s">
        <v>4</v>
      </c>
      <c r="H7" s="4">
        <v>22.79</v>
      </c>
      <c r="I7" s="4" t="s">
        <v>4</v>
      </c>
      <c r="J7" s="4">
        <v>21.18</v>
      </c>
      <c r="K7" s="4" t="s">
        <v>94</v>
      </c>
      <c r="L7" s="4">
        <v>21.03</v>
      </c>
      <c r="O7" s="4" t="s">
        <v>11</v>
      </c>
      <c r="P7" s="4">
        <v>27.13</v>
      </c>
      <c r="Q7" s="4" t="s">
        <v>4</v>
      </c>
      <c r="R7" s="4">
        <v>12.52</v>
      </c>
      <c r="S7" s="4" t="s">
        <v>4</v>
      </c>
      <c r="T7" s="4">
        <v>12.17</v>
      </c>
      <c r="U7" s="4" t="s">
        <v>4</v>
      </c>
      <c r="V7" s="4">
        <v>21.79</v>
      </c>
      <c r="W7" s="4" t="s">
        <v>4</v>
      </c>
      <c r="X7" s="4">
        <v>41.47</v>
      </c>
      <c r="Y7" s="4" t="s">
        <v>4</v>
      </c>
      <c r="Z7" s="4">
        <v>9.62</v>
      </c>
    </row>
    <row r="8">
      <c r="A8" s="4">
        <v>30.0</v>
      </c>
      <c r="B8" s="4" t="s">
        <v>103</v>
      </c>
      <c r="C8" s="4" t="s">
        <v>95</v>
      </c>
      <c r="D8" s="4">
        <v>38.97</v>
      </c>
      <c r="E8" s="4" t="s">
        <v>4</v>
      </c>
      <c r="F8" s="4">
        <v>22.33</v>
      </c>
      <c r="G8" s="4" t="s">
        <v>4</v>
      </c>
      <c r="H8" s="4">
        <v>18.54</v>
      </c>
      <c r="I8" s="4" t="s">
        <v>4</v>
      </c>
      <c r="J8" s="4">
        <v>13.27</v>
      </c>
      <c r="K8" s="4" t="s">
        <v>4</v>
      </c>
      <c r="L8" s="4">
        <v>17.09</v>
      </c>
      <c r="O8" s="4" t="s">
        <v>94</v>
      </c>
      <c r="P8" s="4">
        <v>18.02</v>
      </c>
      <c r="Q8" s="4" t="s">
        <v>4</v>
      </c>
      <c r="R8" s="4">
        <v>7.22</v>
      </c>
      <c r="S8" s="4" t="s">
        <v>95</v>
      </c>
      <c r="T8" s="4">
        <v>35.38</v>
      </c>
      <c r="U8" s="4" t="s">
        <v>4</v>
      </c>
      <c r="V8" s="4">
        <v>8.37</v>
      </c>
      <c r="W8" s="4" t="s">
        <v>4</v>
      </c>
      <c r="X8" s="4">
        <v>10.14</v>
      </c>
      <c r="Y8" s="4" t="s">
        <v>4</v>
      </c>
      <c r="Z8" s="4">
        <v>19.27</v>
      </c>
    </row>
    <row r="9">
      <c r="A9" s="4">
        <v>14.0</v>
      </c>
      <c r="B9" s="4" t="s">
        <v>104</v>
      </c>
      <c r="C9" s="4" t="s">
        <v>94</v>
      </c>
      <c r="D9" s="4">
        <v>10.99</v>
      </c>
      <c r="E9" s="4" t="s">
        <v>95</v>
      </c>
      <c r="F9" s="4">
        <v>32.98</v>
      </c>
      <c r="G9" s="4" t="s">
        <v>94</v>
      </c>
      <c r="H9" s="4">
        <v>13.17</v>
      </c>
      <c r="I9" s="4" t="s">
        <v>4</v>
      </c>
      <c r="J9" s="4">
        <v>15.89</v>
      </c>
      <c r="K9" s="4" t="s">
        <v>94</v>
      </c>
      <c r="L9" s="4">
        <v>24.98</v>
      </c>
      <c r="O9" s="4" t="s">
        <v>4</v>
      </c>
      <c r="P9" s="4">
        <v>22.37</v>
      </c>
      <c r="Q9" s="4" t="s">
        <v>4</v>
      </c>
      <c r="R9" s="4">
        <v>15.81</v>
      </c>
      <c r="S9" s="4" t="s">
        <v>4</v>
      </c>
      <c r="T9" s="4">
        <v>6.33</v>
      </c>
      <c r="U9" s="4" t="s">
        <v>4</v>
      </c>
      <c r="V9" s="4">
        <v>9.03</v>
      </c>
      <c r="W9" s="4" t="s">
        <v>4</v>
      </c>
      <c r="X9" s="4">
        <v>20.67</v>
      </c>
      <c r="Y9" s="4" t="s">
        <v>11</v>
      </c>
      <c r="Z9" s="4">
        <v>27.31</v>
      </c>
    </row>
    <row r="10">
      <c r="A10" s="4">
        <v>13.0</v>
      </c>
      <c r="B10" s="4" t="s">
        <v>105</v>
      </c>
      <c r="C10" s="4" t="s">
        <v>95</v>
      </c>
      <c r="D10" s="4">
        <v>86.21</v>
      </c>
      <c r="E10" s="4" t="s">
        <v>95</v>
      </c>
      <c r="F10" s="4">
        <v>61.83</v>
      </c>
      <c r="G10" s="4" t="s">
        <v>95</v>
      </c>
      <c r="H10" s="4">
        <v>71.38</v>
      </c>
      <c r="I10" s="4" t="s">
        <v>4</v>
      </c>
      <c r="J10" s="4">
        <v>17.76</v>
      </c>
      <c r="K10" s="4" t="s">
        <v>95</v>
      </c>
      <c r="L10" s="4">
        <v>68.25</v>
      </c>
      <c r="O10" s="4" t="s">
        <v>4</v>
      </c>
      <c r="P10" s="4">
        <v>25.57</v>
      </c>
      <c r="Q10" s="4" t="s">
        <v>4</v>
      </c>
      <c r="R10" s="4">
        <v>28.67</v>
      </c>
      <c r="S10" s="4" t="s">
        <v>94</v>
      </c>
      <c r="T10" s="4">
        <v>23.3</v>
      </c>
      <c r="U10" s="4" t="s">
        <v>4</v>
      </c>
      <c r="V10" s="4">
        <v>273.33</v>
      </c>
      <c r="W10" s="4" t="s">
        <v>11</v>
      </c>
      <c r="X10" s="4">
        <v>90.24</v>
      </c>
      <c r="Y10" s="4" t="s">
        <v>11</v>
      </c>
      <c r="Z10" s="4">
        <v>82.76</v>
      </c>
    </row>
    <row r="11">
      <c r="A11" s="4">
        <v>23.0</v>
      </c>
      <c r="B11" s="4" t="s">
        <v>106</v>
      </c>
      <c r="C11" s="4" t="s">
        <v>94</v>
      </c>
      <c r="D11" s="4">
        <v>17.86</v>
      </c>
      <c r="E11" s="4" t="s">
        <v>94</v>
      </c>
      <c r="F11" s="4">
        <v>15.66</v>
      </c>
      <c r="G11" s="4" t="s">
        <v>94</v>
      </c>
      <c r="H11" s="4">
        <v>22.03</v>
      </c>
      <c r="I11" s="4" t="s">
        <v>94</v>
      </c>
      <c r="J11" s="4">
        <v>19.85</v>
      </c>
      <c r="K11" s="4" t="s">
        <v>4</v>
      </c>
      <c r="L11" s="4">
        <v>18.95</v>
      </c>
      <c r="O11" s="4" t="s">
        <v>4</v>
      </c>
      <c r="P11" s="4">
        <v>16.41</v>
      </c>
      <c r="Q11" s="4" t="s">
        <v>4</v>
      </c>
      <c r="R11" s="4">
        <v>19.58</v>
      </c>
      <c r="S11" s="4" t="s">
        <v>4</v>
      </c>
      <c r="T11" s="4">
        <v>15.27</v>
      </c>
      <c r="U11" s="4" t="s">
        <v>4</v>
      </c>
      <c r="V11" s="4">
        <v>9.42</v>
      </c>
      <c r="W11" s="4" t="s">
        <v>4</v>
      </c>
      <c r="X11" s="4">
        <v>21.43</v>
      </c>
      <c r="Y11" s="4" t="s">
        <v>11</v>
      </c>
      <c r="Z11" s="4">
        <v>60.03</v>
      </c>
    </row>
    <row r="12">
      <c r="A12" s="4">
        <v>9.0</v>
      </c>
      <c r="B12" s="4" t="s">
        <v>107</v>
      </c>
      <c r="C12" s="4" t="s">
        <v>94</v>
      </c>
      <c r="D12" s="4">
        <v>41.76</v>
      </c>
      <c r="E12" s="4" t="s">
        <v>94</v>
      </c>
      <c r="F12" s="4">
        <v>8.49</v>
      </c>
      <c r="G12" s="4" t="s">
        <v>94</v>
      </c>
      <c r="H12" s="4">
        <v>10.9</v>
      </c>
      <c r="I12" s="4" t="s">
        <v>95</v>
      </c>
      <c r="J12" s="4">
        <v>32.65</v>
      </c>
      <c r="K12" s="4" t="s">
        <v>94</v>
      </c>
      <c r="L12" s="4">
        <v>21.79</v>
      </c>
      <c r="O12" s="4" t="s">
        <v>4</v>
      </c>
      <c r="P12" s="4">
        <v>18.17</v>
      </c>
      <c r="Q12" s="4" t="s">
        <v>4</v>
      </c>
      <c r="R12" s="4">
        <v>28.31</v>
      </c>
      <c r="S12" s="4" t="s">
        <v>4</v>
      </c>
      <c r="T12" s="4">
        <v>7.55</v>
      </c>
      <c r="U12" s="4" t="s">
        <v>4</v>
      </c>
      <c r="V12" s="4">
        <v>13.57</v>
      </c>
      <c r="W12" s="4" t="s">
        <v>4</v>
      </c>
      <c r="X12" s="4">
        <v>23.65</v>
      </c>
      <c r="Y12" s="4" t="s">
        <v>4</v>
      </c>
      <c r="Z12" s="4">
        <v>17.25</v>
      </c>
    </row>
    <row r="13">
      <c r="A13" s="4">
        <v>1.0</v>
      </c>
      <c r="B13" s="4" t="s">
        <v>108</v>
      </c>
      <c r="C13" s="4" t="s">
        <v>4</v>
      </c>
      <c r="D13" s="4">
        <v>48.55</v>
      </c>
      <c r="E13" s="4" t="s">
        <v>4</v>
      </c>
      <c r="F13" s="4">
        <v>37.3</v>
      </c>
      <c r="G13" s="4" t="s">
        <v>4</v>
      </c>
      <c r="H13" s="4">
        <v>35.93</v>
      </c>
      <c r="I13" s="4" t="s">
        <v>4</v>
      </c>
      <c r="J13" s="4">
        <v>32.77</v>
      </c>
      <c r="K13" s="4" t="s">
        <v>4</v>
      </c>
      <c r="L13" s="4">
        <v>37.38</v>
      </c>
      <c r="O13" s="4" t="s">
        <v>4</v>
      </c>
      <c r="P13" s="4">
        <v>18.21</v>
      </c>
      <c r="Q13" s="4" t="s">
        <v>4</v>
      </c>
      <c r="R13" s="4">
        <v>20.14</v>
      </c>
      <c r="S13" s="4" t="s">
        <v>4</v>
      </c>
      <c r="T13" s="4">
        <v>10.31</v>
      </c>
      <c r="U13" s="4" t="s">
        <v>4</v>
      </c>
      <c r="V13" s="4">
        <v>22.35</v>
      </c>
      <c r="W13" s="4" t="s">
        <v>4</v>
      </c>
      <c r="X13" s="4">
        <v>42.56</v>
      </c>
      <c r="Y13" s="4" t="s">
        <v>11</v>
      </c>
      <c r="Z13" s="4">
        <v>47.42</v>
      </c>
    </row>
    <row r="14">
      <c r="A14" s="4">
        <v>4.0</v>
      </c>
      <c r="B14" s="4" t="s">
        <v>109</v>
      </c>
      <c r="C14" s="4" t="s">
        <v>94</v>
      </c>
      <c r="D14" s="4">
        <v>14.73</v>
      </c>
      <c r="E14" s="4" t="s">
        <v>94</v>
      </c>
      <c r="F14" s="4">
        <v>20.59</v>
      </c>
      <c r="G14" s="4" t="s">
        <v>94</v>
      </c>
      <c r="H14" s="4">
        <v>19.53</v>
      </c>
      <c r="I14" s="4" t="s">
        <v>94</v>
      </c>
      <c r="J14" s="4">
        <v>9.81</v>
      </c>
      <c r="K14" s="4" t="s">
        <v>95</v>
      </c>
      <c r="L14" s="4">
        <v>118.42</v>
      </c>
      <c r="O14" s="4" t="s">
        <v>4</v>
      </c>
      <c r="P14" s="4">
        <v>12.81</v>
      </c>
      <c r="Q14" s="4" t="s">
        <v>4</v>
      </c>
      <c r="R14" s="4">
        <v>23.37</v>
      </c>
      <c r="S14" s="4" t="s">
        <v>11</v>
      </c>
      <c r="T14" s="4">
        <v>9.92</v>
      </c>
      <c r="U14" s="4" t="s">
        <v>4</v>
      </c>
      <c r="V14" s="4">
        <v>10.75</v>
      </c>
      <c r="W14" s="4" t="s">
        <v>4</v>
      </c>
      <c r="X14" s="4">
        <v>12.91</v>
      </c>
      <c r="Y14" s="4" t="s">
        <v>94</v>
      </c>
      <c r="Z14" s="4">
        <v>19.3</v>
      </c>
    </row>
    <row r="15">
      <c r="A15" s="4">
        <v>24.0</v>
      </c>
      <c r="B15" s="4" t="s">
        <v>110</v>
      </c>
      <c r="C15" s="4" t="s">
        <v>95</v>
      </c>
      <c r="D15" s="4">
        <v>81.52</v>
      </c>
      <c r="E15" s="4" t="s">
        <v>94</v>
      </c>
      <c r="F15" s="4">
        <v>18.79</v>
      </c>
      <c r="G15" s="4" t="s">
        <v>95</v>
      </c>
      <c r="H15" s="4">
        <v>35.56</v>
      </c>
      <c r="I15" s="4" t="s">
        <v>4</v>
      </c>
      <c r="J15" s="4">
        <v>20.74</v>
      </c>
      <c r="K15" s="4" t="s">
        <v>95</v>
      </c>
      <c r="L15" s="4">
        <v>78.53</v>
      </c>
      <c r="O15" s="4" t="s">
        <v>4</v>
      </c>
      <c r="P15" s="4">
        <v>15.01</v>
      </c>
      <c r="Q15" s="4" t="s">
        <v>11</v>
      </c>
      <c r="R15" s="4">
        <v>35.83</v>
      </c>
      <c r="S15" s="4" t="s">
        <v>4</v>
      </c>
      <c r="T15" s="4">
        <v>7.36</v>
      </c>
      <c r="U15" s="4" t="s">
        <v>4</v>
      </c>
      <c r="V15" s="4">
        <v>19.09</v>
      </c>
      <c r="W15" s="4" t="s">
        <v>4</v>
      </c>
      <c r="X15" s="4">
        <v>10.0</v>
      </c>
      <c r="Y15" s="4" t="s">
        <v>4</v>
      </c>
      <c r="Z15" s="4">
        <v>20.69</v>
      </c>
    </row>
    <row r="16">
      <c r="A16" s="4">
        <v>8.0</v>
      </c>
      <c r="B16" s="4" t="s">
        <v>111</v>
      </c>
      <c r="C16" s="4" t="s">
        <v>11</v>
      </c>
      <c r="D16" s="4">
        <v>56.44</v>
      </c>
      <c r="E16" s="4" t="s">
        <v>95</v>
      </c>
      <c r="F16" s="4">
        <v>50.66</v>
      </c>
      <c r="G16" s="4" t="s">
        <v>4</v>
      </c>
      <c r="H16" s="4">
        <v>29.79</v>
      </c>
      <c r="I16" s="4" t="s">
        <v>94</v>
      </c>
      <c r="J16" s="4">
        <v>17.82</v>
      </c>
      <c r="K16" s="4" t="s">
        <v>94</v>
      </c>
      <c r="L16" s="4">
        <v>43.12</v>
      </c>
      <c r="O16" s="4" t="s">
        <v>4</v>
      </c>
      <c r="P16" s="4">
        <v>9.73</v>
      </c>
      <c r="Q16" s="4" t="s">
        <v>4</v>
      </c>
      <c r="R16" s="4">
        <v>21.16</v>
      </c>
      <c r="S16" s="4" t="s">
        <v>4</v>
      </c>
      <c r="T16" s="4">
        <v>10.99</v>
      </c>
      <c r="U16" s="4" t="s">
        <v>94</v>
      </c>
      <c r="V16" s="4">
        <v>22.79</v>
      </c>
      <c r="W16" s="4" t="s">
        <v>4</v>
      </c>
      <c r="X16" s="4">
        <v>24.25</v>
      </c>
      <c r="Y16" s="4" t="s">
        <v>4</v>
      </c>
      <c r="Z16" s="4">
        <v>27.83</v>
      </c>
    </row>
    <row r="17">
      <c r="A17" s="4">
        <v>48.0</v>
      </c>
      <c r="B17" s="4" t="s">
        <v>112</v>
      </c>
      <c r="C17" s="4" t="s">
        <v>11</v>
      </c>
      <c r="D17" s="4">
        <v>57.95</v>
      </c>
      <c r="E17" s="4" t="s">
        <v>4</v>
      </c>
      <c r="F17" s="4">
        <v>42.1</v>
      </c>
      <c r="G17" s="4" t="s">
        <v>4</v>
      </c>
      <c r="H17" s="4">
        <v>26.39</v>
      </c>
      <c r="I17" s="4" t="s">
        <v>4</v>
      </c>
      <c r="J17" s="4">
        <v>43.59</v>
      </c>
      <c r="K17" s="4" t="s">
        <v>4</v>
      </c>
      <c r="L17" s="4">
        <v>27.59</v>
      </c>
      <c r="O17" s="4" t="s">
        <v>4</v>
      </c>
      <c r="P17" s="4">
        <v>25.3</v>
      </c>
      <c r="Q17" s="4" t="s">
        <v>4</v>
      </c>
      <c r="R17" s="4">
        <v>42.76</v>
      </c>
      <c r="S17" s="4" t="s">
        <v>4</v>
      </c>
      <c r="T17" s="4">
        <v>14.51</v>
      </c>
      <c r="U17" s="4" t="s">
        <v>4</v>
      </c>
      <c r="V17" s="4">
        <v>24.88</v>
      </c>
      <c r="W17" s="4" t="s">
        <v>4</v>
      </c>
      <c r="X17" s="4">
        <v>44.95</v>
      </c>
      <c r="Y17" s="4" t="s">
        <v>4</v>
      </c>
      <c r="Z17" s="4">
        <v>13.62</v>
      </c>
    </row>
    <row r="18">
      <c r="A18" s="4">
        <v>2.0</v>
      </c>
      <c r="B18" s="4" t="s">
        <v>113</v>
      </c>
      <c r="C18" s="4" t="s">
        <v>95</v>
      </c>
      <c r="D18" s="4">
        <v>345.14</v>
      </c>
      <c r="E18" s="4" t="s">
        <v>11</v>
      </c>
      <c r="F18" s="4">
        <v>118.05</v>
      </c>
      <c r="G18" s="4" t="s">
        <v>94</v>
      </c>
      <c r="H18" s="4">
        <v>21.43</v>
      </c>
      <c r="I18" s="4" t="s">
        <v>4</v>
      </c>
      <c r="J18" s="4">
        <v>31.27</v>
      </c>
      <c r="K18" s="4" t="s">
        <v>94</v>
      </c>
      <c r="L18" s="4">
        <v>146.19</v>
      </c>
      <c r="O18" s="4" t="s">
        <v>4</v>
      </c>
      <c r="P18" s="4">
        <v>26.87</v>
      </c>
      <c r="Q18" s="4" t="s">
        <v>11</v>
      </c>
      <c r="R18" s="4">
        <v>61.07</v>
      </c>
      <c r="S18" s="4" t="s">
        <v>94</v>
      </c>
      <c r="T18" s="4">
        <v>17.03</v>
      </c>
      <c r="U18" s="4" t="s">
        <v>94</v>
      </c>
      <c r="V18" s="4">
        <v>56.82</v>
      </c>
      <c r="W18" s="4" t="s">
        <v>4</v>
      </c>
      <c r="X18" s="4">
        <v>35.37</v>
      </c>
      <c r="Y18" s="4" t="s">
        <v>4</v>
      </c>
      <c r="Z18" s="4">
        <v>49.02</v>
      </c>
    </row>
    <row r="19">
      <c r="A19" s="4">
        <v>16.0</v>
      </c>
      <c r="B19" s="4" t="s">
        <v>114</v>
      </c>
      <c r="C19" s="4" t="s">
        <v>94</v>
      </c>
      <c r="D19" s="4">
        <v>8.1</v>
      </c>
      <c r="E19" s="4" t="s">
        <v>94</v>
      </c>
      <c r="F19" s="4">
        <v>16.71</v>
      </c>
      <c r="G19" s="4" t="s">
        <v>95</v>
      </c>
      <c r="H19" s="4">
        <v>42.12</v>
      </c>
      <c r="I19" s="4" t="s">
        <v>94</v>
      </c>
      <c r="J19" s="4">
        <v>11.43</v>
      </c>
      <c r="K19" s="4" t="s">
        <v>4</v>
      </c>
      <c r="L19" s="4">
        <v>15.0</v>
      </c>
      <c r="O19" s="4" t="s">
        <v>11</v>
      </c>
      <c r="P19" s="4">
        <v>74.79</v>
      </c>
      <c r="Q19" s="4" t="s">
        <v>4</v>
      </c>
      <c r="R19" s="4">
        <v>15.16</v>
      </c>
      <c r="S19" s="4" t="s">
        <v>4</v>
      </c>
      <c r="T19" s="4">
        <v>13.21</v>
      </c>
      <c r="U19" s="4" t="s">
        <v>4</v>
      </c>
      <c r="V19" s="4">
        <v>10.36</v>
      </c>
      <c r="W19" s="4" t="s">
        <v>4</v>
      </c>
      <c r="X19" s="4">
        <v>20.44</v>
      </c>
      <c r="Y19" s="4" t="s">
        <v>4</v>
      </c>
      <c r="Z19" s="4">
        <v>16.81</v>
      </c>
    </row>
    <row r="20">
      <c r="A20" s="4">
        <v>6.0</v>
      </c>
      <c r="B20" s="4" t="s">
        <v>115</v>
      </c>
      <c r="C20" s="4" t="s">
        <v>94</v>
      </c>
      <c r="D20" s="4">
        <v>10.9</v>
      </c>
      <c r="E20" s="4" t="s">
        <v>94</v>
      </c>
      <c r="F20" s="4">
        <v>30.03</v>
      </c>
      <c r="G20" s="4" t="s">
        <v>94</v>
      </c>
      <c r="H20" s="4">
        <v>16.35</v>
      </c>
      <c r="I20" s="4" t="s">
        <v>4</v>
      </c>
      <c r="J20" s="4">
        <v>25.56</v>
      </c>
      <c r="K20" s="4" t="s">
        <v>11</v>
      </c>
      <c r="L20" s="4">
        <v>19.75</v>
      </c>
      <c r="O20" s="4" t="s">
        <v>4</v>
      </c>
      <c r="P20" s="4">
        <v>16.02</v>
      </c>
      <c r="Q20" s="4" t="s">
        <v>4</v>
      </c>
      <c r="R20" s="4">
        <v>25.67</v>
      </c>
      <c r="S20" s="4" t="s">
        <v>4</v>
      </c>
      <c r="T20" s="4">
        <v>18.33</v>
      </c>
      <c r="U20" s="4" t="s">
        <v>4</v>
      </c>
      <c r="V20" s="4">
        <v>19.43</v>
      </c>
      <c r="W20" s="4" t="s">
        <v>4</v>
      </c>
      <c r="X20" s="4">
        <v>10.63</v>
      </c>
      <c r="Y20" s="4" t="s">
        <v>11</v>
      </c>
      <c r="Z20" s="4">
        <v>59.94</v>
      </c>
    </row>
    <row r="21">
      <c r="A21" s="4">
        <v>20.0</v>
      </c>
      <c r="B21" s="4" t="s">
        <v>116</v>
      </c>
      <c r="C21" s="4" t="s">
        <v>95</v>
      </c>
      <c r="D21" s="4">
        <v>49.23</v>
      </c>
      <c r="E21" s="4" t="s">
        <v>94</v>
      </c>
      <c r="F21" s="4">
        <v>14.14</v>
      </c>
      <c r="G21" s="4" t="s">
        <v>4</v>
      </c>
      <c r="H21" s="4">
        <v>17.59</v>
      </c>
      <c r="I21" s="4" t="s">
        <v>94</v>
      </c>
      <c r="J21" s="4">
        <v>25.34</v>
      </c>
      <c r="K21" s="4" t="s">
        <v>94</v>
      </c>
      <c r="L21" s="4">
        <v>15.2</v>
      </c>
      <c r="O21" s="4" t="s">
        <v>4</v>
      </c>
      <c r="P21" s="4">
        <v>11.46</v>
      </c>
      <c r="Q21" s="4" t="s">
        <v>4</v>
      </c>
      <c r="R21" s="4">
        <v>10.29</v>
      </c>
      <c r="S21" s="4" t="s">
        <v>4</v>
      </c>
      <c r="T21" s="4">
        <v>6.19</v>
      </c>
      <c r="U21" s="4" t="s">
        <v>94</v>
      </c>
      <c r="V21" s="4">
        <v>9.88</v>
      </c>
      <c r="W21" s="4" t="s">
        <v>11</v>
      </c>
      <c r="X21" s="4">
        <v>19.15</v>
      </c>
      <c r="Y21" s="4" t="s">
        <v>94</v>
      </c>
      <c r="Z21" s="4">
        <v>18.58</v>
      </c>
    </row>
    <row r="22">
      <c r="A22" s="4">
        <v>28.0</v>
      </c>
      <c r="B22" s="4" t="s">
        <v>117</v>
      </c>
      <c r="C22" s="4" t="s">
        <v>95</v>
      </c>
      <c r="D22" s="4">
        <v>56.85</v>
      </c>
      <c r="E22" s="4" t="s">
        <v>95</v>
      </c>
      <c r="F22" s="4">
        <v>56.66</v>
      </c>
      <c r="G22" s="4" t="s">
        <v>11</v>
      </c>
      <c r="H22" s="4">
        <v>24.59</v>
      </c>
      <c r="I22" s="4" t="s">
        <v>11</v>
      </c>
      <c r="J22" s="4">
        <v>22.16</v>
      </c>
      <c r="K22" s="4" t="s">
        <v>95</v>
      </c>
      <c r="L22" s="4">
        <v>44.04</v>
      </c>
      <c r="O22" s="4" t="s">
        <v>4</v>
      </c>
      <c r="P22" s="4">
        <v>17.03</v>
      </c>
      <c r="Q22" s="4" t="s">
        <v>4</v>
      </c>
      <c r="R22" s="4">
        <v>16.78</v>
      </c>
      <c r="S22" s="4" t="s">
        <v>4</v>
      </c>
      <c r="T22" s="4">
        <v>11.54</v>
      </c>
      <c r="U22" s="4" t="s">
        <v>4</v>
      </c>
      <c r="V22" s="4">
        <v>14.89</v>
      </c>
      <c r="W22" s="4" t="s">
        <v>4</v>
      </c>
      <c r="X22" s="4">
        <v>18.31</v>
      </c>
      <c r="Y22" s="4" t="s">
        <v>11</v>
      </c>
      <c r="Z22" s="4">
        <v>22.06</v>
      </c>
    </row>
    <row r="23">
      <c r="A23" s="4">
        <v>31.0</v>
      </c>
      <c r="B23" s="4" t="s">
        <v>118</v>
      </c>
      <c r="C23" s="4" t="s">
        <v>95</v>
      </c>
      <c r="D23" s="4">
        <v>48.26</v>
      </c>
      <c r="E23" s="4" t="s">
        <v>95</v>
      </c>
      <c r="F23" s="4">
        <v>63.38</v>
      </c>
      <c r="G23" s="4" t="s">
        <v>4</v>
      </c>
      <c r="H23" s="4">
        <v>18.0</v>
      </c>
      <c r="I23" s="4" t="s">
        <v>94</v>
      </c>
      <c r="J23" s="4">
        <v>21.82</v>
      </c>
      <c r="K23" s="4" t="s">
        <v>4</v>
      </c>
      <c r="L23" s="4">
        <v>28.31</v>
      </c>
      <c r="O23" s="4" t="s">
        <v>4</v>
      </c>
      <c r="P23" s="4">
        <v>17.85</v>
      </c>
      <c r="Q23" s="4" t="s">
        <v>4</v>
      </c>
      <c r="R23" s="4">
        <v>22.75</v>
      </c>
      <c r="S23" s="4" t="s">
        <v>4</v>
      </c>
      <c r="T23" s="4">
        <v>41.06</v>
      </c>
      <c r="U23" s="4" t="s">
        <v>4</v>
      </c>
      <c r="V23" s="4">
        <v>19.86</v>
      </c>
      <c r="W23" s="4" t="s">
        <v>94</v>
      </c>
      <c r="X23" s="4">
        <v>15.39</v>
      </c>
      <c r="Y23" s="4" t="s">
        <v>4</v>
      </c>
      <c r="Z23" s="4">
        <v>17.98</v>
      </c>
    </row>
    <row r="24">
      <c r="A24" s="4">
        <v>29.0</v>
      </c>
      <c r="B24" s="4" t="s">
        <v>119</v>
      </c>
      <c r="C24" s="4" t="s">
        <v>11</v>
      </c>
      <c r="D24" s="4">
        <v>62.16</v>
      </c>
      <c r="E24" s="4" t="s">
        <v>11</v>
      </c>
      <c r="F24" s="4">
        <v>33.76</v>
      </c>
      <c r="G24" s="4" t="s">
        <v>4</v>
      </c>
      <c r="H24" s="4">
        <v>43.04</v>
      </c>
      <c r="I24" s="4" t="s">
        <v>4</v>
      </c>
      <c r="J24" s="4">
        <v>34.0</v>
      </c>
      <c r="K24" s="4" t="s">
        <v>11</v>
      </c>
      <c r="L24" s="4">
        <v>84.71</v>
      </c>
      <c r="O24" s="4" t="s">
        <v>95</v>
      </c>
      <c r="P24" s="4">
        <v>54.26</v>
      </c>
      <c r="Q24" s="4" t="s">
        <v>4</v>
      </c>
      <c r="R24" s="4">
        <v>32.88</v>
      </c>
      <c r="S24" s="4" t="s">
        <v>4</v>
      </c>
      <c r="T24" s="4">
        <v>11.44</v>
      </c>
      <c r="U24" s="4" t="s">
        <v>4</v>
      </c>
      <c r="V24" s="4">
        <v>14.41</v>
      </c>
      <c r="W24" s="4" t="s">
        <v>4</v>
      </c>
      <c r="X24" s="4">
        <v>16.13</v>
      </c>
      <c r="Y24" s="4" t="s">
        <v>11</v>
      </c>
      <c r="Z24" s="4">
        <v>23.46</v>
      </c>
    </row>
    <row r="25">
      <c r="A25" s="4">
        <v>21.0</v>
      </c>
      <c r="B25" s="4" t="s">
        <v>120</v>
      </c>
      <c r="C25" s="4" t="s">
        <v>94</v>
      </c>
      <c r="D25" s="4">
        <v>19.05</v>
      </c>
      <c r="E25" s="4" t="s">
        <v>94</v>
      </c>
      <c r="F25" s="4">
        <v>44.64</v>
      </c>
      <c r="G25" s="4" t="s">
        <v>11</v>
      </c>
      <c r="H25" s="4">
        <v>53.06</v>
      </c>
      <c r="I25" s="4" t="s">
        <v>94</v>
      </c>
      <c r="J25" s="4">
        <v>55.24</v>
      </c>
      <c r="K25" s="4" t="s">
        <v>95</v>
      </c>
      <c r="L25" s="4">
        <v>37.96</v>
      </c>
      <c r="O25" s="4" t="s">
        <v>94</v>
      </c>
      <c r="P25" s="4">
        <v>21.01</v>
      </c>
      <c r="Q25" s="4" t="s">
        <v>4</v>
      </c>
      <c r="R25" s="4">
        <v>16.19</v>
      </c>
      <c r="S25" s="4" t="s">
        <v>94</v>
      </c>
      <c r="T25" s="4">
        <v>9.82</v>
      </c>
      <c r="U25" s="4" t="s">
        <v>94</v>
      </c>
      <c r="V25" s="4">
        <v>13.75</v>
      </c>
      <c r="W25" s="4" t="s">
        <v>4</v>
      </c>
      <c r="X25" s="4">
        <v>12.35</v>
      </c>
      <c r="Y25" s="4" t="s">
        <v>94</v>
      </c>
      <c r="Z25" s="4">
        <v>22.54</v>
      </c>
    </row>
    <row r="26">
      <c r="A26" s="4">
        <v>37.0</v>
      </c>
      <c r="B26" s="4" t="s">
        <v>121</v>
      </c>
      <c r="C26" s="4" t="s">
        <v>95</v>
      </c>
      <c r="D26" s="4">
        <v>50.18</v>
      </c>
      <c r="E26" s="4" t="s">
        <v>95</v>
      </c>
      <c r="F26" s="4">
        <v>82.47</v>
      </c>
      <c r="G26" s="4" t="s">
        <v>11</v>
      </c>
      <c r="H26" s="4">
        <v>84.41</v>
      </c>
      <c r="I26" s="4" t="s">
        <v>4</v>
      </c>
      <c r="J26" s="4">
        <v>18.18</v>
      </c>
      <c r="K26" s="4" t="s">
        <v>4</v>
      </c>
      <c r="L26" s="4">
        <v>22.4</v>
      </c>
      <c r="O26" s="4" t="s">
        <v>4</v>
      </c>
      <c r="P26" s="4">
        <v>32.09</v>
      </c>
      <c r="Q26" s="4" t="s">
        <v>4</v>
      </c>
      <c r="R26" s="4">
        <v>40.16</v>
      </c>
      <c r="S26" s="4" t="s">
        <v>4</v>
      </c>
      <c r="T26" s="4">
        <v>18.52</v>
      </c>
      <c r="U26" s="4" t="s">
        <v>4</v>
      </c>
      <c r="V26" s="4">
        <v>19.96</v>
      </c>
      <c r="W26" s="4" t="s">
        <v>4</v>
      </c>
      <c r="X26" s="4">
        <v>29.68</v>
      </c>
      <c r="Y26" s="4" t="s">
        <v>4</v>
      </c>
      <c r="Z26" s="4">
        <v>13.16</v>
      </c>
    </row>
    <row r="27">
      <c r="A27" s="4">
        <v>22.0</v>
      </c>
      <c r="B27" s="4" t="s">
        <v>122</v>
      </c>
      <c r="C27" s="4" t="s">
        <v>11</v>
      </c>
      <c r="D27" s="4">
        <v>81.63</v>
      </c>
      <c r="E27" s="4" t="s">
        <v>11</v>
      </c>
      <c r="F27" s="4">
        <v>23.97</v>
      </c>
      <c r="G27" s="4" t="s">
        <v>11</v>
      </c>
      <c r="H27" s="4">
        <v>87.03</v>
      </c>
      <c r="I27" s="4" t="s">
        <v>11</v>
      </c>
      <c r="J27" s="4">
        <v>45.65</v>
      </c>
      <c r="K27" s="4" t="s">
        <v>11</v>
      </c>
      <c r="L27" s="4">
        <v>16.29</v>
      </c>
      <c r="O27" s="4" t="s">
        <v>4</v>
      </c>
      <c r="P27" s="4">
        <v>20.19</v>
      </c>
      <c r="Q27" s="4" t="s">
        <v>11</v>
      </c>
      <c r="R27" s="4">
        <v>30.8</v>
      </c>
      <c r="S27" s="4" t="s">
        <v>4</v>
      </c>
      <c r="T27" s="4">
        <v>19.9</v>
      </c>
      <c r="U27" s="4" t="s">
        <v>4</v>
      </c>
      <c r="V27" s="4">
        <v>13.41</v>
      </c>
      <c r="W27" s="4" t="s">
        <v>4</v>
      </c>
      <c r="X27" s="4">
        <v>45.24</v>
      </c>
      <c r="Y27" s="4" t="s">
        <v>4</v>
      </c>
      <c r="Z27" s="4">
        <v>7.19</v>
      </c>
    </row>
    <row r="28">
      <c r="A28" s="4">
        <v>54.0</v>
      </c>
      <c r="B28" s="4" t="s">
        <v>123</v>
      </c>
      <c r="C28" s="4" t="s">
        <v>11</v>
      </c>
      <c r="D28" s="4">
        <v>55.38</v>
      </c>
      <c r="E28" s="4" t="s">
        <v>4</v>
      </c>
      <c r="F28" s="4">
        <v>32.72</v>
      </c>
      <c r="G28" s="4" t="s">
        <v>11</v>
      </c>
      <c r="H28" s="4">
        <v>42.32</v>
      </c>
      <c r="I28" s="4" t="s">
        <v>4</v>
      </c>
      <c r="J28" s="4">
        <v>23.4</v>
      </c>
      <c r="K28" s="4" t="s">
        <v>4</v>
      </c>
      <c r="L28" s="4">
        <v>21.32</v>
      </c>
      <c r="O28" s="4" t="s">
        <v>4</v>
      </c>
      <c r="P28" s="4">
        <v>12.24</v>
      </c>
      <c r="Q28" s="4" t="s">
        <v>4</v>
      </c>
      <c r="R28" s="4">
        <v>13.41</v>
      </c>
      <c r="S28" s="4" t="s">
        <v>4</v>
      </c>
      <c r="T28" s="4">
        <v>18.42</v>
      </c>
      <c r="U28" s="4" t="s">
        <v>11</v>
      </c>
      <c r="V28" s="4">
        <v>57.26</v>
      </c>
      <c r="W28" s="4" t="s">
        <v>4</v>
      </c>
      <c r="X28" s="4">
        <v>26.85</v>
      </c>
      <c r="Y28" s="4" t="s">
        <v>4</v>
      </c>
      <c r="Z28" s="4">
        <v>16.6</v>
      </c>
    </row>
    <row r="29">
      <c r="A29" s="4">
        <v>49.0</v>
      </c>
      <c r="B29" s="4" t="s">
        <v>124</v>
      </c>
      <c r="C29" s="4" t="s">
        <v>95</v>
      </c>
      <c r="D29" s="4">
        <v>76.5</v>
      </c>
      <c r="E29" s="4" t="s">
        <v>4</v>
      </c>
      <c r="F29" s="4">
        <v>42.48</v>
      </c>
      <c r="G29" s="4" t="s">
        <v>4</v>
      </c>
      <c r="H29" s="4">
        <v>27.57</v>
      </c>
      <c r="I29" s="4" t="s">
        <v>94</v>
      </c>
      <c r="J29" s="4">
        <v>16.52</v>
      </c>
      <c r="K29" s="4" t="s">
        <v>95</v>
      </c>
      <c r="L29" s="4">
        <v>154.64</v>
      </c>
      <c r="O29" s="4" t="s">
        <v>4</v>
      </c>
      <c r="P29" s="4">
        <v>10.64</v>
      </c>
      <c r="Q29" s="4" t="s">
        <v>11</v>
      </c>
      <c r="R29" s="4">
        <v>41.14</v>
      </c>
      <c r="S29" s="4" t="s">
        <v>4</v>
      </c>
      <c r="T29" s="4">
        <v>22.44</v>
      </c>
      <c r="U29" s="4" t="s">
        <v>4</v>
      </c>
      <c r="V29" s="4">
        <v>15.23</v>
      </c>
      <c r="W29" s="4" t="s">
        <v>4</v>
      </c>
      <c r="X29" s="4">
        <v>15.9</v>
      </c>
      <c r="Y29" s="4" t="s">
        <v>11</v>
      </c>
      <c r="Z29" s="4">
        <v>37.65</v>
      </c>
    </row>
    <row r="30">
      <c r="A30" s="4">
        <v>36.0</v>
      </c>
      <c r="B30" s="4" t="s">
        <v>125</v>
      </c>
      <c r="C30" s="4" t="s">
        <v>11</v>
      </c>
      <c r="D30" s="4">
        <v>28.51</v>
      </c>
      <c r="E30" s="4" t="s">
        <v>4</v>
      </c>
      <c r="F30" s="4">
        <v>23.72</v>
      </c>
      <c r="G30" s="4" t="s">
        <v>95</v>
      </c>
      <c r="H30" s="4">
        <v>29.8</v>
      </c>
      <c r="I30" s="4" t="s">
        <v>94</v>
      </c>
      <c r="J30" s="4">
        <v>30.63</v>
      </c>
      <c r="K30" s="4" t="s">
        <v>4</v>
      </c>
      <c r="L30" s="4">
        <v>32.97</v>
      </c>
      <c r="O30" s="4" t="s">
        <v>11</v>
      </c>
      <c r="P30" s="4">
        <v>46.57</v>
      </c>
      <c r="Q30" s="4" t="s">
        <v>11</v>
      </c>
      <c r="R30" s="4">
        <v>40.47</v>
      </c>
      <c r="S30" s="4" t="s">
        <v>4</v>
      </c>
      <c r="T30" s="4">
        <v>8.54</v>
      </c>
      <c r="U30" s="4" t="s">
        <v>4</v>
      </c>
      <c r="V30" s="4">
        <v>30.6</v>
      </c>
      <c r="W30" s="4" t="s">
        <v>11</v>
      </c>
      <c r="X30" s="4">
        <v>47.41</v>
      </c>
      <c r="Y30" s="4" t="s">
        <v>4</v>
      </c>
      <c r="Z30" s="4">
        <v>11.29</v>
      </c>
    </row>
    <row r="31">
      <c r="A31" s="4">
        <v>7.0</v>
      </c>
      <c r="B31" s="4" t="s">
        <v>126</v>
      </c>
      <c r="C31" s="4" t="s">
        <v>94</v>
      </c>
      <c r="D31" s="4">
        <v>43.74</v>
      </c>
      <c r="E31" s="4" t="s">
        <v>94</v>
      </c>
      <c r="F31" s="4">
        <v>57.14</v>
      </c>
      <c r="G31" s="4" t="s">
        <v>4</v>
      </c>
      <c r="H31" s="4">
        <v>55.98</v>
      </c>
      <c r="I31" s="4" t="s">
        <v>4</v>
      </c>
      <c r="J31" s="4">
        <v>37.38</v>
      </c>
      <c r="K31" s="4" t="s">
        <v>94</v>
      </c>
      <c r="L31" s="4">
        <v>25.94</v>
      </c>
      <c r="O31" s="4" t="s">
        <v>94</v>
      </c>
      <c r="P31" s="4">
        <v>37.71</v>
      </c>
      <c r="Q31" s="4" t="s">
        <v>4</v>
      </c>
      <c r="R31" s="4">
        <v>33.95</v>
      </c>
      <c r="S31" s="4" t="s">
        <v>4</v>
      </c>
      <c r="T31" s="4">
        <v>46.68</v>
      </c>
      <c r="U31" s="4" t="s">
        <v>4</v>
      </c>
      <c r="V31" s="4">
        <v>35.4</v>
      </c>
      <c r="W31" s="4" t="s">
        <v>4</v>
      </c>
      <c r="X31" s="4">
        <v>18.15</v>
      </c>
      <c r="Y31" s="4" t="s">
        <v>4</v>
      </c>
      <c r="Z31" s="4">
        <v>15.54</v>
      </c>
    </row>
    <row r="32">
      <c r="A32" s="4">
        <v>27.0</v>
      </c>
      <c r="B32" s="4" t="s">
        <v>127</v>
      </c>
      <c r="C32" s="4" t="s">
        <v>4</v>
      </c>
      <c r="D32" s="4">
        <v>30.94</v>
      </c>
      <c r="E32" s="4" t="s">
        <v>95</v>
      </c>
      <c r="F32" s="4">
        <v>53.03</v>
      </c>
      <c r="G32" s="4" t="s">
        <v>4</v>
      </c>
      <c r="H32" s="4">
        <v>18.97</v>
      </c>
      <c r="I32" s="4" t="s">
        <v>11</v>
      </c>
      <c r="J32" s="4">
        <v>184.36</v>
      </c>
      <c r="K32" s="4" t="s">
        <v>95</v>
      </c>
      <c r="L32" s="4">
        <v>35.03</v>
      </c>
      <c r="O32" s="4" t="s">
        <v>4</v>
      </c>
      <c r="P32" s="4">
        <v>15.34</v>
      </c>
      <c r="Q32" s="4" t="s">
        <v>4</v>
      </c>
      <c r="R32" s="4">
        <v>20.44</v>
      </c>
      <c r="S32" s="4" t="s">
        <v>4</v>
      </c>
      <c r="T32" s="4">
        <v>6.35</v>
      </c>
      <c r="U32" s="4" t="s">
        <v>4</v>
      </c>
      <c r="V32" s="4">
        <v>13.61</v>
      </c>
      <c r="W32" s="4" t="s">
        <v>4</v>
      </c>
      <c r="X32" s="4">
        <v>31.94</v>
      </c>
      <c r="Y32" s="4" t="s">
        <v>4</v>
      </c>
      <c r="Z32" s="4">
        <v>11.82</v>
      </c>
    </row>
    <row r="33">
      <c r="A33" s="4">
        <v>41.0</v>
      </c>
      <c r="B33" s="4" t="s">
        <v>128</v>
      </c>
      <c r="C33" s="4" t="s">
        <v>94</v>
      </c>
      <c r="D33" s="4">
        <v>37.92</v>
      </c>
      <c r="E33" s="4" t="s">
        <v>4</v>
      </c>
      <c r="F33" s="4">
        <v>35.16</v>
      </c>
      <c r="G33" s="4" t="s">
        <v>4</v>
      </c>
      <c r="H33" s="4">
        <v>35.6</v>
      </c>
      <c r="I33" s="4" t="s">
        <v>94</v>
      </c>
      <c r="J33" s="4">
        <v>43.98</v>
      </c>
      <c r="K33" s="4" t="s">
        <v>129</v>
      </c>
      <c r="O33" s="4" t="s">
        <v>4</v>
      </c>
      <c r="P33" s="4">
        <v>18.86</v>
      </c>
      <c r="Q33" s="4" t="s">
        <v>94</v>
      </c>
      <c r="R33" s="4">
        <v>24.24</v>
      </c>
      <c r="S33" s="4" t="s">
        <v>4</v>
      </c>
      <c r="T33" s="4">
        <v>28.83</v>
      </c>
      <c r="U33" s="4" t="s">
        <v>94</v>
      </c>
      <c r="V33" s="4">
        <v>19.36</v>
      </c>
      <c r="W33" s="4" t="s">
        <v>4</v>
      </c>
      <c r="X33" s="4">
        <v>21.66</v>
      </c>
      <c r="Y33" s="4" t="s">
        <v>4</v>
      </c>
      <c r="Z33" s="4">
        <v>17.6</v>
      </c>
    </row>
    <row r="34">
      <c r="A34" s="4">
        <v>33.0</v>
      </c>
      <c r="B34" s="4" t="s">
        <v>130</v>
      </c>
      <c r="C34" s="4" t="s">
        <v>94</v>
      </c>
      <c r="D34" s="4">
        <v>33.54</v>
      </c>
      <c r="E34" s="4" t="s">
        <v>94</v>
      </c>
      <c r="F34" s="4">
        <v>9.07</v>
      </c>
      <c r="G34" s="4" t="s">
        <v>94</v>
      </c>
      <c r="H34" s="4">
        <v>7.92</v>
      </c>
      <c r="I34" s="4" t="s">
        <v>94</v>
      </c>
      <c r="J34" s="4">
        <v>20.78</v>
      </c>
      <c r="K34" s="4" t="s">
        <v>4</v>
      </c>
      <c r="L34" s="4">
        <v>39.87</v>
      </c>
      <c r="O34" s="4" t="s">
        <v>4</v>
      </c>
      <c r="P34" s="4">
        <v>27.41</v>
      </c>
      <c r="Q34" s="4" t="s">
        <v>4</v>
      </c>
      <c r="R34" s="4">
        <v>36.27</v>
      </c>
      <c r="S34" s="4" t="s">
        <v>4</v>
      </c>
      <c r="T34" s="4">
        <v>11.48</v>
      </c>
      <c r="U34" s="4" t="s">
        <v>4</v>
      </c>
      <c r="V34" s="4">
        <v>14.32</v>
      </c>
      <c r="W34" s="4" t="s">
        <v>94</v>
      </c>
      <c r="X34" s="4">
        <v>22.89</v>
      </c>
      <c r="Y34" s="4" t="s">
        <v>95</v>
      </c>
      <c r="Z34" s="4">
        <v>38.61</v>
      </c>
    </row>
    <row r="35">
      <c r="A35" s="4">
        <v>50.0</v>
      </c>
      <c r="B35" s="4" t="s">
        <v>131</v>
      </c>
      <c r="C35" s="4" t="s">
        <v>11</v>
      </c>
      <c r="D35" s="4">
        <v>75.31</v>
      </c>
      <c r="E35" s="4" t="s">
        <v>95</v>
      </c>
      <c r="F35" s="4">
        <v>73.77</v>
      </c>
      <c r="G35" s="4" t="s">
        <v>4</v>
      </c>
      <c r="H35" s="4">
        <v>27.9</v>
      </c>
      <c r="I35" s="4" t="s">
        <v>4</v>
      </c>
      <c r="J35" s="4">
        <v>15.79</v>
      </c>
      <c r="K35" s="4" t="s">
        <v>94</v>
      </c>
      <c r="L35" s="4">
        <v>21.43</v>
      </c>
      <c r="O35" s="4" t="s">
        <v>4</v>
      </c>
      <c r="P35" s="4">
        <v>15.53</v>
      </c>
      <c r="Q35" s="4" t="s">
        <v>4</v>
      </c>
      <c r="R35" s="4">
        <v>20.6</v>
      </c>
      <c r="S35" s="4" t="s">
        <v>4</v>
      </c>
      <c r="T35" s="4">
        <v>9.83</v>
      </c>
      <c r="U35" s="4" t="s">
        <v>4</v>
      </c>
      <c r="V35" s="4">
        <v>10.82</v>
      </c>
      <c r="W35" s="4" t="s">
        <v>4</v>
      </c>
      <c r="X35" s="4">
        <v>34.27</v>
      </c>
      <c r="Y35" s="4" t="s">
        <v>4</v>
      </c>
      <c r="Z35" s="4">
        <v>26.2</v>
      </c>
    </row>
    <row r="36">
      <c r="A36" s="4">
        <v>34.0</v>
      </c>
      <c r="B36" s="4" t="s">
        <v>132</v>
      </c>
      <c r="C36" s="4" t="s">
        <v>94</v>
      </c>
      <c r="D36" s="4">
        <v>12.73</v>
      </c>
      <c r="E36" s="4" t="s">
        <v>95</v>
      </c>
      <c r="F36" s="4">
        <v>45.66</v>
      </c>
      <c r="G36" s="4" t="s">
        <v>4</v>
      </c>
      <c r="H36" s="4">
        <v>18.19</v>
      </c>
      <c r="I36" s="4" t="s">
        <v>4</v>
      </c>
      <c r="J36" s="4">
        <v>38.17</v>
      </c>
      <c r="K36" s="4" t="s">
        <v>95</v>
      </c>
      <c r="L36" s="4">
        <v>43.17</v>
      </c>
      <c r="O36" s="4" t="s">
        <v>4</v>
      </c>
      <c r="P36" s="4">
        <v>10.92</v>
      </c>
      <c r="Q36" s="4" t="s">
        <v>4</v>
      </c>
      <c r="R36" s="4">
        <v>22.26</v>
      </c>
      <c r="S36" s="4" t="s">
        <v>4</v>
      </c>
      <c r="T36" s="4">
        <v>5.75</v>
      </c>
      <c r="U36" s="4" t="s">
        <v>4</v>
      </c>
      <c r="V36" s="4">
        <v>10.16</v>
      </c>
      <c r="W36" s="4" t="s">
        <v>4</v>
      </c>
      <c r="X36" s="4">
        <v>14.92</v>
      </c>
      <c r="Y36" s="4" t="s">
        <v>4</v>
      </c>
      <c r="Z36" s="4">
        <v>12.14</v>
      </c>
    </row>
    <row r="37">
      <c r="A37" s="4">
        <v>51.0</v>
      </c>
      <c r="B37" s="4" t="s">
        <v>133</v>
      </c>
      <c r="C37" s="4" t="s">
        <v>11</v>
      </c>
      <c r="D37" s="4">
        <v>51.5</v>
      </c>
      <c r="E37" s="4" t="s">
        <v>94</v>
      </c>
      <c r="F37" s="4">
        <v>18.45</v>
      </c>
      <c r="G37" s="4" t="s">
        <v>4</v>
      </c>
      <c r="H37" s="4">
        <v>25.3</v>
      </c>
      <c r="I37" s="4" t="s">
        <v>4</v>
      </c>
      <c r="J37" s="4">
        <v>24.45</v>
      </c>
      <c r="K37" s="4" t="s">
        <v>95</v>
      </c>
      <c r="L37" s="4">
        <v>52.37</v>
      </c>
      <c r="O37" s="4" t="s">
        <v>4</v>
      </c>
      <c r="P37" s="4">
        <v>16.66</v>
      </c>
      <c r="Q37" s="4" t="s">
        <v>4</v>
      </c>
      <c r="R37" s="4">
        <v>33.82</v>
      </c>
      <c r="S37" s="4" t="s">
        <v>4</v>
      </c>
      <c r="T37" s="4">
        <v>7.84</v>
      </c>
      <c r="U37" s="4" t="s">
        <v>4</v>
      </c>
      <c r="V37" s="4">
        <v>30.27</v>
      </c>
      <c r="W37" s="4" t="s">
        <v>11</v>
      </c>
      <c r="X37" s="4">
        <v>57.06</v>
      </c>
      <c r="Y37" s="4" t="s">
        <v>4</v>
      </c>
      <c r="Z37" s="4">
        <v>21.47</v>
      </c>
    </row>
    <row r="38">
      <c r="A38" s="4">
        <v>35.0</v>
      </c>
      <c r="B38" s="4" t="s">
        <v>134</v>
      </c>
      <c r="C38" s="4" t="s">
        <v>95</v>
      </c>
      <c r="D38" s="4">
        <v>37.59</v>
      </c>
      <c r="E38" s="4" t="s">
        <v>95</v>
      </c>
      <c r="F38" s="4">
        <v>43.98</v>
      </c>
      <c r="G38" s="4" t="s">
        <v>94</v>
      </c>
      <c r="H38" s="4">
        <v>12.48</v>
      </c>
      <c r="I38" s="4" t="s">
        <v>95</v>
      </c>
      <c r="J38" s="4">
        <v>21.66</v>
      </c>
      <c r="K38" s="4" t="s">
        <v>94</v>
      </c>
      <c r="L38" s="4">
        <v>19.92</v>
      </c>
      <c r="O38" s="4" t="s">
        <v>4</v>
      </c>
      <c r="P38" s="4">
        <v>22.09</v>
      </c>
      <c r="Q38" s="4" t="s">
        <v>4</v>
      </c>
      <c r="R38" s="4">
        <v>17.89</v>
      </c>
      <c r="S38" s="4" t="s">
        <v>4</v>
      </c>
      <c r="T38" s="4">
        <v>7.67</v>
      </c>
      <c r="U38" s="4" t="s">
        <v>4</v>
      </c>
      <c r="V38" s="4">
        <v>8.33</v>
      </c>
      <c r="W38" s="4" t="s">
        <v>94</v>
      </c>
      <c r="X38" s="4">
        <v>31.15</v>
      </c>
      <c r="Y38" s="4" t="s">
        <v>94</v>
      </c>
      <c r="Z38" s="4">
        <v>15.05</v>
      </c>
    </row>
    <row r="39">
      <c r="A39" s="4">
        <v>12.0</v>
      </c>
      <c r="B39" s="4" t="s">
        <v>135</v>
      </c>
      <c r="C39" s="4" t="s">
        <v>94</v>
      </c>
      <c r="D39" s="4">
        <v>14.14</v>
      </c>
      <c r="E39" s="4" t="s">
        <v>95</v>
      </c>
      <c r="F39" s="4">
        <v>22.26</v>
      </c>
      <c r="G39" s="4" t="s">
        <v>4</v>
      </c>
      <c r="H39" s="4">
        <v>23.82</v>
      </c>
      <c r="I39" s="4" t="s">
        <v>4</v>
      </c>
      <c r="J39" s="4">
        <v>19.84</v>
      </c>
      <c r="K39" s="4" t="s">
        <v>94</v>
      </c>
      <c r="L39" s="4">
        <v>687.53</v>
      </c>
      <c r="O39" s="4" t="s">
        <v>4</v>
      </c>
      <c r="P39" s="4">
        <v>9.5</v>
      </c>
      <c r="Q39" s="4" t="s">
        <v>94</v>
      </c>
      <c r="R39" s="4">
        <v>42.62</v>
      </c>
      <c r="S39" s="4" t="s">
        <v>4</v>
      </c>
      <c r="T39" s="4">
        <v>11.41</v>
      </c>
      <c r="U39" s="4" t="s">
        <v>4</v>
      </c>
      <c r="V39" s="4">
        <v>6.74</v>
      </c>
      <c r="W39" s="4" t="s">
        <v>11</v>
      </c>
      <c r="X39" s="4">
        <v>63.62</v>
      </c>
      <c r="Y39" s="4" t="s">
        <v>11</v>
      </c>
      <c r="Z39" s="4">
        <v>35.43</v>
      </c>
    </row>
    <row r="40">
      <c r="A40" s="4">
        <v>46.0</v>
      </c>
      <c r="B40" s="4" t="s">
        <v>136</v>
      </c>
      <c r="C40" s="4" t="s">
        <v>94</v>
      </c>
      <c r="D40" s="4">
        <v>25.67</v>
      </c>
      <c r="E40" s="4" t="s">
        <v>11</v>
      </c>
      <c r="F40" s="4">
        <v>45.15</v>
      </c>
      <c r="G40" s="4" t="s">
        <v>4</v>
      </c>
      <c r="H40" s="4">
        <v>28.28</v>
      </c>
      <c r="I40" s="4" t="s">
        <v>95</v>
      </c>
      <c r="J40" s="4">
        <v>29.17</v>
      </c>
      <c r="K40" s="4" t="s">
        <v>94</v>
      </c>
      <c r="L40" s="4">
        <v>23.65</v>
      </c>
      <c r="O40" s="4" t="s">
        <v>129</v>
      </c>
      <c r="Q40" s="4" t="s">
        <v>11</v>
      </c>
      <c r="R40" s="4">
        <v>56.27</v>
      </c>
      <c r="S40" s="4" t="s">
        <v>4</v>
      </c>
      <c r="T40" s="4">
        <v>16.11</v>
      </c>
      <c r="U40" s="4" t="s">
        <v>94</v>
      </c>
      <c r="V40" s="4">
        <v>22.98</v>
      </c>
      <c r="W40" s="4" t="s">
        <v>4</v>
      </c>
      <c r="X40" s="4">
        <v>31.84</v>
      </c>
      <c r="Y40" s="4" t="s">
        <v>4</v>
      </c>
      <c r="Z40" s="4">
        <v>29.51</v>
      </c>
    </row>
    <row r="41">
      <c r="A41" s="4">
        <v>38.0</v>
      </c>
      <c r="B41" s="4" t="s">
        <v>137</v>
      </c>
      <c r="C41" s="4" t="s">
        <v>94</v>
      </c>
      <c r="D41" s="4">
        <v>28.22</v>
      </c>
      <c r="E41" s="4" t="s">
        <v>94</v>
      </c>
      <c r="F41" s="4">
        <v>20.45</v>
      </c>
      <c r="G41" s="4" t="s">
        <v>4</v>
      </c>
      <c r="H41" s="4">
        <v>20.14</v>
      </c>
      <c r="I41" s="4" t="s">
        <v>4</v>
      </c>
      <c r="J41" s="4">
        <v>28.99</v>
      </c>
      <c r="K41" s="4" t="s">
        <v>4</v>
      </c>
      <c r="L41" s="4">
        <v>32.84</v>
      </c>
      <c r="O41" s="4" t="s">
        <v>4</v>
      </c>
      <c r="P41" s="4">
        <v>24.76</v>
      </c>
      <c r="Q41" s="4" t="s">
        <v>4</v>
      </c>
      <c r="R41" s="4">
        <v>23.82</v>
      </c>
      <c r="S41" s="4" t="s">
        <v>4</v>
      </c>
      <c r="T41" s="4">
        <v>9.86</v>
      </c>
      <c r="U41" s="4" t="s">
        <v>4</v>
      </c>
      <c r="V41" s="4">
        <v>22.25</v>
      </c>
      <c r="W41" s="4" t="s">
        <v>4</v>
      </c>
      <c r="X41" s="4">
        <v>25.64</v>
      </c>
      <c r="Y41" s="4" t="s">
        <v>4</v>
      </c>
      <c r="Z41" s="4">
        <v>407.1</v>
      </c>
    </row>
    <row r="42">
      <c r="A42" s="4">
        <v>52.0</v>
      </c>
      <c r="B42" s="4" t="s">
        <v>138</v>
      </c>
      <c r="C42" s="4" t="s">
        <v>95</v>
      </c>
      <c r="D42" s="4">
        <v>31.97</v>
      </c>
      <c r="E42" s="4" t="s">
        <v>95</v>
      </c>
      <c r="F42" s="4">
        <v>37.23</v>
      </c>
      <c r="G42" s="4" t="s">
        <v>4</v>
      </c>
      <c r="H42" s="4">
        <v>15.67</v>
      </c>
      <c r="I42" s="4" t="s">
        <v>11</v>
      </c>
      <c r="J42" s="4">
        <v>20.63</v>
      </c>
      <c r="K42" s="4" t="s">
        <v>95</v>
      </c>
      <c r="L42" s="4">
        <v>24.43</v>
      </c>
      <c r="O42" s="4" t="s">
        <v>4</v>
      </c>
      <c r="P42" s="4">
        <v>18.31</v>
      </c>
      <c r="Q42" s="4" t="s">
        <v>4</v>
      </c>
      <c r="R42" s="4">
        <v>8.99</v>
      </c>
      <c r="S42" s="4" t="s">
        <v>4</v>
      </c>
      <c r="T42" s="4">
        <v>5.56</v>
      </c>
      <c r="U42" s="4" t="s">
        <v>4</v>
      </c>
      <c r="V42" s="4">
        <v>5.5</v>
      </c>
      <c r="W42" s="4" t="s">
        <v>11</v>
      </c>
      <c r="X42" s="4">
        <v>20.85</v>
      </c>
      <c r="Y42" s="4" t="s">
        <v>11</v>
      </c>
      <c r="Z42" s="4">
        <v>45.06</v>
      </c>
    </row>
    <row r="43">
      <c r="A43" s="4">
        <v>57.0</v>
      </c>
      <c r="B43" s="4" t="s">
        <v>139</v>
      </c>
      <c r="C43" s="4" t="s">
        <v>94</v>
      </c>
      <c r="D43" s="4">
        <v>19.37</v>
      </c>
      <c r="E43" s="4" t="s">
        <v>94</v>
      </c>
      <c r="F43" s="4">
        <v>11.64</v>
      </c>
      <c r="G43" s="4" t="s">
        <v>94</v>
      </c>
      <c r="H43" s="4">
        <v>34.9</v>
      </c>
      <c r="I43" s="4" t="s">
        <v>94</v>
      </c>
      <c r="J43" s="4">
        <v>16.51</v>
      </c>
      <c r="K43" s="4" t="s">
        <v>94</v>
      </c>
      <c r="L43" s="4">
        <v>17.28</v>
      </c>
      <c r="O43" s="4" t="s">
        <v>4</v>
      </c>
      <c r="P43" s="4">
        <v>26.56</v>
      </c>
      <c r="Q43" s="4" t="s">
        <v>4</v>
      </c>
      <c r="R43" s="4">
        <v>21.07</v>
      </c>
      <c r="S43" s="4" t="s">
        <v>4</v>
      </c>
      <c r="T43" s="4">
        <v>10.24</v>
      </c>
      <c r="U43" s="4" t="s">
        <v>4</v>
      </c>
      <c r="V43" s="4">
        <v>21.11</v>
      </c>
      <c r="W43" s="4" t="s">
        <v>4</v>
      </c>
      <c r="X43" s="4">
        <v>20.35</v>
      </c>
      <c r="Y43" s="4" t="s">
        <v>94</v>
      </c>
      <c r="Z43" s="4">
        <v>23.78</v>
      </c>
    </row>
    <row r="44">
      <c r="A44" s="4">
        <v>40.0</v>
      </c>
      <c r="B44" s="4" t="s">
        <v>140</v>
      </c>
      <c r="C44" s="4" t="s">
        <v>95</v>
      </c>
      <c r="D44" s="4">
        <v>55.11</v>
      </c>
      <c r="E44" s="4" t="s">
        <v>95</v>
      </c>
      <c r="F44" s="4">
        <v>41.83</v>
      </c>
      <c r="G44" s="4" t="s">
        <v>11</v>
      </c>
      <c r="H44" s="4">
        <v>82.98</v>
      </c>
      <c r="I44" s="4" t="s">
        <v>4</v>
      </c>
      <c r="J44" s="4">
        <v>30.88</v>
      </c>
      <c r="K44" s="4" t="s">
        <v>94</v>
      </c>
      <c r="L44" s="4">
        <v>33.65</v>
      </c>
      <c r="O44" s="4" t="s">
        <v>4</v>
      </c>
      <c r="P44" s="4">
        <v>45.11</v>
      </c>
      <c r="Q44" s="4" t="s">
        <v>4</v>
      </c>
      <c r="R44" s="4">
        <v>30.98</v>
      </c>
      <c r="S44" s="4" t="s">
        <v>4</v>
      </c>
      <c r="T44" s="4">
        <v>13.13</v>
      </c>
      <c r="U44" s="4" t="s">
        <v>11</v>
      </c>
      <c r="V44" s="4">
        <v>66.95</v>
      </c>
      <c r="W44" s="4" t="s">
        <v>4</v>
      </c>
      <c r="X44" s="4">
        <v>15.92</v>
      </c>
      <c r="Y44" s="4" t="s">
        <v>4</v>
      </c>
      <c r="Z44" s="4">
        <v>39.67</v>
      </c>
    </row>
    <row r="45">
      <c r="A45" s="4">
        <v>47.0</v>
      </c>
      <c r="B45" s="4" t="s">
        <v>141</v>
      </c>
      <c r="C45" s="4" t="s">
        <v>94</v>
      </c>
      <c r="D45" s="4">
        <v>17.95</v>
      </c>
      <c r="E45" s="4" t="s">
        <v>94</v>
      </c>
      <c r="F45" s="4">
        <v>14.28</v>
      </c>
      <c r="G45" s="4" t="s">
        <v>4</v>
      </c>
      <c r="H45" s="4">
        <v>17.68</v>
      </c>
      <c r="I45" s="4" t="s">
        <v>4</v>
      </c>
      <c r="J45" s="4">
        <v>35.28</v>
      </c>
      <c r="K45" s="4" t="s">
        <v>94</v>
      </c>
      <c r="L45" s="4">
        <v>27.66</v>
      </c>
      <c r="O45" s="4" t="s">
        <v>4</v>
      </c>
      <c r="P45" s="4">
        <v>19.72</v>
      </c>
      <c r="Q45" s="4" t="s">
        <v>4</v>
      </c>
      <c r="R45" s="4">
        <v>33.29</v>
      </c>
      <c r="S45" s="4" t="s">
        <v>4</v>
      </c>
      <c r="T45" s="4">
        <v>7.33</v>
      </c>
      <c r="U45" s="4" t="s">
        <v>94</v>
      </c>
      <c r="V45" s="4">
        <v>36.01</v>
      </c>
      <c r="W45" s="4" t="s">
        <v>4</v>
      </c>
      <c r="X45" s="4">
        <v>27.05</v>
      </c>
      <c r="Y45" s="4" t="s">
        <v>94</v>
      </c>
      <c r="Z45" s="4">
        <v>28.95</v>
      </c>
    </row>
    <row r="46">
      <c r="A46" s="4">
        <v>44.0</v>
      </c>
      <c r="B46" s="4" t="s">
        <v>142</v>
      </c>
      <c r="C46" s="4" t="s">
        <v>4</v>
      </c>
      <c r="D46" s="4">
        <v>44.2</v>
      </c>
      <c r="E46" s="4" t="s">
        <v>94</v>
      </c>
      <c r="F46" s="4">
        <v>19.61</v>
      </c>
      <c r="G46" s="4" t="s">
        <v>4</v>
      </c>
      <c r="H46" s="4">
        <v>48.24</v>
      </c>
      <c r="I46" s="4" t="s">
        <v>95</v>
      </c>
      <c r="J46" s="4">
        <v>148.45</v>
      </c>
      <c r="K46" s="4" t="s">
        <v>95</v>
      </c>
      <c r="L46" s="4">
        <v>48.3</v>
      </c>
      <c r="O46" s="4" t="s">
        <v>4</v>
      </c>
      <c r="P46" s="4">
        <v>32.51</v>
      </c>
      <c r="Q46" s="4" t="s">
        <v>4</v>
      </c>
      <c r="R46" s="4">
        <v>23.77</v>
      </c>
      <c r="S46" s="4" t="s">
        <v>4</v>
      </c>
      <c r="T46" s="4">
        <v>12.59</v>
      </c>
      <c r="U46" s="4" t="s">
        <v>4</v>
      </c>
      <c r="V46" s="4">
        <v>49.7</v>
      </c>
      <c r="W46" s="4" t="s">
        <v>95</v>
      </c>
      <c r="X46" s="4">
        <v>48.67</v>
      </c>
      <c r="Y46" s="4" t="s">
        <v>4</v>
      </c>
      <c r="Z46" s="4">
        <v>44.42</v>
      </c>
    </row>
    <row r="47">
      <c r="A47" s="4">
        <v>45.0</v>
      </c>
      <c r="B47" s="4" t="s">
        <v>143</v>
      </c>
      <c r="C47" s="4" t="s">
        <v>95</v>
      </c>
      <c r="D47" s="4">
        <v>84.28</v>
      </c>
      <c r="E47" s="4" t="s">
        <v>95</v>
      </c>
      <c r="F47" s="4">
        <v>30.3</v>
      </c>
      <c r="G47" s="4" t="s">
        <v>94</v>
      </c>
      <c r="H47" s="4">
        <v>10.43</v>
      </c>
      <c r="I47" s="4" t="s">
        <v>94</v>
      </c>
      <c r="J47" s="4">
        <v>47.28</v>
      </c>
      <c r="K47" s="4" t="s">
        <v>94</v>
      </c>
      <c r="L47" s="4">
        <v>5.45</v>
      </c>
      <c r="O47" s="4" t="s">
        <v>4</v>
      </c>
      <c r="P47" s="4">
        <v>42.12</v>
      </c>
      <c r="Q47" s="4" t="s">
        <v>11</v>
      </c>
      <c r="R47" s="4">
        <v>56.31</v>
      </c>
      <c r="S47" s="4" t="s">
        <v>11</v>
      </c>
      <c r="T47" s="4">
        <v>18.06</v>
      </c>
      <c r="U47" s="4" t="s">
        <v>11</v>
      </c>
      <c r="V47" s="4">
        <v>42.53</v>
      </c>
      <c r="W47" s="4" t="s">
        <v>94</v>
      </c>
      <c r="X47" s="4">
        <v>21.84</v>
      </c>
      <c r="Y47" s="4" t="s">
        <v>94</v>
      </c>
      <c r="Z47" s="4">
        <v>13.37</v>
      </c>
    </row>
    <row r="48">
      <c r="A48" s="4">
        <v>43.0</v>
      </c>
      <c r="B48" s="4" t="s">
        <v>144</v>
      </c>
      <c r="C48" s="4" t="s">
        <v>4</v>
      </c>
      <c r="D48" s="4">
        <v>40.0</v>
      </c>
      <c r="E48" s="4" t="s">
        <v>11</v>
      </c>
      <c r="F48" s="4">
        <v>23.05</v>
      </c>
      <c r="G48" s="4" t="s">
        <v>11</v>
      </c>
      <c r="H48" s="4">
        <v>21.95</v>
      </c>
      <c r="I48" s="4" t="s">
        <v>95</v>
      </c>
      <c r="J48" s="4">
        <v>42.78</v>
      </c>
      <c r="K48" s="4" t="s">
        <v>4</v>
      </c>
      <c r="L48" s="4">
        <v>15.24</v>
      </c>
      <c r="O48" s="4" t="s">
        <v>4</v>
      </c>
      <c r="P48" s="4">
        <v>10.81</v>
      </c>
      <c r="Q48" s="4" t="s">
        <v>11</v>
      </c>
      <c r="R48" s="4">
        <v>29.71</v>
      </c>
      <c r="S48" s="4" t="s">
        <v>4</v>
      </c>
      <c r="T48" s="4">
        <v>7.0</v>
      </c>
      <c r="U48" s="4" t="s">
        <v>4</v>
      </c>
      <c r="V48" s="4">
        <v>12.79</v>
      </c>
      <c r="W48" s="4" t="s">
        <v>11</v>
      </c>
      <c r="X48" s="4">
        <v>11.65</v>
      </c>
      <c r="Y48" s="4" t="s">
        <v>4</v>
      </c>
      <c r="Z48" s="4">
        <v>9.58</v>
      </c>
    </row>
    <row r="49">
      <c r="A49" s="4">
        <v>56.0</v>
      </c>
      <c r="B49" s="4" t="s">
        <v>145</v>
      </c>
      <c r="C49" s="4" t="s">
        <v>94</v>
      </c>
      <c r="D49" s="4">
        <v>15.74</v>
      </c>
      <c r="E49" s="4" t="s">
        <v>94</v>
      </c>
      <c r="F49" s="4">
        <v>23.4</v>
      </c>
      <c r="G49" s="4" t="s">
        <v>94</v>
      </c>
      <c r="H49" s="4">
        <v>13.03</v>
      </c>
      <c r="I49" s="4" t="s">
        <v>94</v>
      </c>
      <c r="J49" s="4">
        <v>25.23</v>
      </c>
      <c r="K49" s="4" t="s">
        <v>94</v>
      </c>
      <c r="L49" s="4">
        <v>13.24</v>
      </c>
      <c r="O49" s="4" t="s">
        <v>4</v>
      </c>
      <c r="P49" s="4">
        <v>27.09</v>
      </c>
      <c r="Q49" s="4" t="s">
        <v>4</v>
      </c>
      <c r="R49" s="4">
        <v>49.24</v>
      </c>
      <c r="S49" s="4" t="s">
        <v>94</v>
      </c>
      <c r="T49" s="4">
        <v>15.37</v>
      </c>
      <c r="U49" s="4" t="s">
        <v>94</v>
      </c>
      <c r="V49" s="4">
        <v>19.84</v>
      </c>
      <c r="W49" s="4" t="s">
        <v>94</v>
      </c>
      <c r="X49" s="4">
        <v>27.54</v>
      </c>
      <c r="Y49" s="4" t="s">
        <v>94</v>
      </c>
      <c r="Z49" s="4">
        <v>12.89</v>
      </c>
    </row>
    <row r="50">
      <c r="A50" s="4">
        <v>53.0</v>
      </c>
      <c r="B50" s="4" t="s">
        <v>146</v>
      </c>
      <c r="C50" s="4" t="s">
        <v>95</v>
      </c>
      <c r="D50" s="4">
        <v>33.75</v>
      </c>
      <c r="E50" s="4" t="s">
        <v>95</v>
      </c>
      <c r="F50" s="4">
        <v>77.24</v>
      </c>
      <c r="G50" s="4" t="s">
        <v>4</v>
      </c>
      <c r="H50" s="4">
        <v>24.56</v>
      </c>
      <c r="I50" s="4" t="s">
        <v>94</v>
      </c>
      <c r="J50" s="4">
        <v>23.39</v>
      </c>
      <c r="K50" s="4" t="s">
        <v>95</v>
      </c>
      <c r="L50" s="4">
        <v>116.91</v>
      </c>
      <c r="O50" s="4" t="s">
        <v>4</v>
      </c>
      <c r="P50" s="4">
        <v>28.69</v>
      </c>
      <c r="Q50" s="4" t="s">
        <v>4</v>
      </c>
      <c r="R50" s="4">
        <v>19.6</v>
      </c>
      <c r="S50" s="4" t="s">
        <v>4</v>
      </c>
      <c r="T50" s="4">
        <v>7.13</v>
      </c>
      <c r="U50" s="4" t="s">
        <v>4</v>
      </c>
      <c r="V50" s="4">
        <v>20.04</v>
      </c>
      <c r="W50" s="4" t="s">
        <v>4</v>
      </c>
      <c r="X50" s="4">
        <v>36.55</v>
      </c>
      <c r="Y50" s="4" t="s">
        <v>4</v>
      </c>
      <c r="Z50" s="4">
        <v>25.79</v>
      </c>
    </row>
    <row r="51">
      <c r="A51" s="4">
        <v>55.0</v>
      </c>
      <c r="B51" s="4" t="s">
        <v>147</v>
      </c>
      <c r="C51" s="4" t="s">
        <v>95</v>
      </c>
      <c r="D51" s="4">
        <v>97.16</v>
      </c>
      <c r="E51" s="4" t="s">
        <v>95</v>
      </c>
      <c r="F51" s="4">
        <v>77.47</v>
      </c>
      <c r="G51" s="4" t="s">
        <v>11</v>
      </c>
      <c r="H51" s="4">
        <v>69.43</v>
      </c>
      <c r="I51" s="4" t="s">
        <v>95</v>
      </c>
      <c r="J51" s="4">
        <v>27.32</v>
      </c>
      <c r="K51" s="4" t="s">
        <v>94</v>
      </c>
      <c r="L51" s="4">
        <v>10.71</v>
      </c>
      <c r="O51" s="4" t="s">
        <v>4</v>
      </c>
      <c r="P51" s="4">
        <v>12.83</v>
      </c>
      <c r="Q51" s="4" t="s">
        <v>94</v>
      </c>
      <c r="R51" s="4">
        <v>86.65</v>
      </c>
      <c r="S51" s="4" t="s">
        <v>4</v>
      </c>
      <c r="T51" s="4">
        <v>17.46</v>
      </c>
      <c r="U51" s="4" t="s">
        <v>11</v>
      </c>
      <c r="V51" s="4">
        <v>35.75</v>
      </c>
      <c r="W51" s="4" t="s">
        <v>94</v>
      </c>
      <c r="X51" s="4">
        <v>29.18</v>
      </c>
      <c r="Y51" s="4" t="s">
        <v>4</v>
      </c>
      <c r="Z51" s="4">
        <v>26.42</v>
      </c>
    </row>
    <row r="52">
      <c r="A52" s="42" t="s">
        <v>148</v>
      </c>
      <c r="B52" s="43" t="s">
        <v>149</v>
      </c>
      <c r="C52" s="44" t="s">
        <v>150</v>
      </c>
      <c r="D52" s="45" t="s">
        <v>151</v>
      </c>
      <c r="E52" s="44" t="s">
        <v>150</v>
      </c>
      <c r="F52" s="45" t="s">
        <v>151</v>
      </c>
      <c r="G52" s="44" t="s">
        <v>150</v>
      </c>
      <c r="H52" s="45" t="s">
        <v>151</v>
      </c>
      <c r="I52" s="44" t="s">
        <v>150</v>
      </c>
      <c r="J52" s="45" t="s">
        <v>151</v>
      </c>
      <c r="K52" s="44" t="s">
        <v>150</v>
      </c>
      <c r="L52" s="45" t="s">
        <v>151</v>
      </c>
      <c r="M52" s="44"/>
      <c r="N52" s="45"/>
      <c r="O52" s="44" t="s">
        <v>150</v>
      </c>
      <c r="P52" s="45" t="s">
        <v>151</v>
      </c>
      <c r="Q52" s="44" t="s">
        <v>150</v>
      </c>
      <c r="R52" s="45" t="s">
        <v>151</v>
      </c>
      <c r="S52" s="44" t="s">
        <v>150</v>
      </c>
      <c r="T52" s="45" t="s">
        <v>151</v>
      </c>
      <c r="U52" s="44" t="s">
        <v>150</v>
      </c>
      <c r="V52" s="45" t="s">
        <v>151</v>
      </c>
      <c r="W52" s="44" t="s">
        <v>150</v>
      </c>
      <c r="X52" s="45" t="s">
        <v>151</v>
      </c>
      <c r="Y52" s="44" t="s">
        <v>150</v>
      </c>
      <c r="Z52" s="45" t="s">
        <v>151</v>
      </c>
    </row>
    <row r="53">
      <c r="A53" s="44" t="s">
        <v>152</v>
      </c>
      <c r="C53" s="46" t="s">
        <v>153</v>
      </c>
      <c r="D53" s="47"/>
      <c r="E53" s="46" t="s">
        <v>154</v>
      </c>
      <c r="F53" s="47"/>
      <c r="G53" s="46" t="s">
        <v>155</v>
      </c>
      <c r="H53" s="47"/>
      <c r="I53" s="46" t="s">
        <v>156</v>
      </c>
      <c r="J53" s="47"/>
      <c r="K53" s="46" t="s">
        <v>157</v>
      </c>
      <c r="L53" s="47"/>
      <c r="M53" s="48"/>
      <c r="N53" s="49"/>
      <c r="O53" s="46" t="s">
        <v>158</v>
      </c>
      <c r="P53" s="47"/>
      <c r="Q53" s="46" t="s">
        <v>159</v>
      </c>
      <c r="R53" s="47"/>
      <c r="S53" s="46" t="s">
        <v>160</v>
      </c>
      <c r="T53" s="47"/>
      <c r="U53" s="46" t="s">
        <v>161</v>
      </c>
      <c r="V53" s="47"/>
      <c r="W53" s="46" t="s">
        <v>162</v>
      </c>
      <c r="X53" s="47"/>
      <c r="Y53" s="46" t="s">
        <v>163</v>
      </c>
      <c r="Z53" s="47"/>
    </row>
    <row r="54">
      <c r="A54" s="50" t="s">
        <v>164</v>
      </c>
      <c r="B54" s="50" t="s">
        <v>4</v>
      </c>
      <c r="C54" s="15">
        <f t="shared" ref="C54:C57" si="1">COUNTIF(C$1:C$9,$B54)</f>
        <v>0</v>
      </c>
      <c r="E54" s="15">
        <f t="shared" ref="E54:E57" si="2">COUNTIF(E$1:E$9,$B54)</f>
        <v>2</v>
      </c>
      <c r="G54" s="15">
        <f t="shared" ref="G54:G57" si="3">COUNTIF(G$1:G$9,$B54)</f>
        <v>3</v>
      </c>
      <c r="I54" s="15">
        <f t="shared" ref="I54:I57" si="4">COUNTIF(I$1:I$9,$B54)</f>
        <v>7</v>
      </c>
      <c r="K54" s="15">
        <f t="shared" ref="K54:K57" si="5">COUNTIF(K$1:K$9,$B54)</f>
        <v>3</v>
      </c>
      <c r="O54" s="15">
        <f t="shared" ref="O54:O57" si="6">COUNTIF(O$1:O$9,$B54)</f>
        <v>6</v>
      </c>
      <c r="Q54" s="15">
        <f t="shared" ref="Q54:Q57" si="7">COUNTIF(Q$1:Q$9,$B54)</f>
        <v>7</v>
      </c>
      <c r="S54" s="15">
        <f t="shared" ref="S54:S57" si="8">COUNTIF(S$1:S$9,$B54)</f>
        <v>8</v>
      </c>
      <c r="U54" s="15">
        <f t="shared" ref="U54:U57" si="9">COUNTIF(U$1:U$9,$B54)</f>
        <v>7</v>
      </c>
      <c r="W54" s="15">
        <f t="shared" ref="W54:W57" si="10">COUNTIF(W$1:W$9,$B54)</f>
        <v>8</v>
      </c>
      <c r="Y54" s="15">
        <f t="shared" ref="Y54:Y57" si="11">COUNTIF(Y$1:Y$9,$B54)</f>
        <v>5</v>
      </c>
    </row>
    <row r="55">
      <c r="A55" s="51"/>
      <c r="B55" s="50" t="s">
        <v>11</v>
      </c>
      <c r="C55" s="15">
        <f t="shared" si="1"/>
        <v>0</v>
      </c>
      <c r="E55" s="15">
        <f t="shared" si="2"/>
        <v>1</v>
      </c>
      <c r="G55" s="15">
        <f t="shared" si="3"/>
        <v>3</v>
      </c>
      <c r="I55" s="15">
        <f t="shared" si="4"/>
        <v>1</v>
      </c>
      <c r="K55" s="15">
        <f t="shared" si="5"/>
        <v>0</v>
      </c>
      <c r="O55" s="15">
        <f t="shared" si="6"/>
        <v>1</v>
      </c>
      <c r="Q55" s="15">
        <f t="shared" si="7"/>
        <v>2</v>
      </c>
      <c r="S55" s="15">
        <f t="shared" si="8"/>
        <v>0</v>
      </c>
      <c r="U55" s="15">
        <f t="shared" si="9"/>
        <v>0</v>
      </c>
      <c r="W55" s="15">
        <f t="shared" si="10"/>
        <v>0</v>
      </c>
      <c r="Y55" s="15">
        <f t="shared" si="11"/>
        <v>3</v>
      </c>
    </row>
    <row r="56">
      <c r="A56" s="51"/>
      <c r="B56" s="50" t="s">
        <v>94</v>
      </c>
      <c r="C56" s="15">
        <f t="shared" si="1"/>
        <v>6</v>
      </c>
      <c r="E56" s="15">
        <f t="shared" si="2"/>
        <v>1</v>
      </c>
      <c r="G56" s="15">
        <f t="shared" si="3"/>
        <v>2</v>
      </c>
      <c r="I56" s="15">
        <f t="shared" si="4"/>
        <v>0</v>
      </c>
      <c r="K56" s="15">
        <f t="shared" si="5"/>
        <v>5</v>
      </c>
      <c r="O56" s="15">
        <f t="shared" si="6"/>
        <v>2</v>
      </c>
      <c r="Q56" s="15">
        <f t="shared" si="7"/>
        <v>0</v>
      </c>
      <c r="S56" s="15">
        <f t="shared" si="8"/>
        <v>0</v>
      </c>
      <c r="U56" s="15">
        <f t="shared" si="9"/>
        <v>1</v>
      </c>
      <c r="W56" s="15">
        <f t="shared" si="10"/>
        <v>0</v>
      </c>
      <c r="Y56" s="15">
        <f t="shared" si="11"/>
        <v>1</v>
      </c>
    </row>
    <row r="57">
      <c r="A57" s="51"/>
      <c r="B57" s="50" t="s">
        <v>95</v>
      </c>
      <c r="C57" s="15">
        <f t="shared" si="1"/>
        <v>3</v>
      </c>
      <c r="E57" s="15">
        <f t="shared" si="2"/>
        <v>5</v>
      </c>
      <c r="G57" s="15">
        <f t="shared" si="3"/>
        <v>1</v>
      </c>
      <c r="I57" s="15">
        <f t="shared" si="4"/>
        <v>1</v>
      </c>
      <c r="K57" s="15">
        <f t="shared" si="5"/>
        <v>1</v>
      </c>
      <c r="O57" s="15">
        <f t="shared" si="6"/>
        <v>0</v>
      </c>
      <c r="Q57" s="15">
        <f t="shared" si="7"/>
        <v>0</v>
      </c>
      <c r="S57" s="15">
        <f t="shared" si="8"/>
        <v>1</v>
      </c>
      <c r="U57" s="15">
        <f t="shared" si="9"/>
        <v>0</v>
      </c>
      <c r="W57" s="15">
        <f t="shared" si="10"/>
        <v>1</v>
      </c>
      <c r="Y57" s="15">
        <f t="shared" si="11"/>
        <v>0</v>
      </c>
    </row>
    <row r="58">
      <c r="A58" s="42"/>
      <c r="B58" s="42"/>
    </row>
    <row r="59">
      <c r="A59" s="52" t="s">
        <v>165</v>
      </c>
      <c r="B59" s="52" t="s">
        <v>4</v>
      </c>
      <c r="C59" s="15">
        <f t="shared" ref="C59:C62" si="12">COUNTIF(C$10:C$18,$B59)</f>
        <v>1</v>
      </c>
      <c r="E59" s="15">
        <f t="shared" ref="E59:E62" si="13">COUNTIF(E$10:E$18,$B59)</f>
        <v>2</v>
      </c>
      <c r="G59" s="15">
        <f t="shared" ref="G59:G62" si="14">COUNTIF(G$10:G$18,$B59)</f>
        <v>3</v>
      </c>
      <c r="I59" s="15">
        <f t="shared" ref="I59:I62" si="15">COUNTIF(I$10:I$18,$B59)</f>
        <v>5</v>
      </c>
      <c r="K59" s="15">
        <f t="shared" ref="K59:K62" si="16">COUNTIF(K$10:K$18,$B59)</f>
        <v>3</v>
      </c>
      <c r="O59" s="15">
        <f t="shared" ref="O59:O62" si="17">COUNTIF(O$10:O$18,$B59)</f>
        <v>9</v>
      </c>
      <c r="Q59" s="15">
        <f t="shared" ref="Q59:Q62" si="18">COUNTIF(Q$10:Q$18,$B59)</f>
        <v>7</v>
      </c>
      <c r="S59" s="15">
        <f t="shared" ref="S59:S62" si="19">COUNTIF(S$10:S$18,$B59)</f>
        <v>6</v>
      </c>
      <c r="U59" s="15">
        <f t="shared" ref="U59:U62" si="20">COUNTIF(U$10:U$18,$B59)</f>
        <v>7</v>
      </c>
      <c r="W59" s="15">
        <f t="shared" ref="W59:W62" si="21">COUNTIF(W$10:W$18,$B59)</f>
        <v>8</v>
      </c>
      <c r="Y59" s="15">
        <f t="shared" ref="Y59:Y62" si="22">COUNTIF(Y$10:Y$18,$B59)</f>
        <v>5</v>
      </c>
    </row>
    <row r="60">
      <c r="A60" s="42"/>
      <c r="B60" s="52" t="s">
        <v>11</v>
      </c>
      <c r="C60" s="15">
        <f t="shared" si="12"/>
        <v>2</v>
      </c>
      <c r="E60" s="15">
        <f t="shared" si="13"/>
        <v>1</v>
      </c>
      <c r="G60" s="15">
        <f t="shared" si="14"/>
        <v>0</v>
      </c>
      <c r="I60" s="15">
        <f t="shared" si="15"/>
        <v>0</v>
      </c>
      <c r="K60" s="15">
        <f t="shared" si="16"/>
        <v>0</v>
      </c>
      <c r="O60" s="15">
        <f t="shared" si="17"/>
        <v>0</v>
      </c>
      <c r="Q60" s="15">
        <f t="shared" si="18"/>
        <v>2</v>
      </c>
      <c r="S60" s="15">
        <f t="shared" si="19"/>
        <v>1</v>
      </c>
      <c r="U60" s="15">
        <f t="shared" si="20"/>
        <v>0</v>
      </c>
      <c r="W60" s="15">
        <f t="shared" si="21"/>
        <v>1</v>
      </c>
      <c r="Y60" s="15">
        <f t="shared" si="22"/>
        <v>3</v>
      </c>
    </row>
    <row r="61">
      <c r="A61" s="42"/>
      <c r="B61" s="52" t="s">
        <v>94</v>
      </c>
      <c r="C61" s="15">
        <f t="shared" si="12"/>
        <v>3</v>
      </c>
      <c r="E61" s="15">
        <f t="shared" si="13"/>
        <v>4</v>
      </c>
      <c r="G61" s="15">
        <f t="shared" si="14"/>
        <v>4</v>
      </c>
      <c r="I61" s="15">
        <f t="shared" si="15"/>
        <v>3</v>
      </c>
      <c r="K61" s="15">
        <f t="shared" si="16"/>
        <v>3</v>
      </c>
      <c r="O61" s="15">
        <f t="shared" si="17"/>
        <v>0</v>
      </c>
      <c r="Q61" s="15">
        <f t="shared" si="18"/>
        <v>0</v>
      </c>
      <c r="S61" s="15">
        <f t="shared" si="19"/>
        <v>2</v>
      </c>
      <c r="U61" s="15">
        <f t="shared" si="20"/>
        <v>2</v>
      </c>
      <c r="W61" s="15">
        <f t="shared" si="21"/>
        <v>0</v>
      </c>
      <c r="Y61" s="15">
        <f t="shared" si="22"/>
        <v>1</v>
      </c>
    </row>
    <row r="62">
      <c r="A62" s="42"/>
      <c r="B62" s="52" t="s">
        <v>95</v>
      </c>
      <c r="C62" s="15">
        <f t="shared" si="12"/>
        <v>3</v>
      </c>
      <c r="E62" s="15">
        <f t="shared" si="13"/>
        <v>2</v>
      </c>
      <c r="G62" s="15">
        <f t="shared" si="14"/>
        <v>2</v>
      </c>
      <c r="I62" s="15">
        <f t="shared" si="15"/>
        <v>1</v>
      </c>
      <c r="K62" s="15">
        <f t="shared" si="16"/>
        <v>3</v>
      </c>
      <c r="O62" s="15">
        <f t="shared" si="17"/>
        <v>0</v>
      </c>
      <c r="Q62" s="15">
        <f t="shared" si="18"/>
        <v>0</v>
      </c>
      <c r="S62" s="15">
        <f t="shared" si="19"/>
        <v>0</v>
      </c>
      <c r="U62" s="15">
        <f t="shared" si="20"/>
        <v>0</v>
      </c>
      <c r="W62" s="15">
        <f t="shared" si="21"/>
        <v>0</v>
      </c>
      <c r="Y62" s="15">
        <f t="shared" si="22"/>
        <v>0</v>
      </c>
    </row>
    <row r="63">
      <c r="A63" s="42"/>
      <c r="B63" s="42"/>
    </row>
    <row r="64">
      <c r="A64" s="50" t="s">
        <v>166</v>
      </c>
      <c r="B64" s="50" t="s">
        <v>4</v>
      </c>
      <c r="C64" s="15">
        <f t="shared" ref="C64:C67" si="23">COUNTIF(C$19:C$27,$B64)</f>
        <v>0</v>
      </c>
      <c r="E64" s="15">
        <f t="shared" ref="E64:E67" si="24">COUNTIF(E$19:E$27,$B64)</f>
        <v>0</v>
      </c>
      <c r="G64" s="15">
        <f t="shared" ref="G64:G67" si="25">COUNTIF(G$19:G$27,$B64)</f>
        <v>3</v>
      </c>
      <c r="I64" s="15">
        <f t="shared" ref="I64:I67" si="26">COUNTIF(I$19:I$27,$B64)</f>
        <v>3</v>
      </c>
      <c r="K64" s="15">
        <f t="shared" ref="K64:K67" si="27">COUNTIF(K$19:K$27,$B64)</f>
        <v>3</v>
      </c>
      <c r="O64" s="15">
        <f t="shared" ref="O64:O67" si="28">COUNTIF(O$19:O$27,$B64)</f>
        <v>6</v>
      </c>
      <c r="Q64" s="15">
        <f t="shared" ref="Q64:Q67" si="29">COUNTIF(Q$19:Q$27,$B64)</f>
        <v>8</v>
      </c>
      <c r="S64" s="15">
        <f t="shared" ref="S64:S67" si="30">COUNTIF(S$19:S$27,$B64)</f>
        <v>8</v>
      </c>
      <c r="U64" s="15">
        <f t="shared" ref="U64:U67" si="31">COUNTIF(U$19:U$27,$B64)</f>
        <v>7</v>
      </c>
      <c r="W64" s="15">
        <f t="shared" ref="W64:W67" si="32">COUNTIF(W$19:W$27,$B64)</f>
        <v>7</v>
      </c>
      <c r="Y64" s="15">
        <f t="shared" ref="Y64:Y67" si="33">COUNTIF(Y$19:Y$27,$B64)</f>
        <v>4</v>
      </c>
    </row>
    <row r="65">
      <c r="A65" s="51"/>
      <c r="B65" s="50" t="s">
        <v>11</v>
      </c>
      <c r="C65" s="15">
        <f t="shared" si="23"/>
        <v>2</v>
      </c>
      <c r="E65" s="15">
        <f t="shared" si="24"/>
        <v>2</v>
      </c>
      <c r="G65" s="15">
        <f t="shared" si="25"/>
        <v>4</v>
      </c>
      <c r="I65" s="15">
        <f t="shared" si="26"/>
        <v>2</v>
      </c>
      <c r="K65" s="15">
        <f t="shared" si="27"/>
        <v>3</v>
      </c>
      <c r="O65" s="15">
        <f t="shared" si="28"/>
        <v>1</v>
      </c>
      <c r="Q65" s="15">
        <f t="shared" si="29"/>
        <v>1</v>
      </c>
      <c r="S65" s="15">
        <f t="shared" si="30"/>
        <v>0</v>
      </c>
      <c r="U65" s="15">
        <f t="shared" si="31"/>
        <v>0</v>
      </c>
      <c r="W65" s="15">
        <f t="shared" si="32"/>
        <v>1</v>
      </c>
      <c r="Y65" s="15">
        <f t="shared" si="33"/>
        <v>3</v>
      </c>
    </row>
    <row r="66">
      <c r="A66" s="51"/>
      <c r="B66" s="50" t="s">
        <v>94</v>
      </c>
      <c r="C66" s="15">
        <f t="shared" si="23"/>
        <v>3</v>
      </c>
      <c r="E66" s="15">
        <f t="shared" si="24"/>
        <v>4</v>
      </c>
      <c r="G66" s="15">
        <f t="shared" si="25"/>
        <v>1</v>
      </c>
      <c r="I66" s="15">
        <f t="shared" si="26"/>
        <v>4</v>
      </c>
      <c r="K66" s="15">
        <f t="shared" si="27"/>
        <v>1</v>
      </c>
      <c r="O66" s="15">
        <f t="shared" si="28"/>
        <v>1</v>
      </c>
      <c r="Q66" s="15">
        <f t="shared" si="29"/>
        <v>0</v>
      </c>
      <c r="S66" s="15">
        <f t="shared" si="30"/>
        <v>1</v>
      </c>
      <c r="U66" s="15">
        <f t="shared" si="31"/>
        <v>2</v>
      </c>
      <c r="W66" s="15">
        <f t="shared" si="32"/>
        <v>1</v>
      </c>
      <c r="Y66" s="15">
        <f t="shared" si="33"/>
        <v>2</v>
      </c>
    </row>
    <row r="67">
      <c r="A67" s="51"/>
      <c r="B67" s="50" t="s">
        <v>95</v>
      </c>
      <c r="C67" s="15">
        <f t="shared" si="23"/>
        <v>4</v>
      </c>
      <c r="E67" s="15">
        <f t="shared" si="24"/>
        <v>3</v>
      </c>
      <c r="G67" s="15">
        <f t="shared" si="25"/>
        <v>1</v>
      </c>
      <c r="I67" s="15">
        <f t="shared" si="26"/>
        <v>0</v>
      </c>
      <c r="K67" s="15">
        <f t="shared" si="27"/>
        <v>2</v>
      </c>
      <c r="O67" s="15">
        <f t="shared" si="28"/>
        <v>1</v>
      </c>
      <c r="Q67" s="15">
        <f t="shared" si="29"/>
        <v>0</v>
      </c>
      <c r="S67" s="15">
        <f t="shared" si="30"/>
        <v>0</v>
      </c>
      <c r="U67" s="15">
        <f t="shared" si="31"/>
        <v>0</v>
      </c>
      <c r="W67" s="15">
        <f t="shared" si="32"/>
        <v>0</v>
      </c>
      <c r="Y67" s="15">
        <f t="shared" si="33"/>
        <v>0</v>
      </c>
    </row>
    <row r="68">
      <c r="A68" s="42"/>
      <c r="B68" s="42"/>
    </row>
    <row r="69">
      <c r="A69" s="52" t="s">
        <v>167</v>
      </c>
      <c r="B69" s="52" t="s">
        <v>4</v>
      </c>
      <c r="C69" s="15">
        <f t="shared" ref="C69:C72" si="34">COUNTIF(C$28:C$36,$B69)</f>
        <v>1</v>
      </c>
      <c r="E69" s="15">
        <f t="shared" ref="E69:E72" si="35">COUNTIF(E$28:E$36,$B69)</f>
        <v>4</v>
      </c>
      <c r="G69" s="15">
        <f t="shared" ref="G69:G72" si="36">COUNTIF(G$28:G$36,$B69)</f>
        <v>6</v>
      </c>
      <c r="I69" s="15">
        <f t="shared" ref="I69:I72" si="37">COUNTIF(I$28:I$36,$B69)</f>
        <v>4</v>
      </c>
      <c r="K69" s="15">
        <f t="shared" ref="K69:K72" si="38">COUNTIF(K$28:K$36,$B69)</f>
        <v>3</v>
      </c>
      <c r="O69" s="15">
        <f t="shared" ref="O69:O72" si="39">COUNTIF(O$28:O$36,$B69)</f>
        <v>7</v>
      </c>
      <c r="Q69" s="15">
        <f t="shared" ref="Q69:Q72" si="40">COUNTIF(Q$28:Q$36,$B69)</f>
        <v>6</v>
      </c>
      <c r="S69" s="15">
        <f t="shared" ref="S69:S72" si="41">COUNTIF(S$28:S$36,$B69)</f>
        <v>9</v>
      </c>
      <c r="U69" s="15">
        <f t="shared" ref="U69:U72" si="42">COUNTIF(U$28:U$36,$B69)</f>
        <v>7</v>
      </c>
      <c r="W69" s="15">
        <f t="shared" ref="W69:W72" si="43">COUNTIF(W$28:W$36,$B69)</f>
        <v>7</v>
      </c>
      <c r="Y69" s="15">
        <f t="shared" ref="Y69:Y72" si="44">COUNTIF(Y$28:Y$36,$B69)</f>
        <v>7</v>
      </c>
    </row>
    <row r="70">
      <c r="A70" s="53" t="s">
        <v>168</v>
      </c>
      <c r="B70" s="52" t="s">
        <v>11</v>
      </c>
      <c r="C70" s="15">
        <f t="shared" si="34"/>
        <v>3</v>
      </c>
      <c r="E70" s="15">
        <f t="shared" si="35"/>
        <v>0</v>
      </c>
      <c r="G70" s="15">
        <f t="shared" si="36"/>
        <v>1</v>
      </c>
      <c r="I70" s="15">
        <f t="shared" si="37"/>
        <v>1</v>
      </c>
      <c r="K70" s="15">
        <f t="shared" si="38"/>
        <v>0</v>
      </c>
      <c r="O70" s="15">
        <f t="shared" si="39"/>
        <v>1</v>
      </c>
      <c r="Q70" s="15">
        <f t="shared" si="40"/>
        <v>2</v>
      </c>
      <c r="S70" s="15">
        <f t="shared" si="41"/>
        <v>0</v>
      </c>
      <c r="U70" s="15">
        <f t="shared" si="42"/>
        <v>1</v>
      </c>
      <c r="W70" s="15">
        <f t="shared" si="43"/>
        <v>1</v>
      </c>
      <c r="Y70" s="15">
        <f t="shared" si="44"/>
        <v>1</v>
      </c>
    </row>
    <row r="71">
      <c r="A71" s="42"/>
      <c r="B71" s="52" t="s">
        <v>94</v>
      </c>
      <c r="C71" s="15">
        <f t="shared" si="34"/>
        <v>4</v>
      </c>
      <c r="E71" s="15">
        <f t="shared" si="35"/>
        <v>2</v>
      </c>
      <c r="G71" s="15">
        <f t="shared" si="36"/>
        <v>1</v>
      </c>
      <c r="I71" s="15">
        <f t="shared" si="37"/>
        <v>4</v>
      </c>
      <c r="K71" s="15">
        <f t="shared" si="38"/>
        <v>2</v>
      </c>
      <c r="O71" s="15">
        <f t="shared" si="39"/>
        <v>1</v>
      </c>
      <c r="Q71" s="15">
        <f t="shared" si="40"/>
        <v>1</v>
      </c>
      <c r="S71" s="15">
        <f t="shared" si="41"/>
        <v>0</v>
      </c>
      <c r="U71" s="15">
        <f t="shared" si="42"/>
        <v>1</v>
      </c>
      <c r="W71" s="15">
        <f t="shared" si="43"/>
        <v>1</v>
      </c>
      <c r="Y71" s="15">
        <f t="shared" si="44"/>
        <v>0</v>
      </c>
    </row>
    <row r="72">
      <c r="A72" s="42"/>
      <c r="B72" s="52" t="s">
        <v>95</v>
      </c>
      <c r="C72" s="15">
        <f t="shared" si="34"/>
        <v>1</v>
      </c>
      <c r="E72" s="15">
        <f t="shared" si="35"/>
        <v>3</v>
      </c>
      <c r="G72" s="15">
        <f t="shared" si="36"/>
        <v>1</v>
      </c>
      <c r="I72" s="15">
        <f t="shared" si="37"/>
        <v>0</v>
      </c>
      <c r="K72" s="15">
        <f t="shared" si="38"/>
        <v>3</v>
      </c>
      <c r="O72" s="15">
        <f t="shared" si="39"/>
        <v>0</v>
      </c>
      <c r="Q72" s="15">
        <f t="shared" si="40"/>
        <v>0</v>
      </c>
      <c r="S72" s="15">
        <f t="shared" si="41"/>
        <v>0</v>
      </c>
      <c r="U72" s="15">
        <f t="shared" si="42"/>
        <v>0</v>
      </c>
      <c r="W72" s="15">
        <f t="shared" si="43"/>
        <v>0</v>
      </c>
      <c r="Y72" s="15">
        <f t="shared" si="44"/>
        <v>1</v>
      </c>
    </row>
    <row r="73">
      <c r="A73" s="42"/>
      <c r="B73" s="42"/>
      <c r="C73" s="42"/>
    </row>
    <row r="74">
      <c r="A74" s="50" t="s">
        <v>169</v>
      </c>
      <c r="B74" s="50" t="s">
        <v>4</v>
      </c>
      <c r="C74" s="15">
        <f t="shared" ref="C74:C77" si="45">COUNTIF(C$37:C$43,$B74)</f>
        <v>0</v>
      </c>
      <c r="E74" s="15">
        <f t="shared" ref="E74:E77" si="46">COUNTIF(E$37:E$43,$B74)</f>
        <v>0</v>
      </c>
      <c r="G74" s="15">
        <f t="shared" ref="G74:G77" si="47">COUNTIF(G$37:G$43,$B74)</f>
        <v>5</v>
      </c>
      <c r="I74" s="15">
        <f t="shared" ref="I74:I77" si="48">COUNTIF(I$37:I$43,$B74)</f>
        <v>3</v>
      </c>
      <c r="K74" s="15">
        <f t="shared" ref="K74:K77" si="49">COUNTIF(K$37:K$43,$B74)</f>
        <v>1</v>
      </c>
      <c r="O74" s="15">
        <f t="shared" ref="O74:O77" si="50">COUNTIF(O$37:O$43,$B74)</f>
        <v>6</v>
      </c>
      <c r="Q74" s="15">
        <f t="shared" ref="Q74:Q77" si="51">COUNTIF(Q$37:Q$43,$B74)</f>
        <v>5</v>
      </c>
      <c r="S74" s="15">
        <f t="shared" ref="S74:S77" si="52">COUNTIF(S$37:S$43,$B74)</f>
        <v>7</v>
      </c>
      <c r="U74" s="15">
        <f t="shared" ref="U74:U77" si="53">COUNTIF(U$37:U$43,$B74)</f>
        <v>6</v>
      </c>
      <c r="W74" s="15">
        <f t="shared" ref="W74:W77" si="54">COUNTIF(W$37:W$43,$B74)</f>
        <v>3</v>
      </c>
      <c r="Y74" s="15">
        <f t="shared" ref="Y74:Y77" si="55">COUNTIF(Y$37:Y$43,$B74)</f>
        <v>3</v>
      </c>
    </row>
    <row r="75">
      <c r="A75" s="54" t="s">
        <v>168</v>
      </c>
      <c r="B75" s="50" t="s">
        <v>11</v>
      </c>
      <c r="C75" s="15">
        <f t="shared" si="45"/>
        <v>1</v>
      </c>
      <c r="E75" s="15">
        <f t="shared" si="46"/>
        <v>1</v>
      </c>
      <c r="G75" s="15">
        <f t="shared" si="47"/>
        <v>0</v>
      </c>
      <c r="I75" s="15">
        <f t="shared" si="48"/>
        <v>1</v>
      </c>
      <c r="K75" s="15">
        <f t="shared" si="49"/>
        <v>0</v>
      </c>
      <c r="O75" s="15">
        <f t="shared" si="50"/>
        <v>0</v>
      </c>
      <c r="Q75" s="15">
        <f t="shared" si="51"/>
        <v>1</v>
      </c>
      <c r="S75" s="15">
        <f t="shared" si="52"/>
        <v>0</v>
      </c>
      <c r="U75" s="15">
        <f t="shared" si="53"/>
        <v>0</v>
      </c>
      <c r="W75" s="15">
        <f t="shared" si="54"/>
        <v>3</v>
      </c>
      <c r="Y75" s="15">
        <f t="shared" si="55"/>
        <v>2</v>
      </c>
    </row>
    <row r="76">
      <c r="A76" s="51"/>
      <c r="B76" s="50" t="s">
        <v>94</v>
      </c>
      <c r="C76" s="15">
        <f t="shared" si="45"/>
        <v>4</v>
      </c>
      <c r="E76" s="15">
        <f t="shared" si="46"/>
        <v>3</v>
      </c>
      <c r="G76" s="15">
        <f t="shared" si="47"/>
        <v>2</v>
      </c>
      <c r="I76" s="15">
        <f t="shared" si="48"/>
        <v>1</v>
      </c>
      <c r="K76" s="15">
        <f t="shared" si="49"/>
        <v>4</v>
      </c>
      <c r="O76" s="15">
        <f t="shared" si="50"/>
        <v>0</v>
      </c>
      <c r="Q76" s="15">
        <f t="shared" si="51"/>
        <v>1</v>
      </c>
      <c r="S76" s="15">
        <f t="shared" si="52"/>
        <v>0</v>
      </c>
      <c r="U76" s="15">
        <f t="shared" si="53"/>
        <v>1</v>
      </c>
      <c r="W76" s="15">
        <f t="shared" si="54"/>
        <v>1</v>
      </c>
      <c r="Y76" s="15">
        <f t="shared" si="55"/>
        <v>2</v>
      </c>
    </row>
    <row r="77">
      <c r="A77" s="51"/>
      <c r="B77" s="50" t="s">
        <v>95</v>
      </c>
      <c r="C77" s="15">
        <f t="shared" si="45"/>
        <v>2</v>
      </c>
      <c r="E77" s="15">
        <f t="shared" si="46"/>
        <v>3</v>
      </c>
      <c r="G77" s="15">
        <f t="shared" si="47"/>
        <v>0</v>
      </c>
      <c r="I77" s="15">
        <f t="shared" si="48"/>
        <v>2</v>
      </c>
      <c r="K77" s="15">
        <f t="shared" si="49"/>
        <v>2</v>
      </c>
      <c r="O77" s="15">
        <f t="shared" si="50"/>
        <v>0</v>
      </c>
      <c r="Q77" s="15">
        <f t="shared" si="51"/>
        <v>0</v>
      </c>
      <c r="S77" s="15">
        <f t="shared" si="52"/>
        <v>0</v>
      </c>
      <c r="U77" s="15">
        <f t="shared" si="53"/>
        <v>0</v>
      </c>
      <c r="W77" s="15">
        <f t="shared" si="54"/>
        <v>0</v>
      </c>
      <c r="Y77" s="15">
        <f t="shared" si="55"/>
        <v>0</v>
      </c>
    </row>
    <row r="78">
      <c r="A78" s="42"/>
      <c r="B78" s="42"/>
    </row>
    <row r="79">
      <c r="A79" s="52" t="s">
        <v>170</v>
      </c>
      <c r="B79" s="52" t="s">
        <v>4</v>
      </c>
      <c r="C79" s="15">
        <f t="shared" ref="C79:C82" si="56">COUNTIF(C$44:C$51,$B79)</f>
        <v>2</v>
      </c>
      <c r="E79" s="15">
        <f t="shared" ref="E79:E82" si="57">COUNTIF(E$44:E$51,$B79)</f>
        <v>0</v>
      </c>
      <c r="G79" s="15">
        <f t="shared" ref="G79:G82" si="58">COUNTIF(G$44:G$51,$B79)</f>
        <v>3</v>
      </c>
      <c r="I79" s="15">
        <f t="shared" ref="I79:I82" si="59">COUNTIF(I$44:I$51,$B79)</f>
        <v>2</v>
      </c>
      <c r="K79" s="15">
        <f t="shared" ref="K79:K82" si="60">COUNTIF(K$44:K$51,$B79)</f>
        <v>1</v>
      </c>
      <c r="O79" s="15">
        <f t="shared" ref="O79:O82" si="61">COUNTIF(O$44:O$51,$B79)</f>
        <v>8</v>
      </c>
      <c r="Q79" s="15">
        <f t="shared" ref="Q79:Q82" si="62">COUNTIF(Q$44:Q$51,$B79)</f>
        <v>5</v>
      </c>
      <c r="S79" s="15">
        <f t="shared" ref="S79:S82" si="63">COUNTIF(S$44:S$51,$B79)</f>
        <v>6</v>
      </c>
      <c r="U79" s="15">
        <f t="shared" ref="U79:U82" si="64">COUNTIF(U$44:U$51,$B79)</f>
        <v>3</v>
      </c>
      <c r="W79" s="15">
        <f t="shared" ref="W79:W82" si="65">COUNTIF(W$44:W$51,$B79)</f>
        <v>3</v>
      </c>
      <c r="Y79" s="15">
        <f t="shared" ref="Y79:Y82" si="66">COUNTIF(Y$44:Y$51,$B79)</f>
        <v>5</v>
      </c>
    </row>
    <row r="80">
      <c r="A80" s="53" t="s">
        <v>168</v>
      </c>
      <c r="B80" s="52" t="s">
        <v>11</v>
      </c>
      <c r="C80" s="15">
        <f t="shared" si="56"/>
        <v>0</v>
      </c>
      <c r="E80" s="15">
        <f t="shared" si="57"/>
        <v>1</v>
      </c>
      <c r="G80" s="15">
        <f t="shared" si="58"/>
        <v>3</v>
      </c>
      <c r="I80" s="15">
        <f t="shared" si="59"/>
        <v>0</v>
      </c>
      <c r="K80" s="15">
        <f t="shared" si="60"/>
        <v>0</v>
      </c>
      <c r="O80" s="15">
        <f t="shared" si="61"/>
        <v>0</v>
      </c>
      <c r="Q80" s="15">
        <f t="shared" si="62"/>
        <v>2</v>
      </c>
      <c r="S80" s="15">
        <f t="shared" si="63"/>
        <v>1</v>
      </c>
      <c r="U80" s="15">
        <f t="shared" si="64"/>
        <v>3</v>
      </c>
      <c r="W80" s="15">
        <f t="shared" si="65"/>
        <v>1</v>
      </c>
      <c r="Y80" s="15">
        <f t="shared" si="66"/>
        <v>0</v>
      </c>
    </row>
    <row r="81">
      <c r="A81" s="42"/>
      <c r="B81" s="52" t="s">
        <v>94</v>
      </c>
      <c r="C81" s="15">
        <f t="shared" si="56"/>
        <v>2</v>
      </c>
      <c r="E81" s="15">
        <f t="shared" si="57"/>
        <v>3</v>
      </c>
      <c r="G81" s="15">
        <f t="shared" si="58"/>
        <v>2</v>
      </c>
      <c r="I81" s="15">
        <f t="shared" si="59"/>
        <v>3</v>
      </c>
      <c r="K81" s="15">
        <f t="shared" si="60"/>
        <v>5</v>
      </c>
      <c r="O81" s="15">
        <f t="shared" si="61"/>
        <v>0</v>
      </c>
      <c r="Q81" s="15">
        <f t="shared" si="62"/>
        <v>1</v>
      </c>
      <c r="S81" s="15">
        <f t="shared" si="63"/>
        <v>1</v>
      </c>
      <c r="U81" s="15">
        <f t="shared" si="64"/>
        <v>2</v>
      </c>
      <c r="W81" s="15">
        <f t="shared" si="65"/>
        <v>3</v>
      </c>
      <c r="Y81" s="15">
        <f t="shared" si="66"/>
        <v>3</v>
      </c>
    </row>
    <row r="82">
      <c r="A82" s="42"/>
      <c r="B82" s="52" t="s">
        <v>95</v>
      </c>
      <c r="C82" s="15">
        <f t="shared" si="56"/>
        <v>4</v>
      </c>
      <c r="E82" s="15">
        <f t="shared" si="57"/>
        <v>4</v>
      </c>
      <c r="G82" s="15">
        <f t="shared" si="58"/>
        <v>0</v>
      </c>
      <c r="I82" s="15">
        <f t="shared" si="59"/>
        <v>3</v>
      </c>
      <c r="K82" s="15">
        <f t="shared" si="60"/>
        <v>2</v>
      </c>
      <c r="O82" s="15">
        <f t="shared" si="61"/>
        <v>0</v>
      </c>
      <c r="Q82" s="15">
        <f t="shared" si="62"/>
        <v>0</v>
      </c>
      <c r="S82" s="15">
        <f t="shared" si="63"/>
        <v>0</v>
      </c>
      <c r="U82" s="15">
        <f t="shared" si="64"/>
        <v>0</v>
      </c>
      <c r="W82" s="15">
        <f t="shared" si="65"/>
        <v>1</v>
      </c>
      <c r="Y82" s="15">
        <f t="shared" si="66"/>
        <v>0</v>
      </c>
    </row>
    <row r="83">
      <c r="C83" s="9" t="s">
        <v>16</v>
      </c>
      <c r="E83" s="9" t="s">
        <v>20</v>
      </c>
      <c r="G83" s="9" t="s">
        <v>22</v>
      </c>
      <c r="I83" s="9" t="s">
        <v>25</v>
      </c>
      <c r="K83" s="9" t="s">
        <v>27</v>
      </c>
      <c r="O83" s="9" t="s">
        <v>31</v>
      </c>
      <c r="Q83" s="9" t="s">
        <v>35</v>
      </c>
      <c r="S83" s="9" t="s">
        <v>37</v>
      </c>
      <c r="U83" s="9" t="s">
        <v>39</v>
      </c>
      <c r="W83" s="9" t="s">
        <v>29</v>
      </c>
      <c r="Y83" s="4" t="s">
        <v>41</v>
      </c>
    </row>
    <row r="84">
      <c r="A84" s="4" t="s">
        <v>171</v>
      </c>
      <c r="B84" s="4" t="s">
        <v>4</v>
      </c>
      <c r="C84" s="15">
        <f t="shared" ref="C84:C87" si="67">SUM(C54,C59,C64)</f>
        <v>1</v>
      </c>
      <c r="E84" s="15">
        <f t="shared" ref="E84:E87" si="68">SUM(E54,E59,E64)</f>
        <v>4</v>
      </c>
      <c r="G84" s="15">
        <f t="shared" ref="G84:G87" si="69">SUM(G54,G59,G64)</f>
        <v>9</v>
      </c>
      <c r="I84" s="15">
        <f t="shared" ref="I84:I87" si="70">SUM(I54,I59,I64)</f>
        <v>15</v>
      </c>
      <c r="K84" s="15">
        <f t="shared" ref="K84:K87" si="71">SUM(K54,K59,K64)</f>
        <v>9</v>
      </c>
      <c r="O84" s="15">
        <f t="shared" ref="O84:O87" si="72">SUM(O54,O59,O64)</f>
        <v>21</v>
      </c>
      <c r="Q84" s="15">
        <f t="shared" ref="Q84:Q87" si="73">SUM(Q54,Q59,Q64)</f>
        <v>22</v>
      </c>
      <c r="S84" s="15">
        <f t="shared" ref="S84:S87" si="74">SUM(S54,S59,S64)</f>
        <v>22</v>
      </c>
      <c r="U84" s="15">
        <f t="shared" ref="U84:U87" si="75">SUM(U54,U59,U64)</f>
        <v>21</v>
      </c>
      <c r="W84" s="15">
        <f t="shared" ref="W84:W87" si="76">SUM(W54,W59,W64)</f>
        <v>23</v>
      </c>
      <c r="Y84" s="15">
        <f t="shared" ref="Y84:Y87" si="77">SUM(Y54,Y59,Y64)</f>
        <v>14</v>
      </c>
    </row>
    <row r="85">
      <c r="B85" s="4" t="s">
        <v>11</v>
      </c>
      <c r="C85" s="15">
        <f t="shared" si="67"/>
        <v>4</v>
      </c>
      <c r="E85" s="15">
        <f t="shared" si="68"/>
        <v>4</v>
      </c>
      <c r="G85" s="15">
        <f t="shared" si="69"/>
        <v>7</v>
      </c>
      <c r="I85" s="15">
        <f t="shared" si="70"/>
        <v>3</v>
      </c>
      <c r="K85" s="15">
        <f t="shared" si="71"/>
        <v>3</v>
      </c>
      <c r="O85" s="15">
        <f t="shared" si="72"/>
        <v>2</v>
      </c>
      <c r="Q85" s="15">
        <f t="shared" si="73"/>
        <v>5</v>
      </c>
      <c r="S85" s="15">
        <f t="shared" si="74"/>
        <v>1</v>
      </c>
      <c r="U85" s="15">
        <f t="shared" si="75"/>
        <v>0</v>
      </c>
      <c r="W85" s="15">
        <f t="shared" si="76"/>
        <v>2</v>
      </c>
      <c r="Y85" s="15">
        <f t="shared" si="77"/>
        <v>9</v>
      </c>
    </row>
    <row r="86">
      <c r="B86" s="4" t="s">
        <v>94</v>
      </c>
      <c r="C86" s="15">
        <f t="shared" si="67"/>
        <v>12</v>
      </c>
      <c r="E86" s="15">
        <f t="shared" si="68"/>
        <v>9</v>
      </c>
      <c r="G86" s="15">
        <f t="shared" si="69"/>
        <v>7</v>
      </c>
      <c r="I86" s="15">
        <f t="shared" si="70"/>
        <v>7</v>
      </c>
      <c r="K86" s="15">
        <f t="shared" si="71"/>
        <v>9</v>
      </c>
      <c r="O86" s="15">
        <f t="shared" si="72"/>
        <v>3</v>
      </c>
      <c r="Q86" s="15">
        <f t="shared" si="73"/>
        <v>0</v>
      </c>
      <c r="S86" s="15">
        <f t="shared" si="74"/>
        <v>3</v>
      </c>
      <c r="U86" s="15">
        <f t="shared" si="75"/>
        <v>5</v>
      </c>
      <c r="W86" s="15">
        <f t="shared" si="76"/>
        <v>1</v>
      </c>
      <c r="Y86" s="15">
        <f t="shared" si="77"/>
        <v>4</v>
      </c>
    </row>
    <row r="87">
      <c r="B87" s="4" t="s">
        <v>95</v>
      </c>
      <c r="C87" s="15">
        <f t="shared" si="67"/>
        <v>10</v>
      </c>
      <c r="E87" s="15">
        <f t="shared" si="68"/>
        <v>10</v>
      </c>
      <c r="G87" s="15">
        <f t="shared" si="69"/>
        <v>4</v>
      </c>
      <c r="I87" s="15">
        <f t="shared" si="70"/>
        <v>2</v>
      </c>
      <c r="K87" s="15">
        <f t="shared" si="71"/>
        <v>6</v>
      </c>
      <c r="O87" s="15">
        <f t="shared" si="72"/>
        <v>1</v>
      </c>
      <c r="Q87" s="15">
        <f t="shared" si="73"/>
        <v>0</v>
      </c>
      <c r="S87" s="15">
        <f t="shared" si="74"/>
        <v>1</v>
      </c>
      <c r="U87" s="15">
        <f t="shared" si="75"/>
        <v>0</v>
      </c>
      <c r="W87" s="15">
        <f t="shared" si="76"/>
        <v>1</v>
      </c>
      <c r="Y87" s="15">
        <f t="shared" si="77"/>
        <v>0</v>
      </c>
    </row>
    <row r="89">
      <c r="A89" s="4" t="s">
        <v>172</v>
      </c>
      <c r="B89" s="4" t="s">
        <v>4</v>
      </c>
      <c r="C89" s="15">
        <f t="shared" ref="C89:C92" si="78">SUM(C69,C74,C79)</f>
        <v>3</v>
      </c>
      <c r="E89" s="15">
        <f t="shared" ref="E89:E92" si="79">SUM(E69,E74,E79)</f>
        <v>4</v>
      </c>
      <c r="G89" s="15">
        <f t="shared" ref="G89:G92" si="80">SUM(G69,G74,G79)</f>
        <v>14</v>
      </c>
      <c r="I89" s="15">
        <f t="shared" ref="I89:I92" si="81">SUM(I69,I74,I79)</f>
        <v>9</v>
      </c>
      <c r="K89" s="15">
        <f t="shared" ref="K89:K92" si="82">SUM(K69,K74,K79)</f>
        <v>5</v>
      </c>
      <c r="O89" s="15">
        <f t="shared" ref="O89:O92" si="83">SUM(O69,O74,O79)</f>
        <v>21</v>
      </c>
      <c r="Q89" s="15">
        <f t="shared" ref="Q89:Q92" si="84">SUM(Q69,Q74,Q79)</f>
        <v>16</v>
      </c>
      <c r="S89" s="15">
        <f t="shared" ref="S89:S92" si="85">SUM(S69,S74,S79)</f>
        <v>22</v>
      </c>
      <c r="U89" s="15">
        <f t="shared" ref="U89:U92" si="86">SUM(U69,U74,U79)</f>
        <v>16</v>
      </c>
      <c r="W89" s="15">
        <f t="shared" ref="W89:W92" si="87">SUM(W69,W74,W79)</f>
        <v>13</v>
      </c>
      <c r="Y89" s="15">
        <f t="shared" ref="Y89:Y92" si="88">SUM(Y69,Y74,Y79)</f>
        <v>15</v>
      </c>
    </row>
    <row r="90">
      <c r="B90" s="4" t="s">
        <v>11</v>
      </c>
      <c r="C90" s="15">
        <f t="shared" si="78"/>
        <v>4</v>
      </c>
      <c r="E90" s="15">
        <f t="shared" si="79"/>
        <v>2</v>
      </c>
      <c r="G90" s="15">
        <f t="shared" si="80"/>
        <v>4</v>
      </c>
      <c r="I90" s="15">
        <f t="shared" si="81"/>
        <v>2</v>
      </c>
      <c r="K90" s="15">
        <f t="shared" si="82"/>
        <v>0</v>
      </c>
      <c r="O90" s="15">
        <f t="shared" si="83"/>
        <v>1</v>
      </c>
      <c r="Q90" s="15">
        <f t="shared" si="84"/>
        <v>5</v>
      </c>
      <c r="S90" s="15">
        <f t="shared" si="85"/>
        <v>1</v>
      </c>
      <c r="U90" s="15">
        <f t="shared" si="86"/>
        <v>4</v>
      </c>
      <c r="W90" s="15">
        <f t="shared" si="87"/>
        <v>5</v>
      </c>
      <c r="Y90" s="15">
        <f t="shared" si="88"/>
        <v>3</v>
      </c>
    </row>
    <row r="91">
      <c r="B91" s="4" t="s">
        <v>94</v>
      </c>
      <c r="C91" s="15">
        <f t="shared" si="78"/>
        <v>10</v>
      </c>
      <c r="E91" s="15">
        <f t="shared" si="79"/>
        <v>8</v>
      </c>
      <c r="G91" s="15">
        <f t="shared" si="80"/>
        <v>5</v>
      </c>
      <c r="I91" s="15">
        <f t="shared" si="81"/>
        <v>8</v>
      </c>
      <c r="K91" s="15">
        <f t="shared" si="82"/>
        <v>11</v>
      </c>
      <c r="O91" s="15">
        <f t="shared" si="83"/>
        <v>1</v>
      </c>
      <c r="Q91" s="15">
        <f t="shared" si="84"/>
        <v>3</v>
      </c>
      <c r="S91" s="15">
        <f t="shared" si="85"/>
        <v>1</v>
      </c>
      <c r="U91" s="15">
        <f t="shared" si="86"/>
        <v>4</v>
      </c>
      <c r="W91" s="15">
        <f t="shared" si="87"/>
        <v>5</v>
      </c>
      <c r="Y91" s="15">
        <f t="shared" si="88"/>
        <v>5</v>
      </c>
    </row>
    <row r="92">
      <c r="B92" s="4" t="s">
        <v>95</v>
      </c>
      <c r="C92" s="15">
        <f t="shared" si="78"/>
        <v>7</v>
      </c>
      <c r="E92" s="15">
        <f t="shared" si="79"/>
        <v>10</v>
      </c>
      <c r="G92" s="15">
        <f t="shared" si="80"/>
        <v>1</v>
      </c>
      <c r="I92" s="15">
        <f t="shared" si="81"/>
        <v>5</v>
      </c>
      <c r="K92" s="15">
        <f t="shared" si="82"/>
        <v>7</v>
      </c>
      <c r="O92" s="15">
        <f t="shared" si="83"/>
        <v>0</v>
      </c>
      <c r="Q92" s="15">
        <f t="shared" si="84"/>
        <v>0</v>
      </c>
      <c r="S92" s="15">
        <f t="shared" si="85"/>
        <v>0</v>
      </c>
      <c r="U92" s="15">
        <f t="shared" si="86"/>
        <v>0</v>
      </c>
      <c r="W92" s="15">
        <f t="shared" si="87"/>
        <v>1</v>
      </c>
      <c r="Y92" s="15">
        <f t="shared" si="88"/>
        <v>1</v>
      </c>
    </row>
    <row r="94">
      <c r="A94" s="4" t="s">
        <v>171</v>
      </c>
      <c r="B94" s="15">
        <f>SUM(C54:C57,C59:C62,C64:C67)</f>
        <v>27</v>
      </c>
    </row>
    <row r="95">
      <c r="A95" s="4" t="s">
        <v>172</v>
      </c>
      <c r="B95" s="15">
        <f>SUM(C69:C72,C74:C77,C79:C82)</f>
        <v>24</v>
      </c>
    </row>
  </sheetData>
  <mergeCells count="13">
    <mergeCell ref="O53:P53"/>
    <mergeCell ref="Q53:R53"/>
    <mergeCell ref="S53:T53"/>
    <mergeCell ref="U53:V53"/>
    <mergeCell ref="W53:X53"/>
    <mergeCell ref="Y53:Z53"/>
    <mergeCell ref="A53:B53"/>
    <mergeCell ref="C53:D53"/>
    <mergeCell ref="E53:F53"/>
    <mergeCell ref="G53:H53"/>
    <mergeCell ref="I53:J53"/>
    <mergeCell ref="K53:L53"/>
    <mergeCell ref="M53:N5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5"/>
  </cols>
  <sheetData>
    <row r="1">
      <c r="A1" s="4">
        <v>25.0</v>
      </c>
      <c r="B1" s="4" t="s">
        <v>173</v>
      </c>
      <c r="C1" s="4" t="s">
        <v>11</v>
      </c>
      <c r="D1" s="4">
        <v>45.52</v>
      </c>
      <c r="E1" s="4" t="s">
        <v>4</v>
      </c>
      <c r="F1" s="4">
        <v>14.01</v>
      </c>
      <c r="G1" s="4" t="s">
        <v>94</v>
      </c>
      <c r="H1" s="4">
        <v>8.58</v>
      </c>
      <c r="I1" s="4" t="s">
        <v>95</v>
      </c>
      <c r="J1" s="4">
        <v>24.46</v>
      </c>
      <c r="K1" s="4" t="s">
        <v>95</v>
      </c>
      <c r="L1" s="4">
        <v>23.1</v>
      </c>
      <c r="O1" s="4" t="s">
        <v>4</v>
      </c>
      <c r="P1" s="4">
        <v>14.1</v>
      </c>
      <c r="Q1" s="4" t="s">
        <v>4</v>
      </c>
      <c r="R1" s="4">
        <v>18.04</v>
      </c>
      <c r="S1" s="4" t="s">
        <v>4</v>
      </c>
      <c r="T1" s="4">
        <v>15.25</v>
      </c>
      <c r="U1" s="4" t="s">
        <v>94</v>
      </c>
      <c r="V1" s="4">
        <v>8.12</v>
      </c>
      <c r="W1" s="4" t="s">
        <v>95</v>
      </c>
      <c r="X1" s="4">
        <v>40.79</v>
      </c>
      <c r="Y1" s="4" t="s">
        <v>94</v>
      </c>
      <c r="Z1" s="4">
        <v>32.31</v>
      </c>
    </row>
    <row r="2">
      <c r="A2" s="4">
        <v>9.0</v>
      </c>
      <c r="B2" s="4" t="s">
        <v>174</v>
      </c>
      <c r="C2" s="4" t="s">
        <v>4</v>
      </c>
      <c r="D2" s="4">
        <v>14.48</v>
      </c>
      <c r="E2" s="4" t="s">
        <v>4</v>
      </c>
      <c r="F2" s="4">
        <v>6.37</v>
      </c>
      <c r="G2" s="4" t="s">
        <v>4</v>
      </c>
      <c r="H2" s="4">
        <v>12.59</v>
      </c>
      <c r="I2" s="4" t="s">
        <v>11</v>
      </c>
      <c r="J2" s="4">
        <v>140.07</v>
      </c>
      <c r="K2" s="4" t="s">
        <v>4</v>
      </c>
      <c r="L2" s="4">
        <v>6.8</v>
      </c>
      <c r="O2" s="4" t="s">
        <v>94</v>
      </c>
      <c r="P2" s="4">
        <v>8.67</v>
      </c>
      <c r="Q2" s="4" t="s">
        <v>4</v>
      </c>
      <c r="R2" s="4">
        <v>20.96</v>
      </c>
      <c r="S2" s="4" t="s">
        <v>4</v>
      </c>
      <c r="T2" s="4">
        <v>28.49</v>
      </c>
      <c r="U2" s="4" t="s">
        <v>4</v>
      </c>
      <c r="V2" s="4">
        <v>6.97</v>
      </c>
      <c r="W2" s="4" t="s">
        <v>95</v>
      </c>
      <c r="X2" s="4">
        <v>19.81</v>
      </c>
      <c r="Y2" s="4" t="s">
        <v>11</v>
      </c>
      <c r="Z2" s="4">
        <v>41.04</v>
      </c>
    </row>
    <row r="3">
      <c r="A3" s="4">
        <v>48.0</v>
      </c>
      <c r="B3" s="4" t="s">
        <v>175</v>
      </c>
      <c r="C3" s="4" t="s">
        <v>11</v>
      </c>
      <c r="D3" s="4">
        <v>55.12</v>
      </c>
      <c r="E3" s="4" t="s">
        <v>11</v>
      </c>
      <c r="F3" s="4">
        <v>37.75</v>
      </c>
      <c r="G3" s="4" t="s">
        <v>11</v>
      </c>
      <c r="H3" s="4">
        <v>629.59</v>
      </c>
      <c r="I3" s="4" t="s">
        <v>11</v>
      </c>
      <c r="J3" s="4">
        <v>90.47</v>
      </c>
      <c r="K3" s="4" t="s">
        <v>4</v>
      </c>
      <c r="L3" s="4">
        <v>28.91</v>
      </c>
      <c r="O3" s="4" t="s">
        <v>4</v>
      </c>
      <c r="P3" s="4">
        <v>15.42</v>
      </c>
      <c r="Q3" s="4" t="s">
        <v>4</v>
      </c>
      <c r="R3" s="4">
        <v>32.83</v>
      </c>
      <c r="S3" s="4" t="s">
        <v>4</v>
      </c>
      <c r="T3" s="4">
        <v>12.56</v>
      </c>
      <c r="U3" s="4" t="s">
        <v>4</v>
      </c>
      <c r="V3" s="4">
        <v>20.36</v>
      </c>
      <c r="W3" s="4" t="s">
        <v>11</v>
      </c>
      <c r="X3" s="4">
        <v>67.38</v>
      </c>
      <c r="Y3" s="4" t="s">
        <v>11</v>
      </c>
      <c r="Z3" s="4">
        <v>154.87</v>
      </c>
    </row>
    <row r="4">
      <c r="A4" s="4">
        <v>44.0</v>
      </c>
      <c r="B4" s="4" t="s">
        <v>176</v>
      </c>
      <c r="C4" s="4" t="s">
        <v>11</v>
      </c>
      <c r="D4" s="4">
        <v>16.19</v>
      </c>
      <c r="E4" s="4" t="s">
        <v>4</v>
      </c>
      <c r="F4" s="4">
        <v>10.02</v>
      </c>
      <c r="G4" s="4" t="s">
        <v>11</v>
      </c>
      <c r="H4" s="4">
        <v>12.58</v>
      </c>
      <c r="I4" s="4" t="s">
        <v>11</v>
      </c>
      <c r="J4" s="4">
        <v>95.58</v>
      </c>
      <c r="K4" s="4" t="s">
        <v>11</v>
      </c>
      <c r="L4" s="4">
        <v>32.97</v>
      </c>
      <c r="O4" s="4" t="s">
        <v>94</v>
      </c>
      <c r="P4" s="4">
        <v>16.35</v>
      </c>
      <c r="Q4" s="4" t="s">
        <v>4</v>
      </c>
      <c r="R4" s="4">
        <v>17.14</v>
      </c>
      <c r="S4" s="4" t="s">
        <v>4</v>
      </c>
      <c r="T4" s="4">
        <v>7.85</v>
      </c>
      <c r="U4" s="4" t="s">
        <v>11</v>
      </c>
      <c r="V4" s="4">
        <v>26.47</v>
      </c>
      <c r="W4" s="4" t="s">
        <v>4</v>
      </c>
      <c r="X4" s="4">
        <v>22.02</v>
      </c>
      <c r="Y4" s="4" t="s">
        <v>11</v>
      </c>
      <c r="Z4" s="4">
        <v>65.97</v>
      </c>
    </row>
    <row r="5">
      <c r="A5" s="4">
        <v>57.0</v>
      </c>
      <c r="B5" s="4" t="s">
        <v>176</v>
      </c>
      <c r="C5" s="4" t="s">
        <v>4</v>
      </c>
      <c r="D5" s="4">
        <v>14.48</v>
      </c>
      <c r="E5" s="4" t="s">
        <v>4</v>
      </c>
      <c r="F5" s="4">
        <v>6.69</v>
      </c>
      <c r="G5" s="4" t="s">
        <v>4</v>
      </c>
      <c r="H5" s="4">
        <v>14.86</v>
      </c>
      <c r="I5" s="4" t="s">
        <v>4</v>
      </c>
      <c r="J5" s="4">
        <v>26.3</v>
      </c>
      <c r="K5" s="4" t="s">
        <v>4</v>
      </c>
      <c r="L5" s="4">
        <v>10.79</v>
      </c>
      <c r="O5" s="4" t="s">
        <v>4</v>
      </c>
      <c r="P5" s="4">
        <v>16.83</v>
      </c>
      <c r="Q5" s="4" t="s">
        <v>4</v>
      </c>
      <c r="R5" s="4">
        <v>25.95</v>
      </c>
      <c r="S5" s="4" t="s">
        <v>4</v>
      </c>
      <c r="T5" s="4">
        <v>6.81</v>
      </c>
      <c r="U5" s="4" t="s">
        <v>4</v>
      </c>
      <c r="V5" s="4">
        <v>10.52</v>
      </c>
      <c r="W5" s="4" t="s">
        <v>11</v>
      </c>
      <c r="X5" s="4">
        <v>39.22</v>
      </c>
      <c r="Y5" s="4" t="s">
        <v>4</v>
      </c>
      <c r="Z5" s="4">
        <v>12.05</v>
      </c>
    </row>
    <row r="6">
      <c r="A6" s="4">
        <v>5.0</v>
      </c>
      <c r="B6" s="4" t="s">
        <v>177</v>
      </c>
      <c r="C6" s="4" t="s">
        <v>4</v>
      </c>
      <c r="D6" s="4">
        <v>16.13</v>
      </c>
      <c r="E6" s="4" t="s">
        <v>4</v>
      </c>
      <c r="F6" s="4">
        <v>8.01</v>
      </c>
      <c r="G6" s="4" t="s">
        <v>11</v>
      </c>
      <c r="H6" s="4">
        <v>27.19</v>
      </c>
      <c r="I6" s="4" t="s">
        <v>11</v>
      </c>
      <c r="J6" s="4">
        <v>22.25</v>
      </c>
      <c r="K6" s="4" t="s">
        <v>4</v>
      </c>
      <c r="L6" s="4">
        <v>16.95</v>
      </c>
      <c r="O6" s="4" t="s">
        <v>4</v>
      </c>
      <c r="P6" s="4">
        <v>11.57</v>
      </c>
      <c r="Q6" s="4" t="s">
        <v>11</v>
      </c>
      <c r="R6" s="4">
        <v>26.52</v>
      </c>
      <c r="S6" s="4" t="s">
        <v>4</v>
      </c>
      <c r="T6" s="4">
        <v>39.06</v>
      </c>
      <c r="U6" s="4" t="s">
        <v>4</v>
      </c>
      <c r="V6" s="4">
        <v>6.87</v>
      </c>
      <c r="W6" s="4" t="s">
        <v>11</v>
      </c>
      <c r="X6" s="4">
        <v>97.91</v>
      </c>
      <c r="Y6" s="4" t="s">
        <v>4</v>
      </c>
      <c r="Z6" s="4">
        <v>17.15</v>
      </c>
    </row>
    <row r="7">
      <c r="A7" s="4">
        <v>17.0</v>
      </c>
      <c r="B7" s="4" t="s">
        <v>178</v>
      </c>
      <c r="C7" s="4" t="s">
        <v>94</v>
      </c>
      <c r="D7" s="4">
        <v>17.79</v>
      </c>
      <c r="E7" s="4" t="s">
        <v>94</v>
      </c>
      <c r="F7" s="4">
        <v>14.78</v>
      </c>
      <c r="G7" s="4" t="s">
        <v>94</v>
      </c>
      <c r="H7" s="4">
        <v>18.11</v>
      </c>
      <c r="I7" s="4" t="s">
        <v>94</v>
      </c>
      <c r="J7" s="4">
        <v>24.18</v>
      </c>
      <c r="K7" s="4" t="s">
        <v>94</v>
      </c>
      <c r="L7" s="4">
        <v>27.45</v>
      </c>
      <c r="O7" s="4" t="s">
        <v>94</v>
      </c>
      <c r="P7" s="4">
        <v>31.99</v>
      </c>
      <c r="Q7" s="4" t="s">
        <v>94</v>
      </c>
      <c r="R7" s="4">
        <v>23.4</v>
      </c>
      <c r="S7" s="4" t="s">
        <v>4</v>
      </c>
      <c r="T7" s="4">
        <v>22.78</v>
      </c>
      <c r="U7" s="4" t="s">
        <v>94</v>
      </c>
      <c r="V7" s="4">
        <v>22.36</v>
      </c>
      <c r="W7" s="4" t="s">
        <v>94</v>
      </c>
      <c r="X7" s="4">
        <v>20.57</v>
      </c>
      <c r="Y7" s="4" t="s">
        <v>94</v>
      </c>
      <c r="Z7" s="4">
        <v>18.09</v>
      </c>
    </row>
    <row r="8">
      <c r="A8" s="4">
        <v>14.0</v>
      </c>
      <c r="B8" s="4" t="s">
        <v>179</v>
      </c>
      <c r="C8" s="4" t="s">
        <v>4</v>
      </c>
      <c r="D8" s="4">
        <v>32.42</v>
      </c>
      <c r="E8" s="4" t="s">
        <v>4</v>
      </c>
      <c r="F8" s="4">
        <v>22.66</v>
      </c>
      <c r="G8" s="4" t="s">
        <v>4</v>
      </c>
      <c r="H8" s="4">
        <v>27.14</v>
      </c>
      <c r="I8" s="4" t="s">
        <v>94</v>
      </c>
      <c r="J8" s="4">
        <v>30.25</v>
      </c>
      <c r="K8" s="4" t="s">
        <v>11</v>
      </c>
      <c r="L8" s="4">
        <v>24.63</v>
      </c>
      <c r="O8" s="4" t="s">
        <v>94</v>
      </c>
      <c r="P8" s="4">
        <v>27.7</v>
      </c>
      <c r="Q8" s="4" t="s">
        <v>11</v>
      </c>
      <c r="R8" s="4">
        <v>31.99</v>
      </c>
      <c r="S8" s="4" t="s">
        <v>95</v>
      </c>
      <c r="T8" s="4">
        <v>64.43</v>
      </c>
      <c r="U8" s="4" t="s">
        <v>11</v>
      </c>
      <c r="V8" s="4">
        <v>160.42</v>
      </c>
      <c r="W8" s="4" t="s">
        <v>4</v>
      </c>
      <c r="X8" s="4">
        <v>26.52</v>
      </c>
      <c r="Y8" s="4" t="s">
        <v>11</v>
      </c>
      <c r="Z8" s="4">
        <v>65.1</v>
      </c>
    </row>
    <row r="9">
      <c r="A9" s="4">
        <v>6.0</v>
      </c>
      <c r="B9" s="4" t="s">
        <v>180</v>
      </c>
      <c r="C9" s="4" t="s">
        <v>11</v>
      </c>
      <c r="D9" s="4">
        <v>59.99</v>
      </c>
      <c r="E9" s="4" t="s">
        <v>94</v>
      </c>
      <c r="F9" s="4">
        <v>23.34</v>
      </c>
      <c r="G9" s="4" t="s">
        <v>95</v>
      </c>
      <c r="H9" s="4">
        <v>72.71</v>
      </c>
      <c r="I9" s="4" t="s">
        <v>11</v>
      </c>
      <c r="J9" s="4">
        <v>666.74</v>
      </c>
      <c r="K9" s="4" t="s">
        <v>11</v>
      </c>
      <c r="L9" s="4">
        <v>75.06</v>
      </c>
      <c r="O9" s="4" t="s">
        <v>4</v>
      </c>
      <c r="P9" s="4">
        <v>40.64</v>
      </c>
      <c r="Q9" s="4" t="s">
        <v>95</v>
      </c>
      <c r="R9" s="4">
        <v>74.36</v>
      </c>
      <c r="S9" s="4" t="s">
        <v>4</v>
      </c>
      <c r="T9" s="4">
        <v>11.91</v>
      </c>
      <c r="U9" s="4" t="s">
        <v>11</v>
      </c>
      <c r="V9" s="4">
        <v>21.81</v>
      </c>
      <c r="W9" s="4" t="s">
        <v>95</v>
      </c>
      <c r="X9" s="4">
        <v>69.91</v>
      </c>
      <c r="Y9" s="4" t="s">
        <v>129</v>
      </c>
    </row>
    <row r="10">
      <c r="A10" s="4">
        <v>2.0</v>
      </c>
      <c r="B10" s="4" t="s">
        <v>181</v>
      </c>
      <c r="C10" s="4" t="s">
        <v>11</v>
      </c>
      <c r="D10" s="4">
        <v>7.74</v>
      </c>
      <c r="E10" s="4" t="s">
        <v>11</v>
      </c>
      <c r="F10" s="4">
        <v>7.08</v>
      </c>
      <c r="G10" s="4" t="s">
        <v>4</v>
      </c>
      <c r="H10" s="4">
        <v>5.46</v>
      </c>
      <c r="I10" s="4" t="s">
        <v>4</v>
      </c>
      <c r="J10" s="4">
        <v>21.16</v>
      </c>
      <c r="K10" s="4" t="s">
        <v>4</v>
      </c>
      <c r="L10" s="4">
        <v>5.42</v>
      </c>
      <c r="O10" s="4" t="s">
        <v>4</v>
      </c>
      <c r="P10" s="4">
        <v>11.57</v>
      </c>
      <c r="Q10" s="4" t="s">
        <v>4</v>
      </c>
      <c r="R10" s="4">
        <v>11.15</v>
      </c>
      <c r="S10" s="4" t="s">
        <v>4</v>
      </c>
      <c r="T10" s="4">
        <v>5.99</v>
      </c>
      <c r="U10" s="4" t="s">
        <v>4</v>
      </c>
      <c r="V10" s="4">
        <v>5.63</v>
      </c>
      <c r="W10" s="4" t="s">
        <v>95</v>
      </c>
      <c r="X10" s="4">
        <v>41.01</v>
      </c>
      <c r="Y10" s="4" t="s">
        <v>4</v>
      </c>
      <c r="Z10" s="4">
        <v>6.64</v>
      </c>
    </row>
    <row r="11">
      <c r="A11" s="4">
        <v>50.0</v>
      </c>
      <c r="B11" s="4" t="s">
        <v>182</v>
      </c>
      <c r="C11" s="4" t="s">
        <v>4</v>
      </c>
      <c r="D11" s="4">
        <v>18.66</v>
      </c>
      <c r="E11" s="4" t="s">
        <v>4</v>
      </c>
      <c r="F11" s="4">
        <v>20.03</v>
      </c>
      <c r="G11" s="4" t="s">
        <v>4</v>
      </c>
      <c r="H11" s="4">
        <v>39.11</v>
      </c>
      <c r="I11" s="4" t="s">
        <v>4</v>
      </c>
      <c r="J11" s="4">
        <v>47.74</v>
      </c>
      <c r="K11" s="4" t="s">
        <v>4</v>
      </c>
      <c r="L11" s="4">
        <v>23.63</v>
      </c>
      <c r="O11" s="4" t="s">
        <v>4</v>
      </c>
      <c r="P11" s="4">
        <v>38.54</v>
      </c>
      <c r="Q11" s="4" t="s">
        <v>94</v>
      </c>
      <c r="R11" s="4">
        <v>26.66</v>
      </c>
      <c r="S11" s="4" t="s">
        <v>95</v>
      </c>
      <c r="T11" s="4">
        <v>42.11</v>
      </c>
      <c r="U11" s="4" t="s">
        <v>4</v>
      </c>
      <c r="V11" s="4">
        <v>39.73</v>
      </c>
      <c r="W11" s="4" t="s">
        <v>94</v>
      </c>
      <c r="X11" s="4">
        <v>60.15</v>
      </c>
      <c r="Y11" s="4" t="s">
        <v>94</v>
      </c>
      <c r="Z11" s="4">
        <v>36.55</v>
      </c>
    </row>
    <row r="12">
      <c r="A12" s="4">
        <v>30.0</v>
      </c>
      <c r="B12" s="4" t="s">
        <v>183</v>
      </c>
      <c r="C12" s="4" t="s">
        <v>94</v>
      </c>
      <c r="D12" s="4">
        <v>31.21</v>
      </c>
      <c r="E12" s="4" t="s">
        <v>4</v>
      </c>
      <c r="F12" s="4">
        <v>22.35</v>
      </c>
      <c r="G12" s="4" t="s">
        <v>4</v>
      </c>
      <c r="H12" s="4">
        <v>34.98</v>
      </c>
      <c r="I12" s="4" t="s">
        <v>4</v>
      </c>
      <c r="J12" s="4">
        <v>21.61</v>
      </c>
      <c r="K12" s="4" t="s">
        <v>4</v>
      </c>
      <c r="L12" s="4">
        <v>17.76</v>
      </c>
      <c r="O12" s="4" t="s">
        <v>4</v>
      </c>
      <c r="P12" s="4">
        <v>16.97</v>
      </c>
      <c r="Q12" s="4" t="s">
        <v>4</v>
      </c>
      <c r="R12" s="4">
        <v>30.13</v>
      </c>
      <c r="S12" s="4" t="s">
        <v>4</v>
      </c>
      <c r="T12" s="4">
        <v>16.58</v>
      </c>
      <c r="U12" s="4" t="s">
        <v>4</v>
      </c>
      <c r="V12" s="4">
        <v>32.52</v>
      </c>
      <c r="W12" s="4" t="s">
        <v>11</v>
      </c>
      <c r="X12" s="4">
        <v>76.06</v>
      </c>
      <c r="Y12" s="4" t="s">
        <v>95</v>
      </c>
      <c r="Z12" s="4">
        <v>51.04</v>
      </c>
    </row>
    <row r="13">
      <c r="A13" s="4">
        <v>12.0</v>
      </c>
      <c r="B13" s="4" t="s">
        <v>184</v>
      </c>
      <c r="C13" s="4" t="s">
        <v>11</v>
      </c>
      <c r="D13" s="4">
        <v>52.19</v>
      </c>
      <c r="E13" s="4" t="s">
        <v>94</v>
      </c>
      <c r="F13" s="4">
        <v>18.97</v>
      </c>
      <c r="G13" s="4" t="s">
        <v>94</v>
      </c>
      <c r="H13" s="4">
        <v>25.13</v>
      </c>
      <c r="I13" s="4" t="s">
        <v>4</v>
      </c>
      <c r="J13" s="4">
        <v>17.51</v>
      </c>
      <c r="K13" s="4" t="s">
        <v>11</v>
      </c>
      <c r="L13" s="4">
        <v>20.91</v>
      </c>
      <c r="O13" s="4" t="s">
        <v>4</v>
      </c>
      <c r="P13" s="4">
        <v>26.96</v>
      </c>
      <c r="Q13" s="4" t="s">
        <v>95</v>
      </c>
      <c r="R13" s="4">
        <v>35.16</v>
      </c>
      <c r="S13" s="4" t="s">
        <v>4</v>
      </c>
      <c r="T13" s="4">
        <v>21.25</v>
      </c>
      <c r="U13" s="4" t="s">
        <v>4</v>
      </c>
      <c r="V13" s="4">
        <v>17.94</v>
      </c>
      <c r="W13" s="4" t="s">
        <v>4</v>
      </c>
      <c r="X13" s="4">
        <v>12.32</v>
      </c>
      <c r="Y13" s="4" t="s">
        <v>95</v>
      </c>
      <c r="Z13" s="4">
        <v>69.53</v>
      </c>
    </row>
    <row r="14">
      <c r="A14" s="4">
        <v>7.0</v>
      </c>
      <c r="B14" s="4" t="s">
        <v>185</v>
      </c>
      <c r="C14" s="4" t="s">
        <v>4</v>
      </c>
      <c r="D14" s="4">
        <v>16.1</v>
      </c>
      <c r="E14" s="4" t="s">
        <v>95</v>
      </c>
      <c r="F14" s="4">
        <v>21.55</v>
      </c>
      <c r="G14" s="4" t="s">
        <v>11</v>
      </c>
      <c r="H14" s="4">
        <v>88.15</v>
      </c>
      <c r="I14" s="4" t="s">
        <v>11</v>
      </c>
      <c r="J14" s="4">
        <v>50.29</v>
      </c>
      <c r="K14" s="4" t="s">
        <v>94</v>
      </c>
      <c r="L14" s="4">
        <v>40.65</v>
      </c>
      <c r="O14" s="4" t="s">
        <v>4</v>
      </c>
      <c r="P14" s="4">
        <v>26.75</v>
      </c>
      <c r="Q14" s="4" t="s">
        <v>4</v>
      </c>
      <c r="R14" s="4">
        <v>2562.74</v>
      </c>
      <c r="S14" s="4" t="s">
        <v>4</v>
      </c>
      <c r="T14" s="4">
        <v>17.12</v>
      </c>
      <c r="U14" s="4" t="s">
        <v>4</v>
      </c>
      <c r="V14" s="4">
        <v>51.39</v>
      </c>
      <c r="W14" s="4" t="s">
        <v>94</v>
      </c>
      <c r="X14" s="4">
        <v>6.25</v>
      </c>
      <c r="Y14" s="4" t="s">
        <v>95</v>
      </c>
      <c r="Z14" s="4">
        <v>48.99</v>
      </c>
    </row>
    <row r="15">
      <c r="A15" s="4">
        <v>1.0</v>
      </c>
      <c r="B15" s="4" t="s">
        <v>186</v>
      </c>
      <c r="C15" s="4" t="s">
        <v>4</v>
      </c>
      <c r="D15" s="4">
        <v>18.55</v>
      </c>
      <c r="E15" s="4" t="s">
        <v>4</v>
      </c>
      <c r="F15" s="4">
        <v>11.09</v>
      </c>
      <c r="G15" s="4" t="s">
        <v>94</v>
      </c>
      <c r="H15" s="4">
        <v>11.56</v>
      </c>
      <c r="I15" s="4" t="s">
        <v>11</v>
      </c>
      <c r="J15" s="4">
        <v>38.96</v>
      </c>
      <c r="K15" s="4" t="s">
        <v>94</v>
      </c>
      <c r="L15" s="4">
        <v>19.62</v>
      </c>
      <c r="O15" s="4" t="s">
        <v>4</v>
      </c>
      <c r="P15" s="4">
        <v>16.77</v>
      </c>
      <c r="Q15" s="4" t="s">
        <v>95</v>
      </c>
      <c r="R15" s="4">
        <v>116.46</v>
      </c>
      <c r="S15" s="4" t="s">
        <v>11</v>
      </c>
      <c r="T15" s="4">
        <v>94.93</v>
      </c>
      <c r="U15" s="4" t="s">
        <v>4</v>
      </c>
      <c r="V15" s="4">
        <v>14.52</v>
      </c>
      <c r="W15" s="4" t="s">
        <v>4</v>
      </c>
      <c r="X15" s="4">
        <v>11.7</v>
      </c>
      <c r="Y15" s="4" t="s">
        <v>11</v>
      </c>
      <c r="Z15" s="4">
        <v>3498.0</v>
      </c>
    </row>
    <row r="16">
      <c r="A16" s="4">
        <v>3.0</v>
      </c>
      <c r="B16" s="4" t="s">
        <v>187</v>
      </c>
      <c r="C16" s="4" t="s">
        <v>4</v>
      </c>
      <c r="D16" s="4">
        <v>12.89</v>
      </c>
      <c r="E16" s="4" t="s">
        <v>4</v>
      </c>
      <c r="F16" s="4">
        <v>8.58</v>
      </c>
      <c r="G16" s="4" t="s">
        <v>11</v>
      </c>
      <c r="H16" s="4">
        <v>25.06</v>
      </c>
      <c r="I16" s="4" t="s">
        <v>11</v>
      </c>
      <c r="J16" s="4">
        <v>25.61</v>
      </c>
      <c r="K16" s="4" t="s">
        <v>4</v>
      </c>
      <c r="L16" s="4">
        <v>8.47</v>
      </c>
      <c r="O16" s="4" t="s">
        <v>94</v>
      </c>
      <c r="P16" s="4">
        <v>14.39</v>
      </c>
      <c r="Q16" s="4" t="s">
        <v>11</v>
      </c>
      <c r="R16" s="4">
        <v>16.46</v>
      </c>
      <c r="S16" s="4" t="s">
        <v>4</v>
      </c>
      <c r="T16" s="4">
        <v>9.32</v>
      </c>
      <c r="U16" s="4" t="s">
        <v>4</v>
      </c>
      <c r="V16" s="4">
        <v>14.06</v>
      </c>
      <c r="W16" s="4" t="s">
        <v>95</v>
      </c>
      <c r="X16" s="4">
        <v>10.26</v>
      </c>
      <c r="Y16" s="4" t="s">
        <v>95</v>
      </c>
      <c r="Z16" s="4">
        <v>46.05</v>
      </c>
    </row>
    <row r="17">
      <c r="A17" s="4">
        <v>22.0</v>
      </c>
      <c r="B17" s="4" t="s">
        <v>188</v>
      </c>
      <c r="C17" s="4" t="s">
        <v>11</v>
      </c>
      <c r="D17" s="4">
        <v>17.66</v>
      </c>
      <c r="E17" s="4" t="s">
        <v>11</v>
      </c>
      <c r="F17" s="4">
        <v>10.58</v>
      </c>
      <c r="G17" s="4" t="s">
        <v>4</v>
      </c>
      <c r="H17" s="4">
        <v>9.2</v>
      </c>
      <c r="I17" s="4" t="s">
        <v>11</v>
      </c>
      <c r="J17" s="4">
        <v>17.06</v>
      </c>
      <c r="K17" s="4" t="s">
        <v>95</v>
      </c>
      <c r="L17" s="4">
        <v>20.67</v>
      </c>
      <c r="O17" s="4" t="s">
        <v>95</v>
      </c>
      <c r="P17" s="4">
        <v>30.58</v>
      </c>
      <c r="Q17" s="4" t="s">
        <v>4</v>
      </c>
      <c r="R17" s="4">
        <v>17.27</v>
      </c>
      <c r="S17" s="4" t="s">
        <v>4</v>
      </c>
      <c r="T17" s="4">
        <v>20.53</v>
      </c>
      <c r="U17" s="4" t="s">
        <v>95</v>
      </c>
      <c r="V17" s="4">
        <v>29.7</v>
      </c>
      <c r="W17" s="4" t="s">
        <v>4</v>
      </c>
      <c r="X17" s="4">
        <v>10.61</v>
      </c>
      <c r="Y17" s="4" t="s">
        <v>95</v>
      </c>
      <c r="Z17" s="4">
        <v>63.25</v>
      </c>
    </row>
    <row r="18">
      <c r="A18" s="4">
        <v>40.0</v>
      </c>
      <c r="B18" s="4" t="s">
        <v>189</v>
      </c>
      <c r="C18" s="4" t="s">
        <v>11</v>
      </c>
      <c r="D18" s="4">
        <v>140.76</v>
      </c>
      <c r="E18" s="4" t="s">
        <v>94</v>
      </c>
      <c r="F18" s="4">
        <v>32.83</v>
      </c>
      <c r="G18" s="4" t="s">
        <v>4</v>
      </c>
      <c r="H18" s="4">
        <v>44.01</v>
      </c>
      <c r="I18" s="4" t="s">
        <v>95</v>
      </c>
      <c r="J18" s="4">
        <v>60.37</v>
      </c>
      <c r="K18" s="4" t="s">
        <v>95</v>
      </c>
      <c r="L18" s="4">
        <v>154.57</v>
      </c>
      <c r="O18" s="4" t="s">
        <v>4</v>
      </c>
      <c r="P18" s="4">
        <v>56.77</v>
      </c>
      <c r="Q18" s="4" t="s">
        <v>4</v>
      </c>
      <c r="R18" s="4">
        <v>59.62</v>
      </c>
      <c r="S18" s="4" t="s">
        <v>94</v>
      </c>
      <c r="T18" s="4">
        <v>83.79</v>
      </c>
      <c r="U18" s="4" t="s">
        <v>11</v>
      </c>
      <c r="V18" s="4">
        <v>70.86</v>
      </c>
      <c r="W18" s="4" t="s">
        <v>4</v>
      </c>
      <c r="X18" s="4">
        <v>66.23</v>
      </c>
      <c r="Y18" s="4" t="s">
        <v>95</v>
      </c>
      <c r="Z18" s="4">
        <v>110.9</v>
      </c>
    </row>
    <row r="19">
      <c r="A19" s="4">
        <v>18.0</v>
      </c>
      <c r="B19" s="4" t="s">
        <v>190</v>
      </c>
      <c r="C19" s="4" t="s">
        <v>4</v>
      </c>
      <c r="D19" s="4">
        <v>13.48</v>
      </c>
      <c r="E19" s="4" t="s">
        <v>11</v>
      </c>
      <c r="F19" s="4">
        <v>25.87</v>
      </c>
      <c r="G19" s="4" t="s">
        <v>4</v>
      </c>
      <c r="H19" s="4">
        <v>28.42</v>
      </c>
      <c r="I19" s="4" t="s">
        <v>4</v>
      </c>
      <c r="J19" s="4">
        <v>19.39</v>
      </c>
      <c r="K19" s="4" t="s">
        <v>94</v>
      </c>
      <c r="L19" s="4">
        <v>20.03</v>
      </c>
      <c r="O19" s="4" t="s">
        <v>4</v>
      </c>
      <c r="P19" s="4">
        <v>17.36</v>
      </c>
      <c r="Q19" s="4" t="s">
        <v>4</v>
      </c>
      <c r="R19" s="4">
        <v>25.12</v>
      </c>
      <c r="S19" s="4" t="s">
        <v>94</v>
      </c>
      <c r="T19" s="4">
        <v>17.5</v>
      </c>
      <c r="U19" s="4" t="s">
        <v>4</v>
      </c>
      <c r="V19" s="4">
        <v>18.43</v>
      </c>
      <c r="W19" s="4" t="s">
        <v>11</v>
      </c>
      <c r="X19" s="4">
        <v>25.14</v>
      </c>
      <c r="Y19" s="4" t="s">
        <v>95</v>
      </c>
      <c r="Z19" s="4">
        <v>97.55</v>
      </c>
    </row>
    <row r="20">
      <c r="A20" s="4">
        <v>13.0</v>
      </c>
      <c r="B20" s="4" t="s">
        <v>191</v>
      </c>
      <c r="C20" s="4" t="s">
        <v>4</v>
      </c>
      <c r="D20" s="4">
        <v>11.14</v>
      </c>
      <c r="E20" s="4" t="s">
        <v>4</v>
      </c>
      <c r="F20" s="4">
        <v>7.86</v>
      </c>
      <c r="G20" s="4" t="s">
        <v>94</v>
      </c>
      <c r="H20" s="4">
        <v>23.09</v>
      </c>
      <c r="I20" s="4" t="s">
        <v>4</v>
      </c>
      <c r="J20" s="4">
        <v>9.97</v>
      </c>
      <c r="K20" s="4" t="s">
        <v>4</v>
      </c>
      <c r="L20" s="4">
        <v>11.76</v>
      </c>
      <c r="O20" s="4" t="s">
        <v>4</v>
      </c>
      <c r="P20" s="4">
        <v>12.74</v>
      </c>
      <c r="Q20" s="4" t="s">
        <v>11</v>
      </c>
      <c r="R20" s="4">
        <v>34.02</v>
      </c>
      <c r="S20" s="4" t="s">
        <v>4</v>
      </c>
      <c r="T20" s="4">
        <v>19.12</v>
      </c>
      <c r="U20" s="4" t="s">
        <v>4</v>
      </c>
      <c r="V20" s="4">
        <v>15.31</v>
      </c>
      <c r="W20" s="4" t="s">
        <v>94</v>
      </c>
      <c r="X20" s="4">
        <v>24.13</v>
      </c>
      <c r="Y20" s="4" t="s">
        <v>4</v>
      </c>
      <c r="Z20" s="4">
        <v>10.11</v>
      </c>
    </row>
    <row r="21">
      <c r="A21" s="4">
        <v>21.0</v>
      </c>
      <c r="B21" s="4" t="s">
        <v>192</v>
      </c>
      <c r="C21" s="4" t="s">
        <v>4</v>
      </c>
      <c r="D21" s="4">
        <v>41.44</v>
      </c>
      <c r="E21" s="4" t="s">
        <v>4</v>
      </c>
      <c r="F21" s="4">
        <v>11.74</v>
      </c>
      <c r="G21" s="4" t="s">
        <v>4</v>
      </c>
      <c r="H21" s="4">
        <v>25.2</v>
      </c>
      <c r="I21" s="4" t="s">
        <v>11</v>
      </c>
      <c r="J21" s="4">
        <v>44.4</v>
      </c>
      <c r="K21" s="4" t="s">
        <v>4</v>
      </c>
      <c r="L21" s="4">
        <v>54.44</v>
      </c>
      <c r="O21" s="4" t="s">
        <v>4</v>
      </c>
      <c r="P21" s="4">
        <v>22.42</v>
      </c>
      <c r="Q21" s="4" t="s">
        <v>4</v>
      </c>
      <c r="R21" s="4">
        <v>27.33</v>
      </c>
      <c r="S21" s="4" t="s">
        <v>4</v>
      </c>
      <c r="T21" s="4">
        <v>22.59</v>
      </c>
      <c r="U21" s="4" t="s">
        <v>4</v>
      </c>
      <c r="V21" s="4">
        <v>19.29</v>
      </c>
      <c r="W21" s="4" t="s">
        <v>11</v>
      </c>
      <c r="X21" s="4">
        <v>50.62</v>
      </c>
      <c r="Y21" s="4" t="s">
        <v>4</v>
      </c>
      <c r="Z21" s="4">
        <v>21.38</v>
      </c>
    </row>
    <row r="22">
      <c r="A22" s="4">
        <v>32.0</v>
      </c>
      <c r="B22" s="4" t="s">
        <v>193</v>
      </c>
      <c r="C22" s="4" t="s">
        <v>4</v>
      </c>
      <c r="D22" s="4">
        <v>16.65</v>
      </c>
      <c r="E22" s="4" t="s">
        <v>4</v>
      </c>
      <c r="F22" s="4">
        <v>12.16</v>
      </c>
      <c r="G22" s="4" t="s">
        <v>11</v>
      </c>
      <c r="H22" s="4">
        <v>70.21</v>
      </c>
      <c r="I22" s="4" t="s">
        <v>4</v>
      </c>
      <c r="J22" s="4">
        <v>46.96</v>
      </c>
      <c r="K22" s="4" t="s">
        <v>4</v>
      </c>
      <c r="L22" s="4">
        <v>64.97</v>
      </c>
      <c r="O22" s="4" t="s">
        <v>94</v>
      </c>
      <c r="P22" s="4">
        <v>64.09</v>
      </c>
      <c r="Q22" s="4" t="s">
        <v>4</v>
      </c>
      <c r="R22" s="4">
        <v>41.12</v>
      </c>
      <c r="S22" s="4" t="s">
        <v>4</v>
      </c>
      <c r="T22" s="4">
        <v>14.36</v>
      </c>
      <c r="U22" s="4" t="s">
        <v>4</v>
      </c>
      <c r="V22" s="4">
        <v>42.06</v>
      </c>
      <c r="W22" s="4" t="s">
        <v>11</v>
      </c>
      <c r="X22" s="4">
        <v>82.16</v>
      </c>
      <c r="Y22" s="4" t="s">
        <v>94</v>
      </c>
      <c r="Z22" s="4">
        <v>62.84</v>
      </c>
    </row>
    <row r="23">
      <c r="A23" s="4">
        <v>37.0</v>
      </c>
      <c r="B23" s="4" t="s">
        <v>194</v>
      </c>
      <c r="C23" s="4" t="s">
        <v>4</v>
      </c>
      <c r="D23" s="4">
        <v>10.81</v>
      </c>
      <c r="E23" s="4" t="s">
        <v>95</v>
      </c>
      <c r="F23" s="4">
        <v>35.57</v>
      </c>
      <c r="G23" s="4" t="s">
        <v>4</v>
      </c>
      <c r="H23" s="4">
        <v>18.69</v>
      </c>
      <c r="I23" s="4" t="s">
        <v>11</v>
      </c>
      <c r="J23" s="4">
        <v>15.55</v>
      </c>
      <c r="K23" s="4" t="s">
        <v>94</v>
      </c>
      <c r="L23" s="4">
        <v>13.62</v>
      </c>
      <c r="O23" s="4" t="s">
        <v>95</v>
      </c>
      <c r="P23" s="4">
        <v>20.57</v>
      </c>
      <c r="Q23" s="4" t="s">
        <v>95</v>
      </c>
      <c r="R23" s="4">
        <v>12.67</v>
      </c>
      <c r="S23" s="4" t="s">
        <v>94</v>
      </c>
      <c r="T23" s="4">
        <v>16.06</v>
      </c>
      <c r="U23" s="4" t="s">
        <v>95</v>
      </c>
      <c r="V23" s="4">
        <v>34.69</v>
      </c>
      <c r="W23" s="4" t="s">
        <v>95</v>
      </c>
      <c r="X23" s="4">
        <v>21.35</v>
      </c>
      <c r="Y23" s="4" t="s">
        <v>95</v>
      </c>
      <c r="Z23" s="4">
        <v>32.58</v>
      </c>
    </row>
    <row r="24">
      <c r="A24" s="4">
        <v>26.0</v>
      </c>
      <c r="B24" s="4" t="s">
        <v>195</v>
      </c>
      <c r="C24" s="4" t="s">
        <v>94</v>
      </c>
      <c r="D24" s="4">
        <v>23.26</v>
      </c>
      <c r="E24" s="4" t="s">
        <v>129</v>
      </c>
      <c r="G24" s="4" t="s">
        <v>95</v>
      </c>
      <c r="H24" s="4">
        <v>47.53</v>
      </c>
      <c r="I24" s="4" t="s">
        <v>94</v>
      </c>
      <c r="J24" s="4">
        <v>17.29</v>
      </c>
      <c r="K24" s="4" t="s">
        <v>94</v>
      </c>
      <c r="L24" s="4">
        <v>18.46</v>
      </c>
      <c r="O24" s="4" t="s">
        <v>94</v>
      </c>
      <c r="P24" s="4">
        <v>30.74</v>
      </c>
      <c r="Q24" s="4" t="s">
        <v>94</v>
      </c>
      <c r="R24" s="4">
        <v>26.84</v>
      </c>
      <c r="S24" s="4" t="s">
        <v>4</v>
      </c>
      <c r="T24" s="4">
        <v>26.24</v>
      </c>
      <c r="U24" s="4" t="s">
        <v>95</v>
      </c>
      <c r="V24" s="4">
        <v>42.78</v>
      </c>
      <c r="W24" s="4" t="s">
        <v>94</v>
      </c>
      <c r="X24" s="4">
        <v>13.5</v>
      </c>
      <c r="Y24" s="4" t="s">
        <v>94</v>
      </c>
      <c r="Z24" s="4">
        <v>23.68</v>
      </c>
    </row>
    <row r="25">
      <c r="A25" s="4">
        <v>4.0</v>
      </c>
      <c r="B25" s="4" t="s">
        <v>196</v>
      </c>
      <c r="C25" s="4" t="s">
        <v>4</v>
      </c>
      <c r="D25" s="4">
        <v>42.97</v>
      </c>
      <c r="E25" s="4" t="s">
        <v>4</v>
      </c>
      <c r="F25" s="4">
        <v>7.47</v>
      </c>
      <c r="G25" s="4" t="s">
        <v>4</v>
      </c>
      <c r="H25" s="4">
        <v>28.74</v>
      </c>
      <c r="I25" s="4" t="s">
        <v>4</v>
      </c>
      <c r="J25" s="4">
        <v>24.28</v>
      </c>
      <c r="K25" s="4" t="s">
        <v>4</v>
      </c>
      <c r="L25" s="4">
        <v>24.14</v>
      </c>
      <c r="O25" s="4" t="s">
        <v>94</v>
      </c>
      <c r="P25" s="4">
        <v>17.35</v>
      </c>
      <c r="Q25" s="4" t="s">
        <v>4</v>
      </c>
      <c r="R25" s="4">
        <v>22.44</v>
      </c>
      <c r="S25" s="4" t="s">
        <v>11</v>
      </c>
      <c r="T25" s="4">
        <v>55.56</v>
      </c>
      <c r="U25" s="4" t="s">
        <v>4</v>
      </c>
      <c r="V25" s="4">
        <v>22.61</v>
      </c>
      <c r="W25" s="4" t="s">
        <v>4</v>
      </c>
      <c r="X25" s="4">
        <v>21.3</v>
      </c>
      <c r="Y25" s="4" t="s">
        <v>95</v>
      </c>
      <c r="Z25" s="4">
        <v>69.07</v>
      </c>
    </row>
    <row r="26">
      <c r="A26" s="4">
        <v>16.0</v>
      </c>
      <c r="B26" s="4" t="s">
        <v>197</v>
      </c>
      <c r="C26" s="4" t="s">
        <v>11</v>
      </c>
      <c r="D26" s="4">
        <v>42.07</v>
      </c>
      <c r="E26" s="4" t="s">
        <v>4</v>
      </c>
      <c r="F26" s="4">
        <v>8.97</v>
      </c>
      <c r="G26" s="4" t="s">
        <v>4</v>
      </c>
      <c r="H26" s="4">
        <v>24.67</v>
      </c>
      <c r="I26" s="4" t="s">
        <v>11</v>
      </c>
      <c r="J26" s="4">
        <v>37.34</v>
      </c>
      <c r="K26" s="4" t="s">
        <v>94</v>
      </c>
      <c r="L26" s="4">
        <v>13.34</v>
      </c>
      <c r="O26" s="4" t="s">
        <v>4</v>
      </c>
      <c r="P26" s="4">
        <v>27.64</v>
      </c>
      <c r="Q26" s="4" t="s">
        <v>4</v>
      </c>
      <c r="R26" s="4">
        <v>15.37</v>
      </c>
      <c r="S26" s="4" t="s">
        <v>4</v>
      </c>
      <c r="T26" s="4">
        <v>13.84</v>
      </c>
      <c r="U26" s="4" t="s">
        <v>4</v>
      </c>
      <c r="V26" s="4">
        <v>12.81</v>
      </c>
      <c r="W26" s="4" t="s">
        <v>4</v>
      </c>
      <c r="X26" s="4">
        <v>12.03</v>
      </c>
      <c r="Y26" s="4" t="s">
        <v>11</v>
      </c>
      <c r="Z26" s="4">
        <v>55.63</v>
      </c>
    </row>
    <row r="27">
      <c r="A27" s="4">
        <v>19.0</v>
      </c>
      <c r="B27" s="4" t="s">
        <v>198</v>
      </c>
      <c r="C27" s="4" t="s">
        <v>95</v>
      </c>
      <c r="D27" s="4">
        <v>111.47</v>
      </c>
      <c r="E27" s="4" t="s">
        <v>11</v>
      </c>
      <c r="F27" s="4">
        <v>93.07</v>
      </c>
      <c r="G27" s="4" t="s">
        <v>4</v>
      </c>
      <c r="H27" s="4">
        <v>33.66</v>
      </c>
      <c r="I27" s="4" t="s">
        <v>94</v>
      </c>
      <c r="J27" s="4">
        <v>33.52</v>
      </c>
      <c r="K27" s="4" t="s">
        <v>4</v>
      </c>
      <c r="L27" s="4">
        <v>35.36</v>
      </c>
      <c r="O27" s="4" t="s">
        <v>94</v>
      </c>
      <c r="P27" s="4">
        <v>35.26</v>
      </c>
      <c r="Q27" s="4" t="s">
        <v>4</v>
      </c>
      <c r="R27" s="4">
        <v>46.03</v>
      </c>
      <c r="S27" s="4" t="s">
        <v>94</v>
      </c>
      <c r="T27" s="4">
        <v>55.58</v>
      </c>
      <c r="U27" s="4" t="s">
        <v>94</v>
      </c>
      <c r="V27" s="4">
        <v>38.19</v>
      </c>
      <c r="W27" s="4" t="s">
        <v>4</v>
      </c>
      <c r="X27" s="4">
        <v>28.36</v>
      </c>
      <c r="Y27" s="4" t="s">
        <v>94</v>
      </c>
      <c r="Z27" s="4">
        <v>26.91</v>
      </c>
    </row>
    <row r="28">
      <c r="A28" s="4">
        <v>31.0</v>
      </c>
      <c r="B28" s="4" t="s">
        <v>199</v>
      </c>
      <c r="C28" s="4" t="s">
        <v>4</v>
      </c>
      <c r="D28" s="4">
        <v>19.67</v>
      </c>
      <c r="E28" s="4" t="s">
        <v>11</v>
      </c>
      <c r="F28" s="4">
        <v>50.59</v>
      </c>
      <c r="G28" s="4" t="s">
        <v>4</v>
      </c>
      <c r="H28" s="4">
        <v>17.27</v>
      </c>
      <c r="I28" s="4" t="s">
        <v>4</v>
      </c>
      <c r="J28" s="4">
        <v>29.59</v>
      </c>
      <c r="K28" s="4" t="s">
        <v>4</v>
      </c>
      <c r="L28" s="4">
        <v>14.67</v>
      </c>
      <c r="O28" s="4" t="s">
        <v>11</v>
      </c>
      <c r="P28" s="4">
        <v>46.53</v>
      </c>
      <c r="Q28" s="4" t="s">
        <v>11</v>
      </c>
      <c r="R28" s="4">
        <v>53.95</v>
      </c>
      <c r="S28" s="4" t="s">
        <v>4</v>
      </c>
      <c r="T28" s="4">
        <v>28.66</v>
      </c>
      <c r="U28" s="4" t="s">
        <v>11</v>
      </c>
      <c r="V28" s="4">
        <v>217.51</v>
      </c>
      <c r="W28" s="4" t="s">
        <v>11</v>
      </c>
      <c r="X28" s="4">
        <v>194.73</v>
      </c>
      <c r="Y28" s="4" t="s">
        <v>95</v>
      </c>
      <c r="Z28" s="4">
        <v>480.54</v>
      </c>
    </row>
    <row r="29">
      <c r="A29" s="4">
        <v>28.0</v>
      </c>
      <c r="B29" s="4" t="s">
        <v>200</v>
      </c>
      <c r="C29" s="4" t="s">
        <v>94</v>
      </c>
      <c r="D29" s="4">
        <v>10.66</v>
      </c>
      <c r="E29" s="4" t="s">
        <v>94</v>
      </c>
      <c r="F29" s="4">
        <v>24.58</v>
      </c>
      <c r="G29" s="4" t="s">
        <v>94</v>
      </c>
      <c r="H29" s="4">
        <v>33.36</v>
      </c>
      <c r="I29" s="4" t="s">
        <v>94</v>
      </c>
      <c r="J29" s="4">
        <v>17.64</v>
      </c>
      <c r="K29" s="4" t="s">
        <v>4</v>
      </c>
      <c r="L29" s="4">
        <v>21.37</v>
      </c>
      <c r="O29" s="4" t="s">
        <v>4</v>
      </c>
      <c r="P29" s="4">
        <v>17.63</v>
      </c>
      <c r="Q29" s="4" t="s">
        <v>4</v>
      </c>
      <c r="R29" s="4">
        <v>18.93</v>
      </c>
      <c r="S29" s="4" t="s">
        <v>11</v>
      </c>
      <c r="T29" s="4">
        <v>21.31</v>
      </c>
      <c r="U29" s="4" t="s">
        <v>11</v>
      </c>
      <c r="V29" s="4">
        <v>99.29</v>
      </c>
      <c r="W29" s="4" t="s">
        <v>4</v>
      </c>
      <c r="X29" s="4">
        <v>22.56</v>
      </c>
      <c r="Y29" s="4" t="s">
        <v>94</v>
      </c>
      <c r="Z29" s="4">
        <v>23.65</v>
      </c>
    </row>
    <row r="30">
      <c r="A30" s="4">
        <v>29.0</v>
      </c>
      <c r="B30" s="4" t="s">
        <v>201</v>
      </c>
      <c r="C30" s="4" t="s">
        <v>4</v>
      </c>
      <c r="D30" s="4">
        <v>33.13</v>
      </c>
      <c r="E30" s="4" t="s">
        <v>4</v>
      </c>
      <c r="F30" s="4">
        <v>16.12</v>
      </c>
      <c r="G30" s="4" t="s">
        <v>11</v>
      </c>
      <c r="H30" s="4">
        <v>199.09</v>
      </c>
      <c r="I30" s="4" t="s">
        <v>4</v>
      </c>
      <c r="J30" s="4">
        <v>31.56</v>
      </c>
      <c r="K30" s="4" t="s">
        <v>4</v>
      </c>
      <c r="L30" s="4">
        <v>21.66</v>
      </c>
      <c r="O30" s="4" t="s">
        <v>4</v>
      </c>
      <c r="P30" s="4">
        <v>29.25</v>
      </c>
      <c r="Q30" s="4" t="s">
        <v>4</v>
      </c>
      <c r="R30" s="4">
        <v>53.27</v>
      </c>
      <c r="S30" s="4" t="s">
        <v>4</v>
      </c>
      <c r="T30" s="4">
        <v>33.12</v>
      </c>
      <c r="U30" s="4" t="s">
        <v>4</v>
      </c>
      <c r="V30" s="4">
        <v>36.0</v>
      </c>
      <c r="W30" s="4" t="s">
        <v>11</v>
      </c>
      <c r="X30" s="4">
        <v>34.27</v>
      </c>
      <c r="Y30" s="4" t="s">
        <v>11</v>
      </c>
      <c r="Z30" s="4">
        <v>74.74</v>
      </c>
    </row>
    <row r="31">
      <c r="A31" s="4">
        <v>33.0</v>
      </c>
      <c r="B31" s="4" t="s">
        <v>202</v>
      </c>
      <c r="C31" s="4" t="s">
        <v>4</v>
      </c>
      <c r="D31" s="4">
        <v>12.04</v>
      </c>
      <c r="E31" s="4" t="s">
        <v>4</v>
      </c>
      <c r="F31" s="4">
        <v>10.25</v>
      </c>
      <c r="G31" s="4" t="s">
        <v>11</v>
      </c>
      <c r="H31" s="4">
        <v>25.58</v>
      </c>
      <c r="I31" s="4" t="s">
        <v>11</v>
      </c>
      <c r="J31" s="4">
        <v>31.94</v>
      </c>
      <c r="K31" s="4" t="s">
        <v>4</v>
      </c>
      <c r="L31" s="4">
        <v>19.65</v>
      </c>
      <c r="O31" s="4" t="s">
        <v>95</v>
      </c>
      <c r="P31" s="4">
        <v>53.94</v>
      </c>
      <c r="Q31" s="4" t="s">
        <v>95</v>
      </c>
      <c r="R31" s="4">
        <v>38.34</v>
      </c>
      <c r="S31" s="4" t="s">
        <v>11</v>
      </c>
      <c r="T31" s="4">
        <v>52.5</v>
      </c>
      <c r="U31" s="4" t="s">
        <v>4</v>
      </c>
      <c r="V31" s="4">
        <v>63.29</v>
      </c>
      <c r="W31" s="4" t="s">
        <v>11</v>
      </c>
      <c r="X31" s="4">
        <v>32.55</v>
      </c>
      <c r="Y31" s="4" t="s">
        <v>11</v>
      </c>
      <c r="Z31" s="4">
        <v>39.61</v>
      </c>
    </row>
    <row r="32">
      <c r="A32" s="4">
        <v>15.0</v>
      </c>
      <c r="B32" s="4" t="s">
        <v>203</v>
      </c>
      <c r="C32" s="4" t="s">
        <v>94</v>
      </c>
      <c r="D32" s="4">
        <v>36.48</v>
      </c>
      <c r="E32" s="4" t="s">
        <v>4</v>
      </c>
      <c r="F32" s="4">
        <v>19.49</v>
      </c>
      <c r="G32" s="4" t="s">
        <v>94</v>
      </c>
      <c r="H32" s="4">
        <v>14.73</v>
      </c>
      <c r="I32" s="4" t="s">
        <v>94</v>
      </c>
      <c r="J32" s="4">
        <v>18.56</v>
      </c>
      <c r="K32" s="4" t="s">
        <v>94</v>
      </c>
      <c r="L32" s="4">
        <v>26.19</v>
      </c>
      <c r="O32" s="4" t="s">
        <v>4</v>
      </c>
      <c r="P32" s="4">
        <v>32.06</v>
      </c>
      <c r="Q32" s="4" t="s">
        <v>94</v>
      </c>
      <c r="R32" s="4">
        <v>40.94</v>
      </c>
      <c r="S32" s="4" t="s">
        <v>4</v>
      </c>
      <c r="T32" s="4">
        <v>28.19</v>
      </c>
      <c r="U32" s="4" t="s">
        <v>95</v>
      </c>
      <c r="V32" s="4">
        <v>63.64</v>
      </c>
      <c r="W32" s="4" t="s">
        <v>11</v>
      </c>
      <c r="X32" s="4">
        <v>56.19</v>
      </c>
      <c r="Y32" s="4" t="s">
        <v>94</v>
      </c>
      <c r="Z32" s="4">
        <v>24.53</v>
      </c>
    </row>
    <row r="33">
      <c r="A33" s="4">
        <v>39.0</v>
      </c>
      <c r="B33" s="4" t="s">
        <v>204</v>
      </c>
      <c r="C33" s="4" t="s">
        <v>11</v>
      </c>
      <c r="D33" s="4">
        <v>60.93</v>
      </c>
      <c r="E33" s="4" t="s">
        <v>4</v>
      </c>
      <c r="F33" s="4">
        <v>14.28</v>
      </c>
      <c r="G33" s="4" t="s">
        <v>4</v>
      </c>
      <c r="H33" s="4">
        <v>20.17</v>
      </c>
      <c r="I33" s="4" t="s">
        <v>4</v>
      </c>
      <c r="J33" s="4">
        <v>31.29</v>
      </c>
      <c r="K33" s="4" t="s">
        <v>4</v>
      </c>
      <c r="L33" s="4">
        <v>19.6</v>
      </c>
      <c r="O33" s="4" t="s">
        <v>4</v>
      </c>
      <c r="P33" s="4">
        <v>20.86</v>
      </c>
      <c r="Q33" s="4" t="s">
        <v>4</v>
      </c>
      <c r="R33" s="4">
        <v>18.79</v>
      </c>
      <c r="S33" s="4" t="s">
        <v>4</v>
      </c>
      <c r="T33" s="4">
        <v>13.43</v>
      </c>
      <c r="U33" s="4" t="s">
        <v>4</v>
      </c>
      <c r="V33" s="4">
        <v>29.18</v>
      </c>
      <c r="W33" s="4" t="s">
        <v>94</v>
      </c>
      <c r="X33" s="4">
        <v>16.89</v>
      </c>
      <c r="Y33" s="4" t="s">
        <v>95</v>
      </c>
      <c r="Z33" s="4">
        <v>33.21</v>
      </c>
    </row>
    <row r="34">
      <c r="A34" s="4">
        <v>8.0</v>
      </c>
      <c r="B34" s="4" t="s">
        <v>205</v>
      </c>
      <c r="C34" s="4" t="s">
        <v>4</v>
      </c>
      <c r="D34" s="4">
        <v>45.01</v>
      </c>
      <c r="E34" s="4" t="s">
        <v>11</v>
      </c>
      <c r="F34" s="4">
        <v>57.83</v>
      </c>
      <c r="G34" s="4" t="s">
        <v>11</v>
      </c>
      <c r="H34" s="4">
        <v>56.76</v>
      </c>
      <c r="I34" s="4" t="s">
        <v>4</v>
      </c>
      <c r="J34" s="4">
        <v>56.07</v>
      </c>
      <c r="K34" s="4" t="s">
        <v>4</v>
      </c>
      <c r="L34" s="4">
        <v>37.91</v>
      </c>
      <c r="O34" s="4" t="s">
        <v>4</v>
      </c>
      <c r="P34" s="4">
        <v>61.75</v>
      </c>
      <c r="Q34" s="4" t="s">
        <v>4</v>
      </c>
      <c r="R34" s="4">
        <v>43.34</v>
      </c>
      <c r="S34" s="4" t="s">
        <v>4</v>
      </c>
      <c r="T34" s="4">
        <v>34.65</v>
      </c>
      <c r="U34" s="4" t="s">
        <v>4</v>
      </c>
      <c r="V34" s="4">
        <v>48.96</v>
      </c>
      <c r="W34" s="4" t="s">
        <v>94</v>
      </c>
      <c r="X34" s="4">
        <v>54.11</v>
      </c>
      <c r="Y34" s="4" t="s">
        <v>11</v>
      </c>
      <c r="Z34" s="4">
        <v>61.14</v>
      </c>
    </row>
    <row r="35">
      <c r="A35" s="4">
        <v>66.0</v>
      </c>
      <c r="B35" s="4" t="s">
        <v>206</v>
      </c>
      <c r="C35" s="4" t="s">
        <v>11</v>
      </c>
      <c r="D35" s="4">
        <v>43.2</v>
      </c>
      <c r="E35" s="4" t="s">
        <v>95</v>
      </c>
      <c r="F35" s="4">
        <v>36.74</v>
      </c>
      <c r="G35" s="4" t="s">
        <v>4</v>
      </c>
      <c r="H35" s="4">
        <v>33.69</v>
      </c>
      <c r="I35" s="4" t="s">
        <v>11</v>
      </c>
      <c r="J35" s="4">
        <v>54.65</v>
      </c>
      <c r="K35" s="4" t="s">
        <v>4</v>
      </c>
      <c r="L35" s="4">
        <v>33.15</v>
      </c>
      <c r="O35" s="4" t="s">
        <v>11</v>
      </c>
      <c r="P35" s="4">
        <v>53.4</v>
      </c>
      <c r="Q35" s="4" t="s">
        <v>11</v>
      </c>
      <c r="R35" s="4">
        <v>117.09</v>
      </c>
      <c r="S35" s="4" t="s">
        <v>11</v>
      </c>
      <c r="T35" s="4">
        <v>25.88</v>
      </c>
      <c r="U35" s="4" t="s">
        <v>4</v>
      </c>
      <c r="V35" s="4">
        <v>23.94</v>
      </c>
      <c r="W35" s="4" t="s">
        <v>4</v>
      </c>
      <c r="X35" s="4">
        <v>22.73</v>
      </c>
      <c r="Y35" s="4" t="s">
        <v>95</v>
      </c>
      <c r="Z35" s="4">
        <v>46.61</v>
      </c>
    </row>
    <row r="36">
      <c r="A36" s="4">
        <v>58.0</v>
      </c>
      <c r="B36" s="4" t="s">
        <v>207</v>
      </c>
      <c r="C36" s="4" t="s">
        <v>4</v>
      </c>
      <c r="D36" s="4">
        <v>9.84</v>
      </c>
      <c r="E36" s="4" t="s">
        <v>4</v>
      </c>
      <c r="F36" s="4">
        <v>10.27</v>
      </c>
      <c r="G36" s="4" t="s">
        <v>4</v>
      </c>
      <c r="H36" s="4">
        <v>13.03</v>
      </c>
      <c r="I36" s="4" t="s">
        <v>11</v>
      </c>
      <c r="J36" s="4">
        <v>29.08</v>
      </c>
      <c r="K36" s="4" t="s">
        <v>4</v>
      </c>
      <c r="L36" s="4">
        <v>7.45</v>
      </c>
      <c r="O36" s="4" t="s">
        <v>11</v>
      </c>
      <c r="P36" s="4">
        <v>18.33</v>
      </c>
      <c r="Q36" s="4" t="s">
        <v>4</v>
      </c>
      <c r="R36" s="4">
        <v>8.3</v>
      </c>
      <c r="S36" s="4" t="s">
        <v>11</v>
      </c>
      <c r="T36" s="4">
        <v>24.69</v>
      </c>
      <c r="U36" s="4" t="s">
        <v>4</v>
      </c>
      <c r="V36" s="4">
        <v>8.47</v>
      </c>
      <c r="W36" s="4" t="s">
        <v>11</v>
      </c>
      <c r="X36" s="4">
        <v>32.26</v>
      </c>
      <c r="Y36" s="4" t="s">
        <v>11</v>
      </c>
      <c r="Z36" s="4">
        <v>25.54</v>
      </c>
    </row>
    <row r="37">
      <c r="A37" s="4">
        <v>41.0</v>
      </c>
      <c r="B37" s="4" t="s">
        <v>208</v>
      </c>
      <c r="C37" s="4" t="s">
        <v>4</v>
      </c>
      <c r="D37" s="4">
        <v>9.26</v>
      </c>
      <c r="E37" s="4" t="s">
        <v>11</v>
      </c>
      <c r="F37" s="4">
        <v>28.12</v>
      </c>
      <c r="G37" s="4" t="s">
        <v>4</v>
      </c>
      <c r="H37" s="4">
        <v>16.51</v>
      </c>
      <c r="I37" s="4" t="s">
        <v>11</v>
      </c>
      <c r="J37" s="4">
        <v>26.73</v>
      </c>
      <c r="K37" s="4" t="s">
        <v>4</v>
      </c>
      <c r="L37" s="4">
        <v>16.04</v>
      </c>
      <c r="O37" s="4" t="s">
        <v>4</v>
      </c>
      <c r="P37" s="4">
        <v>34.29</v>
      </c>
      <c r="Q37" s="4" t="s">
        <v>4</v>
      </c>
      <c r="R37" s="4">
        <v>27.94</v>
      </c>
      <c r="S37" s="4" t="s">
        <v>4</v>
      </c>
      <c r="T37" s="4">
        <v>18.14</v>
      </c>
      <c r="U37" s="4" t="s">
        <v>11</v>
      </c>
      <c r="V37" s="4">
        <v>21.65</v>
      </c>
      <c r="W37" s="4" t="s">
        <v>4</v>
      </c>
      <c r="X37" s="4">
        <v>12.76</v>
      </c>
      <c r="Y37" s="4" t="s">
        <v>94</v>
      </c>
      <c r="Z37" s="4">
        <v>25.27</v>
      </c>
    </row>
    <row r="38">
      <c r="A38" s="4">
        <v>46.0</v>
      </c>
      <c r="B38" s="4" t="s">
        <v>209</v>
      </c>
      <c r="C38" s="4" t="s">
        <v>4</v>
      </c>
      <c r="D38" s="4">
        <v>15.93</v>
      </c>
      <c r="E38" s="4" t="s">
        <v>4</v>
      </c>
      <c r="F38" s="4">
        <v>12.11</v>
      </c>
      <c r="G38" s="4" t="s">
        <v>4</v>
      </c>
      <c r="H38" s="4">
        <v>9.78</v>
      </c>
      <c r="I38" s="4" t="s">
        <v>94</v>
      </c>
      <c r="J38" s="4">
        <v>25.33</v>
      </c>
      <c r="K38" s="4" t="s">
        <v>94</v>
      </c>
      <c r="L38" s="4">
        <v>14.29</v>
      </c>
      <c r="O38" s="4" t="s">
        <v>4</v>
      </c>
      <c r="P38" s="4">
        <v>16.54</v>
      </c>
      <c r="Q38" s="4" t="s">
        <v>94</v>
      </c>
      <c r="R38" s="4">
        <v>20.88</v>
      </c>
      <c r="S38" s="4" t="s">
        <v>4</v>
      </c>
      <c r="T38" s="4">
        <v>9.79</v>
      </c>
      <c r="U38" s="4" t="s">
        <v>94</v>
      </c>
      <c r="V38" s="4">
        <v>39.93</v>
      </c>
      <c r="W38" s="4" t="s">
        <v>94</v>
      </c>
      <c r="X38" s="4">
        <v>22.53</v>
      </c>
      <c r="Y38" s="4" t="s">
        <v>94</v>
      </c>
      <c r="Z38" s="4">
        <v>29.95</v>
      </c>
    </row>
    <row r="39">
      <c r="A39" s="4">
        <v>52.0</v>
      </c>
      <c r="B39" s="4" t="s">
        <v>210</v>
      </c>
      <c r="C39" s="4" t="s">
        <v>4</v>
      </c>
      <c r="D39" s="4">
        <v>16.5</v>
      </c>
      <c r="E39" s="4" t="s">
        <v>4</v>
      </c>
      <c r="F39" s="4">
        <v>14.21</v>
      </c>
      <c r="G39" s="4" t="s">
        <v>4</v>
      </c>
      <c r="H39" s="4">
        <v>18.83</v>
      </c>
      <c r="I39" s="4" t="s">
        <v>11</v>
      </c>
      <c r="J39" s="4">
        <v>27.64</v>
      </c>
      <c r="K39" s="4" t="s">
        <v>4</v>
      </c>
      <c r="L39" s="4">
        <v>13.27</v>
      </c>
      <c r="O39" s="4" t="s">
        <v>4</v>
      </c>
      <c r="P39" s="4">
        <v>22.94</v>
      </c>
      <c r="Q39" s="4" t="s">
        <v>4</v>
      </c>
      <c r="R39" s="4">
        <v>42.5</v>
      </c>
      <c r="S39" s="4" t="s">
        <v>11</v>
      </c>
      <c r="T39" s="4">
        <v>22.71</v>
      </c>
      <c r="U39" s="4" t="s">
        <v>94</v>
      </c>
      <c r="V39" s="4">
        <v>45.3</v>
      </c>
      <c r="W39" s="4" t="s">
        <v>11</v>
      </c>
      <c r="X39" s="4">
        <v>33.59</v>
      </c>
      <c r="Y39" s="4" t="s">
        <v>94</v>
      </c>
      <c r="Z39" s="4">
        <v>24.43</v>
      </c>
    </row>
    <row r="40">
      <c r="A40" s="4">
        <v>47.0</v>
      </c>
      <c r="B40" s="4" t="s">
        <v>211</v>
      </c>
      <c r="C40" s="4" t="s">
        <v>4</v>
      </c>
      <c r="D40" s="4">
        <v>25.62</v>
      </c>
      <c r="E40" s="4" t="s">
        <v>4</v>
      </c>
      <c r="F40" s="4">
        <v>17.0</v>
      </c>
      <c r="G40" s="4" t="s">
        <v>11</v>
      </c>
      <c r="H40" s="4">
        <v>55.51</v>
      </c>
      <c r="I40" s="4" t="s">
        <v>11</v>
      </c>
      <c r="J40" s="4">
        <v>31.45</v>
      </c>
      <c r="K40" s="4" t="s">
        <v>94</v>
      </c>
      <c r="L40" s="4">
        <v>21.46</v>
      </c>
      <c r="O40" s="4" t="s">
        <v>94</v>
      </c>
      <c r="P40" s="4">
        <v>84.86</v>
      </c>
      <c r="Q40" s="4" t="s">
        <v>95</v>
      </c>
      <c r="R40" s="4">
        <v>57.63</v>
      </c>
      <c r="S40" s="4" t="s">
        <v>11</v>
      </c>
      <c r="T40" s="4">
        <v>26.77</v>
      </c>
      <c r="U40" s="4" t="s">
        <v>4</v>
      </c>
      <c r="V40" s="4">
        <v>22.76</v>
      </c>
      <c r="W40" s="4" t="s">
        <v>94</v>
      </c>
      <c r="X40" s="4">
        <v>23.57</v>
      </c>
      <c r="Y40" s="4" t="s">
        <v>95</v>
      </c>
      <c r="Z40" s="4">
        <v>43.23</v>
      </c>
    </row>
    <row r="41">
      <c r="A41" s="4">
        <v>55.0</v>
      </c>
      <c r="B41" s="4" t="s">
        <v>212</v>
      </c>
      <c r="C41" s="4" t="s">
        <v>4</v>
      </c>
      <c r="D41" s="4">
        <v>12.08</v>
      </c>
      <c r="E41" s="4" t="s">
        <v>4</v>
      </c>
      <c r="F41" s="4">
        <v>8.38</v>
      </c>
      <c r="G41" s="4" t="s">
        <v>94</v>
      </c>
      <c r="H41" s="4">
        <v>28.66</v>
      </c>
      <c r="I41" s="4" t="s">
        <v>95</v>
      </c>
      <c r="J41" s="4">
        <v>52.47</v>
      </c>
      <c r="K41" s="4" t="s">
        <v>4</v>
      </c>
      <c r="L41" s="4">
        <v>16.76</v>
      </c>
      <c r="O41" s="4" t="s">
        <v>4</v>
      </c>
      <c r="P41" s="4">
        <v>19.96</v>
      </c>
      <c r="Q41" s="4" t="s">
        <v>94</v>
      </c>
      <c r="R41" s="4">
        <v>25.02</v>
      </c>
      <c r="S41" s="4" t="s">
        <v>4</v>
      </c>
      <c r="T41" s="4">
        <v>8.59</v>
      </c>
      <c r="U41" s="4" t="s">
        <v>4</v>
      </c>
      <c r="V41" s="4">
        <v>19.08</v>
      </c>
      <c r="W41" s="4" t="s">
        <v>4</v>
      </c>
      <c r="X41" s="4">
        <v>29.53</v>
      </c>
      <c r="Y41" s="4" t="s">
        <v>94</v>
      </c>
      <c r="Z41" s="4">
        <v>16.5</v>
      </c>
    </row>
    <row r="42">
      <c r="A42" s="4" t="s">
        <v>148</v>
      </c>
      <c r="B42" s="4" t="s">
        <v>149</v>
      </c>
      <c r="C42" s="4" t="s">
        <v>150</v>
      </c>
      <c r="D42" s="4" t="s">
        <v>151</v>
      </c>
      <c r="E42" s="4" t="s">
        <v>150</v>
      </c>
      <c r="F42" s="4" t="s">
        <v>151</v>
      </c>
      <c r="G42" s="4" t="s">
        <v>150</v>
      </c>
      <c r="H42" s="4" t="s">
        <v>151</v>
      </c>
      <c r="I42" s="4" t="s">
        <v>150</v>
      </c>
      <c r="J42" s="4" t="s">
        <v>151</v>
      </c>
      <c r="K42" s="4" t="s">
        <v>150</v>
      </c>
      <c r="L42" s="4" t="s">
        <v>151</v>
      </c>
      <c r="O42" s="4" t="s">
        <v>150</v>
      </c>
      <c r="P42" s="4" t="s">
        <v>151</v>
      </c>
      <c r="Q42" s="4" t="s">
        <v>150</v>
      </c>
      <c r="R42" s="4" t="s">
        <v>151</v>
      </c>
      <c r="S42" s="4" t="s">
        <v>150</v>
      </c>
      <c r="T42" s="4" t="s">
        <v>151</v>
      </c>
      <c r="U42" s="4" t="s">
        <v>150</v>
      </c>
      <c r="V42" s="4" t="s">
        <v>151</v>
      </c>
      <c r="W42" s="4" t="s">
        <v>150</v>
      </c>
      <c r="X42" s="4" t="s">
        <v>151</v>
      </c>
      <c r="Y42" s="4" t="s">
        <v>150</v>
      </c>
      <c r="Z42" s="4" t="s">
        <v>151</v>
      </c>
    </row>
    <row r="43">
      <c r="A43" s="4">
        <v>49.0</v>
      </c>
      <c r="B43" s="4" t="s">
        <v>213</v>
      </c>
      <c r="C43" s="4" t="s">
        <v>4</v>
      </c>
      <c r="D43" s="4">
        <v>38.41</v>
      </c>
      <c r="E43" s="4" t="s">
        <v>4</v>
      </c>
      <c r="F43" s="4">
        <v>19.16</v>
      </c>
      <c r="G43" s="4" t="s">
        <v>95</v>
      </c>
      <c r="H43" s="4">
        <v>48.82</v>
      </c>
      <c r="I43" s="4" t="s">
        <v>11</v>
      </c>
      <c r="J43" s="4">
        <v>64.38</v>
      </c>
      <c r="K43" s="4" t="s">
        <v>4</v>
      </c>
      <c r="L43" s="4">
        <v>24.22</v>
      </c>
      <c r="O43" s="4" t="s">
        <v>94</v>
      </c>
      <c r="P43" s="4">
        <v>28.49</v>
      </c>
      <c r="Q43" s="4" t="s">
        <v>4</v>
      </c>
      <c r="R43" s="4">
        <v>52.36</v>
      </c>
      <c r="S43" s="4" t="s">
        <v>95</v>
      </c>
      <c r="T43" s="4">
        <v>70.75</v>
      </c>
      <c r="U43" s="4" t="s">
        <v>94</v>
      </c>
      <c r="V43" s="4">
        <v>40.13</v>
      </c>
      <c r="W43" s="4" t="s">
        <v>4</v>
      </c>
      <c r="X43" s="4">
        <v>14.72</v>
      </c>
      <c r="Y43" s="4" t="s">
        <v>11</v>
      </c>
      <c r="Z43" s="4">
        <v>190.06</v>
      </c>
    </row>
    <row r="44">
      <c r="A44" s="4">
        <v>38.0</v>
      </c>
      <c r="B44" s="4" t="s">
        <v>214</v>
      </c>
      <c r="C44" s="4" t="s">
        <v>11</v>
      </c>
      <c r="D44" s="4">
        <v>27.44</v>
      </c>
      <c r="E44" s="4" t="s">
        <v>4</v>
      </c>
      <c r="F44" s="4">
        <v>15.02</v>
      </c>
      <c r="G44" s="4" t="s">
        <v>11</v>
      </c>
      <c r="H44" s="4">
        <v>87.66</v>
      </c>
      <c r="I44" s="4" t="s">
        <v>11</v>
      </c>
      <c r="J44" s="4">
        <v>40.67</v>
      </c>
      <c r="K44" s="4" t="s">
        <v>11</v>
      </c>
      <c r="L44" s="4">
        <v>98.87</v>
      </c>
      <c r="O44" s="4" t="s">
        <v>94</v>
      </c>
      <c r="P44" s="4">
        <v>76.09</v>
      </c>
      <c r="Q44" s="4" t="s">
        <v>4</v>
      </c>
      <c r="R44" s="4">
        <v>41.93</v>
      </c>
      <c r="S44" s="4" t="s">
        <v>4</v>
      </c>
      <c r="T44" s="4">
        <v>26.61</v>
      </c>
      <c r="U44" s="4" t="s">
        <v>4</v>
      </c>
      <c r="V44" s="4">
        <v>21.99</v>
      </c>
      <c r="W44" s="4" t="s">
        <v>11</v>
      </c>
      <c r="X44" s="4">
        <v>63.96</v>
      </c>
      <c r="Y44" s="4" t="s">
        <v>11</v>
      </c>
      <c r="Z44" s="4">
        <v>40.69</v>
      </c>
    </row>
    <row r="45">
      <c r="A45" s="4">
        <v>53.0</v>
      </c>
      <c r="B45" s="4" t="s">
        <v>215</v>
      </c>
      <c r="C45" s="4" t="s">
        <v>94</v>
      </c>
      <c r="D45" s="4">
        <v>18.29</v>
      </c>
      <c r="E45" s="4" t="s">
        <v>94</v>
      </c>
      <c r="F45" s="4">
        <v>14.91</v>
      </c>
      <c r="G45" s="4" t="s">
        <v>4</v>
      </c>
      <c r="H45" s="4">
        <v>11.57</v>
      </c>
      <c r="I45" s="4" t="s">
        <v>94</v>
      </c>
      <c r="J45" s="4">
        <v>30.24</v>
      </c>
      <c r="K45" s="4" t="s">
        <v>94</v>
      </c>
      <c r="L45" s="4">
        <v>25.06</v>
      </c>
      <c r="O45" s="4" t="s">
        <v>4</v>
      </c>
      <c r="P45" s="4">
        <v>15.95</v>
      </c>
      <c r="Q45" s="4" t="s">
        <v>94</v>
      </c>
      <c r="R45" s="4">
        <v>58.65</v>
      </c>
      <c r="S45" s="4" t="s">
        <v>94</v>
      </c>
      <c r="T45" s="4">
        <v>10.08</v>
      </c>
      <c r="U45" s="4" t="s">
        <v>94</v>
      </c>
      <c r="V45" s="4">
        <v>13.24</v>
      </c>
      <c r="W45" s="4" t="s">
        <v>94</v>
      </c>
      <c r="X45" s="4">
        <v>20.36</v>
      </c>
      <c r="Y45" s="4" t="s">
        <v>94</v>
      </c>
      <c r="Z45" s="4">
        <v>16.56</v>
      </c>
    </row>
    <row r="46">
      <c r="A46" s="4">
        <v>54.0</v>
      </c>
      <c r="B46" s="4" t="s">
        <v>216</v>
      </c>
      <c r="C46" s="4" t="s">
        <v>94</v>
      </c>
      <c r="D46" s="4">
        <v>22.3</v>
      </c>
      <c r="E46" s="4" t="s">
        <v>4</v>
      </c>
      <c r="F46" s="4">
        <v>17.12</v>
      </c>
      <c r="G46" s="4" t="s">
        <v>4</v>
      </c>
      <c r="H46" s="4">
        <v>15.9</v>
      </c>
      <c r="I46" s="4" t="s">
        <v>94</v>
      </c>
      <c r="J46" s="4">
        <v>35.89</v>
      </c>
      <c r="K46" s="4" t="s">
        <v>4</v>
      </c>
      <c r="L46" s="4">
        <v>33.67</v>
      </c>
      <c r="O46" s="4" t="s">
        <v>11</v>
      </c>
      <c r="P46" s="4">
        <v>54.37</v>
      </c>
      <c r="Q46" s="4" t="s">
        <v>94</v>
      </c>
      <c r="R46" s="4">
        <v>32.95</v>
      </c>
      <c r="S46" s="4" t="s">
        <v>94</v>
      </c>
      <c r="T46" s="4">
        <v>42.51</v>
      </c>
      <c r="U46" s="4" t="s">
        <v>4</v>
      </c>
      <c r="V46" s="4">
        <v>56.24</v>
      </c>
      <c r="W46" s="4" t="s">
        <v>94</v>
      </c>
      <c r="X46" s="4">
        <v>40.15</v>
      </c>
      <c r="Y46" s="4" t="s">
        <v>95</v>
      </c>
      <c r="Z46" s="4">
        <v>118.5</v>
      </c>
    </row>
    <row r="47">
      <c r="A47" s="4">
        <v>63.0</v>
      </c>
      <c r="B47" s="4" t="s">
        <v>217</v>
      </c>
      <c r="C47" s="4" t="s">
        <v>11</v>
      </c>
      <c r="D47" s="4">
        <v>20.73</v>
      </c>
      <c r="E47" s="4" t="s">
        <v>11</v>
      </c>
      <c r="F47" s="4">
        <v>43.6</v>
      </c>
      <c r="G47" s="4" t="s">
        <v>11</v>
      </c>
      <c r="H47" s="4">
        <v>18.27</v>
      </c>
      <c r="I47" s="4" t="s">
        <v>11</v>
      </c>
      <c r="J47" s="4">
        <v>94.28</v>
      </c>
      <c r="K47" s="4" t="s">
        <v>11</v>
      </c>
      <c r="L47" s="4">
        <v>44.64</v>
      </c>
      <c r="O47" s="4" t="s">
        <v>4</v>
      </c>
      <c r="P47" s="4">
        <v>21.03</v>
      </c>
      <c r="Q47" s="4" t="s">
        <v>11</v>
      </c>
      <c r="R47" s="4">
        <v>52.55</v>
      </c>
      <c r="S47" s="4" t="s">
        <v>4</v>
      </c>
      <c r="T47" s="4">
        <v>14.28</v>
      </c>
      <c r="U47" s="4" t="s">
        <v>11</v>
      </c>
      <c r="V47" s="4">
        <v>135.27</v>
      </c>
      <c r="W47" s="4" t="s">
        <v>95</v>
      </c>
      <c r="X47" s="4">
        <v>80.08</v>
      </c>
      <c r="Y47" s="4" t="s">
        <v>11</v>
      </c>
      <c r="Z47" s="4">
        <v>39.09</v>
      </c>
    </row>
    <row r="48">
      <c r="A48" s="4">
        <v>64.0</v>
      </c>
      <c r="B48" s="4" t="s">
        <v>218</v>
      </c>
      <c r="C48" s="4" t="s">
        <v>94</v>
      </c>
      <c r="D48" s="4">
        <v>33.08</v>
      </c>
      <c r="E48" s="4" t="s">
        <v>94</v>
      </c>
      <c r="F48" s="4">
        <v>49.54</v>
      </c>
      <c r="G48" s="4" t="s">
        <v>4</v>
      </c>
      <c r="H48" s="4">
        <v>65.15</v>
      </c>
      <c r="I48" s="4" t="s">
        <v>94</v>
      </c>
      <c r="J48" s="4">
        <v>82.09</v>
      </c>
      <c r="K48" s="4" t="s">
        <v>94</v>
      </c>
      <c r="L48" s="4">
        <v>33.41</v>
      </c>
      <c r="O48" s="4" t="s">
        <v>94</v>
      </c>
      <c r="P48" s="4">
        <v>71.37</v>
      </c>
      <c r="Q48" s="4" t="s">
        <v>94</v>
      </c>
      <c r="R48" s="4">
        <v>52.35</v>
      </c>
      <c r="S48" s="4" t="s">
        <v>4</v>
      </c>
      <c r="T48" s="4">
        <v>29.26</v>
      </c>
      <c r="U48" s="4" t="s">
        <v>4</v>
      </c>
      <c r="V48" s="4">
        <v>29.6</v>
      </c>
      <c r="W48" s="4" t="s">
        <v>4</v>
      </c>
      <c r="X48" s="4">
        <v>59.52</v>
      </c>
      <c r="Y48" s="4" t="s">
        <v>94</v>
      </c>
      <c r="Z48" s="4">
        <v>38.55</v>
      </c>
    </row>
    <row r="49">
      <c r="A49" s="4">
        <v>67.0</v>
      </c>
      <c r="B49" s="4" t="s">
        <v>218</v>
      </c>
      <c r="C49" s="4" t="s">
        <v>94</v>
      </c>
      <c r="D49" s="4">
        <v>33.73</v>
      </c>
      <c r="E49" s="4" t="s">
        <v>94</v>
      </c>
      <c r="F49" s="4">
        <v>21.14</v>
      </c>
      <c r="G49" s="4" t="s">
        <v>4</v>
      </c>
      <c r="H49" s="4">
        <v>21.59</v>
      </c>
      <c r="I49" s="4" t="s">
        <v>94</v>
      </c>
      <c r="J49" s="4">
        <v>26.62</v>
      </c>
      <c r="K49" s="4" t="s">
        <v>94</v>
      </c>
      <c r="L49" s="4">
        <v>41.87</v>
      </c>
      <c r="O49" s="4" t="s">
        <v>4</v>
      </c>
      <c r="P49" s="4">
        <v>47.73</v>
      </c>
      <c r="Q49" s="4" t="s">
        <v>4</v>
      </c>
      <c r="R49" s="4">
        <v>31.97</v>
      </c>
      <c r="S49" s="4" t="s">
        <v>4</v>
      </c>
      <c r="T49" s="4">
        <v>30.3</v>
      </c>
      <c r="U49" s="4" t="s">
        <v>4</v>
      </c>
      <c r="V49" s="4">
        <v>24.41</v>
      </c>
      <c r="W49" s="4" t="s">
        <v>11</v>
      </c>
      <c r="X49" s="4">
        <v>40.59</v>
      </c>
      <c r="Y49" s="4" t="s">
        <v>95</v>
      </c>
      <c r="Z49" s="4">
        <v>48.79</v>
      </c>
    </row>
    <row r="50">
      <c r="A50" s="4">
        <v>60.0</v>
      </c>
      <c r="B50" s="4" t="s">
        <v>219</v>
      </c>
      <c r="C50" s="4" t="s">
        <v>4</v>
      </c>
      <c r="D50" s="4">
        <v>37.09</v>
      </c>
      <c r="E50" s="4" t="s">
        <v>11</v>
      </c>
      <c r="F50" s="4">
        <v>33.68</v>
      </c>
      <c r="G50" s="4" t="s">
        <v>11</v>
      </c>
      <c r="H50" s="4">
        <v>40.74</v>
      </c>
      <c r="I50" s="4" t="s">
        <v>129</v>
      </c>
      <c r="K50" s="4" t="s">
        <v>11</v>
      </c>
      <c r="L50" s="4">
        <v>62.79</v>
      </c>
      <c r="O50" s="4" t="s">
        <v>4</v>
      </c>
      <c r="P50" s="4">
        <v>56.41</v>
      </c>
      <c r="Q50" s="4" t="s">
        <v>11</v>
      </c>
      <c r="R50" s="4">
        <v>46.94</v>
      </c>
      <c r="S50" s="4" t="s">
        <v>11</v>
      </c>
      <c r="T50" s="4">
        <v>55.32</v>
      </c>
      <c r="U50" s="4" t="s">
        <v>11</v>
      </c>
      <c r="V50" s="4">
        <v>34.68</v>
      </c>
      <c r="W50" s="4" t="s">
        <v>11</v>
      </c>
      <c r="X50" s="4">
        <v>153.73</v>
      </c>
      <c r="Y50" s="4" t="s">
        <v>11</v>
      </c>
      <c r="Z50" s="4">
        <v>127.26</v>
      </c>
    </row>
    <row r="51">
      <c r="A51" s="4">
        <v>59.0</v>
      </c>
      <c r="B51" s="4" t="s">
        <v>220</v>
      </c>
      <c r="C51" s="4" t="s">
        <v>4</v>
      </c>
      <c r="D51" s="4">
        <v>24.44</v>
      </c>
      <c r="E51" s="4" t="s">
        <v>4</v>
      </c>
      <c r="F51" s="4">
        <v>17.74</v>
      </c>
      <c r="G51" s="4" t="s">
        <v>129</v>
      </c>
      <c r="I51" s="4" t="s">
        <v>11</v>
      </c>
      <c r="J51" s="4">
        <v>51.75</v>
      </c>
      <c r="K51" s="4" t="s">
        <v>95</v>
      </c>
      <c r="L51" s="4">
        <v>21.18</v>
      </c>
      <c r="O51" s="4" t="s">
        <v>4</v>
      </c>
      <c r="P51" s="4">
        <v>29.91</v>
      </c>
      <c r="Q51" s="4" t="s">
        <v>94</v>
      </c>
      <c r="R51" s="4">
        <v>18.51</v>
      </c>
      <c r="S51" s="4" t="s">
        <v>4</v>
      </c>
      <c r="T51" s="4">
        <v>19.77</v>
      </c>
      <c r="U51" s="4" t="s">
        <v>94</v>
      </c>
      <c r="V51" s="4">
        <v>29.8</v>
      </c>
      <c r="W51" s="4" t="s">
        <v>95</v>
      </c>
      <c r="X51" s="4">
        <v>62.32</v>
      </c>
      <c r="Y51" s="4" t="s">
        <v>94</v>
      </c>
      <c r="Z51" s="4">
        <v>22.51</v>
      </c>
    </row>
    <row r="52">
      <c r="A52" s="4">
        <v>61.0</v>
      </c>
      <c r="B52" s="4" t="s">
        <v>221</v>
      </c>
      <c r="C52" s="4" t="s">
        <v>4</v>
      </c>
      <c r="D52" s="4">
        <v>16.83</v>
      </c>
      <c r="E52" s="4" t="s">
        <v>11</v>
      </c>
      <c r="F52" s="4">
        <v>19.56</v>
      </c>
      <c r="G52" s="4" t="s">
        <v>4</v>
      </c>
      <c r="H52" s="4">
        <v>15.0</v>
      </c>
      <c r="I52" s="4" t="s">
        <v>11</v>
      </c>
      <c r="J52" s="4">
        <v>23.15</v>
      </c>
      <c r="K52" s="4" t="s">
        <v>4</v>
      </c>
      <c r="L52" s="4">
        <v>11.96</v>
      </c>
      <c r="O52" s="4" t="s">
        <v>4</v>
      </c>
      <c r="P52" s="4">
        <v>14.93</v>
      </c>
      <c r="Q52" s="4" t="s">
        <v>4</v>
      </c>
      <c r="R52" s="4">
        <v>13.11</v>
      </c>
      <c r="S52" s="4" t="s">
        <v>11</v>
      </c>
      <c r="T52" s="4">
        <v>10.65</v>
      </c>
      <c r="U52" s="4" t="s">
        <v>4</v>
      </c>
      <c r="V52" s="4">
        <v>30.03</v>
      </c>
      <c r="W52" s="4" t="s">
        <v>11</v>
      </c>
      <c r="X52" s="4">
        <v>21.61</v>
      </c>
      <c r="Y52" s="4" t="s">
        <v>4</v>
      </c>
      <c r="Z52" s="4">
        <v>28.82</v>
      </c>
    </row>
    <row r="53">
      <c r="A53" s="44" t="s">
        <v>152</v>
      </c>
      <c r="C53" s="46" t="s">
        <v>222</v>
      </c>
      <c r="D53" s="47"/>
      <c r="E53" s="46" t="s">
        <v>154</v>
      </c>
      <c r="F53" s="47"/>
      <c r="G53" s="46" t="s">
        <v>155</v>
      </c>
      <c r="H53" s="47"/>
      <c r="I53" s="46" t="s">
        <v>156</v>
      </c>
      <c r="J53" s="47"/>
      <c r="K53" s="46" t="s">
        <v>157</v>
      </c>
      <c r="L53" s="47"/>
      <c r="M53" s="48"/>
      <c r="N53" s="49"/>
      <c r="O53" s="46" t="s">
        <v>158</v>
      </c>
      <c r="P53" s="47"/>
      <c r="Q53" s="46" t="s">
        <v>159</v>
      </c>
      <c r="R53" s="47"/>
      <c r="S53" s="46" t="s">
        <v>160</v>
      </c>
      <c r="T53" s="47"/>
      <c r="U53" s="46" t="s">
        <v>161</v>
      </c>
      <c r="V53" s="47"/>
      <c r="W53" s="46" t="s">
        <v>162</v>
      </c>
      <c r="X53" s="47"/>
      <c r="Y53" s="46" t="s">
        <v>163</v>
      </c>
      <c r="Z53" s="47"/>
    </row>
    <row r="54">
      <c r="A54" s="50" t="s">
        <v>223</v>
      </c>
      <c r="B54" s="50" t="s">
        <v>4</v>
      </c>
      <c r="C54" s="55">
        <f t="shared" ref="C54:C57" si="1">COUNTIF(C$1:C$8, $B54)</f>
        <v>4</v>
      </c>
      <c r="D54" s="56"/>
      <c r="E54" s="55">
        <f t="shared" ref="E54:E57" si="2">COUNTIF(E$1:E$8, $B54)</f>
        <v>6</v>
      </c>
      <c r="F54" s="51"/>
      <c r="G54" s="55">
        <f t="shared" ref="G54:G57" si="3">COUNTIF(G$1:G$8, $B54)</f>
        <v>3</v>
      </c>
      <c r="H54" s="51"/>
      <c r="I54" s="55">
        <f t="shared" ref="I54:I57" si="4">COUNTIF(I$1:I$8, $B54)</f>
        <v>1</v>
      </c>
      <c r="J54" s="51"/>
      <c r="K54" s="55">
        <f t="shared" ref="K54:K57" si="5">COUNTIF(K$1:K$8, $B54)</f>
        <v>4</v>
      </c>
      <c r="L54" s="51"/>
      <c r="M54" s="56"/>
      <c r="N54" s="51"/>
      <c r="O54" s="55">
        <f t="shared" ref="O54:O57" si="6">COUNTIF(O$1:O$8, $B54)</f>
        <v>4</v>
      </c>
      <c r="P54" s="51"/>
      <c r="Q54" s="55">
        <f t="shared" ref="Q54:Q57" si="7">COUNTIF(Q$1:Q$8, $B54)</f>
        <v>5</v>
      </c>
      <c r="R54" s="51"/>
      <c r="S54" s="55">
        <f t="shared" ref="S54:S57" si="8">COUNTIF(S$1:S$8, $B54)</f>
        <v>7</v>
      </c>
      <c r="T54" s="51"/>
      <c r="U54" s="55">
        <f t="shared" ref="U54:U57" si="9">COUNTIF(U$1:U$8, $B54)</f>
        <v>4</v>
      </c>
      <c r="V54" s="51"/>
      <c r="W54" s="55">
        <f t="shared" ref="W54:W57" si="10">COUNTIF(W$1:W$8, $B54)</f>
        <v>2</v>
      </c>
      <c r="X54" s="51"/>
      <c r="Y54" s="55">
        <f t="shared" ref="Y54:Y57" si="11">COUNTIF(Y$1:Y$8, $B54)</f>
        <v>2</v>
      </c>
      <c r="Z54" s="42"/>
    </row>
    <row r="55">
      <c r="A55" s="51"/>
      <c r="B55" s="50" t="s">
        <v>11</v>
      </c>
      <c r="C55" s="55">
        <f t="shared" si="1"/>
        <v>3</v>
      </c>
      <c r="D55" s="56"/>
      <c r="E55" s="55">
        <f t="shared" si="2"/>
        <v>1</v>
      </c>
      <c r="F55" s="51"/>
      <c r="G55" s="55">
        <f t="shared" si="3"/>
        <v>3</v>
      </c>
      <c r="H55" s="51"/>
      <c r="I55" s="55">
        <f t="shared" si="4"/>
        <v>4</v>
      </c>
      <c r="J55" s="51"/>
      <c r="K55" s="55">
        <f t="shared" si="5"/>
        <v>2</v>
      </c>
      <c r="L55" s="51"/>
      <c r="M55" s="56"/>
      <c r="N55" s="51"/>
      <c r="O55" s="55">
        <f t="shared" si="6"/>
        <v>0</v>
      </c>
      <c r="P55" s="51"/>
      <c r="Q55" s="55">
        <f t="shared" si="7"/>
        <v>2</v>
      </c>
      <c r="R55" s="51"/>
      <c r="S55" s="55">
        <f t="shared" si="8"/>
        <v>0</v>
      </c>
      <c r="T55" s="51"/>
      <c r="U55" s="55">
        <f t="shared" si="9"/>
        <v>2</v>
      </c>
      <c r="V55" s="51"/>
      <c r="W55" s="55">
        <f t="shared" si="10"/>
        <v>3</v>
      </c>
      <c r="X55" s="51"/>
      <c r="Y55" s="55">
        <f t="shared" si="11"/>
        <v>4</v>
      </c>
      <c r="Z55" s="42"/>
    </row>
    <row r="56">
      <c r="A56" s="51"/>
      <c r="B56" s="50" t="s">
        <v>94</v>
      </c>
      <c r="C56" s="55">
        <f t="shared" si="1"/>
        <v>1</v>
      </c>
      <c r="D56" s="56"/>
      <c r="E56" s="55">
        <f t="shared" si="2"/>
        <v>1</v>
      </c>
      <c r="F56" s="51"/>
      <c r="G56" s="55">
        <f t="shared" si="3"/>
        <v>2</v>
      </c>
      <c r="H56" s="51"/>
      <c r="I56" s="55">
        <f t="shared" si="4"/>
        <v>2</v>
      </c>
      <c r="J56" s="51"/>
      <c r="K56" s="55">
        <f t="shared" si="5"/>
        <v>1</v>
      </c>
      <c r="L56" s="51"/>
      <c r="M56" s="56"/>
      <c r="N56" s="51"/>
      <c r="O56" s="55">
        <f t="shared" si="6"/>
        <v>4</v>
      </c>
      <c r="P56" s="51"/>
      <c r="Q56" s="55">
        <f t="shared" si="7"/>
        <v>1</v>
      </c>
      <c r="R56" s="51"/>
      <c r="S56" s="55">
        <f t="shared" si="8"/>
        <v>0</v>
      </c>
      <c r="T56" s="51"/>
      <c r="U56" s="55">
        <f t="shared" si="9"/>
        <v>2</v>
      </c>
      <c r="V56" s="51"/>
      <c r="W56" s="55">
        <f t="shared" si="10"/>
        <v>1</v>
      </c>
      <c r="X56" s="51"/>
      <c r="Y56" s="55">
        <f t="shared" si="11"/>
        <v>2</v>
      </c>
      <c r="Z56" s="42"/>
    </row>
    <row r="57">
      <c r="A57" s="51"/>
      <c r="B57" s="50" t="s">
        <v>95</v>
      </c>
      <c r="C57" s="55">
        <f t="shared" si="1"/>
        <v>0</v>
      </c>
      <c r="D57" s="56"/>
      <c r="E57" s="55">
        <f t="shared" si="2"/>
        <v>0</v>
      </c>
      <c r="F57" s="51"/>
      <c r="G57" s="55">
        <f t="shared" si="3"/>
        <v>0</v>
      </c>
      <c r="H57" s="51"/>
      <c r="I57" s="55">
        <f t="shared" si="4"/>
        <v>1</v>
      </c>
      <c r="J57" s="51"/>
      <c r="K57" s="55">
        <f t="shared" si="5"/>
        <v>1</v>
      </c>
      <c r="L57" s="51"/>
      <c r="M57" s="56"/>
      <c r="N57" s="51"/>
      <c r="O57" s="55">
        <f t="shared" si="6"/>
        <v>0</v>
      </c>
      <c r="P57" s="51"/>
      <c r="Q57" s="55">
        <f t="shared" si="7"/>
        <v>0</v>
      </c>
      <c r="R57" s="51"/>
      <c r="S57" s="55">
        <f t="shared" si="8"/>
        <v>1</v>
      </c>
      <c r="T57" s="51"/>
      <c r="U57" s="55">
        <f t="shared" si="9"/>
        <v>0</v>
      </c>
      <c r="V57" s="51"/>
      <c r="W57" s="55">
        <f t="shared" si="10"/>
        <v>2</v>
      </c>
      <c r="X57" s="51"/>
      <c r="Y57" s="55">
        <f t="shared" si="11"/>
        <v>0</v>
      </c>
      <c r="Z57" s="42"/>
    </row>
    <row r="58">
      <c r="A58" s="42"/>
      <c r="B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>
      <c r="A59" s="52" t="s">
        <v>224</v>
      </c>
      <c r="B59" s="52" t="s">
        <v>4</v>
      </c>
      <c r="C59" s="57">
        <f t="shared" ref="C59:C62" si="12">COUNTIF(C$9:C$16, $B59)</f>
        <v>4</v>
      </c>
      <c r="D59" s="58"/>
      <c r="E59" s="57">
        <f t="shared" ref="E59:E62" si="13">COUNTIF(E$9:E$16, $B59)</f>
        <v>4</v>
      </c>
      <c r="F59" s="42"/>
      <c r="G59" s="57">
        <f t="shared" ref="G59:G62" si="14">COUNTIF(G$9:G$16, $B59)</f>
        <v>3</v>
      </c>
      <c r="H59" s="42"/>
      <c r="I59" s="57">
        <f t="shared" ref="I59:I62" si="15">COUNTIF(I$9:I$16, $B59)</f>
        <v>4</v>
      </c>
      <c r="J59" s="42"/>
      <c r="K59" s="57">
        <f t="shared" ref="K59:K62" si="16">COUNTIF(K$9:K$16, $B59)</f>
        <v>4</v>
      </c>
      <c r="L59" s="42"/>
      <c r="M59" s="58"/>
      <c r="N59" s="42"/>
      <c r="O59" s="57">
        <f t="shared" ref="O59:O62" si="17">COUNTIF(O$9:O$16, $B59)</f>
        <v>7</v>
      </c>
      <c r="P59" s="42"/>
      <c r="Q59" s="57">
        <f t="shared" ref="Q59:Q62" si="18">COUNTIF(Q$9:Q$16, $B59)</f>
        <v>3</v>
      </c>
      <c r="R59" s="42"/>
      <c r="S59" s="57">
        <f t="shared" ref="S59:S62" si="19">COUNTIF(S$9:S$16, $B59)</f>
        <v>6</v>
      </c>
      <c r="T59" s="42"/>
      <c r="U59" s="57">
        <f t="shared" ref="U59:U62" si="20">COUNTIF(U$9:U$16, $B59)</f>
        <v>7</v>
      </c>
      <c r="V59" s="42"/>
      <c r="W59" s="57">
        <f t="shared" ref="W59:W62" si="21">COUNTIF(W$9:W$16, $B59)</f>
        <v>2</v>
      </c>
      <c r="X59" s="42"/>
      <c r="Y59" s="57">
        <f t="shared" ref="Y59:Y62" si="22">COUNTIF(Y$9:Y$16, $B59)</f>
        <v>1</v>
      </c>
      <c r="Z59" s="42"/>
    </row>
    <row r="60">
      <c r="A60" s="42"/>
      <c r="B60" s="52" t="s">
        <v>11</v>
      </c>
      <c r="C60" s="57">
        <f t="shared" si="12"/>
        <v>3</v>
      </c>
      <c r="D60" s="58"/>
      <c r="E60" s="57">
        <f t="shared" si="13"/>
        <v>1</v>
      </c>
      <c r="F60" s="42"/>
      <c r="G60" s="57">
        <f t="shared" si="14"/>
        <v>2</v>
      </c>
      <c r="H60" s="42"/>
      <c r="I60" s="57">
        <f t="shared" si="15"/>
        <v>4</v>
      </c>
      <c r="J60" s="42"/>
      <c r="K60" s="57">
        <f t="shared" si="16"/>
        <v>2</v>
      </c>
      <c r="L60" s="42"/>
      <c r="M60" s="58"/>
      <c r="N60" s="42"/>
      <c r="O60" s="57">
        <f t="shared" si="17"/>
        <v>0</v>
      </c>
      <c r="P60" s="42"/>
      <c r="Q60" s="57">
        <f t="shared" si="18"/>
        <v>1</v>
      </c>
      <c r="R60" s="42"/>
      <c r="S60" s="57">
        <f t="shared" si="19"/>
        <v>1</v>
      </c>
      <c r="T60" s="42"/>
      <c r="U60" s="57">
        <f t="shared" si="20"/>
        <v>1</v>
      </c>
      <c r="V60" s="42"/>
      <c r="W60" s="57">
        <f t="shared" si="21"/>
        <v>1</v>
      </c>
      <c r="X60" s="42"/>
      <c r="Y60" s="57">
        <f t="shared" si="22"/>
        <v>1</v>
      </c>
      <c r="Z60" s="42"/>
    </row>
    <row r="61">
      <c r="A61" s="42"/>
      <c r="B61" s="52" t="s">
        <v>94</v>
      </c>
      <c r="C61" s="57">
        <f t="shared" si="12"/>
        <v>1</v>
      </c>
      <c r="D61" s="58"/>
      <c r="E61" s="57">
        <f t="shared" si="13"/>
        <v>2</v>
      </c>
      <c r="F61" s="42"/>
      <c r="G61" s="57">
        <f t="shared" si="14"/>
        <v>2</v>
      </c>
      <c r="H61" s="42"/>
      <c r="I61" s="57">
        <f t="shared" si="15"/>
        <v>0</v>
      </c>
      <c r="J61" s="42"/>
      <c r="K61" s="57">
        <f t="shared" si="16"/>
        <v>2</v>
      </c>
      <c r="L61" s="42"/>
      <c r="M61" s="58"/>
      <c r="N61" s="42"/>
      <c r="O61" s="57">
        <f t="shared" si="17"/>
        <v>1</v>
      </c>
      <c r="P61" s="42"/>
      <c r="Q61" s="57">
        <f t="shared" si="18"/>
        <v>1</v>
      </c>
      <c r="R61" s="42"/>
      <c r="S61" s="57">
        <f t="shared" si="19"/>
        <v>0</v>
      </c>
      <c r="T61" s="42"/>
      <c r="U61" s="57">
        <f t="shared" si="20"/>
        <v>0</v>
      </c>
      <c r="V61" s="42"/>
      <c r="W61" s="57">
        <f t="shared" si="21"/>
        <v>2</v>
      </c>
      <c r="X61" s="42"/>
      <c r="Y61" s="57">
        <f t="shared" si="22"/>
        <v>1</v>
      </c>
      <c r="Z61" s="42"/>
    </row>
    <row r="62">
      <c r="A62" s="42"/>
      <c r="B62" s="52" t="s">
        <v>95</v>
      </c>
      <c r="C62" s="57">
        <f t="shared" si="12"/>
        <v>0</v>
      </c>
      <c r="D62" s="58"/>
      <c r="E62" s="57">
        <f t="shared" si="13"/>
        <v>1</v>
      </c>
      <c r="F62" s="42"/>
      <c r="G62" s="57">
        <f t="shared" si="14"/>
        <v>1</v>
      </c>
      <c r="H62" s="42"/>
      <c r="I62" s="57">
        <f t="shared" si="15"/>
        <v>0</v>
      </c>
      <c r="J62" s="42"/>
      <c r="K62" s="57">
        <f t="shared" si="16"/>
        <v>0</v>
      </c>
      <c r="L62" s="42"/>
      <c r="M62" s="58"/>
      <c r="N62" s="42"/>
      <c r="O62" s="57">
        <f t="shared" si="17"/>
        <v>0</v>
      </c>
      <c r="P62" s="42"/>
      <c r="Q62" s="57">
        <f t="shared" si="18"/>
        <v>3</v>
      </c>
      <c r="R62" s="42"/>
      <c r="S62" s="57">
        <f t="shared" si="19"/>
        <v>1</v>
      </c>
      <c r="T62" s="42"/>
      <c r="U62" s="57">
        <f t="shared" si="20"/>
        <v>0</v>
      </c>
      <c r="V62" s="42"/>
      <c r="W62" s="57">
        <f t="shared" si="21"/>
        <v>3</v>
      </c>
      <c r="X62" s="42"/>
      <c r="Y62" s="57">
        <f t="shared" si="22"/>
        <v>4</v>
      </c>
      <c r="Z62" s="42"/>
    </row>
    <row r="63">
      <c r="A63" s="42"/>
      <c r="B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>
      <c r="A64" s="50" t="s">
        <v>225</v>
      </c>
      <c r="B64" s="50" t="s">
        <v>4</v>
      </c>
      <c r="C64" s="55">
        <f t="shared" ref="C64:C67" si="23">COUNTIF(C$17:C$24, $B64)</f>
        <v>5</v>
      </c>
      <c r="D64" s="56"/>
      <c r="E64" s="55">
        <f t="shared" ref="E64:E67" si="24">COUNTIF(E$17:E$24, $B64)</f>
        <v>3</v>
      </c>
      <c r="F64" s="51"/>
      <c r="G64" s="55">
        <f t="shared" ref="G64:G67" si="25">COUNTIF(G$17:G$24, $B64)</f>
        <v>5</v>
      </c>
      <c r="H64" s="51"/>
      <c r="I64" s="55">
        <f t="shared" ref="I64:I67" si="26">COUNTIF(I$17:I$24, $B64)</f>
        <v>3</v>
      </c>
      <c r="J64" s="51"/>
      <c r="K64" s="55">
        <f t="shared" ref="K64:K67" si="27">COUNTIF(K$17:K$24, $B64)</f>
        <v>3</v>
      </c>
      <c r="L64" s="51"/>
      <c r="M64" s="56"/>
      <c r="N64" s="51"/>
      <c r="O64" s="55">
        <f t="shared" ref="O64:O67" si="28">COUNTIF(O$17:O$24, $B64)</f>
        <v>4</v>
      </c>
      <c r="P64" s="51"/>
      <c r="Q64" s="55">
        <f t="shared" ref="Q64:Q67" si="29">COUNTIF(Q$17:Q$24, $B64)</f>
        <v>5</v>
      </c>
      <c r="R64" s="51"/>
      <c r="S64" s="55">
        <f t="shared" ref="S64:S67" si="30">COUNTIF(S$17:S$24, $B64)</f>
        <v>5</v>
      </c>
      <c r="T64" s="51"/>
      <c r="U64" s="55">
        <f t="shared" ref="U64:U67" si="31">COUNTIF(U$17:U$24, $B64)</f>
        <v>4</v>
      </c>
      <c r="V64" s="51"/>
      <c r="W64" s="55">
        <f t="shared" ref="W64:W67" si="32">COUNTIF(W$17:W$24, $B64)</f>
        <v>2</v>
      </c>
      <c r="X64" s="51"/>
      <c r="Y64" s="55">
        <f t="shared" ref="Y64:Y67" si="33">COUNTIF(Y$17:Y$24, $B64)</f>
        <v>2</v>
      </c>
      <c r="Z64" s="42"/>
    </row>
    <row r="65">
      <c r="A65" s="51"/>
      <c r="B65" s="50" t="s">
        <v>11</v>
      </c>
      <c r="C65" s="55">
        <f t="shared" si="23"/>
        <v>2</v>
      </c>
      <c r="D65" s="56"/>
      <c r="E65" s="55">
        <f t="shared" si="24"/>
        <v>2</v>
      </c>
      <c r="F65" s="51"/>
      <c r="G65" s="55">
        <f t="shared" si="25"/>
        <v>1</v>
      </c>
      <c r="H65" s="51"/>
      <c r="I65" s="55">
        <f t="shared" si="26"/>
        <v>3</v>
      </c>
      <c r="J65" s="51"/>
      <c r="K65" s="55">
        <f t="shared" si="27"/>
        <v>0</v>
      </c>
      <c r="L65" s="51"/>
      <c r="M65" s="56"/>
      <c r="N65" s="51"/>
      <c r="O65" s="55">
        <f t="shared" si="28"/>
        <v>0</v>
      </c>
      <c r="P65" s="51"/>
      <c r="Q65" s="55">
        <f t="shared" si="29"/>
        <v>1</v>
      </c>
      <c r="R65" s="51"/>
      <c r="S65" s="55">
        <f t="shared" si="30"/>
        <v>0</v>
      </c>
      <c r="T65" s="51"/>
      <c r="U65" s="55">
        <f t="shared" si="31"/>
        <v>1</v>
      </c>
      <c r="V65" s="51"/>
      <c r="W65" s="55">
        <f t="shared" si="32"/>
        <v>3</v>
      </c>
      <c r="X65" s="51"/>
      <c r="Y65" s="55">
        <f t="shared" si="33"/>
        <v>0</v>
      </c>
      <c r="Z65" s="42"/>
    </row>
    <row r="66">
      <c r="A66" s="51"/>
      <c r="B66" s="50" t="s">
        <v>94</v>
      </c>
      <c r="C66" s="55">
        <f t="shared" si="23"/>
        <v>1</v>
      </c>
      <c r="D66" s="56"/>
      <c r="E66" s="55">
        <f t="shared" si="24"/>
        <v>1</v>
      </c>
      <c r="F66" s="51"/>
      <c r="G66" s="55">
        <f t="shared" si="25"/>
        <v>1</v>
      </c>
      <c r="H66" s="51"/>
      <c r="I66" s="55">
        <f t="shared" si="26"/>
        <v>1</v>
      </c>
      <c r="J66" s="51"/>
      <c r="K66" s="55">
        <f t="shared" si="27"/>
        <v>3</v>
      </c>
      <c r="L66" s="51"/>
      <c r="M66" s="56"/>
      <c r="N66" s="51"/>
      <c r="O66" s="55">
        <f t="shared" si="28"/>
        <v>2</v>
      </c>
      <c r="P66" s="51"/>
      <c r="Q66" s="55">
        <f t="shared" si="29"/>
        <v>1</v>
      </c>
      <c r="R66" s="51"/>
      <c r="S66" s="55">
        <f t="shared" si="30"/>
        <v>3</v>
      </c>
      <c r="T66" s="51"/>
      <c r="U66" s="55">
        <f t="shared" si="31"/>
        <v>0</v>
      </c>
      <c r="V66" s="51"/>
      <c r="W66" s="55">
        <f t="shared" si="32"/>
        <v>2</v>
      </c>
      <c r="X66" s="51"/>
      <c r="Y66" s="55">
        <f t="shared" si="33"/>
        <v>2</v>
      </c>
      <c r="Z66" s="42"/>
    </row>
    <row r="67">
      <c r="A67" s="51"/>
      <c r="B67" s="50" t="s">
        <v>95</v>
      </c>
      <c r="C67" s="55">
        <f t="shared" si="23"/>
        <v>0</v>
      </c>
      <c r="D67" s="56"/>
      <c r="E67" s="55">
        <f t="shared" si="24"/>
        <v>1</v>
      </c>
      <c r="F67" s="51"/>
      <c r="G67" s="55">
        <f t="shared" si="25"/>
        <v>1</v>
      </c>
      <c r="H67" s="51"/>
      <c r="I67" s="55">
        <f t="shared" si="26"/>
        <v>1</v>
      </c>
      <c r="J67" s="51"/>
      <c r="K67" s="55">
        <f t="shared" si="27"/>
        <v>2</v>
      </c>
      <c r="L67" s="51"/>
      <c r="M67" s="56"/>
      <c r="N67" s="51"/>
      <c r="O67" s="55">
        <f t="shared" si="28"/>
        <v>2</v>
      </c>
      <c r="P67" s="51"/>
      <c r="Q67" s="55">
        <f t="shared" si="29"/>
        <v>1</v>
      </c>
      <c r="R67" s="51"/>
      <c r="S67" s="55">
        <f t="shared" si="30"/>
        <v>0</v>
      </c>
      <c r="T67" s="51"/>
      <c r="U67" s="55">
        <f t="shared" si="31"/>
        <v>3</v>
      </c>
      <c r="V67" s="51"/>
      <c r="W67" s="55">
        <f t="shared" si="32"/>
        <v>1</v>
      </c>
      <c r="X67" s="51"/>
      <c r="Y67" s="55">
        <f t="shared" si="33"/>
        <v>4</v>
      </c>
      <c r="Z67" s="42"/>
    </row>
    <row r="68">
      <c r="A68" s="42"/>
      <c r="B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>
      <c r="A69" s="52" t="s">
        <v>226</v>
      </c>
      <c r="B69" s="52" t="s">
        <v>4</v>
      </c>
      <c r="C69" s="57">
        <f t="shared" ref="C69:C72" si="34">COUNTIF(C$25:C$33, $B69)</f>
        <v>4</v>
      </c>
      <c r="D69" s="58"/>
      <c r="E69" s="57">
        <f t="shared" ref="E69:E72" si="35">COUNTIF(E$25:E$33, $B69)</f>
        <v>6</v>
      </c>
      <c r="F69" s="42"/>
      <c r="G69" s="57">
        <f t="shared" ref="G69:G72" si="36">COUNTIF(G$25:G$33, $B69)</f>
        <v>5</v>
      </c>
      <c r="H69" s="42"/>
      <c r="I69" s="57">
        <f t="shared" ref="I69:I72" si="37">COUNTIF(I$25:I$33, $B69)</f>
        <v>4</v>
      </c>
      <c r="J69" s="42"/>
      <c r="K69" s="57">
        <f t="shared" ref="K69:K72" si="38">COUNTIF(K$25:K$33, $B69)</f>
        <v>7</v>
      </c>
      <c r="L69" s="42"/>
      <c r="M69" s="58"/>
      <c r="N69" s="42"/>
      <c r="O69" s="57">
        <f t="shared" ref="O69:O72" si="39">COUNTIF(O$25:O$33, $B69)</f>
        <v>5</v>
      </c>
      <c r="P69" s="42"/>
      <c r="Q69" s="57">
        <f t="shared" ref="Q69:Q72" si="40">COUNTIF(Q$25:Q$33, $B69)</f>
        <v>6</v>
      </c>
      <c r="R69" s="42"/>
      <c r="S69" s="57">
        <f t="shared" ref="S69:S72" si="41">COUNTIF(S$25:S$33, $B69)</f>
        <v>5</v>
      </c>
      <c r="T69" s="42"/>
      <c r="U69" s="57">
        <f t="shared" ref="U69:U72" si="42">COUNTIF(U$25:U$33, $B69)</f>
        <v>5</v>
      </c>
      <c r="V69" s="42"/>
      <c r="W69" s="57">
        <f t="shared" ref="W69:W72" si="43">COUNTIF(W$25:W$33, $B69)</f>
        <v>4</v>
      </c>
      <c r="X69" s="42"/>
      <c r="Y69" s="57">
        <f t="shared" ref="Y69:Y72" si="44">COUNTIF(Y$25:Y$33, $B69)</f>
        <v>0</v>
      </c>
      <c r="Z69" s="42"/>
    </row>
    <row r="70">
      <c r="A70" s="53" t="s">
        <v>168</v>
      </c>
      <c r="B70" s="52" t="s">
        <v>11</v>
      </c>
      <c r="C70" s="57">
        <f t="shared" si="34"/>
        <v>2</v>
      </c>
      <c r="D70" s="58"/>
      <c r="E70" s="57">
        <f t="shared" si="35"/>
        <v>2</v>
      </c>
      <c r="F70" s="42"/>
      <c r="G70" s="57">
        <f t="shared" si="36"/>
        <v>2</v>
      </c>
      <c r="H70" s="42"/>
      <c r="I70" s="57">
        <f t="shared" si="37"/>
        <v>2</v>
      </c>
      <c r="J70" s="42"/>
      <c r="K70" s="57">
        <f t="shared" si="38"/>
        <v>0</v>
      </c>
      <c r="L70" s="42"/>
      <c r="M70" s="58"/>
      <c r="N70" s="42"/>
      <c r="O70" s="57">
        <f t="shared" si="39"/>
        <v>1</v>
      </c>
      <c r="P70" s="42"/>
      <c r="Q70" s="57">
        <f t="shared" si="40"/>
        <v>1</v>
      </c>
      <c r="R70" s="42"/>
      <c r="S70" s="57">
        <f t="shared" si="41"/>
        <v>3</v>
      </c>
      <c r="T70" s="42"/>
      <c r="U70" s="57">
        <f t="shared" si="42"/>
        <v>2</v>
      </c>
      <c r="V70" s="42"/>
      <c r="W70" s="57">
        <f t="shared" si="43"/>
        <v>4</v>
      </c>
      <c r="X70" s="42"/>
      <c r="Y70" s="57">
        <f t="shared" si="44"/>
        <v>3</v>
      </c>
      <c r="Z70" s="42"/>
    </row>
    <row r="71">
      <c r="A71" s="42"/>
      <c r="B71" s="52" t="s">
        <v>94</v>
      </c>
      <c r="C71" s="57">
        <f t="shared" si="34"/>
        <v>2</v>
      </c>
      <c r="D71" s="58"/>
      <c r="E71" s="57">
        <f t="shared" si="35"/>
        <v>1</v>
      </c>
      <c r="F71" s="42"/>
      <c r="G71" s="57">
        <f t="shared" si="36"/>
        <v>2</v>
      </c>
      <c r="H71" s="42"/>
      <c r="I71" s="57">
        <f t="shared" si="37"/>
        <v>3</v>
      </c>
      <c r="J71" s="42"/>
      <c r="K71" s="57">
        <f t="shared" si="38"/>
        <v>2</v>
      </c>
      <c r="L71" s="42"/>
      <c r="M71" s="58"/>
      <c r="N71" s="42"/>
      <c r="O71" s="57">
        <f t="shared" si="39"/>
        <v>2</v>
      </c>
      <c r="P71" s="42"/>
      <c r="Q71" s="57">
        <f t="shared" si="40"/>
        <v>1</v>
      </c>
      <c r="R71" s="42"/>
      <c r="S71" s="57">
        <f t="shared" si="41"/>
        <v>1</v>
      </c>
      <c r="T71" s="42"/>
      <c r="U71" s="57">
        <f t="shared" si="42"/>
        <v>1</v>
      </c>
      <c r="V71" s="42"/>
      <c r="W71" s="57">
        <f t="shared" si="43"/>
        <v>1</v>
      </c>
      <c r="X71" s="42"/>
      <c r="Y71" s="57">
        <f t="shared" si="44"/>
        <v>3</v>
      </c>
      <c r="Z71" s="42"/>
    </row>
    <row r="72">
      <c r="A72" s="42"/>
      <c r="B72" s="52" t="s">
        <v>95</v>
      </c>
      <c r="C72" s="57">
        <f t="shared" si="34"/>
        <v>1</v>
      </c>
      <c r="D72" s="58"/>
      <c r="E72" s="57">
        <f t="shared" si="35"/>
        <v>0</v>
      </c>
      <c r="F72" s="42"/>
      <c r="G72" s="57">
        <f t="shared" si="36"/>
        <v>0</v>
      </c>
      <c r="H72" s="42"/>
      <c r="I72" s="57">
        <f t="shared" si="37"/>
        <v>0</v>
      </c>
      <c r="J72" s="42"/>
      <c r="K72" s="57">
        <f t="shared" si="38"/>
        <v>0</v>
      </c>
      <c r="L72" s="42"/>
      <c r="M72" s="58"/>
      <c r="N72" s="42"/>
      <c r="O72" s="57">
        <f t="shared" si="39"/>
        <v>1</v>
      </c>
      <c r="P72" s="42"/>
      <c r="Q72" s="57">
        <f t="shared" si="40"/>
        <v>1</v>
      </c>
      <c r="R72" s="42"/>
      <c r="S72" s="57">
        <f t="shared" si="41"/>
        <v>0</v>
      </c>
      <c r="T72" s="42"/>
      <c r="U72" s="57">
        <f t="shared" si="42"/>
        <v>1</v>
      </c>
      <c r="V72" s="42"/>
      <c r="W72" s="57">
        <f t="shared" si="43"/>
        <v>0</v>
      </c>
      <c r="X72" s="42"/>
      <c r="Y72" s="57">
        <f t="shared" si="44"/>
        <v>3</v>
      </c>
      <c r="Z72" s="42"/>
    </row>
    <row r="73">
      <c r="A73" s="42"/>
      <c r="B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>
      <c r="A74" s="50" t="s">
        <v>227</v>
      </c>
      <c r="B74" s="50" t="s">
        <v>4</v>
      </c>
      <c r="C74" s="55">
        <f t="shared" ref="C74:C77" si="45">COUNTIF(C$34:C$41, $B74)</f>
        <v>7</v>
      </c>
      <c r="D74" s="56"/>
      <c r="E74" s="55">
        <f t="shared" ref="E74:E77" si="46">COUNTIF(E$34:E$41, $B74)</f>
        <v>5</v>
      </c>
      <c r="F74" s="51"/>
      <c r="G74" s="55">
        <f t="shared" ref="G74:G77" si="47">COUNTIF(G$34:G$41, $B74)</f>
        <v>5</v>
      </c>
      <c r="H74" s="51"/>
      <c r="I74" s="55">
        <f t="shared" ref="I74:I77" si="48">COUNTIF(I$34:I$41, $B74)</f>
        <v>1</v>
      </c>
      <c r="J74" s="51"/>
      <c r="K74" s="55">
        <f t="shared" ref="K74:K77" si="49">COUNTIF(K$34:K$41, $B74)</f>
        <v>6</v>
      </c>
      <c r="L74" s="51"/>
      <c r="M74" s="56"/>
      <c r="N74" s="51"/>
      <c r="O74" s="55">
        <f t="shared" ref="O74:O77" si="50">COUNTIF(O$34:O$41, $B74)</f>
        <v>5</v>
      </c>
      <c r="P74" s="51"/>
      <c r="Q74" s="55">
        <f t="shared" ref="Q74:Q77" si="51">COUNTIF(Q$34:Q$41, $B74)</f>
        <v>4</v>
      </c>
      <c r="R74" s="51"/>
      <c r="S74" s="55">
        <f t="shared" ref="S74:S77" si="52">COUNTIF(S$34:S$41, $B74)</f>
        <v>4</v>
      </c>
      <c r="T74" s="51"/>
      <c r="U74" s="55">
        <f t="shared" ref="U74:U77" si="53">COUNTIF(U$34:U$41, $B74)</f>
        <v>5</v>
      </c>
      <c r="V74" s="51"/>
      <c r="W74" s="55">
        <f t="shared" ref="W74:W77" si="54">COUNTIF(W$34:W$41, $B74)</f>
        <v>3</v>
      </c>
      <c r="X74" s="51"/>
      <c r="Y74" s="55">
        <f t="shared" ref="Y74:Y77" si="55">COUNTIF(Y$34:Y$41, $B74)</f>
        <v>0</v>
      </c>
      <c r="Z74" s="42"/>
    </row>
    <row r="75">
      <c r="A75" s="54" t="s">
        <v>168</v>
      </c>
      <c r="B75" s="50" t="s">
        <v>11</v>
      </c>
      <c r="C75" s="55">
        <f t="shared" si="45"/>
        <v>1</v>
      </c>
      <c r="D75" s="56"/>
      <c r="E75" s="55">
        <f t="shared" si="46"/>
        <v>2</v>
      </c>
      <c r="F75" s="51"/>
      <c r="G75" s="55">
        <f t="shared" si="47"/>
        <v>2</v>
      </c>
      <c r="H75" s="51"/>
      <c r="I75" s="55">
        <f t="shared" si="48"/>
        <v>5</v>
      </c>
      <c r="J75" s="51"/>
      <c r="K75" s="55">
        <f t="shared" si="49"/>
        <v>0</v>
      </c>
      <c r="L75" s="51"/>
      <c r="M75" s="56"/>
      <c r="N75" s="51"/>
      <c r="O75" s="55">
        <f t="shared" si="50"/>
        <v>2</v>
      </c>
      <c r="P75" s="51"/>
      <c r="Q75" s="55">
        <f t="shared" si="51"/>
        <v>1</v>
      </c>
      <c r="R75" s="51"/>
      <c r="S75" s="55">
        <f t="shared" si="52"/>
        <v>4</v>
      </c>
      <c r="T75" s="51"/>
      <c r="U75" s="55">
        <f t="shared" si="53"/>
        <v>1</v>
      </c>
      <c r="V75" s="51"/>
      <c r="W75" s="55">
        <f t="shared" si="54"/>
        <v>2</v>
      </c>
      <c r="X75" s="51"/>
      <c r="Y75" s="55">
        <f t="shared" si="55"/>
        <v>2</v>
      </c>
      <c r="Z75" s="42"/>
    </row>
    <row r="76">
      <c r="A76" s="51"/>
      <c r="B76" s="50" t="s">
        <v>94</v>
      </c>
      <c r="C76" s="55">
        <f t="shared" si="45"/>
        <v>0</v>
      </c>
      <c r="D76" s="56"/>
      <c r="E76" s="55">
        <f t="shared" si="46"/>
        <v>0</v>
      </c>
      <c r="F76" s="51"/>
      <c r="G76" s="55">
        <f t="shared" si="47"/>
        <v>1</v>
      </c>
      <c r="H76" s="51"/>
      <c r="I76" s="55">
        <f t="shared" si="48"/>
        <v>1</v>
      </c>
      <c r="J76" s="51"/>
      <c r="K76" s="55">
        <f t="shared" si="49"/>
        <v>2</v>
      </c>
      <c r="L76" s="51"/>
      <c r="M76" s="56"/>
      <c r="N76" s="51"/>
      <c r="O76" s="55">
        <f t="shared" si="50"/>
        <v>1</v>
      </c>
      <c r="P76" s="51"/>
      <c r="Q76" s="55">
        <f t="shared" si="51"/>
        <v>2</v>
      </c>
      <c r="R76" s="51"/>
      <c r="S76" s="55">
        <f t="shared" si="52"/>
        <v>0</v>
      </c>
      <c r="T76" s="51"/>
      <c r="U76" s="55">
        <f t="shared" si="53"/>
        <v>2</v>
      </c>
      <c r="V76" s="51"/>
      <c r="W76" s="55">
        <f t="shared" si="54"/>
        <v>3</v>
      </c>
      <c r="X76" s="51"/>
      <c r="Y76" s="55">
        <f t="shared" si="55"/>
        <v>4</v>
      </c>
      <c r="Z76" s="42"/>
    </row>
    <row r="77">
      <c r="A77" s="51"/>
      <c r="B77" s="50" t="s">
        <v>95</v>
      </c>
      <c r="C77" s="55">
        <f t="shared" si="45"/>
        <v>0</v>
      </c>
      <c r="D77" s="56"/>
      <c r="E77" s="55">
        <f t="shared" si="46"/>
        <v>1</v>
      </c>
      <c r="F77" s="51"/>
      <c r="G77" s="55">
        <f t="shared" si="47"/>
        <v>0</v>
      </c>
      <c r="H77" s="51"/>
      <c r="I77" s="55">
        <f t="shared" si="48"/>
        <v>1</v>
      </c>
      <c r="J77" s="51"/>
      <c r="K77" s="55">
        <f t="shared" si="49"/>
        <v>0</v>
      </c>
      <c r="L77" s="51"/>
      <c r="M77" s="56"/>
      <c r="N77" s="51"/>
      <c r="O77" s="55">
        <f t="shared" si="50"/>
        <v>0</v>
      </c>
      <c r="P77" s="51"/>
      <c r="Q77" s="55">
        <f t="shared" si="51"/>
        <v>1</v>
      </c>
      <c r="R77" s="51"/>
      <c r="S77" s="55">
        <f t="shared" si="52"/>
        <v>0</v>
      </c>
      <c r="T77" s="51"/>
      <c r="U77" s="55">
        <f t="shared" si="53"/>
        <v>0</v>
      </c>
      <c r="V77" s="51"/>
      <c r="W77" s="55">
        <f t="shared" si="54"/>
        <v>0</v>
      </c>
      <c r="X77" s="51"/>
      <c r="Y77" s="55">
        <f t="shared" si="55"/>
        <v>2</v>
      </c>
      <c r="Z77" s="42"/>
    </row>
    <row r="78">
      <c r="A78" s="42"/>
      <c r="B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>
      <c r="A79" s="52" t="s">
        <v>228</v>
      </c>
      <c r="B79" s="52" t="s">
        <v>4</v>
      </c>
      <c r="C79" s="57">
        <f t="shared" ref="C79:C82" si="56">COUNTIF(C$43:C$52, $B79)</f>
        <v>4</v>
      </c>
      <c r="D79" s="58"/>
      <c r="E79" s="57">
        <f t="shared" ref="E79:E82" si="57">COUNTIF(E$43:E$52, $B79)</f>
        <v>4</v>
      </c>
      <c r="F79" s="42"/>
      <c r="G79" s="57">
        <f t="shared" ref="G79:G82" si="58">COUNTIF(G$43:G$52, $B79)</f>
        <v>5</v>
      </c>
      <c r="H79" s="42"/>
      <c r="I79" s="57">
        <f t="shared" ref="I79:I82" si="59">COUNTIF(I$43:I$52, $B79)</f>
        <v>0</v>
      </c>
      <c r="J79" s="42"/>
      <c r="K79" s="57">
        <f t="shared" ref="K79:K82" si="60">COUNTIF(K$43:K$52, $B79)</f>
        <v>3</v>
      </c>
      <c r="L79" s="42"/>
      <c r="M79" s="58"/>
      <c r="N79" s="42"/>
      <c r="O79" s="57">
        <f t="shared" ref="O79:O82" si="61">COUNTIF(O$43:O$52, $B79)</f>
        <v>6</v>
      </c>
      <c r="P79" s="42"/>
      <c r="Q79" s="57">
        <f t="shared" ref="Q79:Q82" si="62">COUNTIF(Q$43:Q$52, $B79)</f>
        <v>4</v>
      </c>
      <c r="R79" s="42"/>
      <c r="S79" s="57">
        <f t="shared" ref="S79:S82" si="63">COUNTIF(S$43:S$52, $B79)</f>
        <v>5</v>
      </c>
      <c r="T79" s="42"/>
      <c r="U79" s="57">
        <f t="shared" ref="U79:U82" si="64">COUNTIF(U$43:U$52, $B79)</f>
        <v>5</v>
      </c>
      <c r="V79" s="42"/>
      <c r="W79" s="57">
        <f t="shared" ref="W79:W82" si="65">COUNTIF(W$43:W$52, $B79)</f>
        <v>2</v>
      </c>
      <c r="X79" s="42"/>
      <c r="Y79" s="57">
        <f t="shared" ref="Y79:Y82" si="66">COUNTIF(Y$43:Y$52, $B79)</f>
        <v>1</v>
      </c>
      <c r="Z79" s="42"/>
    </row>
    <row r="80">
      <c r="A80" s="53" t="s">
        <v>168</v>
      </c>
      <c r="B80" s="52" t="s">
        <v>11</v>
      </c>
      <c r="C80" s="57">
        <f t="shared" si="56"/>
        <v>2</v>
      </c>
      <c r="D80" s="58"/>
      <c r="E80" s="57">
        <f t="shared" si="57"/>
        <v>3</v>
      </c>
      <c r="F80" s="42"/>
      <c r="G80" s="57">
        <f t="shared" si="58"/>
        <v>3</v>
      </c>
      <c r="H80" s="42"/>
      <c r="I80" s="57">
        <f t="shared" si="59"/>
        <v>5</v>
      </c>
      <c r="J80" s="42"/>
      <c r="K80" s="57">
        <f t="shared" si="60"/>
        <v>3</v>
      </c>
      <c r="L80" s="42"/>
      <c r="M80" s="58"/>
      <c r="N80" s="42"/>
      <c r="O80" s="57">
        <f t="shared" si="61"/>
        <v>1</v>
      </c>
      <c r="P80" s="42"/>
      <c r="Q80" s="57">
        <f t="shared" si="62"/>
        <v>2</v>
      </c>
      <c r="R80" s="42"/>
      <c r="S80" s="57">
        <f t="shared" si="63"/>
        <v>2</v>
      </c>
      <c r="T80" s="42"/>
      <c r="U80" s="57">
        <f t="shared" si="64"/>
        <v>2</v>
      </c>
      <c r="V80" s="42"/>
      <c r="W80" s="57">
        <f t="shared" si="65"/>
        <v>4</v>
      </c>
      <c r="X80" s="42"/>
      <c r="Y80" s="57">
        <f t="shared" si="66"/>
        <v>4</v>
      </c>
      <c r="Z80" s="42"/>
    </row>
    <row r="81">
      <c r="A81" s="42"/>
      <c r="B81" s="52" t="s">
        <v>94</v>
      </c>
      <c r="C81" s="57">
        <f t="shared" si="56"/>
        <v>4</v>
      </c>
      <c r="D81" s="58"/>
      <c r="E81" s="57">
        <f t="shared" si="57"/>
        <v>3</v>
      </c>
      <c r="F81" s="42"/>
      <c r="G81" s="57">
        <f t="shared" si="58"/>
        <v>0</v>
      </c>
      <c r="H81" s="42"/>
      <c r="I81" s="57">
        <f t="shared" si="59"/>
        <v>4</v>
      </c>
      <c r="J81" s="42"/>
      <c r="K81" s="57">
        <f t="shared" si="60"/>
        <v>3</v>
      </c>
      <c r="L81" s="42"/>
      <c r="M81" s="58"/>
      <c r="N81" s="42"/>
      <c r="O81" s="57">
        <f t="shared" si="61"/>
        <v>3</v>
      </c>
      <c r="P81" s="42"/>
      <c r="Q81" s="57">
        <f t="shared" si="62"/>
        <v>4</v>
      </c>
      <c r="R81" s="42"/>
      <c r="S81" s="57">
        <f t="shared" si="63"/>
        <v>2</v>
      </c>
      <c r="T81" s="42"/>
      <c r="U81" s="57">
        <f t="shared" si="64"/>
        <v>3</v>
      </c>
      <c r="V81" s="42"/>
      <c r="W81" s="57">
        <f t="shared" si="65"/>
        <v>2</v>
      </c>
      <c r="X81" s="42"/>
      <c r="Y81" s="57">
        <f t="shared" si="66"/>
        <v>3</v>
      </c>
      <c r="Z81" s="42"/>
    </row>
    <row r="82">
      <c r="A82" s="42"/>
      <c r="B82" s="52" t="s">
        <v>95</v>
      </c>
      <c r="C82" s="57">
        <f t="shared" si="56"/>
        <v>0</v>
      </c>
      <c r="D82" s="58"/>
      <c r="E82" s="57">
        <f t="shared" si="57"/>
        <v>0</v>
      </c>
      <c r="F82" s="42"/>
      <c r="G82" s="57">
        <f t="shared" si="58"/>
        <v>1</v>
      </c>
      <c r="H82" s="42"/>
      <c r="I82" s="57">
        <f t="shared" si="59"/>
        <v>0</v>
      </c>
      <c r="J82" s="42"/>
      <c r="K82" s="57">
        <f t="shared" si="60"/>
        <v>1</v>
      </c>
      <c r="L82" s="42"/>
      <c r="M82" s="58"/>
      <c r="N82" s="42"/>
      <c r="O82" s="57">
        <f t="shared" si="61"/>
        <v>0</v>
      </c>
      <c r="P82" s="42"/>
      <c r="Q82" s="57">
        <f t="shared" si="62"/>
        <v>0</v>
      </c>
      <c r="R82" s="42"/>
      <c r="S82" s="57">
        <f t="shared" si="63"/>
        <v>1</v>
      </c>
      <c r="T82" s="42"/>
      <c r="U82" s="57">
        <f t="shared" si="64"/>
        <v>0</v>
      </c>
      <c r="V82" s="42"/>
      <c r="W82" s="57">
        <f t="shared" si="65"/>
        <v>2</v>
      </c>
      <c r="X82" s="42"/>
      <c r="Y82" s="57">
        <f t="shared" si="66"/>
        <v>2</v>
      </c>
      <c r="Z82" s="42"/>
    </row>
    <row r="83">
      <c r="A83" s="59"/>
      <c r="B83" s="59"/>
      <c r="C83" s="60" t="s">
        <v>16</v>
      </c>
      <c r="D83" s="59"/>
      <c r="E83" s="60" t="s">
        <v>20</v>
      </c>
      <c r="F83" s="59"/>
      <c r="G83" s="60" t="s">
        <v>22</v>
      </c>
      <c r="H83" s="59"/>
      <c r="I83" s="60" t="s">
        <v>25</v>
      </c>
      <c r="J83" s="59"/>
      <c r="K83" s="60" t="s">
        <v>27</v>
      </c>
      <c r="L83" s="59"/>
      <c r="M83" s="59"/>
      <c r="N83" s="59"/>
      <c r="O83" s="60" t="s">
        <v>31</v>
      </c>
      <c r="P83" s="59"/>
      <c r="Q83" s="60" t="s">
        <v>35</v>
      </c>
      <c r="R83" s="59"/>
      <c r="S83" s="60" t="s">
        <v>37</v>
      </c>
      <c r="T83" s="59"/>
      <c r="U83" s="60" t="s">
        <v>39</v>
      </c>
      <c r="V83" s="59"/>
      <c r="W83" s="60" t="s">
        <v>29</v>
      </c>
      <c r="X83" s="59"/>
      <c r="Y83" s="59" t="s">
        <v>41</v>
      </c>
    </row>
    <row r="84">
      <c r="A84" s="59" t="s">
        <v>171</v>
      </c>
      <c r="B84" s="59" t="s">
        <v>4</v>
      </c>
      <c r="C84" s="61">
        <f t="shared" ref="C84:C87" si="67">SUM(C54,C59,C64)</f>
        <v>13</v>
      </c>
      <c r="D84" s="59"/>
      <c r="E84" s="61">
        <f t="shared" ref="E84:E87" si="68">SUM(E54,E59,E64)</f>
        <v>13</v>
      </c>
      <c r="F84" s="59"/>
      <c r="G84" s="61">
        <f t="shared" ref="G84:G87" si="69">SUM(G54,G59,G64)</f>
        <v>11</v>
      </c>
      <c r="H84" s="59"/>
      <c r="I84" s="61">
        <f t="shared" ref="I84:I87" si="70">SUM(I54,I59,I64)</f>
        <v>8</v>
      </c>
      <c r="J84" s="59"/>
      <c r="K84" s="61">
        <f t="shared" ref="K84:K87" si="71">SUM(K54,K59,K64)</f>
        <v>11</v>
      </c>
      <c r="L84" s="59"/>
      <c r="M84" s="59"/>
      <c r="N84" s="59"/>
      <c r="O84" s="61">
        <f t="shared" ref="O84:O87" si="72">SUM(O54,O59,O64)</f>
        <v>15</v>
      </c>
      <c r="P84" s="59"/>
      <c r="Q84" s="61">
        <f t="shared" ref="Q84:Q87" si="73">SUM(Q54,Q59,Q64)</f>
        <v>13</v>
      </c>
      <c r="R84" s="59"/>
      <c r="S84" s="61">
        <f t="shared" ref="S84:S87" si="74">SUM(S54,S59,S64)</f>
        <v>18</v>
      </c>
      <c r="T84" s="59"/>
      <c r="U84" s="61">
        <f t="shared" ref="U84:U87" si="75">SUM(U54,U59,U64)</f>
        <v>15</v>
      </c>
      <c r="V84" s="59"/>
      <c r="W84" s="61">
        <f t="shared" ref="W84:W87" si="76">SUM(W54,W59,W64)</f>
        <v>6</v>
      </c>
      <c r="X84" s="59"/>
      <c r="Y84" s="61">
        <f t="shared" ref="Y84:Y87" si="77">SUM(Y54,Y59,Y64)</f>
        <v>5</v>
      </c>
    </row>
    <row r="85">
      <c r="A85" s="59"/>
      <c r="B85" s="59" t="s">
        <v>11</v>
      </c>
      <c r="C85" s="61">
        <f t="shared" si="67"/>
        <v>8</v>
      </c>
      <c r="D85" s="59"/>
      <c r="E85" s="61">
        <f t="shared" si="68"/>
        <v>4</v>
      </c>
      <c r="F85" s="59"/>
      <c r="G85" s="61">
        <f t="shared" si="69"/>
        <v>6</v>
      </c>
      <c r="H85" s="59"/>
      <c r="I85" s="61">
        <f t="shared" si="70"/>
        <v>11</v>
      </c>
      <c r="J85" s="59"/>
      <c r="K85" s="61">
        <f t="shared" si="71"/>
        <v>4</v>
      </c>
      <c r="L85" s="59"/>
      <c r="M85" s="59"/>
      <c r="N85" s="59"/>
      <c r="O85" s="61">
        <f t="shared" si="72"/>
        <v>0</v>
      </c>
      <c r="P85" s="59"/>
      <c r="Q85" s="61">
        <f t="shared" si="73"/>
        <v>4</v>
      </c>
      <c r="R85" s="59"/>
      <c r="S85" s="61">
        <f t="shared" si="74"/>
        <v>1</v>
      </c>
      <c r="T85" s="59"/>
      <c r="U85" s="61">
        <f t="shared" si="75"/>
        <v>4</v>
      </c>
      <c r="V85" s="59"/>
      <c r="W85" s="61">
        <f t="shared" si="76"/>
        <v>7</v>
      </c>
      <c r="X85" s="59"/>
      <c r="Y85" s="61">
        <f t="shared" si="77"/>
        <v>5</v>
      </c>
    </row>
    <row r="86">
      <c r="A86" s="59"/>
      <c r="B86" s="59" t="s">
        <v>94</v>
      </c>
      <c r="C86" s="61">
        <f t="shared" si="67"/>
        <v>3</v>
      </c>
      <c r="D86" s="59"/>
      <c r="E86" s="61">
        <f t="shared" si="68"/>
        <v>4</v>
      </c>
      <c r="F86" s="59"/>
      <c r="G86" s="61">
        <f t="shared" si="69"/>
        <v>5</v>
      </c>
      <c r="H86" s="59"/>
      <c r="I86" s="61">
        <f t="shared" si="70"/>
        <v>3</v>
      </c>
      <c r="J86" s="59"/>
      <c r="K86" s="61">
        <f t="shared" si="71"/>
        <v>6</v>
      </c>
      <c r="L86" s="59"/>
      <c r="M86" s="59"/>
      <c r="N86" s="59"/>
      <c r="O86" s="61">
        <f t="shared" si="72"/>
        <v>7</v>
      </c>
      <c r="P86" s="59"/>
      <c r="Q86" s="61">
        <f t="shared" si="73"/>
        <v>3</v>
      </c>
      <c r="R86" s="59"/>
      <c r="S86" s="61">
        <f t="shared" si="74"/>
        <v>3</v>
      </c>
      <c r="T86" s="59"/>
      <c r="U86" s="61">
        <f t="shared" si="75"/>
        <v>2</v>
      </c>
      <c r="V86" s="59"/>
      <c r="W86" s="61">
        <f t="shared" si="76"/>
        <v>5</v>
      </c>
      <c r="X86" s="59"/>
      <c r="Y86" s="61">
        <f t="shared" si="77"/>
        <v>5</v>
      </c>
    </row>
    <row r="87">
      <c r="A87" s="59"/>
      <c r="B87" s="59" t="s">
        <v>95</v>
      </c>
      <c r="C87" s="61">
        <f t="shared" si="67"/>
        <v>0</v>
      </c>
      <c r="D87" s="59"/>
      <c r="E87" s="61">
        <f t="shared" si="68"/>
        <v>2</v>
      </c>
      <c r="F87" s="59"/>
      <c r="G87" s="61">
        <f t="shared" si="69"/>
        <v>2</v>
      </c>
      <c r="H87" s="59"/>
      <c r="I87" s="61">
        <f t="shared" si="70"/>
        <v>2</v>
      </c>
      <c r="J87" s="59"/>
      <c r="K87" s="61">
        <f t="shared" si="71"/>
        <v>3</v>
      </c>
      <c r="L87" s="59"/>
      <c r="M87" s="59"/>
      <c r="N87" s="59"/>
      <c r="O87" s="61">
        <f t="shared" si="72"/>
        <v>2</v>
      </c>
      <c r="P87" s="59"/>
      <c r="Q87" s="61">
        <f t="shared" si="73"/>
        <v>4</v>
      </c>
      <c r="R87" s="59"/>
      <c r="S87" s="61">
        <f t="shared" si="74"/>
        <v>2</v>
      </c>
      <c r="T87" s="59"/>
      <c r="U87" s="61">
        <f t="shared" si="75"/>
        <v>3</v>
      </c>
      <c r="V87" s="59"/>
      <c r="W87" s="61">
        <f t="shared" si="76"/>
        <v>6</v>
      </c>
      <c r="X87" s="59"/>
      <c r="Y87" s="61">
        <f t="shared" si="77"/>
        <v>8</v>
      </c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>
      <c r="A89" s="59" t="s">
        <v>172</v>
      </c>
      <c r="B89" s="59" t="s">
        <v>4</v>
      </c>
      <c r="C89" s="61">
        <f t="shared" ref="C89:C92" si="78">SUM(C69,C74,C79)</f>
        <v>15</v>
      </c>
      <c r="D89" s="59"/>
      <c r="E89" s="61">
        <f t="shared" ref="E89:E92" si="79">SUM(E69,E74,E79)</f>
        <v>15</v>
      </c>
      <c r="F89" s="59"/>
      <c r="G89" s="61">
        <f t="shared" ref="G89:G92" si="80">SUM(G69,G74,G79)</f>
        <v>15</v>
      </c>
      <c r="H89" s="59"/>
      <c r="I89" s="61">
        <f t="shared" ref="I89:I92" si="81">SUM(I69,I74,I79)</f>
        <v>5</v>
      </c>
      <c r="J89" s="59"/>
      <c r="K89" s="61">
        <f t="shared" ref="K89:K92" si="82">SUM(K69,K74,K79)</f>
        <v>16</v>
      </c>
      <c r="L89" s="59"/>
      <c r="M89" s="59"/>
      <c r="N89" s="59"/>
      <c r="O89" s="61">
        <f t="shared" ref="O89:O92" si="83">SUM(O69,O74,O79)</f>
        <v>16</v>
      </c>
      <c r="P89" s="59"/>
      <c r="Q89" s="61">
        <f t="shared" ref="Q89:Q92" si="84">SUM(Q69,Q74,Q79)</f>
        <v>14</v>
      </c>
      <c r="R89" s="59"/>
      <c r="S89" s="61">
        <f t="shared" ref="S89:S92" si="85">SUM(S69,S74,S79)</f>
        <v>14</v>
      </c>
      <c r="T89" s="59"/>
      <c r="U89" s="61">
        <f t="shared" ref="U89:U92" si="86">SUM(U69,U74,U79)</f>
        <v>15</v>
      </c>
      <c r="V89" s="59"/>
      <c r="W89" s="61">
        <f t="shared" ref="W89:W92" si="87">SUM(W69,W74,W79)</f>
        <v>9</v>
      </c>
      <c r="X89" s="59"/>
      <c r="Y89" s="61">
        <f t="shared" ref="Y89:Y92" si="88">SUM(Y69,Y74,Y79)</f>
        <v>1</v>
      </c>
    </row>
    <row r="90">
      <c r="A90" s="59"/>
      <c r="B90" s="59" t="s">
        <v>11</v>
      </c>
      <c r="C90" s="61">
        <f t="shared" si="78"/>
        <v>5</v>
      </c>
      <c r="D90" s="59"/>
      <c r="E90" s="61">
        <f t="shared" si="79"/>
        <v>7</v>
      </c>
      <c r="F90" s="59"/>
      <c r="G90" s="61">
        <f t="shared" si="80"/>
        <v>7</v>
      </c>
      <c r="H90" s="59"/>
      <c r="I90" s="61">
        <f t="shared" si="81"/>
        <v>12</v>
      </c>
      <c r="J90" s="59"/>
      <c r="K90" s="61">
        <f t="shared" si="82"/>
        <v>3</v>
      </c>
      <c r="L90" s="59"/>
      <c r="M90" s="59"/>
      <c r="N90" s="59"/>
      <c r="O90" s="61">
        <f t="shared" si="83"/>
        <v>4</v>
      </c>
      <c r="P90" s="59"/>
      <c r="Q90" s="61">
        <f t="shared" si="84"/>
        <v>4</v>
      </c>
      <c r="R90" s="59"/>
      <c r="S90" s="61">
        <f t="shared" si="85"/>
        <v>9</v>
      </c>
      <c r="T90" s="59"/>
      <c r="U90" s="61">
        <f t="shared" si="86"/>
        <v>5</v>
      </c>
      <c r="V90" s="59"/>
      <c r="W90" s="61">
        <f t="shared" si="87"/>
        <v>10</v>
      </c>
      <c r="X90" s="59"/>
      <c r="Y90" s="61">
        <f t="shared" si="88"/>
        <v>9</v>
      </c>
    </row>
    <row r="91">
      <c r="A91" s="59"/>
      <c r="B91" s="59" t="s">
        <v>94</v>
      </c>
      <c r="C91" s="61">
        <f t="shared" si="78"/>
        <v>6</v>
      </c>
      <c r="D91" s="59"/>
      <c r="E91" s="61">
        <f t="shared" si="79"/>
        <v>4</v>
      </c>
      <c r="F91" s="59"/>
      <c r="G91" s="61">
        <f t="shared" si="80"/>
        <v>3</v>
      </c>
      <c r="H91" s="59"/>
      <c r="I91" s="61">
        <f t="shared" si="81"/>
        <v>8</v>
      </c>
      <c r="J91" s="59"/>
      <c r="K91" s="61">
        <f t="shared" si="82"/>
        <v>7</v>
      </c>
      <c r="L91" s="59"/>
      <c r="M91" s="59"/>
      <c r="N91" s="59"/>
      <c r="O91" s="61">
        <f t="shared" si="83"/>
        <v>6</v>
      </c>
      <c r="P91" s="59"/>
      <c r="Q91" s="61">
        <f t="shared" si="84"/>
        <v>7</v>
      </c>
      <c r="R91" s="59"/>
      <c r="S91" s="61">
        <f t="shared" si="85"/>
        <v>3</v>
      </c>
      <c r="T91" s="59"/>
      <c r="U91" s="61">
        <f t="shared" si="86"/>
        <v>6</v>
      </c>
      <c r="V91" s="59"/>
      <c r="W91" s="61">
        <f t="shared" si="87"/>
        <v>6</v>
      </c>
      <c r="X91" s="59"/>
      <c r="Y91" s="61">
        <f t="shared" si="88"/>
        <v>10</v>
      </c>
    </row>
    <row r="92">
      <c r="A92" s="59"/>
      <c r="B92" s="59" t="s">
        <v>95</v>
      </c>
      <c r="C92" s="61">
        <f t="shared" si="78"/>
        <v>1</v>
      </c>
      <c r="D92" s="59"/>
      <c r="E92" s="61">
        <f t="shared" si="79"/>
        <v>1</v>
      </c>
      <c r="F92" s="59"/>
      <c r="G92" s="61">
        <f t="shared" si="80"/>
        <v>1</v>
      </c>
      <c r="H92" s="59"/>
      <c r="I92" s="61">
        <f t="shared" si="81"/>
        <v>1</v>
      </c>
      <c r="J92" s="59"/>
      <c r="K92" s="61">
        <f t="shared" si="82"/>
        <v>1</v>
      </c>
      <c r="L92" s="59"/>
      <c r="M92" s="59"/>
      <c r="N92" s="59"/>
      <c r="O92" s="61">
        <f t="shared" si="83"/>
        <v>1</v>
      </c>
      <c r="P92" s="59"/>
      <c r="Q92" s="61">
        <f t="shared" si="84"/>
        <v>2</v>
      </c>
      <c r="R92" s="59"/>
      <c r="S92" s="61">
        <f t="shared" si="85"/>
        <v>1</v>
      </c>
      <c r="T92" s="59"/>
      <c r="U92" s="61">
        <f t="shared" si="86"/>
        <v>1</v>
      </c>
      <c r="V92" s="59"/>
      <c r="W92" s="61">
        <f t="shared" si="87"/>
        <v>2</v>
      </c>
      <c r="X92" s="59"/>
      <c r="Y92" s="61">
        <f t="shared" si="88"/>
        <v>7</v>
      </c>
    </row>
    <row r="94">
      <c r="A94" s="59" t="s">
        <v>171</v>
      </c>
      <c r="B94" s="61">
        <f>SUM(C54:C57,C59:C62,C64:C67)</f>
        <v>24</v>
      </c>
    </row>
    <row r="95">
      <c r="A95" s="59" t="s">
        <v>172</v>
      </c>
      <c r="B95" s="61">
        <f>SUM(C69:C72,C74:C77,C79:C82)</f>
        <v>27</v>
      </c>
    </row>
  </sheetData>
  <mergeCells count="13">
    <mergeCell ref="O53:P53"/>
    <mergeCell ref="Q53:R53"/>
    <mergeCell ref="S53:T53"/>
    <mergeCell ref="U53:V53"/>
    <mergeCell ref="W53:X53"/>
    <mergeCell ref="Y53:Z53"/>
    <mergeCell ref="A53:B53"/>
    <mergeCell ref="C53:D53"/>
    <mergeCell ref="E53:F53"/>
    <mergeCell ref="G53:H53"/>
    <mergeCell ref="I53:J53"/>
    <mergeCell ref="K53:L53"/>
    <mergeCell ref="M53:N5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</cols>
  <sheetData>
    <row r="1">
      <c r="A1" s="4" t="s">
        <v>148</v>
      </c>
      <c r="B1" s="4" t="s">
        <v>149</v>
      </c>
      <c r="C1" s="4" t="s">
        <v>150</v>
      </c>
      <c r="D1" s="4" t="s">
        <v>151</v>
      </c>
      <c r="E1" s="4" t="s">
        <v>150</v>
      </c>
      <c r="F1" s="4" t="s">
        <v>151</v>
      </c>
      <c r="G1" s="4" t="s">
        <v>150</v>
      </c>
      <c r="H1" s="4" t="s">
        <v>151</v>
      </c>
      <c r="I1" s="4" t="s">
        <v>150</v>
      </c>
      <c r="J1" s="4" t="s">
        <v>151</v>
      </c>
      <c r="K1" s="4" t="s">
        <v>150</v>
      </c>
      <c r="L1" s="4" t="s">
        <v>151</v>
      </c>
      <c r="O1" s="4" t="s">
        <v>150</v>
      </c>
      <c r="P1" s="4" t="s">
        <v>151</v>
      </c>
      <c r="Q1" s="4" t="s">
        <v>150</v>
      </c>
      <c r="R1" s="4" t="s">
        <v>151</v>
      </c>
      <c r="S1" s="4" t="s">
        <v>150</v>
      </c>
      <c r="T1" s="4" t="s">
        <v>151</v>
      </c>
      <c r="U1" s="4" t="s">
        <v>150</v>
      </c>
      <c r="V1" s="4" t="s">
        <v>151</v>
      </c>
      <c r="W1" s="4" t="s">
        <v>150</v>
      </c>
      <c r="X1" s="4" t="s">
        <v>151</v>
      </c>
      <c r="Y1" s="4" t="s">
        <v>150</v>
      </c>
      <c r="Z1" s="4" t="s">
        <v>151</v>
      </c>
    </row>
    <row r="2">
      <c r="A2" s="4">
        <v>42.0</v>
      </c>
      <c r="B2" s="4" t="s">
        <v>229</v>
      </c>
      <c r="C2" s="4" t="s">
        <v>4</v>
      </c>
      <c r="D2" s="4">
        <v>12.45</v>
      </c>
      <c r="E2" s="4" t="s">
        <v>101</v>
      </c>
      <c r="G2" s="4" t="s">
        <v>4</v>
      </c>
      <c r="H2" s="4">
        <v>15.56</v>
      </c>
      <c r="I2" s="4" t="s">
        <v>94</v>
      </c>
      <c r="J2" s="4">
        <v>28.39</v>
      </c>
      <c r="K2" s="4" t="s">
        <v>4</v>
      </c>
      <c r="L2" s="4">
        <v>19.01</v>
      </c>
      <c r="O2" s="4" t="s">
        <v>95</v>
      </c>
      <c r="P2" s="4">
        <v>36.92</v>
      </c>
      <c r="Q2" s="4" t="s">
        <v>101</v>
      </c>
      <c r="S2" s="4" t="s">
        <v>4</v>
      </c>
      <c r="T2" s="4">
        <v>11.9</v>
      </c>
      <c r="U2" s="4" t="s">
        <v>4</v>
      </c>
      <c r="V2" s="4">
        <v>21.25</v>
      </c>
      <c r="W2" s="4" t="s">
        <v>94</v>
      </c>
      <c r="X2" s="4">
        <v>20.52</v>
      </c>
      <c r="Y2" s="4" t="s">
        <v>95</v>
      </c>
      <c r="Z2" s="4">
        <v>66.79</v>
      </c>
    </row>
    <row r="3">
      <c r="A3" s="4">
        <v>9.0</v>
      </c>
      <c r="B3" s="4" t="s">
        <v>230</v>
      </c>
      <c r="C3" s="4" t="s">
        <v>11</v>
      </c>
      <c r="D3" s="4">
        <v>27.87</v>
      </c>
      <c r="E3" s="4" t="s">
        <v>4</v>
      </c>
      <c r="F3" s="4">
        <v>8.34</v>
      </c>
      <c r="G3" s="4" t="s">
        <v>4</v>
      </c>
      <c r="H3" s="4">
        <v>15.25</v>
      </c>
      <c r="I3" s="4" t="s">
        <v>94</v>
      </c>
      <c r="J3" s="4">
        <v>18.64</v>
      </c>
      <c r="K3" s="4" t="s">
        <v>11</v>
      </c>
      <c r="L3" s="4">
        <v>26.24</v>
      </c>
      <c r="O3" s="4" t="s">
        <v>4</v>
      </c>
      <c r="P3" s="4">
        <v>13.97</v>
      </c>
      <c r="Q3" s="4" t="s">
        <v>4</v>
      </c>
      <c r="R3" s="4">
        <v>13.42</v>
      </c>
      <c r="S3" s="4" t="s">
        <v>4</v>
      </c>
      <c r="T3" s="4">
        <v>8.11</v>
      </c>
      <c r="U3" s="4" t="s">
        <v>4</v>
      </c>
      <c r="V3" s="4">
        <v>9.74</v>
      </c>
      <c r="W3" s="4" t="s">
        <v>4</v>
      </c>
      <c r="X3" s="4">
        <v>17.94</v>
      </c>
      <c r="Y3" s="4" t="s">
        <v>94</v>
      </c>
      <c r="Z3" s="4">
        <v>45.59</v>
      </c>
    </row>
    <row r="4">
      <c r="A4" s="4">
        <v>50.0</v>
      </c>
      <c r="B4" s="4" t="s">
        <v>231</v>
      </c>
      <c r="C4" s="4" t="s">
        <v>11</v>
      </c>
      <c r="D4" s="4">
        <v>60.01</v>
      </c>
      <c r="E4" s="4" t="s">
        <v>4</v>
      </c>
      <c r="F4" s="4">
        <v>15.69</v>
      </c>
      <c r="G4" s="4" t="s">
        <v>11</v>
      </c>
      <c r="H4" s="4">
        <v>195.06</v>
      </c>
      <c r="I4" s="4" t="s">
        <v>94</v>
      </c>
      <c r="J4" s="4">
        <v>53.91</v>
      </c>
      <c r="K4" s="4" t="s">
        <v>4</v>
      </c>
      <c r="L4" s="4">
        <v>74.67</v>
      </c>
      <c r="O4" s="4" t="s">
        <v>4</v>
      </c>
      <c r="P4" s="4">
        <v>50.01</v>
      </c>
      <c r="Q4" s="4" t="s">
        <v>11</v>
      </c>
      <c r="R4" s="4">
        <v>73.29</v>
      </c>
      <c r="S4" s="4" t="s">
        <v>4</v>
      </c>
      <c r="T4" s="4">
        <v>11.91</v>
      </c>
      <c r="U4" s="4" t="s">
        <v>4</v>
      </c>
      <c r="V4" s="4">
        <v>35.69</v>
      </c>
      <c r="W4" s="4" t="s">
        <v>11</v>
      </c>
      <c r="X4" s="4">
        <v>58.07</v>
      </c>
      <c r="Y4" s="4" t="s">
        <v>4</v>
      </c>
      <c r="Z4" s="4">
        <v>20.12</v>
      </c>
    </row>
    <row r="5">
      <c r="A5" s="4">
        <v>3.0</v>
      </c>
      <c r="B5" s="4" t="s">
        <v>232</v>
      </c>
      <c r="C5" s="4" t="s">
        <v>4</v>
      </c>
      <c r="D5" s="4">
        <v>12.1</v>
      </c>
      <c r="E5" s="4" t="s">
        <v>4</v>
      </c>
      <c r="F5" s="4">
        <v>14.78</v>
      </c>
      <c r="G5" s="4" t="s">
        <v>4</v>
      </c>
      <c r="H5" s="4">
        <v>14.7</v>
      </c>
      <c r="I5" s="4" t="s">
        <v>4</v>
      </c>
      <c r="J5" s="4">
        <v>11.26</v>
      </c>
      <c r="K5" s="4" t="s">
        <v>4</v>
      </c>
      <c r="L5" s="4">
        <v>15.09</v>
      </c>
      <c r="O5" s="4" t="s">
        <v>4</v>
      </c>
      <c r="P5" s="4">
        <v>19.35</v>
      </c>
      <c r="Q5" s="4" t="s">
        <v>11</v>
      </c>
      <c r="R5" s="4">
        <v>18.57</v>
      </c>
      <c r="S5" s="4" t="s">
        <v>4</v>
      </c>
      <c r="T5" s="4">
        <v>14.85</v>
      </c>
      <c r="U5" s="4" t="s">
        <v>11</v>
      </c>
      <c r="V5" s="4">
        <v>39.68</v>
      </c>
      <c r="W5" s="4" t="s">
        <v>94</v>
      </c>
      <c r="X5" s="4">
        <v>25.19</v>
      </c>
      <c r="Y5" s="4" t="s">
        <v>11</v>
      </c>
      <c r="Z5" s="4">
        <v>36.87</v>
      </c>
    </row>
    <row r="6">
      <c r="A6" s="4">
        <v>46.0</v>
      </c>
      <c r="B6" s="4" t="s">
        <v>233</v>
      </c>
      <c r="C6" s="4" t="s">
        <v>4</v>
      </c>
      <c r="D6" s="4">
        <v>15.42</v>
      </c>
      <c r="E6" s="4" t="s">
        <v>4</v>
      </c>
      <c r="F6" s="4">
        <v>16.38</v>
      </c>
      <c r="G6" s="4" t="s">
        <v>94</v>
      </c>
      <c r="H6" s="4">
        <v>29.16</v>
      </c>
      <c r="I6" s="4" t="s">
        <v>11</v>
      </c>
      <c r="J6" s="4">
        <v>36.29</v>
      </c>
      <c r="K6" s="4" t="s">
        <v>11</v>
      </c>
      <c r="L6" s="4">
        <v>116.16</v>
      </c>
      <c r="O6" s="4" t="s">
        <v>4</v>
      </c>
      <c r="P6" s="4">
        <v>16.49</v>
      </c>
      <c r="Q6" s="4" t="s">
        <v>4</v>
      </c>
      <c r="R6" s="4">
        <v>14.16</v>
      </c>
      <c r="S6" s="4" t="s">
        <v>4</v>
      </c>
      <c r="T6" s="4">
        <v>8.05</v>
      </c>
      <c r="U6" s="4" t="s">
        <v>4</v>
      </c>
      <c r="V6" s="4">
        <v>16.34</v>
      </c>
      <c r="W6" s="4" t="s">
        <v>11</v>
      </c>
      <c r="X6" s="4">
        <v>24.11</v>
      </c>
      <c r="Y6" s="4" t="s">
        <v>4</v>
      </c>
      <c r="Z6" s="4">
        <v>8.44</v>
      </c>
    </row>
    <row r="7">
      <c r="A7" s="4">
        <v>48.0</v>
      </c>
      <c r="B7" s="4" t="s">
        <v>234</v>
      </c>
      <c r="C7" s="4" t="s">
        <v>11</v>
      </c>
      <c r="D7" s="4">
        <v>14.87</v>
      </c>
      <c r="E7" s="4" t="s">
        <v>4</v>
      </c>
      <c r="F7" s="4">
        <v>5.86</v>
      </c>
      <c r="G7" s="4" t="s">
        <v>4</v>
      </c>
      <c r="H7" s="4">
        <v>14.42</v>
      </c>
      <c r="I7" s="4" t="s">
        <v>95</v>
      </c>
      <c r="J7" s="4">
        <v>6.77</v>
      </c>
      <c r="K7" s="4" t="s">
        <v>94</v>
      </c>
      <c r="L7" s="4">
        <v>13.67</v>
      </c>
      <c r="O7" s="4" t="s">
        <v>95</v>
      </c>
      <c r="P7" s="4">
        <v>14.12</v>
      </c>
      <c r="Q7" s="4" t="s">
        <v>11</v>
      </c>
      <c r="R7" s="4">
        <v>19.11</v>
      </c>
      <c r="S7" s="4" t="s">
        <v>95</v>
      </c>
      <c r="T7" s="4">
        <v>32.33</v>
      </c>
      <c r="U7" s="4" t="s">
        <v>95</v>
      </c>
      <c r="V7" s="4">
        <v>68.73</v>
      </c>
      <c r="W7" s="4" t="s">
        <v>94</v>
      </c>
      <c r="X7" s="4">
        <v>24.81</v>
      </c>
      <c r="Y7" s="4" t="s">
        <v>95</v>
      </c>
      <c r="Z7" s="4">
        <v>15.83</v>
      </c>
    </row>
    <row r="8">
      <c r="A8" s="4">
        <v>18.0</v>
      </c>
      <c r="B8" s="4" t="s">
        <v>235</v>
      </c>
      <c r="C8" s="4" t="s">
        <v>4</v>
      </c>
      <c r="D8" s="4">
        <v>20.65</v>
      </c>
      <c r="E8" s="4" t="s">
        <v>95</v>
      </c>
      <c r="F8" s="4">
        <v>73.6</v>
      </c>
      <c r="G8" s="4" t="s">
        <v>94</v>
      </c>
      <c r="H8" s="4">
        <v>34.62</v>
      </c>
      <c r="I8" s="4" t="s">
        <v>94</v>
      </c>
      <c r="J8" s="4">
        <v>33.76</v>
      </c>
      <c r="K8" s="4" t="s">
        <v>94</v>
      </c>
      <c r="L8" s="4">
        <v>46.64</v>
      </c>
      <c r="O8" s="4" t="s">
        <v>4</v>
      </c>
      <c r="P8" s="4">
        <v>54.5</v>
      </c>
      <c r="Q8" s="4" t="s">
        <v>95</v>
      </c>
      <c r="R8" s="4">
        <v>40.28</v>
      </c>
      <c r="S8" s="4" t="s">
        <v>4</v>
      </c>
      <c r="T8" s="4">
        <v>27.54</v>
      </c>
      <c r="U8" s="4" t="s">
        <v>129</v>
      </c>
      <c r="W8" s="4" t="s">
        <v>94</v>
      </c>
      <c r="X8" s="4">
        <v>41.51</v>
      </c>
      <c r="Y8" s="4" t="s">
        <v>95</v>
      </c>
      <c r="Z8" s="4">
        <v>44.93</v>
      </c>
    </row>
    <row r="9">
      <c r="A9" s="4">
        <v>26.0</v>
      </c>
      <c r="B9" s="4" t="s">
        <v>236</v>
      </c>
      <c r="C9" s="4" t="s">
        <v>4</v>
      </c>
      <c r="D9" s="4">
        <v>15.02</v>
      </c>
      <c r="E9" s="4" t="s">
        <v>4</v>
      </c>
      <c r="F9" s="4">
        <v>18.26</v>
      </c>
      <c r="G9" s="4" t="s">
        <v>4</v>
      </c>
      <c r="H9" s="4">
        <v>33.69</v>
      </c>
      <c r="I9" s="4" t="s">
        <v>11</v>
      </c>
      <c r="J9" s="4">
        <v>35.25</v>
      </c>
      <c r="K9" s="4" t="s">
        <v>4</v>
      </c>
      <c r="L9" s="4">
        <v>40.82</v>
      </c>
      <c r="O9" s="4" t="s">
        <v>11</v>
      </c>
      <c r="P9" s="4">
        <v>23.29</v>
      </c>
      <c r="Q9" s="4" t="s">
        <v>4</v>
      </c>
      <c r="R9" s="4">
        <v>15.06</v>
      </c>
      <c r="S9" s="4" t="s">
        <v>4</v>
      </c>
      <c r="T9" s="4">
        <v>12.22</v>
      </c>
      <c r="U9" s="4" t="s">
        <v>11</v>
      </c>
      <c r="V9" s="4">
        <v>34.14</v>
      </c>
      <c r="W9" s="4" t="s">
        <v>11</v>
      </c>
      <c r="X9" s="4">
        <v>103.83</v>
      </c>
      <c r="Y9" s="4" t="s">
        <v>11</v>
      </c>
      <c r="Z9" s="4">
        <v>245.83</v>
      </c>
    </row>
    <row r="10">
      <c r="A10" s="4">
        <v>23.0</v>
      </c>
      <c r="B10" s="4" t="s">
        <v>237</v>
      </c>
      <c r="C10" s="4" t="s">
        <v>4</v>
      </c>
      <c r="D10" s="4">
        <v>11.27</v>
      </c>
      <c r="E10" s="4" t="s">
        <v>11</v>
      </c>
      <c r="F10" s="4">
        <v>49.07</v>
      </c>
      <c r="G10" s="4" t="s">
        <v>4</v>
      </c>
      <c r="H10" s="4">
        <v>27.37</v>
      </c>
      <c r="I10" s="4" t="s">
        <v>4</v>
      </c>
      <c r="J10" s="4">
        <v>39.08</v>
      </c>
      <c r="K10" s="4" t="s">
        <v>11</v>
      </c>
      <c r="L10" s="4">
        <v>67.02</v>
      </c>
      <c r="O10" s="4" t="s">
        <v>4</v>
      </c>
      <c r="P10" s="4">
        <v>27.68</v>
      </c>
      <c r="Q10" s="4" t="s">
        <v>4</v>
      </c>
      <c r="R10" s="4">
        <v>10.32</v>
      </c>
      <c r="S10" s="4" t="s">
        <v>4</v>
      </c>
      <c r="T10" s="4">
        <v>6.38</v>
      </c>
      <c r="U10" s="4" t="s">
        <v>11</v>
      </c>
      <c r="V10" s="4">
        <v>47.19</v>
      </c>
      <c r="W10" s="4" t="s">
        <v>11</v>
      </c>
      <c r="X10" s="4">
        <v>158.52</v>
      </c>
      <c r="Y10" s="4" t="s">
        <v>11</v>
      </c>
      <c r="Z10" s="4">
        <v>82.98</v>
      </c>
    </row>
    <row r="11">
      <c r="A11" s="4">
        <v>5.0</v>
      </c>
      <c r="B11" s="4" t="s">
        <v>238</v>
      </c>
      <c r="C11" s="4" t="s">
        <v>4</v>
      </c>
      <c r="D11" s="4">
        <v>7.94</v>
      </c>
      <c r="E11" s="4" t="s">
        <v>4</v>
      </c>
      <c r="F11" s="4">
        <v>9.51</v>
      </c>
      <c r="G11" s="4" t="s">
        <v>11</v>
      </c>
      <c r="H11" s="4">
        <v>32.72</v>
      </c>
      <c r="I11" s="4" t="s">
        <v>11</v>
      </c>
      <c r="J11" s="4">
        <v>31.95</v>
      </c>
      <c r="K11" s="4" t="s">
        <v>4</v>
      </c>
      <c r="L11" s="4">
        <v>11.69</v>
      </c>
      <c r="O11" s="4" t="s">
        <v>11</v>
      </c>
      <c r="P11" s="4">
        <v>26.55</v>
      </c>
      <c r="Q11" s="4" t="s">
        <v>11</v>
      </c>
      <c r="R11" s="4">
        <v>24.42</v>
      </c>
      <c r="S11" s="4" t="s">
        <v>11</v>
      </c>
      <c r="T11" s="4">
        <v>22.22</v>
      </c>
      <c r="U11" s="4" t="s">
        <v>11</v>
      </c>
      <c r="V11" s="4">
        <v>12.17</v>
      </c>
      <c r="W11" s="4" t="s">
        <v>4</v>
      </c>
      <c r="X11" s="4">
        <v>18.23</v>
      </c>
      <c r="Y11" s="4" t="s">
        <v>11</v>
      </c>
      <c r="Z11" s="4">
        <v>30.9</v>
      </c>
    </row>
    <row r="12">
      <c r="A12" s="4">
        <v>12.0</v>
      </c>
      <c r="B12" s="4" t="s">
        <v>239</v>
      </c>
      <c r="C12" s="4" t="s">
        <v>4</v>
      </c>
      <c r="D12" s="4">
        <v>20.93</v>
      </c>
      <c r="E12" s="4" t="s">
        <v>11</v>
      </c>
      <c r="F12" s="4">
        <v>412.8</v>
      </c>
      <c r="G12" s="4" t="s">
        <v>11</v>
      </c>
      <c r="H12" s="4">
        <v>53.1</v>
      </c>
      <c r="I12" s="4" t="s">
        <v>11</v>
      </c>
      <c r="J12" s="4">
        <v>83.52</v>
      </c>
      <c r="K12" s="4" t="s">
        <v>4</v>
      </c>
      <c r="L12" s="4">
        <v>29.82</v>
      </c>
      <c r="O12" s="4" t="s">
        <v>4</v>
      </c>
      <c r="P12" s="4">
        <v>24.34</v>
      </c>
      <c r="Q12" s="4" t="s">
        <v>11</v>
      </c>
      <c r="R12" s="4">
        <v>37.59</v>
      </c>
      <c r="S12" s="4" t="s">
        <v>11</v>
      </c>
      <c r="T12" s="4">
        <v>35.51</v>
      </c>
      <c r="U12" s="4" t="s">
        <v>94</v>
      </c>
      <c r="V12" s="4">
        <v>19.29</v>
      </c>
      <c r="W12" s="4" t="s">
        <v>4</v>
      </c>
      <c r="X12" s="4">
        <v>38.6</v>
      </c>
      <c r="Y12" s="4" t="s">
        <v>11</v>
      </c>
      <c r="Z12" s="4">
        <v>167.41</v>
      </c>
    </row>
    <row r="13">
      <c r="A13" s="4">
        <v>45.0</v>
      </c>
      <c r="B13" s="4" t="s">
        <v>240</v>
      </c>
      <c r="C13" s="4" t="s">
        <v>4</v>
      </c>
      <c r="D13" s="4">
        <v>19.94</v>
      </c>
      <c r="E13" s="4" t="s">
        <v>4</v>
      </c>
      <c r="F13" s="4">
        <v>25.22</v>
      </c>
      <c r="G13" s="4" t="s">
        <v>4</v>
      </c>
      <c r="H13" s="4">
        <v>28.72</v>
      </c>
      <c r="I13" s="4" t="s">
        <v>94</v>
      </c>
      <c r="J13" s="4">
        <v>28.13</v>
      </c>
      <c r="K13" s="4" t="s">
        <v>4</v>
      </c>
      <c r="L13" s="4">
        <v>69.22</v>
      </c>
      <c r="O13" s="4" t="s">
        <v>4</v>
      </c>
      <c r="P13" s="4">
        <v>28.96</v>
      </c>
      <c r="Q13" s="4" t="s">
        <v>4</v>
      </c>
      <c r="R13" s="4">
        <v>27.75</v>
      </c>
      <c r="S13" s="4" t="s">
        <v>94</v>
      </c>
      <c r="T13" s="4">
        <v>71.86</v>
      </c>
      <c r="U13" s="4" t="s">
        <v>94</v>
      </c>
      <c r="V13" s="4">
        <v>53.29</v>
      </c>
      <c r="W13" s="4" t="s">
        <v>11</v>
      </c>
      <c r="X13" s="4">
        <v>77.34</v>
      </c>
      <c r="Y13" s="4" t="s">
        <v>94</v>
      </c>
      <c r="Z13" s="4">
        <v>14.67</v>
      </c>
    </row>
    <row r="14">
      <c r="A14" s="4">
        <v>31.0</v>
      </c>
      <c r="B14" s="4" t="s">
        <v>241</v>
      </c>
      <c r="C14" s="4" t="s">
        <v>11</v>
      </c>
      <c r="D14" s="4">
        <v>108.22</v>
      </c>
      <c r="E14" s="4" t="s">
        <v>4</v>
      </c>
      <c r="F14" s="4">
        <v>23.72</v>
      </c>
      <c r="G14" s="4" t="s">
        <v>95</v>
      </c>
      <c r="H14" s="4">
        <v>96.84</v>
      </c>
      <c r="I14" s="4" t="s">
        <v>94</v>
      </c>
      <c r="J14" s="4">
        <v>24.75</v>
      </c>
      <c r="K14" s="4" t="s">
        <v>94</v>
      </c>
      <c r="L14" s="4">
        <v>60.74</v>
      </c>
      <c r="O14" s="4" t="s">
        <v>4</v>
      </c>
      <c r="P14" s="4">
        <v>22.27</v>
      </c>
      <c r="Q14" s="4" t="s">
        <v>4</v>
      </c>
      <c r="R14" s="4">
        <v>28.02</v>
      </c>
      <c r="S14" s="4" t="s">
        <v>4</v>
      </c>
      <c r="T14" s="4">
        <v>14.88</v>
      </c>
      <c r="U14" s="4" t="s">
        <v>95</v>
      </c>
      <c r="V14" s="4">
        <v>58.55</v>
      </c>
      <c r="W14" s="4" t="s">
        <v>11</v>
      </c>
      <c r="X14" s="4">
        <v>34.31</v>
      </c>
      <c r="Y14" s="4" t="s">
        <v>95</v>
      </c>
      <c r="Z14" s="4">
        <v>74.72</v>
      </c>
    </row>
    <row r="15">
      <c r="A15" s="4">
        <v>1.0</v>
      </c>
      <c r="B15" s="4" t="s">
        <v>242</v>
      </c>
      <c r="C15" s="4" t="s">
        <v>94</v>
      </c>
      <c r="D15" s="4">
        <v>23.51</v>
      </c>
      <c r="E15" s="4" t="s">
        <v>94</v>
      </c>
      <c r="F15" s="4">
        <v>18.6</v>
      </c>
      <c r="G15" s="4" t="s">
        <v>95</v>
      </c>
      <c r="H15" s="4">
        <v>34.75</v>
      </c>
      <c r="I15" s="4" t="s">
        <v>4</v>
      </c>
      <c r="J15" s="4">
        <v>14.19</v>
      </c>
      <c r="K15" s="4" t="s">
        <v>4</v>
      </c>
      <c r="L15" s="4">
        <v>14.35</v>
      </c>
      <c r="O15" s="4" t="s">
        <v>4</v>
      </c>
      <c r="P15" s="4">
        <v>20.48</v>
      </c>
      <c r="Q15" s="4" t="s">
        <v>11</v>
      </c>
      <c r="R15" s="4">
        <v>26.17</v>
      </c>
      <c r="S15" s="4" t="s">
        <v>4</v>
      </c>
      <c r="T15" s="4">
        <v>8.48</v>
      </c>
      <c r="U15" s="4" t="s">
        <v>11</v>
      </c>
      <c r="V15" s="4">
        <v>47.34</v>
      </c>
      <c r="W15" s="4" t="s">
        <v>95</v>
      </c>
      <c r="X15" s="4">
        <v>34.25</v>
      </c>
      <c r="Y15" s="4" t="s">
        <v>4</v>
      </c>
      <c r="Z15" s="4">
        <v>10.87</v>
      </c>
    </row>
    <row r="16">
      <c r="A16" s="4">
        <v>19.0</v>
      </c>
      <c r="B16" s="4" t="s">
        <v>243</v>
      </c>
      <c r="C16" s="4" t="s">
        <v>11</v>
      </c>
      <c r="D16" s="4">
        <v>29.97</v>
      </c>
      <c r="E16" s="4" t="s">
        <v>4</v>
      </c>
      <c r="F16" s="4">
        <v>12.11</v>
      </c>
      <c r="G16" s="4" t="s">
        <v>94</v>
      </c>
      <c r="H16" s="4">
        <v>15.68</v>
      </c>
      <c r="I16" s="4" t="s">
        <v>94</v>
      </c>
      <c r="J16" s="4">
        <v>19.99</v>
      </c>
      <c r="K16" s="4" t="s">
        <v>11</v>
      </c>
      <c r="L16" s="4">
        <v>72.24</v>
      </c>
      <c r="O16" s="4" t="s">
        <v>4</v>
      </c>
      <c r="P16" s="4">
        <v>8.6</v>
      </c>
      <c r="Q16" s="4" t="s">
        <v>4</v>
      </c>
      <c r="R16" s="4">
        <v>9.89</v>
      </c>
      <c r="S16" s="4" t="s">
        <v>4</v>
      </c>
      <c r="T16" s="4">
        <v>23.3</v>
      </c>
      <c r="U16" s="4" t="s">
        <v>4</v>
      </c>
      <c r="V16" s="4">
        <v>6.2</v>
      </c>
      <c r="W16" s="4" t="s">
        <v>11</v>
      </c>
      <c r="X16" s="4">
        <v>34.44</v>
      </c>
      <c r="Y16" s="4" t="s">
        <v>4</v>
      </c>
      <c r="Z16" s="4">
        <v>16.63</v>
      </c>
    </row>
    <row r="17">
      <c r="A17" s="4">
        <v>27.0</v>
      </c>
      <c r="B17" s="4" t="s">
        <v>244</v>
      </c>
      <c r="C17" s="4" t="s">
        <v>4</v>
      </c>
      <c r="D17" s="4">
        <v>15.31</v>
      </c>
      <c r="E17" s="4" t="s">
        <v>4</v>
      </c>
      <c r="F17" s="4">
        <v>19.21</v>
      </c>
      <c r="G17" s="4" t="s">
        <v>95</v>
      </c>
      <c r="H17" s="4">
        <v>132.73</v>
      </c>
      <c r="I17" s="4" t="s">
        <v>95</v>
      </c>
      <c r="J17" s="4">
        <v>105.66</v>
      </c>
      <c r="K17" s="4" t="s">
        <v>4</v>
      </c>
      <c r="L17" s="4">
        <v>13.03</v>
      </c>
      <c r="O17" s="4" t="s">
        <v>4</v>
      </c>
      <c r="P17" s="4">
        <v>35.41</v>
      </c>
      <c r="Q17" s="4" t="s">
        <v>95</v>
      </c>
      <c r="R17" s="4">
        <v>97.53</v>
      </c>
      <c r="S17" s="4" t="s">
        <v>4</v>
      </c>
      <c r="T17" s="4">
        <v>7.26</v>
      </c>
      <c r="U17" s="4" t="s">
        <v>4</v>
      </c>
      <c r="V17" s="4">
        <v>11.67</v>
      </c>
      <c r="W17" s="4" t="s">
        <v>11</v>
      </c>
      <c r="X17" s="4">
        <v>20.15</v>
      </c>
      <c r="Y17" s="4" t="s">
        <v>11</v>
      </c>
      <c r="Z17" s="4">
        <v>51.88</v>
      </c>
    </row>
    <row r="18">
      <c r="A18" s="4">
        <v>21.0</v>
      </c>
      <c r="B18" s="4" t="s">
        <v>245</v>
      </c>
      <c r="C18" s="4" t="s">
        <v>94</v>
      </c>
      <c r="D18" s="4">
        <v>19.42</v>
      </c>
      <c r="E18" s="4" t="s">
        <v>94</v>
      </c>
      <c r="F18" s="4">
        <v>25.92</v>
      </c>
      <c r="G18" s="4" t="s">
        <v>4</v>
      </c>
      <c r="H18" s="4">
        <v>24.51</v>
      </c>
      <c r="I18" s="4" t="s">
        <v>94</v>
      </c>
      <c r="J18" s="4">
        <v>22.14</v>
      </c>
      <c r="K18" s="4" t="s">
        <v>94</v>
      </c>
      <c r="L18" s="4">
        <v>96.44</v>
      </c>
      <c r="O18" s="4" t="s">
        <v>4</v>
      </c>
      <c r="P18" s="4">
        <v>21.08</v>
      </c>
      <c r="Q18" s="4" t="s">
        <v>95</v>
      </c>
      <c r="R18" s="4">
        <v>117.37</v>
      </c>
      <c r="S18" s="4" t="s">
        <v>95</v>
      </c>
      <c r="T18" s="4">
        <v>30.53</v>
      </c>
      <c r="U18" s="4" t="s">
        <v>95</v>
      </c>
      <c r="V18" s="4">
        <v>152.59</v>
      </c>
      <c r="W18" s="4" t="s">
        <v>94</v>
      </c>
      <c r="X18" s="4">
        <v>25.32</v>
      </c>
      <c r="Y18" s="4" t="s">
        <v>94</v>
      </c>
      <c r="Z18" s="4">
        <v>20.8</v>
      </c>
    </row>
    <row r="19">
      <c r="A19" s="4">
        <v>11.0</v>
      </c>
      <c r="B19" s="4" t="s">
        <v>246</v>
      </c>
      <c r="C19" s="4" t="s">
        <v>4</v>
      </c>
      <c r="D19" s="4">
        <v>7.88</v>
      </c>
      <c r="E19" s="4" t="s">
        <v>4</v>
      </c>
      <c r="F19" s="4">
        <v>7.19</v>
      </c>
      <c r="G19" s="4" t="s">
        <v>11</v>
      </c>
      <c r="H19" s="4">
        <v>26.49</v>
      </c>
      <c r="I19" s="4" t="s">
        <v>95</v>
      </c>
      <c r="J19" s="4">
        <v>54.82</v>
      </c>
      <c r="K19" s="4" t="s">
        <v>4</v>
      </c>
      <c r="L19" s="4">
        <v>12.54</v>
      </c>
      <c r="O19" s="4" t="s">
        <v>4</v>
      </c>
      <c r="P19" s="4">
        <v>10.37</v>
      </c>
      <c r="Q19" s="4" t="s">
        <v>4</v>
      </c>
      <c r="R19" s="4">
        <v>20.81</v>
      </c>
      <c r="S19" s="4" t="s">
        <v>4</v>
      </c>
      <c r="T19" s="4">
        <v>5.18</v>
      </c>
      <c r="U19" s="4" t="s">
        <v>11</v>
      </c>
      <c r="V19" s="4">
        <v>23.31</v>
      </c>
      <c r="W19" s="4" t="s">
        <v>11</v>
      </c>
      <c r="X19" s="4">
        <v>47.83</v>
      </c>
      <c r="Y19" s="4" t="s">
        <v>4</v>
      </c>
      <c r="Z19" s="4">
        <v>16.55</v>
      </c>
    </row>
    <row r="20">
      <c r="A20" s="4">
        <v>6.0</v>
      </c>
      <c r="B20" s="4" t="s">
        <v>247</v>
      </c>
      <c r="C20" s="4" t="s">
        <v>11</v>
      </c>
      <c r="D20" s="4">
        <v>14.4</v>
      </c>
      <c r="E20" s="4" t="s">
        <v>4</v>
      </c>
      <c r="F20" s="4">
        <v>7.9</v>
      </c>
      <c r="G20" s="4" t="s">
        <v>11</v>
      </c>
      <c r="H20" s="4">
        <v>22.99</v>
      </c>
      <c r="I20" s="4" t="s">
        <v>94</v>
      </c>
      <c r="J20" s="4">
        <v>20.45</v>
      </c>
      <c r="K20" s="4" t="s">
        <v>94</v>
      </c>
      <c r="L20" s="4">
        <v>9.28</v>
      </c>
      <c r="O20" s="4" t="s">
        <v>11</v>
      </c>
      <c r="P20" s="4">
        <v>35.54</v>
      </c>
      <c r="Q20" s="4" t="s">
        <v>4</v>
      </c>
      <c r="R20" s="4">
        <v>10.58</v>
      </c>
      <c r="S20" s="4" t="s">
        <v>4</v>
      </c>
      <c r="T20" s="4">
        <v>11.1</v>
      </c>
      <c r="U20" s="4" t="s">
        <v>4</v>
      </c>
      <c r="V20" s="4">
        <v>14.21</v>
      </c>
      <c r="W20" s="4" t="s">
        <v>95</v>
      </c>
      <c r="X20" s="4">
        <v>25.05</v>
      </c>
      <c r="Y20" s="4" t="s">
        <v>11</v>
      </c>
      <c r="Z20" s="4">
        <v>15.05</v>
      </c>
    </row>
    <row r="21">
      <c r="A21" s="4">
        <v>10.0</v>
      </c>
      <c r="B21" s="4" t="s">
        <v>248</v>
      </c>
      <c r="C21" s="4" t="s">
        <v>4</v>
      </c>
      <c r="D21" s="4">
        <v>19.93</v>
      </c>
      <c r="E21" s="4" t="s">
        <v>4</v>
      </c>
      <c r="F21" s="4">
        <v>6.43</v>
      </c>
      <c r="G21" s="4" t="s">
        <v>4</v>
      </c>
      <c r="H21" s="4">
        <v>18.55</v>
      </c>
      <c r="I21" s="4" t="s">
        <v>94</v>
      </c>
      <c r="J21" s="4">
        <v>19.84</v>
      </c>
      <c r="K21" s="4" t="s">
        <v>11</v>
      </c>
      <c r="L21" s="4">
        <v>50.28</v>
      </c>
      <c r="O21" s="4" t="s">
        <v>4</v>
      </c>
      <c r="P21" s="4">
        <v>20.72</v>
      </c>
      <c r="Q21" s="4" t="s">
        <v>4</v>
      </c>
      <c r="R21" s="4">
        <v>12.47</v>
      </c>
      <c r="S21" s="4" t="s">
        <v>11</v>
      </c>
      <c r="T21" s="4">
        <v>37.16</v>
      </c>
      <c r="U21" s="4" t="s">
        <v>94</v>
      </c>
      <c r="V21" s="4">
        <v>67.42</v>
      </c>
      <c r="W21" s="4" t="s">
        <v>95</v>
      </c>
      <c r="X21" s="4">
        <v>54.99</v>
      </c>
      <c r="Y21" s="4" t="s">
        <v>95</v>
      </c>
      <c r="Z21" s="4">
        <v>348.83</v>
      </c>
    </row>
    <row r="22">
      <c r="A22" s="4">
        <v>13.0</v>
      </c>
      <c r="B22" s="4" t="s">
        <v>249</v>
      </c>
      <c r="C22" s="4" t="s">
        <v>4</v>
      </c>
      <c r="D22" s="4">
        <v>8.26</v>
      </c>
      <c r="E22" s="4" t="s">
        <v>4</v>
      </c>
      <c r="F22" s="4">
        <v>8.68</v>
      </c>
      <c r="G22" s="4" t="s">
        <v>95</v>
      </c>
      <c r="H22" s="4">
        <v>36.63</v>
      </c>
      <c r="I22" s="4" t="s">
        <v>94</v>
      </c>
      <c r="J22" s="4">
        <v>25.11</v>
      </c>
      <c r="K22" s="4" t="s">
        <v>4</v>
      </c>
      <c r="L22" s="4">
        <v>11.78</v>
      </c>
      <c r="O22" s="4" t="s">
        <v>4</v>
      </c>
      <c r="P22" s="4">
        <v>12.6</v>
      </c>
      <c r="Q22" s="4" t="s">
        <v>4</v>
      </c>
      <c r="R22" s="4">
        <v>13.55</v>
      </c>
      <c r="S22" s="4" t="s">
        <v>4</v>
      </c>
      <c r="T22" s="4">
        <v>18.16</v>
      </c>
      <c r="U22" s="4" t="s">
        <v>11</v>
      </c>
      <c r="V22" s="4">
        <v>10.9</v>
      </c>
      <c r="W22" s="4" t="s">
        <v>95</v>
      </c>
      <c r="X22" s="4">
        <v>17.83</v>
      </c>
      <c r="Y22" s="4" t="s">
        <v>11</v>
      </c>
      <c r="Z22" s="4">
        <v>21.73</v>
      </c>
    </row>
    <row r="23">
      <c r="A23" s="4">
        <v>51.0</v>
      </c>
      <c r="B23" s="4" t="s">
        <v>250</v>
      </c>
      <c r="C23" s="4" t="s">
        <v>4</v>
      </c>
      <c r="D23" s="4">
        <v>14.36</v>
      </c>
      <c r="E23" s="4" t="s">
        <v>4</v>
      </c>
      <c r="F23" s="4">
        <v>33.28</v>
      </c>
      <c r="G23" s="4" t="s">
        <v>11</v>
      </c>
      <c r="H23" s="4">
        <v>90.51</v>
      </c>
      <c r="I23" s="4" t="s">
        <v>11</v>
      </c>
      <c r="J23" s="4">
        <v>46.98</v>
      </c>
      <c r="K23" s="4" t="s">
        <v>4</v>
      </c>
      <c r="L23" s="4">
        <v>32.37</v>
      </c>
      <c r="O23" s="4" t="s">
        <v>4</v>
      </c>
      <c r="P23" s="4">
        <v>25.55</v>
      </c>
      <c r="Q23" s="4" t="s">
        <v>4</v>
      </c>
      <c r="R23" s="4">
        <v>27.73</v>
      </c>
      <c r="S23" s="4" t="s">
        <v>4</v>
      </c>
      <c r="T23" s="4">
        <v>9.69</v>
      </c>
      <c r="U23" s="4" t="s">
        <v>4</v>
      </c>
      <c r="V23" s="4">
        <v>14.52</v>
      </c>
      <c r="W23" s="4" t="s">
        <v>95</v>
      </c>
      <c r="X23" s="4">
        <v>85.84</v>
      </c>
      <c r="Y23" s="4" t="s">
        <v>4</v>
      </c>
      <c r="Z23" s="4">
        <v>27.28</v>
      </c>
    </row>
    <row r="24">
      <c r="A24" s="4">
        <v>8.0</v>
      </c>
      <c r="B24" s="4" t="s">
        <v>251</v>
      </c>
      <c r="C24" s="4" t="s">
        <v>101</v>
      </c>
      <c r="E24" s="4" t="s">
        <v>94</v>
      </c>
      <c r="F24" s="4">
        <v>19.51</v>
      </c>
      <c r="G24" s="4" t="s">
        <v>4</v>
      </c>
      <c r="H24" s="4">
        <v>14.29</v>
      </c>
      <c r="I24" s="4" t="s">
        <v>4</v>
      </c>
      <c r="J24" s="4">
        <v>19.67</v>
      </c>
      <c r="K24" s="4" t="s">
        <v>11</v>
      </c>
      <c r="L24" s="4">
        <v>27.3</v>
      </c>
      <c r="O24" s="4" t="s">
        <v>4</v>
      </c>
      <c r="P24" s="4">
        <v>22.35</v>
      </c>
      <c r="Q24" s="4" t="s">
        <v>4</v>
      </c>
      <c r="R24" s="4">
        <v>9.37</v>
      </c>
      <c r="S24" s="4" t="s">
        <v>4</v>
      </c>
      <c r="T24" s="4">
        <v>12.1</v>
      </c>
      <c r="U24" s="4" t="s">
        <v>4</v>
      </c>
      <c r="V24" s="4">
        <v>8.66</v>
      </c>
      <c r="W24" s="4" t="s">
        <v>4</v>
      </c>
      <c r="X24" s="4">
        <v>39.33</v>
      </c>
      <c r="Y24" s="4" t="s">
        <v>4</v>
      </c>
      <c r="Z24" s="4">
        <v>19.66</v>
      </c>
    </row>
    <row r="25">
      <c r="A25" s="4">
        <v>7.0</v>
      </c>
      <c r="B25" s="4" t="s">
        <v>252</v>
      </c>
      <c r="C25" s="4" t="s">
        <v>4</v>
      </c>
      <c r="D25" s="4">
        <v>19.16</v>
      </c>
      <c r="E25" s="4" t="s">
        <v>94</v>
      </c>
      <c r="F25" s="4">
        <v>10.2</v>
      </c>
      <c r="G25" s="4" t="s">
        <v>11</v>
      </c>
      <c r="H25" s="4">
        <v>49.48</v>
      </c>
      <c r="I25" s="4" t="s">
        <v>95</v>
      </c>
      <c r="J25" s="4">
        <v>64.43</v>
      </c>
      <c r="K25" s="4" t="s">
        <v>11</v>
      </c>
      <c r="L25" s="4">
        <v>94.07</v>
      </c>
      <c r="O25" s="4" t="s">
        <v>4</v>
      </c>
      <c r="P25" s="4">
        <v>18.24</v>
      </c>
      <c r="Q25" s="4" t="s">
        <v>4</v>
      </c>
      <c r="R25" s="4">
        <v>16.84</v>
      </c>
      <c r="S25" s="4" t="s">
        <v>4</v>
      </c>
      <c r="T25" s="4">
        <v>10.97</v>
      </c>
      <c r="U25" s="4" t="s">
        <v>95</v>
      </c>
      <c r="V25" s="4">
        <v>14.8</v>
      </c>
      <c r="W25" s="4" t="s">
        <v>4</v>
      </c>
      <c r="X25" s="4">
        <v>13.98</v>
      </c>
      <c r="Y25" s="4" t="s">
        <v>95</v>
      </c>
      <c r="Z25" s="4">
        <v>69.71</v>
      </c>
    </row>
    <row r="26">
      <c r="A26" s="4">
        <v>44.0</v>
      </c>
      <c r="B26" s="4" t="s">
        <v>253</v>
      </c>
      <c r="C26" s="4" t="s">
        <v>11</v>
      </c>
      <c r="D26" s="4">
        <v>13.65</v>
      </c>
      <c r="E26" s="4" t="s">
        <v>11</v>
      </c>
      <c r="F26" s="4">
        <v>18.23</v>
      </c>
      <c r="G26" s="4" t="s">
        <v>4</v>
      </c>
      <c r="H26" s="4">
        <v>15.55</v>
      </c>
      <c r="I26" s="4" t="s">
        <v>11</v>
      </c>
      <c r="J26" s="4">
        <v>87.7</v>
      </c>
      <c r="K26" s="4" t="s">
        <v>11</v>
      </c>
      <c r="L26" s="4">
        <v>25.06</v>
      </c>
      <c r="O26" s="4" t="s">
        <v>11</v>
      </c>
      <c r="P26" s="4">
        <v>51.04</v>
      </c>
      <c r="Q26" s="4" t="s">
        <v>4</v>
      </c>
      <c r="R26" s="4">
        <v>40.73</v>
      </c>
      <c r="S26" s="4" t="s">
        <v>4</v>
      </c>
      <c r="T26" s="4">
        <v>15.4</v>
      </c>
      <c r="U26" s="4" t="s">
        <v>4</v>
      </c>
      <c r="V26" s="4">
        <v>6.02</v>
      </c>
      <c r="W26" s="4" t="s">
        <v>94</v>
      </c>
      <c r="X26" s="4">
        <v>7.7</v>
      </c>
      <c r="Y26" s="4" t="s">
        <v>11</v>
      </c>
      <c r="Z26" s="4">
        <v>45.91</v>
      </c>
    </row>
    <row r="27">
      <c r="A27" s="4">
        <v>37.0</v>
      </c>
      <c r="B27" s="4" t="s">
        <v>254</v>
      </c>
      <c r="C27" s="4" t="s">
        <v>4</v>
      </c>
      <c r="D27" s="4">
        <v>14.69</v>
      </c>
      <c r="E27" s="4" t="s">
        <v>4</v>
      </c>
      <c r="F27" s="4">
        <v>9.59</v>
      </c>
      <c r="G27" s="4" t="s">
        <v>94</v>
      </c>
      <c r="H27" s="4">
        <v>15.44</v>
      </c>
      <c r="I27" s="4" t="s">
        <v>94</v>
      </c>
      <c r="J27" s="4">
        <v>36.06</v>
      </c>
      <c r="K27" s="4" t="s">
        <v>95</v>
      </c>
      <c r="L27" s="4">
        <v>54.89</v>
      </c>
      <c r="O27" s="4" t="s">
        <v>11</v>
      </c>
      <c r="P27" s="4">
        <v>133.85</v>
      </c>
      <c r="Q27" s="4" t="s">
        <v>11</v>
      </c>
      <c r="R27" s="4">
        <v>18.72</v>
      </c>
      <c r="S27" s="4" t="s">
        <v>4</v>
      </c>
      <c r="T27" s="4">
        <v>7.96</v>
      </c>
      <c r="U27" s="4" t="s">
        <v>4</v>
      </c>
      <c r="V27" s="4">
        <v>7.54</v>
      </c>
      <c r="W27" s="4" t="s">
        <v>95</v>
      </c>
      <c r="X27" s="4">
        <v>100.23</v>
      </c>
      <c r="Y27" s="4" t="s">
        <v>11</v>
      </c>
      <c r="Z27" s="4">
        <v>30.05</v>
      </c>
    </row>
    <row r="28">
      <c r="A28" s="4">
        <v>17.0</v>
      </c>
      <c r="B28" s="4" t="s">
        <v>255</v>
      </c>
      <c r="C28" s="4" t="s">
        <v>94</v>
      </c>
      <c r="D28" s="4">
        <v>19.39</v>
      </c>
      <c r="E28" s="4" t="s">
        <v>4</v>
      </c>
      <c r="F28" s="4">
        <v>16.46</v>
      </c>
      <c r="G28" s="4" t="s">
        <v>4</v>
      </c>
      <c r="H28" s="4">
        <v>13.78</v>
      </c>
      <c r="I28" s="4" t="s">
        <v>11</v>
      </c>
      <c r="J28" s="4">
        <v>19.3</v>
      </c>
      <c r="K28" s="4" t="s">
        <v>95</v>
      </c>
      <c r="L28" s="4">
        <v>120.88</v>
      </c>
      <c r="O28" s="4" t="s">
        <v>11</v>
      </c>
      <c r="P28" s="4">
        <v>99.13</v>
      </c>
      <c r="Q28" s="4" t="s">
        <v>4</v>
      </c>
      <c r="R28" s="4">
        <v>30.49</v>
      </c>
      <c r="S28" s="4" t="s">
        <v>4</v>
      </c>
      <c r="T28" s="4">
        <v>14.31</v>
      </c>
      <c r="U28" s="4" t="s">
        <v>95</v>
      </c>
      <c r="V28" s="4">
        <v>21.05</v>
      </c>
      <c r="W28" s="4" t="s">
        <v>94</v>
      </c>
      <c r="X28" s="4">
        <v>62.8</v>
      </c>
      <c r="Y28" s="4" t="s">
        <v>11</v>
      </c>
      <c r="Z28" s="4">
        <v>59.25</v>
      </c>
    </row>
    <row r="29">
      <c r="A29" s="4">
        <v>20.0</v>
      </c>
      <c r="B29" s="4" t="s">
        <v>256</v>
      </c>
      <c r="C29" s="4" t="s">
        <v>95</v>
      </c>
      <c r="D29" s="4">
        <v>29.84</v>
      </c>
      <c r="E29" s="4" t="s">
        <v>4</v>
      </c>
      <c r="F29" s="4">
        <v>7.57</v>
      </c>
      <c r="G29" s="4" t="s">
        <v>4</v>
      </c>
      <c r="H29" s="4">
        <v>16.58</v>
      </c>
      <c r="I29" s="4" t="s">
        <v>94</v>
      </c>
      <c r="J29" s="4">
        <v>57.43</v>
      </c>
      <c r="K29" s="4" t="s">
        <v>94</v>
      </c>
      <c r="L29" s="4">
        <v>15.1</v>
      </c>
      <c r="O29" s="4" t="s">
        <v>4</v>
      </c>
      <c r="P29" s="4">
        <v>24.45</v>
      </c>
      <c r="Q29" s="4" t="s">
        <v>11</v>
      </c>
      <c r="R29" s="4">
        <v>41.19</v>
      </c>
      <c r="S29" s="4" t="s">
        <v>4</v>
      </c>
      <c r="T29" s="4">
        <v>11.05</v>
      </c>
      <c r="U29" s="4" t="s">
        <v>11</v>
      </c>
      <c r="V29" s="4">
        <v>44.12</v>
      </c>
      <c r="W29" s="4" t="s">
        <v>95</v>
      </c>
      <c r="X29" s="4">
        <v>47.75</v>
      </c>
      <c r="Y29" s="4" t="s">
        <v>4</v>
      </c>
      <c r="Z29" s="4">
        <v>16.86</v>
      </c>
    </row>
    <row r="30">
      <c r="A30" s="4">
        <v>22.0</v>
      </c>
      <c r="B30" s="4" t="s">
        <v>257</v>
      </c>
      <c r="C30" s="4" t="s">
        <v>4</v>
      </c>
      <c r="D30" s="4">
        <v>10.46</v>
      </c>
      <c r="E30" s="4" t="s">
        <v>4</v>
      </c>
      <c r="F30" s="4">
        <v>6.0</v>
      </c>
      <c r="G30" s="4" t="s">
        <v>94</v>
      </c>
      <c r="H30" s="4">
        <v>44.83</v>
      </c>
      <c r="I30" s="4" t="s">
        <v>11</v>
      </c>
      <c r="J30" s="4">
        <v>64.66</v>
      </c>
      <c r="K30" s="4" t="s">
        <v>4</v>
      </c>
      <c r="L30" s="4">
        <v>5.65</v>
      </c>
      <c r="O30" s="4" t="s">
        <v>94</v>
      </c>
      <c r="P30" s="4">
        <v>13.47</v>
      </c>
      <c r="Q30" s="4" t="s">
        <v>4</v>
      </c>
      <c r="R30" s="4">
        <v>19.57</v>
      </c>
      <c r="S30" s="4" t="s">
        <v>4</v>
      </c>
      <c r="T30" s="4">
        <v>11.03</v>
      </c>
      <c r="U30" s="4" t="s">
        <v>4</v>
      </c>
      <c r="V30" s="4">
        <v>9.37</v>
      </c>
      <c r="W30" s="4" t="s">
        <v>94</v>
      </c>
      <c r="X30" s="4">
        <v>9.4</v>
      </c>
      <c r="Y30" s="4" t="s">
        <v>95</v>
      </c>
      <c r="Z30" s="4">
        <v>79.48</v>
      </c>
    </row>
    <row r="31">
      <c r="A31" s="4">
        <v>35.0</v>
      </c>
      <c r="B31" s="4" t="s">
        <v>258</v>
      </c>
      <c r="C31" s="4" t="s">
        <v>4</v>
      </c>
      <c r="D31" s="4">
        <v>32.96</v>
      </c>
      <c r="E31" s="4" t="s">
        <v>4</v>
      </c>
      <c r="F31" s="4">
        <v>9.11</v>
      </c>
      <c r="G31" s="4" t="s">
        <v>4</v>
      </c>
      <c r="H31" s="4">
        <v>15.75</v>
      </c>
      <c r="I31" s="4" t="s">
        <v>11</v>
      </c>
      <c r="J31" s="4">
        <v>22.02</v>
      </c>
      <c r="K31" s="4" t="s">
        <v>11</v>
      </c>
      <c r="L31" s="4">
        <v>38.16</v>
      </c>
      <c r="O31" s="4" t="s">
        <v>95</v>
      </c>
      <c r="P31" s="4">
        <v>41.38</v>
      </c>
      <c r="Q31" s="4" t="s">
        <v>4</v>
      </c>
      <c r="R31" s="4">
        <v>20.83</v>
      </c>
      <c r="S31" s="4" t="s">
        <v>4</v>
      </c>
      <c r="T31" s="4">
        <v>8.29</v>
      </c>
      <c r="U31" s="4" t="s">
        <v>4</v>
      </c>
      <c r="V31" s="4">
        <v>9.42</v>
      </c>
      <c r="W31" s="4" t="s">
        <v>95</v>
      </c>
      <c r="X31" s="4">
        <v>137.37</v>
      </c>
      <c r="Y31" s="4" t="s">
        <v>11</v>
      </c>
      <c r="Z31" s="4">
        <v>21.2</v>
      </c>
    </row>
    <row r="32">
      <c r="A32" s="4">
        <v>40.0</v>
      </c>
      <c r="B32" s="4" t="s">
        <v>259</v>
      </c>
      <c r="C32" s="4" t="s">
        <v>11</v>
      </c>
      <c r="D32" s="4">
        <v>38.78</v>
      </c>
      <c r="E32" s="4" t="s">
        <v>4</v>
      </c>
      <c r="F32" s="4">
        <v>16.14</v>
      </c>
      <c r="G32" s="4" t="s">
        <v>95</v>
      </c>
      <c r="H32" s="4">
        <v>30.37</v>
      </c>
      <c r="I32" s="4" t="s">
        <v>95</v>
      </c>
      <c r="J32" s="4">
        <v>90.89</v>
      </c>
      <c r="K32" s="4" t="s">
        <v>94</v>
      </c>
      <c r="L32" s="4">
        <v>17.34</v>
      </c>
      <c r="O32" s="4" t="s">
        <v>11</v>
      </c>
      <c r="P32" s="4">
        <v>81.8</v>
      </c>
      <c r="Q32" s="4" t="s">
        <v>4</v>
      </c>
      <c r="R32" s="4">
        <v>13.59</v>
      </c>
      <c r="S32" s="4" t="s">
        <v>4</v>
      </c>
      <c r="T32" s="4">
        <v>6.9</v>
      </c>
      <c r="U32" s="4" t="s">
        <v>11</v>
      </c>
      <c r="V32" s="4">
        <v>111.82</v>
      </c>
      <c r="W32" s="4" t="s">
        <v>4</v>
      </c>
      <c r="X32" s="4">
        <v>21.74</v>
      </c>
      <c r="Y32" s="4" t="s">
        <v>4</v>
      </c>
      <c r="Z32" s="4">
        <v>12.21</v>
      </c>
    </row>
    <row r="33">
      <c r="A33" s="4">
        <v>52.0</v>
      </c>
      <c r="B33" s="4" t="s">
        <v>259</v>
      </c>
      <c r="C33" s="4" t="s">
        <v>11</v>
      </c>
      <c r="D33" s="4">
        <v>24.43</v>
      </c>
      <c r="E33" s="4" t="s">
        <v>4</v>
      </c>
      <c r="F33" s="4">
        <v>19.63</v>
      </c>
      <c r="G33" s="4" t="s">
        <v>94</v>
      </c>
      <c r="H33" s="4">
        <v>25.18</v>
      </c>
      <c r="I33" s="4" t="s">
        <v>94</v>
      </c>
      <c r="J33" s="4">
        <v>25.01</v>
      </c>
      <c r="K33" s="4" t="s">
        <v>11</v>
      </c>
      <c r="L33" s="4">
        <v>25.45</v>
      </c>
      <c r="O33" s="4" t="s">
        <v>11</v>
      </c>
      <c r="P33" s="4">
        <v>101.52</v>
      </c>
      <c r="Q33" s="4" t="s">
        <v>4</v>
      </c>
      <c r="R33" s="4">
        <v>11.63</v>
      </c>
      <c r="S33" s="4" t="s">
        <v>4</v>
      </c>
      <c r="T33" s="4">
        <v>14.31</v>
      </c>
      <c r="U33" s="4" t="s">
        <v>4</v>
      </c>
      <c r="V33" s="4">
        <v>14.0</v>
      </c>
      <c r="W33" s="4" t="s">
        <v>4</v>
      </c>
      <c r="X33" s="4">
        <v>13.45</v>
      </c>
      <c r="Y33" s="4" t="s">
        <v>4</v>
      </c>
      <c r="Z33" s="4">
        <v>18.49</v>
      </c>
    </row>
    <row r="34">
      <c r="A34" s="4">
        <v>58.0</v>
      </c>
      <c r="B34" s="4" t="s">
        <v>259</v>
      </c>
      <c r="C34" s="4" t="s">
        <v>4</v>
      </c>
      <c r="D34" s="4">
        <v>10.41</v>
      </c>
      <c r="E34" s="4" t="s">
        <v>11</v>
      </c>
      <c r="F34" s="4">
        <v>22.26</v>
      </c>
      <c r="G34" s="4" t="s">
        <v>95</v>
      </c>
      <c r="H34" s="4">
        <v>46.57</v>
      </c>
      <c r="I34" s="4" t="s">
        <v>95</v>
      </c>
      <c r="J34" s="4">
        <v>24.12</v>
      </c>
      <c r="K34" s="4" t="s">
        <v>95</v>
      </c>
      <c r="L34" s="4">
        <v>136.89</v>
      </c>
      <c r="O34" s="4" t="s">
        <v>11</v>
      </c>
      <c r="P34" s="4">
        <v>27.43</v>
      </c>
      <c r="Q34" s="4" t="s">
        <v>4</v>
      </c>
      <c r="R34" s="4">
        <v>8.39</v>
      </c>
      <c r="S34" s="4" t="s">
        <v>11</v>
      </c>
      <c r="T34" s="4">
        <v>12.76</v>
      </c>
      <c r="U34" s="4" t="s">
        <v>4</v>
      </c>
      <c r="V34" s="4">
        <v>5.37</v>
      </c>
      <c r="W34" s="4" t="s">
        <v>11</v>
      </c>
      <c r="X34" s="4">
        <v>34.78</v>
      </c>
      <c r="Y34" s="4" t="s">
        <v>11</v>
      </c>
      <c r="Z34" s="4">
        <v>88.16</v>
      </c>
    </row>
    <row r="35">
      <c r="A35" s="4">
        <v>24.0</v>
      </c>
      <c r="B35" s="4" t="s">
        <v>260</v>
      </c>
      <c r="C35" s="4" t="s">
        <v>4</v>
      </c>
      <c r="D35" s="4">
        <v>35.28</v>
      </c>
      <c r="E35" s="4" t="s">
        <v>11</v>
      </c>
      <c r="F35" s="4">
        <v>13.34</v>
      </c>
      <c r="G35" s="4" t="s">
        <v>11</v>
      </c>
      <c r="H35" s="4">
        <v>24.26</v>
      </c>
      <c r="I35" s="4" t="s">
        <v>11</v>
      </c>
      <c r="J35" s="4">
        <v>77.05</v>
      </c>
      <c r="K35" s="4" t="s">
        <v>4</v>
      </c>
      <c r="L35" s="4">
        <v>21.87</v>
      </c>
      <c r="O35" s="4" t="s">
        <v>4</v>
      </c>
      <c r="P35" s="4">
        <v>13.95</v>
      </c>
      <c r="Q35" s="4" t="s">
        <v>4</v>
      </c>
      <c r="R35" s="4">
        <v>22.34</v>
      </c>
      <c r="S35" s="4" t="s">
        <v>4</v>
      </c>
      <c r="T35" s="4">
        <v>13.8</v>
      </c>
      <c r="U35" s="4" t="s">
        <v>95</v>
      </c>
      <c r="V35" s="4">
        <v>18.25</v>
      </c>
      <c r="W35" s="4" t="s">
        <v>94</v>
      </c>
      <c r="X35" s="4">
        <v>11.38</v>
      </c>
      <c r="Y35" s="4" t="s">
        <v>4</v>
      </c>
      <c r="Z35" s="4">
        <v>14.65</v>
      </c>
    </row>
    <row r="36">
      <c r="A36" s="4">
        <v>56.0</v>
      </c>
      <c r="B36" s="4" t="s">
        <v>261</v>
      </c>
      <c r="C36" s="4" t="s">
        <v>4</v>
      </c>
      <c r="D36" s="4">
        <v>20.9</v>
      </c>
      <c r="E36" s="4" t="s">
        <v>11</v>
      </c>
      <c r="F36" s="4">
        <v>28.23</v>
      </c>
      <c r="G36" s="4" t="s">
        <v>4</v>
      </c>
      <c r="H36" s="4">
        <v>17.17</v>
      </c>
      <c r="I36" s="4" t="s">
        <v>11</v>
      </c>
      <c r="J36" s="4">
        <v>21.16</v>
      </c>
      <c r="K36" s="4" t="s">
        <v>4</v>
      </c>
      <c r="L36" s="4">
        <v>13.35</v>
      </c>
      <c r="O36" s="4" t="s">
        <v>11</v>
      </c>
      <c r="P36" s="4">
        <v>30.24</v>
      </c>
      <c r="Q36" s="4" t="s">
        <v>4</v>
      </c>
      <c r="R36" s="4">
        <v>6.89</v>
      </c>
      <c r="S36" s="4" t="s">
        <v>4</v>
      </c>
      <c r="T36" s="4">
        <v>5.92</v>
      </c>
      <c r="U36" s="4" t="s">
        <v>11</v>
      </c>
      <c r="V36" s="4">
        <v>32.54</v>
      </c>
      <c r="W36" s="4" t="s">
        <v>4</v>
      </c>
      <c r="X36" s="4">
        <v>5.32</v>
      </c>
      <c r="Y36" s="4" t="s">
        <v>4</v>
      </c>
      <c r="Z36" s="4">
        <v>7.32</v>
      </c>
    </row>
    <row r="37">
      <c r="A37" s="4">
        <v>28.0</v>
      </c>
      <c r="B37" s="4" t="s">
        <v>262</v>
      </c>
      <c r="C37" s="4" t="s">
        <v>11</v>
      </c>
      <c r="D37" s="4">
        <v>66.84</v>
      </c>
      <c r="E37" s="4" t="s">
        <v>4</v>
      </c>
      <c r="F37" s="4">
        <v>6.81</v>
      </c>
      <c r="G37" s="4" t="s">
        <v>4</v>
      </c>
      <c r="H37" s="4">
        <v>42.54</v>
      </c>
      <c r="I37" s="4" t="s">
        <v>95</v>
      </c>
      <c r="J37" s="4">
        <v>18.84</v>
      </c>
      <c r="K37" s="4" t="s">
        <v>94</v>
      </c>
      <c r="L37" s="4">
        <v>217.53</v>
      </c>
      <c r="O37" s="4" t="s">
        <v>4</v>
      </c>
      <c r="P37" s="4">
        <v>11.87</v>
      </c>
      <c r="Q37" s="4" t="s">
        <v>4</v>
      </c>
      <c r="R37" s="4">
        <v>8.85</v>
      </c>
      <c r="S37" s="4" t="s">
        <v>11</v>
      </c>
      <c r="T37" s="4">
        <v>23.43</v>
      </c>
      <c r="U37" s="4" t="s">
        <v>129</v>
      </c>
      <c r="W37" s="4" t="s">
        <v>95</v>
      </c>
      <c r="X37" s="4">
        <v>173.98</v>
      </c>
      <c r="Y37" s="4" t="s">
        <v>4</v>
      </c>
      <c r="Z37" s="4">
        <v>33.07</v>
      </c>
    </row>
    <row r="38">
      <c r="A38" s="4">
        <v>25.0</v>
      </c>
      <c r="B38" s="4" t="s">
        <v>263</v>
      </c>
      <c r="C38" s="4" t="s">
        <v>94</v>
      </c>
      <c r="D38" s="4">
        <v>11.02</v>
      </c>
      <c r="E38" s="4" t="s">
        <v>95</v>
      </c>
      <c r="F38" s="4">
        <v>74.01</v>
      </c>
      <c r="G38" s="4" t="s">
        <v>11</v>
      </c>
      <c r="H38" s="4">
        <v>54.7</v>
      </c>
      <c r="I38" s="4" t="s">
        <v>11</v>
      </c>
      <c r="J38" s="4">
        <v>76.16</v>
      </c>
      <c r="K38" s="4" t="s">
        <v>4</v>
      </c>
      <c r="L38" s="4">
        <v>24.31</v>
      </c>
      <c r="O38" s="4" t="s">
        <v>11</v>
      </c>
      <c r="P38" s="4">
        <v>56.3</v>
      </c>
      <c r="Q38" s="4" t="s">
        <v>94</v>
      </c>
      <c r="R38" s="4">
        <v>46.82</v>
      </c>
      <c r="S38" s="4" t="s">
        <v>4</v>
      </c>
      <c r="T38" s="4">
        <v>11.46</v>
      </c>
      <c r="U38" s="4" t="s">
        <v>94</v>
      </c>
      <c r="V38" s="4">
        <v>57.95</v>
      </c>
      <c r="W38" s="4" t="s">
        <v>94</v>
      </c>
      <c r="X38" s="4">
        <v>19.17</v>
      </c>
      <c r="Y38" s="4" t="s">
        <v>11</v>
      </c>
      <c r="Z38" s="4">
        <v>127.11</v>
      </c>
    </row>
    <row r="39">
      <c r="A39" s="4">
        <v>49.0</v>
      </c>
      <c r="B39" s="4" t="s">
        <v>264</v>
      </c>
      <c r="C39" s="4" t="s">
        <v>4</v>
      </c>
      <c r="D39" s="4">
        <v>9.29</v>
      </c>
      <c r="E39" s="4" t="s">
        <v>94</v>
      </c>
      <c r="F39" s="4">
        <v>14.69</v>
      </c>
      <c r="G39" s="4" t="s">
        <v>94</v>
      </c>
      <c r="H39" s="4">
        <v>71.4</v>
      </c>
      <c r="I39" s="4" t="s">
        <v>94</v>
      </c>
      <c r="J39" s="4">
        <v>47.44</v>
      </c>
      <c r="K39" s="4" t="s">
        <v>94</v>
      </c>
      <c r="L39" s="4">
        <v>16.68</v>
      </c>
      <c r="O39" s="4" t="s">
        <v>95</v>
      </c>
      <c r="P39" s="4">
        <v>55.08</v>
      </c>
      <c r="Q39" s="4" t="s">
        <v>4</v>
      </c>
      <c r="R39" s="4">
        <v>8.08</v>
      </c>
      <c r="S39" s="4" t="s">
        <v>4</v>
      </c>
      <c r="T39" s="4">
        <v>7.13</v>
      </c>
      <c r="U39" s="4" t="s">
        <v>95</v>
      </c>
      <c r="V39" s="4">
        <v>50.88</v>
      </c>
      <c r="W39" s="4" t="s">
        <v>94</v>
      </c>
      <c r="X39" s="4">
        <v>10.99</v>
      </c>
      <c r="Y39" s="4" t="s">
        <v>95</v>
      </c>
      <c r="Z39" s="4">
        <v>38.37</v>
      </c>
    </row>
    <row r="40">
      <c r="A40" s="4">
        <v>32.0</v>
      </c>
      <c r="B40" s="4" t="s">
        <v>265</v>
      </c>
      <c r="C40" s="4" t="s">
        <v>4</v>
      </c>
      <c r="D40" s="4">
        <v>10.94</v>
      </c>
      <c r="E40" s="4" t="s">
        <v>4</v>
      </c>
      <c r="F40" s="4">
        <v>12.96</v>
      </c>
      <c r="G40" s="4" t="s">
        <v>11</v>
      </c>
      <c r="H40" s="4">
        <v>60.49</v>
      </c>
      <c r="I40" s="4" t="s">
        <v>11</v>
      </c>
      <c r="J40" s="4">
        <v>89.68</v>
      </c>
      <c r="K40" s="4" t="s">
        <v>4</v>
      </c>
      <c r="L40" s="4">
        <v>10.78</v>
      </c>
      <c r="O40" s="4" t="s">
        <v>94</v>
      </c>
      <c r="P40" s="4">
        <v>37.86</v>
      </c>
      <c r="Q40" s="4" t="s">
        <v>11</v>
      </c>
      <c r="R40" s="4">
        <v>75.0</v>
      </c>
      <c r="S40" s="4" t="s">
        <v>4</v>
      </c>
      <c r="T40" s="4">
        <v>14.02</v>
      </c>
      <c r="U40" s="4" t="s">
        <v>94</v>
      </c>
      <c r="V40" s="4">
        <v>19.59</v>
      </c>
      <c r="W40" s="4" t="s">
        <v>94</v>
      </c>
      <c r="X40" s="4">
        <v>32.83</v>
      </c>
      <c r="Y40" s="4" t="s">
        <v>11</v>
      </c>
      <c r="Z40" s="4">
        <v>20.46</v>
      </c>
    </row>
    <row r="41">
      <c r="A41" s="4">
        <v>29.0</v>
      </c>
      <c r="B41" s="4" t="s">
        <v>266</v>
      </c>
      <c r="C41" s="4" t="s">
        <v>4</v>
      </c>
      <c r="D41" s="4">
        <v>11.31</v>
      </c>
      <c r="E41" s="4" t="s">
        <v>4</v>
      </c>
      <c r="F41" s="4">
        <v>8.15</v>
      </c>
      <c r="G41" s="4" t="s">
        <v>11</v>
      </c>
      <c r="H41" s="4">
        <v>21.19</v>
      </c>
      <c r="I41" s="4" t="s">
        <v>11</v>
      </c>
      <c r="J41" s="4">
        <v>61.89</v>
      </c>
      <c r="K41" s="4" t="s">
        <v>11</v>
      </c>
      <c r="L41" s="4">
        <v>43.45</v>
      </c>
      <c r="O41" s="4" t="s">
        <v>4</v>
      </c>
      <c r="P41" s="4">
        <v>23.45</v>
      </c>
      <c r="Q41" s="4" t="s">
        <v>4</v>
      </c>
      <c r="R41" s="4">
        <v>17.23</v>
      </c>
      <c r="S41" s="4" t="s">
        <v>95</v>
      </c>
      <c r="T41" s="4">
        <v>43.88</v>
      </c>
      <c r="U41" s="4" t="s">
        <v>4</v>
      </c>
      <c r="V41" s="4">
        <v>12.66</v>
      </c>
      <c r="W41" s="4" t="s">
        <v>95</v>
      </c>
      <c r="X41" s="4">
        <v>122.75</v>
      </c>
      <c r="Y41" s="4" t="s">
        <v>95</v>
      </c>
      <c r="Z41" s="4">
        <v>87.63</v>
      </c>
    </row>
    <row r="42">
      <c r="A42" s="4">
        <v>43.0</v>
      </c>
      <c r="B42" s="4" t="s">
        <v>267</v>
      </c>
      <c r="C42" s="4" t="s">
        <v>4</v>
      </c>
      <c r="D42" s="4">
        <v>8.32</v>
      </c>
      <c r="E42" s="4" t="s">
        <v>4</v>
      </c>
      <c r="F42" s="4">
        <v>12.32</v>
      </c>
      <c r="G42" s="4" t="s">
        <v>4</v>
      </c>
      <c r="H42" s="4">
        <v>17.47</v>
      </c>
      <c r="I42" s="4" t="s">
        <v>11</v>
      </c>
      <c r="J42" s="4">
        <v>23.94</v>
      </c>
      <c r="K42" s="4" t="s">
        <v>11</v>
      </c>
      <c r="L42" s="4">
        <v>21.59</v>
      </c>
      <c r="O42" s="4" t="s">
        <v>11</v>
      </c>
      <c r="P42" s="4">
        <v>16.14</v>
      </c>
      <c r="Q42" s="4" t="s">
        <v>4</v>
      </c>
      <c r="R42" s="4">
        <v>8.95</v>
      </c>
      <c r="S42" s="4" t="s">
        <v>4</v>
      </c>
      <c r="T42" s="4">
        <v>5.54</v>
      </c>
      <c r="U42" s="4" t="s">
        <v>4</v>
      </c>
      <c r="V42" s="4">
        <v>5.94</v>
      </c>
      <c r="W42" s="4" t="s">
        <v>11</v>
      </c>
      <c r="X42" s="4">
        <v>48.1</v>
      </c>
      <c r="Y42" s="4" t="s">
        <v>4</v>
      </c>
      <c r="Z42" s="4">
        <v>6.33</v>
      </c>
    </row>
    <row r="43">
      <c r="A43" s="4">
        <v>53.0</v>
      </c>
      <c r="B43" s="4" t="s">
        <v>268</v>
      </c>
      <c r="C43" s="4" t="s">
        <v>4</v>
      </c>
      <c r="D43" s="4">
        <v>9.03</v>
      </c>
      <c r="E43" s="4" t="s">
        <v>4</v>
      </c>
      <c r="F43" s="4">
        <v>11.02</v>
      </c>
      <c r="G43" s="4" t="s">
        <v>4</v>
      </c>
      <c r="H43" s="4">
        <v>26.46</v>
      </c>
      <c r="I43" s="4" t="s">
        <v>4</v>
      </c>
      <c r="J43" s="4">
        <v>22.6</v>
      </c>
      <c r="K43" s="4" t="s">
        <v>4</v>
      </c>
      <c r="L43" s="4">
        <v>20.51</v>
      </c>
      <c r="O43" s="4" t="s">
        <v>4</v>
      </c>
      <c r="P43" s="4">
        <v>16.95</v>
      </c>
      <c r="Q43" s="4" t="s">
        <v>4</v>
      </c>
      <c r="R43" s="4">
        <v>13.54</v>
      </c>
      <c r="S43" s="4" t="s">
        <v>95</v>
      </c>
      <c r="T43" s="4">
        <v>25.63</v>
      </c>
      <c r="U43" s="4" t="s">
        <v>95</v>
      </c>
      <c r="V43" s="4">
        <v>42.25</v>
      </c>
      <c r="W43" s="4" t="s">
        <v>4</v>
      </c>
      <c r="X43" s="4">
        <v>22.39</v>
      </c>
      <c r="Y43" s="4" t="s">
        <v>4</v>
      </c>
      <c r="Z43" s="4">
        <v>11.91</v>
      </c>
    </row>
    <row r="44">
      <c r="A44" s="4">
        <v>54.0</v>
      </c>
      <c r="B44" s="4" t="s">
        <v>269</v>
      </c>
      <c r="C44" s="4" t="s">
        <v>4</v>
      </c>
      <c r="D44" s="4">
        <v>10.6</v>
      </c>
      <c r="E44" s="4" t="s">
        <v>4</v>
      </c>
      <c r="F44" s="4">
        <v>15.63</v>
      </c>
      <c r="G44" s="4" t="s">
        <v>11</v>
      </c>
      <c r="H44" s="4">
        <v>46.13</v>
      </c>
      <c r="I44" s="4" t="s">
        <v>94</v>
      </c>
      <c r="J44" s="4">
        <v>13.67</v>
      </c>
      <c r="K44" s="4" t="s">
        <v>4</v>
      </c>
      <c r="L44" s="4">
        <v>12.73</v>
      </c>
      <c r="O44" s="4" t="s">
        <v>4</v>
      </c>
      <c r="P44" s="4">
        <v>33.22</v>
      </c>
      <c r="Q44" s="4" t="s">
        <v>4</v>
      </c>
      <c r="R44" s="4">
        <v>17.43</v>
      </c>
      <c r="S44" s="4" t="s">
        <v>4</v>
      </c>
      <c r="T44" s="4">
        <v>13.2</v>
      </c>
      <c r="U44" s="4" t="s">
        <v>4</v>
      </c>
      <c r="V44" s="4">
        <v>9.9</v>
      </c>
      <c r="W44" s="4" t="s">
        <v>95</v>
      </c>
      <c r="X44" s="4">
        <v>98.98</v>
      </c>
      <c r="Y44" s="4" t="s">
        <v>4</v>
      </c>
      <c r="Z44" s="4">
        <v>16.83</v>
      </c>
    </row>
    <row r="45">
      <c r="A45" s="4">
        <v>55.0</v>
      </c>
      <c r="B45" s="4" t="s">
        <v>270</v>
      </c>
      <c r="C45" s="4" t="s">
        <v>4</v>
      </c>
      <c r="D45" s="4">
        <v>7.75</v>
      </c>
      <c r="E45" s="4" t="s">
        <v>94</v>
      </c>
      <c r="F45" s="4">
        <v>13.31</v>
      </c>
      <c r="G45" s="4" t="s">
        <v>94</v>
      </c>
      <c r="H45" s="4">
        <v>13.98</v>
      </c>
      <c r="I45" s="4" t="s">
        <v>94</v>
      </c>
      <c r="J45" s="4">
        <v>13.49</v>
      </c>
      <c r="K45" s="4" t="s">
        <v>4</v>
      </c>
      <c r="L45" s="4">
        <v>9.08</v>
      </c>
      <c r="O45" s="4" t="s">
        <v>4</v>
      </c>
      <c r="P45" s="4">
        <v>16.77</v>
      </c>
      <c r="Q45" s="4" t="s">
        <v>4</v>
      </c>
      <c r="R45" s="4">
        <v>5.86</v>
      </c>
      <c r="S45" s="4" t="s">
        <v>4</v>
      </c>
      <c r="T45" s="4">
        <v>8.46</v>
      </c>
      <c r="U45" s="4" t="s">
        <v>4</v>
      </c>
      <c r="V45" s="4">
        <v>5.72</v>
      </c>
      <c r="W45" s="4" t="s">
        <v>4</v>
      </c>
      <c r="X45" s="4">
        <v>7.17</v>
      </c>
      <c r="Y45" s="4" t="s">
        <v>95</v>
      </c>
      <c r="Z45" s="4">
        <v>33.89</v>
      </c>
    </row>
    <row r="46">
      <c r="A46" s="4">
        <v>30.0</v>
      </c>
      <c r="B46" s="4" t="s">
        <v>271</v>
      </c>
      <c r="C46" s="4" t="s">
        <v>11</v>
      </c>
      <c r="D46" s="4">
        <v>49.91</v>
      </c>
      <c r="E46" s="4" t="s">
        <v>95</v>
      </c>
      <c r="F46" s="4">
        <v>45.22</v>
      </c>
      <c r="G46" s="4" t="s">
        <v>4</v>
      </c>
      <c r="H46" s="4">
        <v>21.44</v>
      </c>
      <c r="I46" s="4" t="s">
        <v>129</v>
      </c>
      <c r="K46" s="4" t="s">
        <v>95</v>
      </c>
      <c r="L46" s="4">
        <v>32.59</v>
      </c>
      <c r="O46" s="4" t="s">
        <v>11</v>
      </c>
      <c r="P46" s="4">
        <v>113.43</v>
      </c>
      <c r="Q46" s="4" t="s">
        <v>95</v>
      </c>
      <c r="R46" s="4">
        <v>119.08</v>
      </c>
      <c r="S46" s="4" t="s">
        <v>11</v>
      </c>
      <c r="T46" s="4">
        <v>36.43</v>
      </c>
      <c r="U46" s="4" t="s">
        <v>95</v>
      </c>
      <c r="V46" s="4">
        <v>45.95</v>
      </c>
      <c r="W46" s="4" t="s">
        <v>11</v>
      </c>
      <c r="X46" s="4">
        <v>240.35</v>
      </c>
      <c r="Y46" s="4" t="s">
        <v>95</v>
      </c>
      <c r="Z46" s="4">
        <v>78.54</v>
      </c>
    </row>
    <row r="47">
      <c r="A47" s="4">
        <v>41.0</v>
      </c>
      <c r="B47" s="4" t="s">
        <v>272</v>
      </c>
      <c r="C47" s="4" t="s">
        <v>11</v>
      </c>
      <c r="D47" s="4">
        <v>40.93</v>
      </c>
      <c r="E47" s="4" t="s">
        <v>4</v>
      </c>
      <c r="F47" s="4">
        <v>16.82</v>
      </c>
      <c r="G47" s="4" t="s">
        <v>95</v>
      </c>
      <c r="H47" s="4">
        <v>46.29</v>
      </c>
      <c r="I47" s="4" t="s">
        <v>95</v>
      </c>
      <c r="J47" s="4">
        <v>52.48</v>
      </c>
      <c r="K47" s="4" t="s">
        <v>94</v>
      </c>
      <c r="L47" s="4">
        <v>38.2</v>
      </c>
      <c r="O47" s="4" t="s">
        <v>11</v>
      </c>
      <c r="P47" s="4">
        <v>31.55</v>
      </c>
      <c r="Q47" s="4" t="s">
        <v>4</v>
      </c>
      <c r="R47" s="4">
        <v>19.98</v>
      </c>
      <c r="S47" s="4" t="s">
        <v>11</v>
      </c>
      <c r="T47" s="4">
        <v>25.63</v>
      </c>
      <c r="U47" s="4" t="s">
        <v>11</v>
      </c>
      <c r="V47" s="4">
        <v>24.61</v>
      </c>
      <c r="W47" s="4" t="s">
        <v>95</v>
      </c>
      <c r="X47" s="4">
        <v>60.39</v>
      </c>
      <c r="Y47" s="4" t="s">
        <v>95</v>
      </c>
      <c r="Z47" s="4">
        <v>101.93</v>
      </c>
    </row>
    <row r="48">
      <c r="A48" s="42" t="s">
        <v>148</v>
      </c>
      <c r="B48" s="43" t="s">
        <v>149</v>
      </c>
      <c r="C48" s="44" t="s">
        <v>150</v>
      </c>
      <c r="D48" s="45" t="s">
        <v>151</v>
      </c>
      <c r="E48" s="44" t="s">
        <v>150</v>
      </c>
      <c r="F48" s="45" t="s">
        <v>151</v>
      </c>
      <c r="G48" s="44" t="s">
        <v>150</v>
      </c>
      <c r="H48" s="45" t="s">
        <v>151</v>
      </c>
      <c r="I48" s="44" t="s">
        <v>150</v>
      </c>
      <c r="J48" s="45" t="s">
        <v>151</v>
      </c>
      <c r="K48" s="44" t="s">
        <v>150</v>
      </c>
      <c r="L48" s="45" t="s">
        <v>151</v>
      </c>
      <c r="M48" s="44"/>
      <c r="N48" s="45"/>
      <c r="O48" s="44" t="s">
        <v>150</v>
      </c>
      <c r="P48" s="45" t="s">
        <v>151</v>
      </c>
      <c r="Q48" s="44" t="s">
        <v>150</v>
      </c>
      <c r="R48" s="45" t="s">
        <v>151</v>
      </c>
      <c r="S48" s="44" t="s">
        <v>150</v>
      </c>
      <c r="T48" s="45" t="s">
        <v>151</v>
      </c>
      <c r="U48" s="44" t="s">
        <v>150</v>
      </c>
      <c r="V48" s="45" t="s">
        <v>151</v>
      </c>
      <c r="W48" s="44" t="s">
        <v>150</v>
      </c>
      <c r="X48" s="45" t="s">
        <v>151</v>
      </c>
      <c r="Y48" s="44" t="s">
        <v>150</v>
      </c>
      <c r="Z48" s="45" t="s">
        <v>151</v>
      </c>
    </row>
    <row r="49">
      <c r="A49" s="44" t="s">
        <v>152</v>
      </c>
      <c r="C49" s="46" t="s">
        <v>153</v>
      </c>
      <c r="D49" s="47"/>
      <c r="E49" s="46" t="s">
        <v>154</v>
      </c>
      <c r="F49" s="47"/>
      <c r="G49" s="46" t="s">
        <v>155</v>
      </c>
      <c r="H49" s="47"/>
      <c r="I49" s="46" t="s">
        <v>156</v>
      </c>
      <c r="J49" s="47"/>
      <c r="K49" s="46" t="s">
        <v>157</v>
      </c>
      <c r="L49" s="47"/>
      <c r="M49" s="48"/>
      <c r="N49" s="49"/>
      <c r="O49" s="46" t="s">
        <v>158</v>
      </c>
      <c r="P49" s="47"/>
      <c r="Q49" s="46" t="s">
        <v>159</v>
      </c>
      <c r="R49" s="47"/>
      <c r="S49" s="46" t="s">
        <v>160</v>
      </c>
      <c r="T49" s="47"/>
      <c r="U49" s="46" t="s">
        <v>161</v>
      </c>
      <c r="V49" s="47"/>
      <c r="W49" s="46" t="s">
        <v>162</v>
      </c>
      <c r="X49" s="47"/>
      <c r="Y49" s="46" t="s">
        <v>163</v>
      </c>
      <c r="Z49" s="47"/>
    </row>
    <row r="50">
      <c r="A50" s="50" t="s">
        <v>273</v>
      </c>
      <c r="B50" s="50" t="s">
        <v>4</v>
      </c>
      <c r="C50" s="55">
        <f t="shared" ref="C50:C53" si="1">COUNTIF(C$2:C$9, $B50)</f>
        <v>5</v>
      </c>
      <c r="D50" s="56"/>
      <c r="E50" s="55">
        <f t="shared" ref="E50:E53" si="2">COUNTIF(E$2:E$9, $B50)</f>
        <v>6</v>
      </c>
      <c r="F50" s="62"/>
      <c r="G50" s="55">
        <f t="shared" ref="G50:G53" si="3">COUNTIF(G$2:G$9, $B50)</f>
        <v>5</v>
      </c>
      <c r="H50" s="62"/>
      <c r="I50" s="55">
        <f t="shared" ref="I50:I53" si="4">COUNTIF(I$2:I$9, $B50)</f>
        <v>1</v>
      </c>
      <c r="J50" s="62"/>
      <c r="K50" s="55">
        <f t="shared" ref="K50:K53" si="5">COUNTIF(K$2:K$9, $B50)</f>
        <v>4</v>
      </c>
      <c r="L50" s="62"/>
      <c r="M50" s="55"/>
      <c r="N50" s="62"/>
      <c r="O50" s="55">
        <f t="shared" ref="O50:O53" si="6">COUNTIF(O$2:O$9, $B50)</f>
        <v>5</v>
      </c>
      <c r="P50" s="62"/>
      <c r="Q50" s="55">
        <f t="shared" ref="Q50:Q53" si="7">COUNTIF(Q$2:Q$9, $B50)</f>
        <v>3</v>
      </c>
      <c r="R50" s="62"/>
      <c r="S50" s="55">
        <f t="shared" ref="S50:S53" si="8">COUNTIF(S$2:S$9, $B50)</f>
        <v>7</v>
      </c>
      <c r="T50" s="62"/>
      <c r="U50" s="55">
        <f t="shared" ref="U50:U53" si="9">COUNTIF(U$2:U$9, $B50)</f>
        <v>4</v>
      </c>
      <c r="V50" s="62"/>
      <c r="W50" s="55">
        <f t="shared" ref="W50:W53" si="10">COUNTIF(W$2:W$9, $B50)</f>
        <v>1</v>
      </c>
      <c r="X50" s="62"/>
      <c r="Y50" s="55">
        <f t="shared" ref="Y50:Y53" si="11">COUNTIF(Y$2:Y$9, $B50)</f>
        <v>2</v>
      </c>
      <c r="Z50" s="42"/>
    </row>
    <row r="51">
      <c r="A51" s="51"/>
      <c r="B51" s="50" t="s">
        <v>11</v>
      </c>
      <c r="C51" s="55">
        <f t="shared" si="1"/>
        <v>3</v>
      </c>
      <c r="D51" s="56"/>
      <c r="E51" s="55">
        <f t="shared" si="2"/>
        <v>0</v>
      </c>
      <c r="F51" s="62"/>
      <c r="G51" s="55">
        <f t="shared" si="3"/>
        <v>1</v>
      </c>
      <c r="H51" s="62"/>
      <c r="I51" s="55">
        <f t="shared" si="4"/>
        <v>2</v>
      </c>
      <c r="J51" s="62"/>
      <c r="K51" s="55">
        <f t="shared" si="5"/>
        <v>2</v>
      </c>
      <c r="L51" s="62"/>
      <c r="M51" s="55"/>
      <c r="N51" s="62"/>
      <c r="O51" s="55">
        <f t="shared" si="6"/>
        <v>1</v>
      </c>
      <c r="P51" s="62"/>
      <c r="Q51" s="55">
        <f t="shared" si="7"/>
        <v>3</v>
      </c>
      <c r="R51" s="62"/>
      <c r="S51" s="55">
        <f t="shared" si="8"/>
        <v>0</v>
      </c>
      <c r="T51" s="62"/>
      <c r="U51" s="55">
        <f t="shared" si="9"/>
        <v>2</v>
      </c>
      <c r="V51" s="62"/>
      <c r="W51" s="55">
        <f t="shared" si="10"/>
        <v>3</v>
      </c>
      <c r="X51" s="62"/>
      <c r="Y51" s="55">
        <f t="shared" si="11"/>
        <v>2</v>
      </c>
      <c r="Z51" s="42"/>
    </row>
    <row r="52">
      <c r="A52" s="51"/>
      <c r="B52" s="50" t="s">
        <v>94</v>
      </c>
      <c r="C52" s="55">
        <f t="shared" si="1"/>
        <v>0</v>
      </c>
      <c r="D52" s="56"/>
      <c r="E52" s="55">
        <f t="shared" si="2"/>
        <v>0</v>
      </c>
      <c r="F52" s="62"/>
      <c r="G52" s="55">
        <f t="shared" si="3"/>
        <v>2</v>
      </c>
      <c r="H52" s="62"/>
      <c r="I52" s="55">
        <f t="shared" si="4"/>
        <v>4</v>
      </c>
      <c r="J52" s="62"/>
      <c r="K52" s="55">
        <f t="shared" si="5"/>
        <v>2</v>
      </c>
      <c r="L52" s="62"/>
      <c r="M52" s="55"/>
      <c r="N52" s="62"/>
      <c r="O52" s="55">
        <f t="shared" si="6"/>
        <v>0</v>
      </c>
      <c r="P52" s="62"/>
      <c r="Q52" s="55">
        <f t="shared" si="7"/>
        <v>0</v>
      </c>
      <c r="R52" s="62"/>
      <c r="S52" s="55">
        <f t="shared" si="8"/>
        <v>0</v>
      </c>
      <c r="T52" s="62"/>
      <c r="U52" s="55">
        <f t="shared" si="9"/>
        <v>0</v>
      </c>
      <c r="V52" s="62"/>
      <c r="W52" s="55">
        <f t="shared" si="10"/>
        <v>4</v>
      </c>
      <c r="X52" s="62"/>
      <c r="Y52" s="55">
        <f t="shared" si="11"/>
        <v>1</v>
      </c>
      <c r="Z52" s="42"/>
    </row>
    <row r="53">
      <c r="A53" s="51"/>
      <c r="B53" s="50" t="s">
        <v>95</v>
      </c>
      <c r="C53" s="55">
        <f t="shared" si="1"/>
        <v>0</v>
      </c>
      <c r="D53" s="56"/>
      <c r="E53" s="55">
        <f t="shared" si="2"/>
        <v>1</v>
      </c>
      <c r="F53" s="62"/>
      <c r="G53" s="55">
        <f t="shared" si="3"/>
        <v>0</v>
      </c>
      <c r="H53" s="62"/>
      <c r="I53" s="55">
        <f t="shared" si="4"/>
        <v>1</v>
      </c>
      <c r="J53" s="62"/>
      <c r="K53" s="55">
        <f t="shared" si="5"/>
        <v>0</v>
      </c>
      <c r="L53" s="62"/>
      <c r="M53" s="55"/>
      <c r="N53" s="62"/>
      <c r="O53" s="55">
        <f t="shared" si="6"/>
        <v>2</v>
      </c>
      <c r="P53" s="62"/>
      <c r="Q53" s="55">
        <f t="shared" si="7"/>
        <v>1</v>
      </c>
      <c r="R53" s="62"/>
      <c r="S53" s="55">
        <f t="shared" si="8"/>
        <v>1</v>
      </c>
      <c r="T53" s="62"/>
      <c r="U53" s="55">
        <f t="shared" si="9"/>
        <v>1</v>
      </c>
      <c r="V53" s="62"/>
      <c r="W53" s="55">
        <f t="shared" si="10"/>
        <v>0</v>
      </c>
      <c r="X53" s="62"/>
      <c r="Y53" s="55">
        <f t="shared" si="11"/>
        <v>3</v>
      </c>
      <c r="Z53" s="42"/>
    </row>
    <row r="54">
      <c r="A54" s="42"/>
      <c r="B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>
      <c r="A55" s="52" t="s">
        <v>274</v>
      </c>
      <c r="B55" s="52" t="s">
        <v>4</v>
      </c>
      <c r="C55" s="57">
        <f t="shared" ref="C55:C58" si="12">COUNTIF(C$10:C$17, $B55)</f>
        <v>5</v>
      </c>
      <c r="D55" s="58"/>
      <c r="E55" s="57">
        <f t="shared" ref="E55:E58" si="13">COUNTIF(E$10:E$17, $B55)</f>
        <v>5</v>
      </c>
      <c r="F55" s="42"/>
      <c r="G55" s="57">
        <f t="shared" ref="G55:G58" si="14">COUNTIF(G$10:G$17, $B55)</f>
        <v>2</v>
      </c>
      <c r="H55" s="42"/>
      <c r="I55" s="57">
        <f t="shared" ref="I55:I58" si="15">COUNTIF(I$10:I$17, $B55)</f>
        <v>2</v>
      </c>
      <c r="J55" s="42"/>
      <c r="K55" s="57">
        <f t="shared" ref="K55:K58" si="16">COUNTIF(K$10:K$17, $B55)</f>
        <v>5</v>
      </c>
      <c r="L55" s="42"/>
      <c r="M55" s="58"/>
      <c r="N55" s="42"/>
      <c r="O55" s="57">
        <f t="shared" ref="O55:O58" si="17">COUNTIF(O$10:O$17, $B55)</f>
        <v>7</v>
      </c>
      <c r="P55" s="42"/>
      <c r="Q55" s="57">
        <f t="shared" ref="Q55:Q58" si="18">COUNTIF(Q$10:Q$17, $B55)</f>
        <v>4</v>
      </c>
      <c r="R55" s="42"/>
      <c r="S55" s="57">
        <f t="shared" ref="S55:S58" si="19">COUNTIF(S$10:S$17, $B55)</f>
        <v>5</v>
      </c>
      <c r="T55" s="42"/>
      <c r="U55" s="57">
        <f t="shared" ref="U55:U58" si="20">COUNTIF(U$10:U$17, $B55)</f>
        <v>2</v>
      </c>
      <c r="V55" s="42"/>
      <c r="W55" s="57">
        <f t="shared" ref="W55:W58" si="21">COUNTIF(W$10:W$17, $B55)</f>
        <v>2</v>
      </c>
      <c r="X55" s="42"/>
      <c r="Y55" s="57">
        <f t="shared" ref="Y55:Y58" si="22">COUNTIF(Y$10:Y$17, $B55)</f>
        <v>2</v>
      </c>
      <c r="Z55" s="42"/>
    </row>
    <row r="56">
      <c r="A56" s="42"/>
      <c r="B56" s="52" t="s">
        <v>11</v>
      </c>
      <c r="C56" s="57">
        <f t="shared" si="12"/>
        <v>2</v>
      </c>
      <c r="D56" s="58"/>
      <c r="E56" s="57">
        <f t="shared" si="13"/>
        <v>2</v>
      </c>
      <c r="F56" s="42"/>
      <c r="G56" s="57">
        <f t="shared" si="14"/>
        <v>2</v>
      </c>
      <c r="H56" s="42"/>
      <c r="I56" s="57">
        <f t="shared" si="15"/>
        <v>2</v>
      </c>
      <c r="J56" s="42"/>
      <c r="K56" s="57">
        <f t="shared" si="16"/>
        <v>2</v>
      </c>
      <c r="L56" s="42"/>
      <c r="M56" s="58"/>
      <c r="N56" s="42"/>
      <c r="O56" s="57">
        <f t="shared" si="17"/>
        <v>1</v>
      </c>
      <c r="P56" s="42"/>
      <c r="Q56" s="57">
        <f t="shared" si="18"/>
        <v>3</v>
      </c>
      <c r="R56" s="42"/>
      <c r="S56" s="57">
        <f t="shared" si="19"/>
        <v>2</v>
      </c>
      <c r="T56" s="42"/>
      <c r="U56" s="57">
        <f t="shared" si="20"/>
        <v>3</v>
      </c>
      <c r="V56" s="42"/>
      <c r="W56" s="57">
        <f t="shared" si="21"/>
        <v>5</v>
      </c>
      <c r="X56" s="42"/>
      <c r="Y56" s="57">
        <f t="shared" si="22"/>
        <v>4</v>
      </c>
      <c r="Z56" s="42"/>
    </row>
    <row r="57">
      <c r="A57" s="42"/>
      <c r="B57" s="52" t="s">
        <v>94</v>
      </c>
      <c r="C57" s="57">
        <f t="shared" si="12"/>
        <v>1</v>
      </c>
      <c r="D57" s="58"/>
      <c r="E57" s="57">
        <f t="shared" si="13"/>
        <v>1</v>
      </c>
      <c r="F57" s="42"/>
      <c r="G57" s="57">
        <f t="shared" si="14"/>
        <v>1</v>
      </c>
      <c r="H57" s="42"/>
      <c r="I57" s="57">
        <f t="shared" si="15"/>
        <v>3</v>
      </c>
      <c r="J57" s="42"/>
      <c r="K57" s="57">
        <f t="shared" si="16"/>
        <v>1</v>
      </c>
      <c r="L57" s="42"/>
      <c r="M57" s="58"/>
      <c r="N57" s="42"/>
      <c r="O57" s="57">
        <f t="shared" si="17"/>
        <v>0</v>
      </c>
      <c r="P57" s="42"/>
      <c r="Q57" s="57">
        <f t="shared" si="18"/>
        <v>0</v>
      </c>
      <c r="R57" s="42"/>
      <c r="S57" s="57">
        <f t="shared" si="19"/>
        <v>1</v>
      </c>
      <c r="T57" s="42"/>
      <c r="U57" s="57">
        <f t="shared" si="20"/>
        <v>2</v>
      </c>
      <c r="V57" s="42"/>
      <c r="W57" s="57">
        <f t="shared" si="21"/>
        <v>0</v>
      </c>
      <c r="X57" s="42"/>
      <c r="Y57" s="57">
        <f t="shared" si="22"/>
        <v>1</v>
      </c>
      <c r="Z57" s="42"/>
    </row>
    <row r="58">
      <c r="A58" s="42"/>
      <c r="B58" s="52" t="s">
        <v>95</v>
      </c>
      <c r="C58" s="57">
        <f t="shared" si="12"/>
        <v>0</v>
      </c>
      <c r="D58" s="58"/>
      <c r="E58" s="57">
        <f t="shared" si="13"/>
        <v>0</v>
      </c>
      <c r="F58" s="42"/>
      <c r="G58" s="57">
        <f t="shared" si="14"/>
        <v>3</v>
      </c>
      <c r="H58" s="42"/>
      <c r="I58" s="57">
        <f t="shared" si="15"/>
        <v>1</v>
      </c>
      <c r="J58" s="42"/>
      <c r="K58" s="57">
        <f t="shared" si="16"/>
        <v>0</v>
      </c>
      <c r="L58" s="42"/>
      <c r="M58" s="58"/>
      <c r="N58" s="42"/>
      <c r="O58" s="57">
        <f t="shared" si="17"/>
        <v>0</v>
      </c>
      <c r="P58" s="42"/>
      <c r="Q58" s="57">
        <f t="shared" si="18"/>
        <v>1</v>
      </c>
      <c r="R58" s="42"/>
      <c r="S58" s="57">
        <f t="shared" si="19"/>
        <v>0</v>
      </c>
      <c r="T58" s="42"/>
      <c r="U58" s="57">
        <f t="shared" si="20"/>
        <v>1</v>
      </c>
      <c r="V58" s="42"/>
      <c r="W58" s="57">
        <f t="shared" si="21"/>
        <v>1</v>
      </c>
      <c r="X58" s="42"/>
      <c r="Y58" s="57">
        <f t="shared" si="22"/>
        <v>1</v>
      </c>
      <c r="Z58" s="42"/>
    </row>
    <row r="59">
      <c r="A59" s="42"/>
      <c r="B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>
      <c r="A60" s="50" t="s">
        <v>275</v>
      </c>
      <c r="B60" s="50" t="s">
        <v>4</v>
      </c>
      <c r="C60" s="55">
        <f t="shared" ref="C60:C63" si="23">COUNTIF(C$18:C$26, $B60)</f>
        <v>5</v>
      </c>
      <c r="D60" s="56"/>
      <c r="E60" s="55">
        <f t="shared" ref="E60:E63" si="24">COUNTIF(E$18:E$26, $B60)</f>
        <v>5</v>
      </c>
      <c r="F60" s="51"/>
      <c r="G60" s="55">
        <f t="shared" ref="G60:G63" si="25">COUNTIF(G$18:G$26, $B60)</f>
        <v>4</v>
      </c>
      <c r="H60" s="51"/>
      <c r="I60" s="55">
        <f t="shared" ref="I60:I63" si="26">COUNTIF(I$18:I$26, $B60)</f>
        <v>1</v>
      </c>
      <c r="J60" s="51"/>
      <c r="K60" s="55">
        <f t="shared" ref="K60:K63" si="27">COUNTIF(K$18:K$26, $B60)</f>
        <v>3</v>
      </c>
      <c r="L60" s="51"/>
      <c r="M60" s="56"/>
      <c r="N60" s="51"/>
      <c r="O60" s="55">
        <f t="shared" ref="O60:O63" si="28">COUNTIF(O$18:O$26, $B60)</f>
        <v>7</v>
      </c>
      <c r="P60" s="51"/>
      <c r="Q60" s="55">
        <f t="shared" ref="Q60:Q63" si="29">COUNTIF(Q$18:Q$26, $B60)</f>
        <v>8</v>
      </c>
      <c r="R60" s="51"/>
      <c r="S60" s="55">
        <f t="shared" ref="S60:S63" si="30">COUNTIF(S$18:S$26, $B60)</f>
        <v>7</v>
      </c>
      <c r="T60" s="51"/>
      <c r="U60" s="55">
        <f t="shared" ref="U60:U63" si="31">COUNTIF(U$18:U$26, $B60)</f>
        <v>4</v>
      </c>
      <c r="V60" s="51"/>
      <c r="W60" s="55">
        <f t="shared" ref="W60:W63" si="32">COUNTIF(W$18:W$26, $B60)</f>
        <v>2</v>
      </c>
      <c r="X60" s="51"/>
      <c r="Y60" s="55">
        <f t="shared" ref="Y60:Y63" si="33">COUNTIF(Y$18:Y$26, $B60)</f>
        <v>3</v>
      </c>
      <c r="Z60" s="42"/>
    </row>
    <row r="61">
      <c r="A61" s="51"/>
      <c r="B61" s="50" t="s">
        <v>11</v>
      </c>
      <c r="C61" s="55">
        <f t="shared" si="23"/>
        <v>2</v>
      </c>
      <c r="D61" s="56"/>
      <c r="E61" s="55">
        <f t="shared" si="24"/>
        <v>1</v>
      </c>
      <c r="F61" s="51"/>
      <c r="G61" s="55">
        <f t="shared" si="25"/>
        <v>4</v>
      </c>
      <c r="H61" s="51"/>
      <c r="I61" s="55">
        <f t="shared" si="26"/>
        <v>2</v>
      </c>
      <c r="J61" s="51"/>
      <c r="K61" s="55">
        <f t="shared" si="27"/>
        <v>4</v>
      </c>
      <c r="L61" s="51"/>
      <c r="M61" s="56"/>
      <c r="N61" s="51"/>
      <c r="O61" s="55">
        <f t="shared" si="28"/>
        <v>2</v>
      </c>
      <c r="P61" s="51"/>
      <c r="Q61" s="55">
        <f t="shared" si="29"/>
        <v>0</v>
      </c>
      <c r="R61" s="51"/>
      <c r="S61" s="55">
        <f t="shared" si="30"/>
        <v>1</v>
      </c>
      <c r="T61" s="51"/>
      <c r="U61" s="55">
        <f t="shared" si="31"/>
        <v>2</v>
      </c>
      <c r="V61" s="51"/>
      <c r="W61" s="55">
        <f t="shared" si="32"/>
        <v>1</v>
      </c>
      <c r="X61" s="51"/>
      <c r="Y61" s="55">
        <f t="shared" si="33"/>
        <v>3</v>
      </c>
      <c r="Z61" s="42"/>
    </row>
    <row r="62">
      <c r="A62" s="51"/>
      <c r="B62" s="50" t="s">
        <v>94</v>
      </c>
      <c r="C62" s="55">
        <f t="shared" si="23"/>
        <v>1</v>
      </c>
      <c r="D62" s="56"/>
      <c r="E62" s="55">
        <f t="shared" si="24"/>
        <v>3</v>
      </c>
      <c r="F62" s="51"/>
      <c r="G62" s="55">
        <f t="shared" si="25"/>
        <v>0</v>
      </c>
      <c r="H62" s="51"/>
      <c r="I62" s="55">
        <f t="shared" si="26"/>
        <v>4</v>
      </c>
      <c r="J62" s="51"/>
      <c r="K62" s="55">
        <f t="shared" si="27"/>
        <v>2</v>
      </c>
      <c r="L62" s="51"/>
      <c r="M62" s="56"/>
      <c r="N62" s="51"/>
      <c r="O62" s="55">
        <f t="shared" si="28"/>
        <v>0</v>
      </c>
      <c r="P62" s="51"/>
      <c r="Q62" s="55">
        <f t="shared" si="29"/>
        <v>0</v>
      </c>
      <c r="R62" s="51"/>
      <c r="S62" s="55">
        <f t="shared" si="30"/>
        <v>0</v>
      </c>
      <c r="T62" s="51"/>
      <c r="U62" s="55">
        <f t="shared" si="31"/>
        <v>1</v>
      </c>
      <c r="V62" s="51"/>
      <c r="W62" s="55">
        <f t="shared" si="32"/>
        <v>2</v>
      </c>
      <c r="X62" s="51"/>
      <c r="Y62" s="55">
        <f t="shared" si="33"/>
        <v>1</v>
      </c>
      <c r="Z62" s="42"/>
    </row>
    <row r="63">
      <c r="A63" s="51"/>
      <c r="B63" s="50" t="s">
        <v>95</v>
      </c>
      <c r="C63" s="55">
        <f t="shared" si="23"/>
        <v>0</v>
      </c>
      <c r="D63" s="56"/>
      <c r="E63" s="55">
        <f t="shared" si="24"/>
        <v>0</v>
      </c>
      <c r="F63" s="51"/>
      <c r="G63" s="55">
        <f t="shared" si="25"/>
        <v>1</v>
      </c>
      <c r="H63" s="51"/>
      <c r="I63" s="55">
        <f t="shared" si="26"/>
        <v>2</v>
      </c>
      <c r="J63" s="51"/>
      <c r="K63" s="55">
        <f t="shared" si="27"/>
        <v>0</v>
      </c>
      <c r="L63" s="51"/>
      <c r="M63" s="56"/>
      <c r="N63" s="51"/>
      <c r="O63" s="55">
        <f t="shared" si="28"/>
        <v>0</v>
      </c>
      <c r="P63" s="51"/>
      <c r="Q63" s="55">
        <f t="shared" si="29"/>
        <v>1</v>
      </c>
      <c r="R63" s="51"/>
      <c r="S63" s="55">
        <f t="shared" si="30"/>
        <v>1</v>
      </c>
      <c r="T63" s="51"/>
      <c r="U63" s="55">
        <f t="shared" si="31"/>
        <v>2</v>
      </c>
      <c r="V63" s="51"/>
      <c r="W63" s="55">
        <f t="shared" si="32"/>
        <v>4</v>
      </c>
      <c r="X63" s="51"/>
      <c r="Y63" s="55">
        <f t="shared" si="33"/>
        <v>2</v>
      </c>
      <c r="Z63" s="42"/>
    </row>
    <row r="64">
      <c r="A64" s="42"/>
      <c r="B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>
      <c r="A65" s="52" t="s">
        <v>276</v>
      </c>
      <c r="B65" s="52" t="s">
        <v>4</v>
      </c>
      <c r="C65" s="57">
        <f t="shared" ref="C65:C68" si="34">COUNTIF(C$27:C$36, $B65)</f>
        <v>6</v>
      </c>
      <c r="D65" s="58"/>
      <c r="E65" s="57">
        <f t="shared" ref="E65:E68" si="35">COUNTIF(E$27:E$36, $B65)</f>
        <v>7</v>
      </c>
      <c r="F65" s="42"/>
      <c r="G65" s="57">
        <f t="shared" ref="G65:G68" si="36">COUNTIF(G$27:G$36, $B65)</f>
        <v>4</v>
      </c>
      <c r="H65" s="42"/>
      <c r="I65" s="57">
        <f t="shared" ref="I65:I68" si="37">COUNTIF(I$27:I$36, $B65)</f>
        <v>0</v>
      </c>
      <c r="J65" s="42"/>
      <c r="K65" s="57">
        <f t="shared" ref="K65:K68" si="38">COUNTIF(K$27:K$36, $B65)</f>
        <v>3</v>
      </c>
      <c r="L65" s="42"/>
      <c r="M65" s="58"/>
      <c r="N65" s="42"/>
      <c r="O65" s="57">
        <f t="shared" ref="O65:O68" si="39">COUNTIF(O$27:O$36, $B65)</f>
        <v>2</v>
      </c>
      <c r="P65" s="42"/>
      <c r="Q65" s="57">
        <f t="shared" ref="Q65:Q68" si="40">COUNTIF(Q$27:Q$36, $B65)</f>
        <v>8</v>
      </c>
      <c r="R65" s="42"/>
      <c r="S65" s="57">
        <f t="shared" ref="S65:S68" si="41">COUNTIF(S$27:S$36, $B65)</f>
        <v>9</v>
      </c>
      <c r="T65" s="42"/>
      <c r="U65" s="57">
        <f t="shared" ref="U65:U68" si="42">COUNTIF(U$27:U$36, $B65)</f>
        <v>5</v>
      </c>
      <c r="V65" s="42"/>
      <c r="W65" s="57">
        <f t="shared" ref="W65:W68" si="43">COUNTIF(W$27:W$36, $B65)</f>
        <v>3</v>
      </c>
      <c r="X65" s="42"/>
      <c r="Y65" s="57">
        <f t="shared" ref="Y65:Y68" si="44">COUNTIF(Y$27:Y$36, $B65)</f>
        <v>5</v>
      </c>
      <c r="Z65" s="42"/>
    </row>
    <row r="66">
      <c r="A66" s="53" t="s">
        <v>168</v>
      </c>
      <c r="B66" s="52" t="s">
        <v>11</v>
      </c>
      <c r="C66" s="57">
        <f t="shared" si="34"/>
        <v>2</v>
      </c>
      <c r="D66" s="58"/>
      <c r="E66" s="57">
        <f t="shared" si="35"/>
        <v>3</v>
      </c>
      <c r="F66" s="42"/>
      <c r="G66" s="57">
        <f t="shared" si="36"/>
        <v>1</v>
      </c>
      <c r="H66" s="42"/>
      <c r="I66" s="57">
        <f t="shared" si="37"/>
        <v>5</v>
      </c>
      <c r="J66" s="42"/>
      <c r="K66" s="57">
        <f t="shared" si="38"/>
        <v>2</v>
      </c>
      <c r="L66" s="42"/>
      <c r="M66" s="58"/>
      <c r="N66" s="42"/>
      <c r="O66" s="57">
        <f t="shared" si="39"/>
        <v>6</v>
      </c>
      <c r="P66" s="42"/>
      <c r="Q66" s="57">
        <f t="shared" si="40"/>
        <v>2</v>
      </c>
      <c r="R66" s="42"/>
      <c r="S66" s="57">
        <f t="shared" si="41"/>
        <v>1</v>
      </c>
      <c r="T66" s="42"/>
      <c r="U66" s="57">
        <f t="shared" si="42"/>
        <v>3</v>
      </c>
      <c r="V66" s="42"/>
      <c r="W66" s="57">
        <f t="shared" si="43"/>
        <v>1</v>
      </c>
      <c r="X66" s="42"/>
      <c r="Y66" s="57">
        <f t="shared" si="44"/>
        <v>4</v>
      </c>
      <c r="Z66" s="42"/>
    </row>
    <row r="67">
      <c r="A67" s="42"/>
      <c r="B67" s="52" t="s">
        <v>94</v>
      </c>
      <c r="C67" s="57">
        <f t="shared" si="34"/>
        <v>1</v>
      </c>
      <c r="D67" s="58"/>
      <c r="E67" s="57">
        <f t="shared" si="35"/>
        <v>0</v>
      </c>
      <c r="F67" s="42"/>
      <c r="G67" s="57">
        <f t="shared" si="36"/>
        <v>3</v>
      </c>
      <c r="H67" s="42"/>
      <c r="I67" s="57">
        <f t="shared" si="37"/>
        <v>3</v>
      </c>
      <c r="J67" s="42"/>
      <c r="K67" s="57">
        <f t="shared" si="38"/>
        <v>2</v>
      </c>
      <c r="L67" s="42"/>
      <c r="M67" s="58"/>
      <c r="N67" s="42"/>
      <c r="O67" s="57">
        <f t="shared" si="39"/>
        <v>1</v>
      </c>
      <c r="P67" s="42"/>
      <c r="Q67" s="57">
        <f t="shared" si="40"/>
        <v>0</v>
      </c>
      <c r="R67" s="42"/>
      <c r="S67" s="57">
        <f t="shared" si="41"/>
        <v>0</v>
      </c>
      <c r="T67" s="42"/>
      <c r="U67" s="57">
        <f t="shared" si="42"/>
        <v>0</v>
      </c>
      <c r="V67" s="42"/>
      <c r="W67" s="57">
        <f t="shared" si="43"/>
        <v>3</v>
      </c>
      <c r="X67" s="42"/>
      <c r="Y67" s="57">
        <f t="shared" si="44"/>
        <v>0</v>
      </c>
      <c r="Z67" s="42"/>
    </row>
    <row r="68">
      <c r="A68" s="42"/>
      <c r="B68" s="52" t="s">
        <v>95</v>
      </c>
      <c r="C68" s="57">
        <f t="shared" si="34"/>
        <v>1</v>
      </c>
      <c r="D68" s="58"/>
      <c r="E68" s="57">
        <f t="shared" si="35"/>
        <v>0</v>
      </c>
      <c r="F68" s="42"/>
      <c r="G68" s="57">
        <f t="shared" si="36"/>
        <v>2</v>
      </c>
      <c r="H68" s="42"/>
      <c r="I68" s="57">
        <f t="shared" si="37"/>
        <v>2</v>
      </c>
      <c r="J68" s="42"/>
      <c r="K68" s="57">
        <f t="shared" si="38"/>
        <v>3</v>
      </c>
      <c r="L68" s="42"/>
      <c r="M68" s="58"/>
      <c r="N68" s="42"/>
      <c r="O68" s="57">
        <f t="shared" si="39"/>
        <v>1</v>
      </c>
      <c r="P68" s="42"/>
      <c r="Q68" s="57">
        <f t="shared" si="40"/>
        <v>0</v>
      </c>
      <c r="R68" s="42"/>
      <c r="S68" s="57">
        <f t="shared" si="41"/>
        <v>0</v>
      </c>
      <c r="T68" s="42"/>
      <c r="U68" s="57">
        <f t="shared" si="42"/>
        <v>2</v>
      </c>
      <c r="V68" s="42"/>
      <c r="W68" s="57">
        <f t="shared" si="43"/>
        <v>3</v>
      </c>
      <c r="X68" s="42"/>
      <c r="Y68" s="57">
        <f t="shared" si="44"/>
        <v>1</v>
      </c>
      <c r="Z68" s="42"/>
    </row>
    <row r="69">
      <c r="A69" s="42"/>
      <c r="B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>
      <c r="A70" s="50" t="s">
        <v>277</v>
      </c>
      <c r="B70" s="50" t="s">
        <v>4</v>
      </c>
      <c r="C70" s="55">
        <f t="shared" ref="C70:C73" si="45">COUNTIF(C$37:C$44, $B70)</f>
        <v>6</v>
      </c>
      <c r="D70" s="56"/>
      <c r="E70" s="55">
        <f t="shared" ref="E70:E73" si="46">COUNTIF(E$37:E$44, $B70)</f>
        <v>6</v>
      </c>
      <c r="F70" s="51"/>
      <c r="G70" s="55">
        <f t="shared" ref="G70:G73" si="47">COUNTIF(G$37:G$44, $B70)</f>
        <v>3</v>
      </c>
      <c r="H70" s="51"/>
      <c r="I70" s="55">
        <f t="shared" ref="I70:I73" si="48">COUNTIF(I$37:I$44, $B70)</f>
        <v>1</v>
      </c>
      <c r="J70" s="51"/>
      <c r="K70" s="55">
        <f t="shared" ref="K70:K73" si="49">COUNTIF(K$37:K$44, $B70)</f>
        <v>4</v>
      </c>
      <c r="L70" s="51"/>
      <c r="M70" s="56"/>
      <c r="N70" s="51"/>
      <c r="O70" s="55">
        <f t="shared" ref="O70:O73" si="50">COUNTIF(O$37:O$44, $B70)</f>
        <v>4</v>
      </c>
      <c r="P70" s="51"/>
      <c r="Q70" s="55">
        <f t="shared" ref="Q70:Q73" si="51">COUNTIF(Q$37:Q$44, $B70)</f>
        <v>6</v>
      </c>
      <c r="R70" s="51"/>
      <c r="S70" s="55">
        <f t="shared" ref="S70:S73" si="52">COUNTIF(S$37:S$44, $B70)</f>
        <v>5</v>
      </c>
      <c r="T70" s="51"/>
      <c r="U70" s="55">
        <f t="shared" ref="U70:U73" si="53">COUNTIF(U$37:U$44, $B70)</f>
        <v>3</v>
      </c>
      <c r="V70" s="51"/>
      <c r="W70" s="55">
        <f t="shared" ref="W70:W73" si="54">COUNTIF(W$37:W$44, $B70)</f>
        <v>1</v>
      </c>
      <c r="X70" s="51"/>
      <c r="Y70" s="55">
        <f t="shared" ref="Y70:Y73" si="55">COUNTIF(Y$37:Y$44, $B70)</f>
        <v>4</v>
      </c>
      <c r="Z70" s="42"/>
    </row>
    <row r="71">
      <c r="A71" s="54" t="s">
        <v>168</v>
      </c>
      <c r="B71" s="50" t="s">
        <v>11</v>
      </c>
      <c r="C71" s="55">
        <f t="shared" si="45"/>
        <v>1</v>
      </c>
      <c r="D71" s="56"/>
      <c r="E71" s="55">
        <f t="shared" si="46"/>
        <v>0</v>
      </c>
      <c r="F71" s="51"/>
      <c r="G71" s="55">
        <f t="shared" si="47"/>
        <v>4</v>
      </c>
      <c r="H71" s="51"/>
      <c r="I71" s="55">
        <f t="shared" si="48"/>
        <v>4</v>
      </c>
      <c r="J71" s="51"/>
      <c r="K71" s="55">
        <f t="shared" si="49"/>
        <v>2</v>
      </c>
      <c r="L71" s="51"/>
      <c r="M71" s="56"/>
      <c r="N71" s="51"/>
      <c r="O71" s="55">
        <f t="shared" si="50"/>
        <v>2</v>
      </c>
      <c r="P71" s="51"/>
      <c r="Q71" s="55">
        <f t="shared" si="51"/>
        <v>1</v>
      </c>
      <c r="R71" s="51"/>
      <c r="S71" s="55">
        <f t="shared" si="52"/>
        <v>1</v>
      </c>
      <c r="T71" s="51"/>
      <c r="U71" s="55">
        <f t="shared" si="53"/>
        <v>0</v>
      </c>
      <c r="V71" s="51"/>
      <c r="W71" s="55">
        <f t="shared" si="54"/>
        <v>1</v>
      </c>
      <c r="X71" s="51"/>
      <c r="Y71" s="55">
        <f t="shared" si="55"/>
        <v>2</v>
      </c>
      <c r="Z71" s="42"/>
    </row>
    <row r="72">
      <c r="A72" s="51"/>
      <c r="B72" s="50" t="s">
        <v>94</v>
      </c>
      <c r="C72" s="55">
        <f t="shared" si="45"/>
        <v>1</v>
      </c>
      <c r="D72" s="56"/>
      <c r="E72" s="55">
        <f t="shared" si="46"/>
        <v>1</v>
      </c>
      <c r="F72" s="51"/>
      <c r="G72" s="55">
        <f t="shared" si="47"/>
        <v>1</v>
      </c>
      <c r="H72" s="51"/>
      <c r="I72" s="55">
        <f t="shared" si="48"/>
        <v>2</v>
      </c>
      <c r="J72" s="51"/>
      <c r="K72" s="55">
        <f t="shared" si="49"/>
        <v>2</v>
      </c>
      <c r="L72" s="51"/>
      <c r="M72" s="56"/>
      <c r="N72" s="51"/>
      <c r="O72" s="55">
        <f t="shared" si="50"/>
        <v>1</v>
      </c>
      <c r="P72" s="51"/>
      <c r="Q72" s="55">
        <f t="shared" si="51"/>
        <v>1</v>
      </c>
      <c r="R72" s="51"/>
      <c r="S72" s="55">
        <f t="shared" si="52"/>
        <v>0</v>
      </c>
      <c r="T72" s="51"/>
      <c r="U72" s="55">
        <f t="shared" si="53"/>
        <v>2</v>
      </c>
      <c r="V72" s="51"/>
      <c r="W72" s="55">
        <f t="shared" si="54"/>
        <v>3</v>
      </c>
      <c r="X72" s="51"/>
      <c r="Y72" s="55">
        <f t="shared" si="55"/>
        <v>0</v>
      </c>
      <c r="Z72" s="42"/>
    </row>
    <row r="73">
      <c r="A73" s="51"/>
      <c r="B73" s="50" t="s">
        <v>95</v>
      </c>
      <c r="C73" s="55">
        <f t="shared" si="45"/>
        <v>0</v>
      </c>
      <c r="D73" s="56"/>
      <c r="E73" s="55">
        <f t="shared" si="46"/>
        <v>1</v>
      </c>
      <c r="F73" s="51"/>
      <c r="G73" s="55">
        <f t="shared" si="47"/>
        <v>0</v>
      </c>
      <c r="H73" s="51"/>
      <c r="I73" s="55">
        <f t="shared" si="48"/>
        <v>1</v>
      </c>
      <c r="J73" s="51"/>
      <c r="K73" s="55">
        <f t="shared" si="49"/>
        <v>0</v>
      </c>
      <c r="L73" s="51"/>
      <c r="M73" s="56"/>
      <c r="N73" s="51"/>
      <c r="O73" s="55">
        <f t="shared" si="50"/>
        <v>1</v>
      </c>
      <c r="P73" s="51"/>
      <c r="Q73" s="55">
        <f t="shared" si="51"/>
        <v>0</v>
      </c>
      <c r="R73" s="51"/>
      <c r="S73" s="55">
        <f t="shared" si="52"/>
        <v>2</v>
      </c>
      <c r="T73" s="51"/>
      <c r="U73" s="55">
        <f t="shared" si="53"/>
        <v>2</v>
      </c>
      <c r="V73" s="51"/>
      <c r="W73" s="55">
        <f t="shared" si="54"/>
        <v>3</v>
      </c>
      <c r="X73" s="51"/>
      <c r="Y73" s="55">
        <f t="shared" si="55"/>
        <v>2</v>
      </c>
      <c r="Z73" s="42"/>
    </row>
    <row r="74">
      <c r="A74" s="42"/>
      <c r="B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>
      <c r="A75" s="52" t="s">
        <v>278</v>
      </c>
      <c r="B75" s="52" t="s">
        <v>4</v>
      </c>
      <c r="C75" s="57">
        <f t="shared" ref="C75:C78" si="56">COUNTIF(C$45:C$47, $B75)</f>
        <v>1</v>
      </c>
      <c r="D75" s="58"/>
      <c r="E75" s="57">
        <f t="shared" ref="E75:E78" si="57">COUNTIF(E$45:E$47, $B75)</f>
        <v>1</v>
      </c>
      <c r="F75" s="42"/>
      <c r="G75" s="57">
        <f t="shared" ref="G75:G78" si="58">COUNTIF(G$45:G$47, $B75)</f>
        <v>1</v>
      </c>
      <c r="H75" s="42"/>
      <c r="I75" s="57">
        <f t="shared" ref="I75:I78" si="59">COUNTIF(I$45:I$47, $B75)</f>
        <v>0</v>
      </c>
      <c r="J75" s="42"/>
      <c r="K75" s="57">
        <f t="shared" ref="K75:K78" si="60">COUNTIF(K$45:K$47, $B75)</f>
        <v>1</v>
      </c>
      <c r="L75" s="42"/>
      <c r="M75" s="58"/>
      <c r="N75" s="42"/>
      <c r="O75" s="57">
        <f t="shared" ref="O75:O78" si="61">COUNTIF(O$45:O$47, $B75)</f>
        <v>1</v>
      </c>
      <c r="P75" s="42"/>
      <c r="Q75" s="57">
        <f t="shared" ref="Q75:Q78" si="62">COUNTIF(Q$45:Q$47, $B75)</f>
        <v>2</v>
      </c>
      <c r="R75" s="42"/>
      <c r="S75" s="57">
        <f t="shared" ref="S75:S78" si="63">COUNTIF(S$45:S$47, $B75)</f>
        <v>1</v>
      </c>
      <c r="T75" s="42"/>
      <c r="U75" s="57">
        <f t="shared" ref="U75:U78" si="64">COUNTIF(U$45:U$47, $B75)</f>
        <v>1</v>
      </c>
      <c r="V75" s="42"/>
      <c r="W75" s="57">
        <f t="shared" ref="W75:W78" si="65">COUNTIF(W$45:W$47, $B75)</f>
        <v>1</v>
      </c>
      <c r="X75" s="42"/>
      <c r="Y75" s="57">
        <f t="shared" ref="Y75:Y78" si="66">COUNTIF(Y$45:Y$47, $B75)</f>
        <v>0</v>
      </c>
      <c r="Z75" s="42"/>
    </row>
    <row r="76">
      <c r="A76" s="53" t="s">
        <v>279</v>
      </c>
      <c r="B76" s="52" t="s">
        <v>11</v>
      </c>
      <c r="C76" s="57">
        <f t="shared" si="56"/>
        <v>2</v>
      </c>
      <c r="D76" s="58"/>
      <c r="E76" s="57">
        <f t="shared" si="57"/>
        <v>0</v>
      </c>
      <c r="F76" s="42"/>
      <c r="G76" s="57">
        <f t="shared" si="58"/>
        <v>0</v>
      </c>
      <c r="H76" s="42"/>
      <c r="I76" s="57">
        <f t="shared" si="59"/>
        <v>0</v>
      </c>
      <c r="J76" s="42"/>
      <c r="K76" s="57">
        <f t="shared" si="60"/>
        <v>0</v>
      </c>
      <c r="L76" s="42"/>
      <c r="M76" s="58"/>
      <c r="N76" s="42"/>
      <c r="O76" s="57">
        <f t="shared" si="61"/>
        <v>2</v>
      </c>
      <c r="P76" s="42"/>
      <c r="Q76" s="57">
        <f t="shared" si="62"/>
        <v>0</v>
      </c>
      <c r="R76" s="42"/>
      <c r="S76" s="57">
        <f t="shared" si="63"/>
        <v>2</v>
      </c>
      <c r="T76" s="42"/>
      <c r="U76" s="57">
        <f t="shared" si="64"/>
        <v>1</v>
      </c>
      <c r="V76" s="42"/>
      <c r="W76" s="57">
        <f t="shared" si="65"/>
        <v>1</v>
      </c>
      <c r="X76" s="42"/>
      <c r="Y76" s="57">
        <f t="shared" si="66"/>
        <v>0</v>
      </c>
      <c r="Z76" s="42"/>
    </row>
    <row r="77">
      <c r="A77" s="42"/>
      <c r="B77" s="52" t="s">
        <v>94</v>
      </c>
      <c r="C77" s="57">
        <f t="shared" si="56"/>
        <v>0</v>
      </c>
      <c r="D77" s="58"/>
      <c r="E77" s="57">
        <f t="shared" si="57"/>
        <v>1</v>
      </c>
      <c r="F77" s="42"/>
      <c r="G77" s="57">
        <f t="shared" si="58"/>
        <v>1</v>
      </c>
      <c r="H77" s="42"/>
      <c r="I77" s="57">
        <f t="shared" si="59"/>
        <v>1</v>
      </c>
      <c r="J77" s="42"/>
      <c r="K77" s="57">
        <f t="shared" si="60"/>
        <v>1</v>
      </c>
      <c r="L77" s="42"/>
      <c r="M77" s="58"/>
      <c r="N77" s="42"/>
      <c r="O77" s="57">
        <f t="shared" si="61"/>
        <v>0</v>
      </c>
      <c r="P77" s="42"/>
      <c r="Q77" s="57">
        <f t="shared" si="62"/>
        <v>0</v>
      </c>
      <c r="R77" s="42"/>
      <c r="S77" s="57">
        <f t="shared" si="63"/>
        <v>0</v>
      </c>
      <c r="T77" s="42"/>
      <c r="U77" s="57">
        <f t="shared" si="64"/>
        <v>0</v>
      </c>
      <c r="V77" s="42"/>
      <c r="W77" s="57">
        <f t="shared" si="65"/>
        <v>0</v>
      </c>
      <c r="X77" s="42"/>
      <c r="Y77" s="57">
        <f t="shared" si="66"/>
        <v>0</v>
      </c>
      <c r="Z77" s="42"/>
    </row>
    <row r="78">
      <c r="A78" s="42"/>
      <c r="B78" s="52" t="s">
        <v>95</v>
      </c>
      <c r="C78" s="57">
        <f t="shared" si="56"/>
        <v>0</v>
      </c>
      <c r="D78" s="58"/>
      <c r="E78" s="57">
        <f t="shared" si="57"/>
        <v>1</v>
      </c>
      <c r="F78" s="42"/>
      <c r="G78" s="57">
        <f t="shared" si="58"/>
        <v>1</v>
      </c>
      <c r="H78" s="42"/>
      <c r="I78" s="57">
        <f t="shared" si="59"/>
        <v>1</v>
      </c>
      <c r="J78" s="42"/>
      <c r="K78" s="57">
        <f t="shared" si="60"/>
        <v>1</v>
      </c>
      <c r="L78" s="42"/>
      <c r="M78" s="58"/>
      <c r="N78" s="42"/>
      <c r="O78" s="57">
        <f t="shared" si="61"/>
        <v>0</v>
      </c>
      <c r="P78" s="42"/>
      <c r="Q78" s="57">
        <f t="shared" si="62"/>
        <v>1</v>
      </c>
      <c r="R78" s="42"/>
      <c r="S78" s="57">
        <f t="shared" si="63"/>
        <v>0</v>
      </c>
      <c r="T78" s="42"/>
      <c r="U78" s="57">
        <f t="shared" si="64"/>
        <v>1</v>
      </c>
      <c r="V78" s="42"/>
      <c r="W78" s="57">
        <f t="shared" si="65"/>
        <v>1</v>
      </c>
      <c r="X78" s="42"/>
      <c r="Y78" s="57">
        <f t="shared" si="66"/>
        <v>3</v>
      </c>
      <c r="Z78" s="42"/>
    </row>
    <row r="79">
      <c r="A79" s="59"/>
      <c r="B79" s="59"/>
      <c r="C79" s="60" t="s">
        <v>16</v>
      </c>
      <c r="D79" s="59"/>
      <c r="E79" s="60" t="s">
        <v>20</v>
      </c>
      <c r="F79" s="59"/>
      <c r="G79" s="60" t="s">
        <v>22</v>
      </c>
      <c r="H79" s="59"/>
      <c r="I79" s="60" t="s">
        <v>25</v>
      </c>
      <c r="J79" s="59"/>
      <c r="K79" s="60" t="s">
        <v>27</v>
      </c>
      <c r="L79" s="59"/>
      <c r="M79" s="59"/>
      <c r="N79" s="59"/>
      <c r="O79" s="60" t="s">
        <v>31</v>
      </c>
      <c r="P79" s="59"/>
      <c r="Q79" s="60" t="s">
        <v>35</v>
      </c>
      <c r="R79" s="59"/>
      <c r="S79" s="60" t="s">
        <v>37</v>
      </c>
      <c r="T79" s="59"/>
      <c r="U79" s="60" t="s">
        <v>39</v>
      </c>
      <c r="V79" s="59"/>
      <c r="W79" s="60" t="s">
        <v>29</v>
      </c>
      <c r="X79" s="59"/>
      <c r="Y79" s="59" t="s">
        <v>41</v>
      </c>
    </row>
    <row r="80">
      <c r="A80" s="59" t="s">
        <v>171</v>
      </c>
      <c r="B80" s="59" t="s">
        <v>4</v>
      </c>
      <c r="C80" s="61">
        <f t="shared" ref="C80:C83" si="67">SUM(C50,C55,C60)</f>
        <v>15</v>
      </c>
      <c r="D80" s="59"/>
      <c r="E80" s="61">
        <f t="shared" ref="E80:E83" si="68">SUM(E50,E55,E60)</f>
        <v>16</v>
      </c>
      <c r="F80" s="59"/>
      <c r="G80" s="61">
        <f t="shared" ref="G80:G83" si="69">SUM(G50,G55,G60)</f>
        <v>11</v>
      </c>
      <c r="H80" s="59"/>
      <c r="I80" s="61">
        <f t="shared" ref="I80:I83" si="70">SUM(I50,I55,I60)</f>
        <v>4</v>
      </c>
      <c r="J80" s="59"/>
      <c r="K80" s="61">
        <f t="shared" ref="K80:K83" si="71">SUM(K50,K55,K60)</f>
        <v>12</v>
      </c>
      <c r="L80" s="59"/>
      <c r="M80" s="59"/>
      <c r="N80" s="59"/>
      <c r="O80" s="61">
        <f t="shared" ref="O80:O83" si="72">SUM(O50,O55,O60)</f>
        <v>19</v>
      </c>
      <c r="P80" s="59"/>
      <c r="Q80" s="61">
        <f t="shared" ref="Q80:Q83" si="73">SUM(Q50,Q55,Q60)</f>
        <v>15</v>
      </c>
      <c r="R80" s="59"/>
      <c r="S80" s="61">
        <f t="shared" ref="S80:S83" si="74">SUM(S50,S55,S60)</f>
        <v>19</v>
      </c>
      <c r="T80" s="59"/>
      <c r="U80" s="61">
        <f t="shared" ref="U80:U83" si="75">SUM(U50,U55,U60)</f>
        <v>10</v>
      </c>
      <c r="V80" s="59"/>
      <c r="W80" s="61">
        <f t="shared" ref="W80:W83" si="76">SUM(W50,W55,W60)</f>
        <v>5</v>
      </c>
      <c r="X80" s="59"/>
      <c r="Y80" s="61">
        <f t="shared" ref="Y80:Y83" si="77">SUM(Y50,Y55,Y60)</f>
        <v>7</v>
      </c>
    </row>
    <row r="81">
      <c r="A81" s="59"/>
      <c r="B81" s="59" t="s">
        <v>11</v>
      </c>
      <c r="C81" s="61">
        <f t="shared" si="67"/>
        <v>7</v>
      </c>
      <c r="D81" s="59"/>
      <c r="E81" s="61">
        <f t="shared" si="68"/>
        <v>3</v>
      </c>
      <c r="F81" s="59"/>
      <c r="G81" s="61">
        <f t="shared" si="69"/>
        <v>7</v>
      </c>
      <c r="H81" s="59"/>
      <c r="I81" s="61">
        <f t="shared" si="70"/>
        <v>6</v>
      </c>
      <c r="J81" s="59"/>
      <c r="K81" s="61">
        <f t="shared" si="71"/>
        <v>8</v>
      </c>
      <c r="L81" s="59"/>
      <c r="M81" s="59"/>
      <c r="N81" s="59"/>
      <c r="O81" s="61">
        <f t="shared" si="72"/>
        <v>4</v>
      </c>
      <c r="P81" s="59"/>
      <c r="Q81" s="61">
        <f t="shared" si="73"/>
        <v>6</v>
      </c>
      <c r="R81" s="59"/>
      <c r="S81" s="61">
        <f t="shared" si="74"/>
        <v>3</v>
      </c>
      <c r="T81" s="59"/>
      <c r="U81" s="61">
        <f t="shared" si="75"/>
        <v>7</v>
      </c>
      <c r="V81" s="59"/>
      <c r="W81" s="61">
        <f t="shared" si="76"/>
        <v>9</v>
      </c>
      <c r="X81" s="59"/>
      <c r="Y81" s="61">
        <f t="shared" si="77"/>
        <v>9</v>
      </c>
    </row>
    <row r="82">
      <c r="A82" s="59"/>
      <c r="B82" s="59" t="s">
        <v>94</v>
      </c>
      <c r="C82" s="61">
        <f t="shared" si="67"/>
        <v>2</v>
      </c>
      <c r="D82" s="59"/>
      <c r="E82" s="61">
        <f t="shared" si="68"/>
        <v>4</v>
      </c>
      <c r="F82" s="59"/>
      <c r="G82" s="61">
        <f t="shared" si="69"/>
        <v>3</v>
      </c>
      <c r="H82" s="59"/>
      <c r="I82" s="61">
        <f t="shared" si="70"/>
        <v>11</v>
      </c>
      <c r="J82" s="59"/>
      <c r="K82" s="61">
        <f t="shared" si="71"/>
        <v>5</v>
      </c>
      <c r="L82" s="59"/>
      <c r="M82" s="59"/>
      <c r="N82" s="59"/>
      <c r="O82" s="61">
        <f t="shared" si="72"/>
        <v>0</v>
      </c>
      <c r="P82" s="59"/>
      <c r="Q82" s="61">
        <f t="shared" si="73"/>
        <v>0</v>
      </c>
      <c r="R82" s="59"/>
      <c r="S82" s="61">
        <f t="shared" si="74"/>
        <v>1</v>
      </c>
      <c r="T82" s="59"/>
      <c r="U82" s="61">
        <f t="shared" si="75"/>
        <v>3</v>
      </c>
      <c r="V82" s="59"/>
      <c r="W82" s="61">
        <f t="shared" si="76"/>
        <v>6</v>
      </c>
      <c r="X82" s="59"/>
      <c r="Y82" s="61">
        <f t="shared" si="77"/>
        <v>3</v>
      </c>
    </row>
    <row r="83">
      <c r="A83" s="59"/>
      <c r="B83" s="59" t="s">
        <v>95</v>
      </c>
      <c r="C83" s="61">
        <f t="shared" si="67"/>
        <v>0</v>
      </c>
      <c r="D83" s="59"/>
      <c r="E83" s="61">
        <f t="shared" si="68"/>
        <v>1</v>
      </c>
      <c r="F83" s="59"/>
      <c r="G83" s="61">
        <f t="shared" si="69"/>
        <v>4</v>
      </c>
      <c r="H83" s="59"/>
      <c r="I83" s="61">
        <f t="shared" si="70"/>
        <v>4</v>
      </c>
      <c r="J83" s="59"/>
      <c r="K83" s="61">
        <f t="shared" si="71"/>
        <v>0</v>
      </c>
      <c r="L83" s="59"/>
      <c r="M83" s="59"/>
      <c r="N83" s="59"/>
      <c r="O83" s="61">
        <f t="shared" si="72"/>
        <v>2</v>
      </c>
      <c r="P83" s="59"/>
      <c r="Q83" s="61">
        <f t="shared" si="73"/>
        <v>3</v>
      </c>
      <c r="R83" s="59"/>
      <c r="S83" s="61">
        <f t="shared" si="74"/>
        <v>2</v>
      </c>
      <c r="T83" s="59"/>
      <c r="U83" s="61">
        <f t="shared" si="75"/>
        <v>4</v>
      </c>
      <c r="V83" s="59"/>
      <c r="W83" s="61">
        <f t="shared" si="76"/>
        <v>5</v>
      </c>
      <c r="X83" s="59"/>
      <c r="Y83" s="61">
        <f t="shared" si="77"/>
        <v>6</v>
      </c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>
      <c r="A85" s="59" t="s">
        <v>172</v>
      </c>
      <c r="B85" s="59" t="s">
        <v>4</v>
      </c>
      <c r="C85" s="61">
        <f t="shared" ref="C85:C88" si="78">SUM(C65,C70,C75)</f>
        <v>13</v>
      </c>
      <c r="D85" s="59"/>
      <c r="E85" s="61">
        <f t="shared" ref="E85:E88" si="79">SUM(E65,E70,E75)</f>
        <v>14</v>
      </c>
      <c r="F85" s="59"/>
      <c r="G85" s="61">
        <f t="shared" ref="G85:G88" si="80">SUM(G65,G70,G75)</f>
        <v>8</v>
      </c>
      <c r="H85" s="59"/>
      <c r="I85" s="61">
        <f t="shared" ref="I85:I88" si="81">SUM(I65,I70,I75)</f>
        <v>1</v>
      </c>
      <c r="J85" s="59"/>
      <c r="K85" s="61">
        <f t="shared" ref="K85:K88" si="82">SUM(K65,K70,K75)</f>
        <v>8</v>
      </c>
      <c r="L85" s="59"/>
      <c r="M85" s="59"/>
      <c r="N85" s="59"/>
      <c r="O85" s="61">
        <f t="shared" ref="O85:O88" si="83">SUM(O65,O70,O75)</f>
        <v>7</v>
      </c>
      <c r="P85" s="59"/>
      <c r="Q85" s="61">
        <f t="shared" ref="Q85:Q88" si="84">SUM(Q65,Q70,Q75)</f>
        <v>16</v>
      </c>
      <c r="R85" s="59"/>
      <c r="S85" s="61">
        <f t="shared" ref="S85:S88" si="85">SUM(S65,S70,S75)</f>
        <v>15</v>
      </c>
      <c r="T85" s="59"/>
      <c r="U85" s="61">
        <f t="shared" ref="U85:U88" si="86">SUM(U65,U70,U75)</f>
        <v>9</v>
      </c>
      <c r="V85" s="59"/>
      <c r="W85" s="61">
        <f t="shared" ref="W85:W88" si="87">SUM(W65,W70,W75)</f>
        <v>5</v>
      </c>
      <c r="X85" s="59"/>
      <c r="Y85" s="61">
        <f t="shared" ref="Y85:Y88" si="88">SUM(Y65,Y70,Y75)</f>
        <v>9</v>
      </c>
    </row>
    <row r="86">
      <c r="A86" s="59"/>
      <c r="B86" s="59" t="s">
        <v>11</v>
      </c>
      <c r="C86" s="61">
        <f t="shared" si="78"/>
        <v>5</v>
      </c>
      <c r="D86" s="59"/>
      <c r="E86" s="61">
        <f t="shared" si="79"/>
        <v>3</v>
      </c>
      <c r="F86" s="59"/>
      <c r="G86" s="61">
        <f t="shared" si="80"/>
        <v>5</v>
      </c>
      <c r="H86" s="59"/>
      <c r="I86" s="61">
        <f t="shared" si="81"/>
        <v>9</v>
      </c>
      <c r="J86" s="59"/>
      <c r="K86" s="61">
        <f t="shared" si="82"/>
        <v>4</v>
      </c>
      <c r="L86" s="59"/>
      <c r="M86" s="59"/>
      <c r="N86" s="59"/>
      <c r="O86" s="61">
        <f t="shared" si="83"/>
        <v>10</v>
      </c>
      <c r="P86" s="59"/>
      <c r="Q86" s="61">
        <f t="shared" si="84"/>
        <v>3</v>
      </c>
      <c r="R86" s="59"/>
      <c r="S86" s="61">
        <f t="shared" si="85"/>
        <v>4</v>
      </c>
      <c r="T86" s="59"/>
      <c r="U86" s="61">
        <f t="shared" si="86"/>
        <v>4</v>
      </c>
      <c r="V86" s="59"/>
      <c r="W86" s="61">
        <f t="shared" si="87"/>
        <v>3</v>
      </c>
      <c r="X86" s="59"/>
      <c r="Y86" s="61">
        <f t="shared" si="88"/>
        <v>6</v>
      </c>
    </row>
    <row r="87">
      <c r="A87" s="59"/>
      <c r="B87" s="59" t="s">
        <v>94</v>
      </c>
      <c r="C87" s="61">
        <f t="shared" si="78"/>
        <v>2</v>
      </c>
      <c r="D87" s="59"/>
      <c r="E87" s="61">
        <f t="shared" si="79"/>
        <v>2</v>
      </c>
      <c r="F87" s="59"/>
      <c r="G87" s="61">
        <f t="shared" si="80"/>
        <v>5</v>
      </c>
      <c r="H87" s="59"/>
      <c r="I87" s="61">
        <f t="shared" si="81"/>
        <v>6</v>
      </c>
      <c r="J87" s="59"/>
      <c r="K87" s="61">
        <f t="shared" si="82"/>
        <v>5</v>
      </c>
      <c r="L87" s="59"/>
      <c r="M87" s="59"/>
      <c r="N87" s="59"/>
      <c r="O87" s="61">
        <f t="shared" si="83"/>
        <v>2</v>
      </c>
      <c r="P87" s="59"/>
      <c r="Q87" s="61">
        <f t="shared" si="84"/>
        <v>1</v>
      </c>
      <c r="R87" s="59"/>
      <c r="S87" s="61">
        <f t="shared" si="85"/>
        <v>0</v>
      </c>
      <c r="T87" s="59"/>
      <c r="U87" s="61">
        <f t="shared" si="86"/>
        <v>2</v>
      </c>
      <c r="V87" s="59"/>
      <c r="W87" s="61">
        <f t="shared" si="87"/>
        <v>6</v>
      </c>
      <c r="X87" s="59"/>
      <c r="Y87" s="61">
        <f t="shared" si="88"/>
        <v>0</v>
      </c>
    </row>
    <row r="88">
      <c r="A88" s="59"/>
      <c r="B88" s="59" t="s">
        <v>95</v>
      </c>
      <c r="C88" s="61">
        <f t="shared" si="78"/>
        <v>1</v>
      </c>
      <c r="D88" s="59"/>
      <c r="E88" s="61">
        <f t="shared" si="79"/>
        <v>2</v>
      </c>
      <c r="F88" s="59"/>
      <c r="G88" s="61">
        <f t="shared" si="80"/>
        <v>3</v>
      </c>
      <c r="H88" s="59"/>
      <c r="I88" s="61">
        <f t="shared" si="81"/>
        <v>4</v>
      </c>
      <c r="J88" s="59"/>
      <c r="K88" s="61">
        <f t="shared" si="82"/>
        <v>4</v>
      </c>
      <c r="L88" s="59"/>
      <c r="M88" s="59"/>
      <c r="N88" s="59"/>
      <c r="O88" s="61">
        <f t="shared" si="83"/>
        <v>2</v>
      </c>
      <c r="P88" s="59"/>
      <c r="Q88" s="61">
        <f t="shared" si="84"/>
        <v>1</v>
      </c>
      <c r="R88" s="59"/>
      <c r="S88" s="61">
        <f t="shared" si="85"/>
        <v>2</v>
      </c>
      <c r="T88" s="59"/>
      <c r="U88" s="61">
        <f t="shared" si="86"/>
        <v>5</v>
      </c>
      <c r="V88" s="59"/>
      <c r="W88" s="61">
        <f t="shared" si="87"/>
        <v>7</v>
      </c>
      <c r="X88" s="59"/>
      <c r="Y88" s="61">
        <f t="shared" si="88"/>
        <v>6</v>
      </c>
    </row>
    <row r="90">
      <c r="A90" s="59" t="s">
        <v>171</v>
      </c>
      <c r="B90" s="61">
        <f>SUM(C50:C53,C55:C58,C60:C63)</f>
        <v>24</v>
      </c>
    </row>
    <row r="91">
      <c r="A91" s="59" t="s">
        <v>172</v>
      </c>
      <c r="B91" s="61">
        <f>SUM(C65:C68,C70:C73,C75:C78)</f>
        <v>21</v>
      </c>
    </row>
  </sheetData>
  <mergeCells count="13">
    <mergeCell ref="O49:P49"/>
    <mergeCell ref="Q49:R49"/>
    <mergeCell ref="S49:T49"/>
    <mergeCell ref="U49:V49"/>
    <mergeCell ref="W49:X49"/>
    <mergeCell ref="Y49:Z49"/>
    <mergeCell ref="A49:B49"/>
    <mergeCell ref="C49:D49"/>
    <mergeCell ref="E49:F49"/>
    <mergeCell ref="G49:H49"/>
    <mergeCell ref="I49:J49"/>
    <mergeCell ref="K49:L49"/>
    <mergeCell ref="M49:N49"/>
  </mergeCells>
  <drawing r:id="rId1"/>
</worksheet>
</file>