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20" yWindow="500" windowWidth="15300" windowHeight="13040"/>
  </bookViews>
  <sheets>
    <sheet name="unimodal" sheetId="14" r:id="rId1"/>
    <sheet name="bimodal" sheetId="15" r:id="rId2"/>
  </sheets>
  <definedNames>
    <definedName name="anscount" hidden="1">2</definedName>
    <definedName name="general">#REF!</definedName>
    <definedName name="lab_drying_h_t">#REF!</definedName>
    <definedName name="particle_size">#REF!</definedName>
    <definedName name="publication">#REF!</definedName>
    <definedName name="select">#REF!</definedName>
    <definedName name="summary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5"/>
  <c r="I7"/>
  <c r="I9"/>
  <c r="I10"/>
  <c r="I11"/>
  <c r="I12"/>
  <c r="I13"/>
  <c r="F9"/>
  <c r="F10"/>
  <c r="F11"/>
  <c r="F12"/>
  <c r="F13"/>
  <c r="F14"/>
  <c r="F15"/>
  <c r="F16"/>
  <c r="F17"/>
  <c r="F18"/>
  <c r="F19"/>
  <c r="F20"/>
  <c r="F8"/>
  <c r="I14"/>
  <c r="H8"/>
  <c r="H7"/>
  <c r="H9"/>
  <c r="H10"/>
  <c r="H11"/>
  <c r="H12"/>
  <c r="H13"/>
  <c r="E10"/>
  <c r="E11"/>
  <c r="E12"/>
  <c r="E13"/>
  <c r="E14"/>
  <c r="E15"/>
  <c r="E16"/>
  <c r="E17"/>
  <c r="E18"/>
  <c r="E19"/>
  <c r="E20"/>
  <c r="E9"/>
  <c r="E8"/>
  <c r="H14"/>
  <c r="K8" i="14"/>
  <c r="K7"/>
  <c r="K9"/>
  <c r="K10"/>
  <c r="G8"/>
  <c r="I8"/>
  <c r="J8"/>
  <c r="J9"/>
  <c r="J10"/>
  <c r="J7"/>
  <c r="I9"/>
  <c r="I10"/>
  <c r="I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8"/>
</calcChain>
</file>

<file path=xl/sharedStrings.xml><?xml version="1.0" encoding="utf-8"?>
<sst xmlns="http://schemas.openxmlformats.org/spreadsheetml/2006/main" count="59" uniqueCount="59">
  <si>
    <t>Paste measured plot below</t>
    <phoneticPr fontId="1"/>
  </si>
  <si>
    <t>Suction</t>
    <phoneticPr fontId="1"/>
  </si>
  <si>
    <t>Volumetric water content</t>
    <phoneticPr fontId="1"/>
  </si>
  <si>
    <t>BC model</t>
    <phoneticPr fontId="1"/>
  </si>
  <si>
    <t>VG model</t>
    <phoneticPr fontId="1"/>
  </si>
  <si>
    <t>LN model</t>
    <phoneticPr fontId="1"/>
  </si>
  <si>
    <t>SWRC Fit</t>
    <phoneticPr fontId="1"/>
  </si>
  <si>
    <t>http://purl.org/net/swrc/</t>
    <phoneticPr fontId="1"/>
  </si>
  <si>
    <t>Result checker</t>
    <phoneticPr fontId="1"/>
  </si>
  <si>
    <t>Sample</t>
    <phoneticPr fontId="1"/>
  </si>
  <si>
    <t>UNSODA 2760</t>
    <phoneticPr fontId="1"/>
  </si>
  <si>
    <t>Paste result below</t>
    <phoneticPr fontId="1"/>
  </si>
  <si>
    <t>Paste measured plot below</t>
    <phoneticPr fontId="1"/>
  </si>
  <si>
    <t>Suction</t>
    <phoneticPr fontId="1"/>
  </si>
  <si>
    <t>Volumetric water content</t>
    <phoneticPr fontId="1"/>
  </si>
  <si>
    <t>DB model</t>
    <phoneticPr fontId="1"/>
  </si>
  <si>
    <t>BL model</t>
    <phoneticPr fontId="1"/>
  </si>
  <si>
    <t>=== BC model ===</t>
  </si>
  <si>
    <t>=== VG model ===</t>
  </si>
  <si>
    <t>=== LN model ===</t>
  </si>
  <si>
    <t>=== DB model ===</t>
  </si>
  <si>
    <t>SWRC Fit</t>
    <phoneticPr fontId="1"/>
  </si>
  <si>
    <t>http://purl.org/net/swrc/</t>
    <phoneticPr fontId="1"/>
  </si>
  <si>
    <t>Result checker</t>
    <phoneticPr fontId="1"/>
  </si>
  <si>
    <t>Sample</t>
    <phoneticPr fontId="1"/>
  </si>
  <si>
    <t>UNSODA 2243</t>
    <phoneticPr fontId="1"/>
  </si>
  <si>
    <t>Paste result below</t>
    <phoneticPr fontId="1"/>
  </si>
  <si>
    <t>qs =  0.51593</t>
  </si>
  <si>
    <t>qr =  0.11317</t>
  </si>
  <si>
    <t>hb =  35.173</t>
  </si>
  <si>
    <t>lambda =  1.5604</t>
  </si>
  <si>
    <t>R2 =  0.99978</t>
  </si>
  <si>
    <t>qs =  0.52576</t>
  </si>
  <si>
    <t>qr =  0.15489</t>
  </si>
  <si>
    <t>alpha =  0.020765</t>
  </si>
  <si>
    <t>n =  4.5757</t>
  </si>
  <si>
    <t>R2 =  0.99338</t>
  </si>
  <si>
    <t>qs =  0.52421</t>
  </si>
  <si>
    <t>qr =  0.16108</t>
  </si>
  <si>
    <t>hm =  52.004</t>
  </si>
  <si>
    <t>sigma =  0.38605</t>
  </si>
  <si>
    <t>R2 =  0.99251</t>
  </si>
  <si>
    <t>qs =  0.50240</t>
  </si>
  <si>
    <t>qr =  0.17712</t>
  </si>
  <si>
    <t>w1 =  0.32391</t>
  </si>
  <si>
    <t>alpha1 =  0.068533</t>
  </si>
  <si>
    <t>n1 =  2.0131</t>
  </si>
  <si>
    <t>alpha2 =  4.3203e-04</t>
  </si>
  <si>
    <t>n2 =  1.5906</t>
  </si>
  <si>
    <t>R2 =  0.99975</t>
  </si>
  <si>
    <t>=== BL model ===</t>
  </si>
  <si>
    <t>qs =  0.50275</t>
  </si>
  <si>
    <t>qr =  0.21229</t>
  </si>
  <si>
    <t>w1 =  0.34719</t>
  </si>
  <si>
    <t>hm1 =  24.150</t>
  </si>
  <si>
    <t>sigma1 =  1.0286</t>
  </si>
  <si>
    <t>hm2 =  4801.6</t>
  </si>
  <si>
    <t>sigma2 =  1.3068</t>
  </si>
  <si>
    <t>R2 =  0.99970</t>
  </si>
</sst>
</file>

<file path=xl/styles.xml><?xml version="1.0" encoding="utf-8"?>
<styleSheet xmlns="http://schemas.openxmlformats.org/spreadsheetml/2006/main">
  <fonts count="10">
    <font>
      <sz val="11"/>
      <name val="ＭＳ Ｐゴシック"/>
      <charset val="128"/>
    </font>
    <font>
      <sz val="6"/>
      <name val="ＭＳ Ｐゴシック"/>
      <charset val="128"/>
    </font>
    <font>
      <sz val="10"/>
      <name val="ＭＳ Ｐゴシック"/>
      <family val="3"/>
      <charset val="128"/>
    </font>
    <font>
      <u/>
      <sz val="10"/>
      <color indexed="12"/>
      <name val="ＭＳ Ｐゴシック"/>
      <family val="3"/>
      <charset val="128"/>
    </font>
    <font>
      <sz val="14"/>
      <color indexed="8"/>
      <name val="Times New Roman"/>
    </font>
    <font>
      <u/>
      <sz val="10"/>
      <color indexed="12"/>
      <name val="Times New Roman"/>
    </font>
    <font>
      <sz val="11"/>
      <name val="Times New Roman"/>
    </font>
    <font>
      <sz val="12"/>
      <color indexed="8"/>
      <name val="Times New Roman"/>
    </font>
    <font>
      <sz val="11"/>
      <color indexed="10"/>
      <name val="Times New Roman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1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14">
    <xf numFmtId="0" fontId="0" fillId="0" borderId="0" xfId="0"/>
    <xf numFmtId="0" fontId="4" fillId="0" borderId="0" xfId="0" applyFont="1"/>
    <xf numFmtId="0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9" fillId="0" borderId="0" xfId="0" applyFont="1" applyFill="1"/>
    <xf numFmtId="0" fontId="6" fillId="0" borderId="0" xfId="0" applyFont="1" applyFill="1"/>
    <xf numFmtId="0" fontId="9" fillId="0" borderId="0" xfId="0" applyFont="1"/>
    <xf numFmtId="0" fontId="9" fillId="2" borderId="0" xfId="0" applyFont="1" applyFill="1"/>
    <xf numFmtId="0" fontId="6" fillId="3" borderId="0" xfId="0" applyFont="1" applyFill="1"/>
    <xf numFmtId="0" fontId="9" fillId="3" borderId="0" xfId="0" applyFont="1" applyFill="1"/>
    <xf numFmtId="0" fontId="9" fillId="3" borderId="0" xfId="2" quotePrefix="1" applyNumberFormat="1" applyFont="1" applyFill="1"/>
    <xf numFmtId="0" fontId="9" fillId="4" borderId="0" xfId="0" applyFont="1" applyFill="1"/>
  </cellXfs>
  <cellStyles count="3">
    <cellStyle name="ハイパーリンク" xfId="1" builtinId="8"/>
    <cellStyle name="標準" xfId="0" builtinId="0"/>
    <cellStyle name="標準_コピー ～ lab_drying_h-t" xfId="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11841985503631"/>
          <c:y val="0.0576132266079389"/>
          <c:w val="0.850876281870758"/>
          <c:h val="0.74485671543121"/>
        </c:manualLayout>
      </c:layout>
      <c:scatterChart>
        <c:scatterStyle val="smoothMarker"/>
        <c:ser>
          <c:idx val="0"/>
          <c:order val="0"/>
          <c:tx>
            <c:v>measured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unimodal!$C$8:$C$55</c:f>
              <c:numCache>
                <c:formatCode>General</c:formatCode>
                <c:ptCount val="48"/>
                <c:pt idx="0">
                  <c:v>3.0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29.0</c:v>
                </c:pt>
                <c:pt idx="5">
                  <c:v>33.0</c:v>
                </c:pt>
                <c:pt idx="6">
                  <c:v>40.0</c:v>
                </c:pt>
                <c:pt idx="7">
                  <c:v>44.0</c:v>
                </c:pt>
                <c:pt idx="8">
                  <c:v>46.0</c:v>
                </c:pt>
                <c:pt idx="9">
                  <c:v>47.0</c:v>
                </c:pt>
                <c:pt idx="10">
                  <c:v>51.0</c:v>
                </c:pt>
                <c:pt idx="11">
                  <c:v>54.0</c:v>
                </c:pt>
                <c:pt idx="12">
                  <c:v>59.0</c:v>
                </c:pt>
                <c:pt idx="13">
                  <c:v>66.0</c:v>
                </c:pt>
                <c:pt idx="14">
                  <c:v>72.0</c:v>
                </c:pt>
                <c:pt idx="15">
                  <c:v>87.0</c:v>
                </c:pt>
                <c:pt idx="16">
                  <c:v>105.0</c:v>
                </c:pt>
                <c:pt idx="17">
                  <c:v>123.0</c:v>
                </c:pt>
                <c:pt idx="18">
                  <c:v>134.0</c:v>
                </c:pt>
                <c:pt idx="19">
                  <c:v>146.0</c:v>
                </c:pt>
                <c:pt idx="20">
                  <c:v>157.0</c:v>
                </c:pt>
                <c:pt idx="21">
                  <c:v>171.0</c:v>
                </c:pt>
              </c:numCache>
            </c:numRef>
          </c:xVal>
          <c:yVal>
            <c:numRef>
              <c:f>unimodal!$D$8:$D$55</c:f>
              <c:numCache>
                <c:formatCode>General</c:formatCode>
                <c:ptCount val="48"/>
                <c:pt idx="0">
                  <c:v>0.518</c:v>
                </c:pt>
                <c:pt idx="1">
                  <c:v>0.517</c:v>
                </c:pt>
                <c:pt idx="2">
                  <c:v>0.516</c:v>
                </c:pt>
                <c:pt idx="3">
                  <c:v>0.516</c:v>
                </c:pt>
                <c:pt idx="4">
                  <c:v>0.515</c:v>
                </c:pt>
                <c:pt idx="5">
                  <c:v>0.513</c:v>
                </c:pt>
                <c:pt idx="6">
                  <c:v>0.442</c:v>
                </c:pt>
                <c:pt idx="7">
                  <c:v>0.401</c:v>
                </c:pt>
                <c:pt idx="8">
                  <c:v>0.38</c:v>
                </c:pt>
                <c:pt idx="9">
                  <c:v>0.367</c:v>
                </c:pt>
                <c:pt idx="10">
                  <c:v>0.34</c:v>
                </c:pt>
                <c:pt idx="11">
                  <c:v>0.315</c:v>
                </c:pt>
                <c:pt idx="12">
                  <c:v>0.291</c:v>
                </c:pt>
                <c:pt idx="13">
                  <c:v>0.263</c:v>
                </c:pt>
                <c:pt idx="14">
                  <c:v>0.249</c:v>
                </c:pt>
                <c:pt idx="15">
                  <c:v>0.212</c:v>
                </c:pt>
                <c:pt idx="16">
                  <c:v>0.186</c:v>
                </c:pt>
                <c:pt idx="17">
                  <c:v>0.17</c:v>
                </c:pt>
                <c:pt idx="18">
                  <c:v>0.165</c:v>
                </c:pt>
                <c:pt idx="19">
                  <c:v>0.157</c:v>
                </c:pt>
                <c:pt idx="20">
                  <c:v>0.152</c:v>
                </c:pt>
                <c:pt idx="21">
                  <c:v>0.145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unimodal!$E$7</c:f>
              <c:strCache>
                <c:ptCount val="1"/>
                <c:pt idx="0">
                  <c:v>BC model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unimodal!$C$8:$C$55</c:f>
              <c:numCache>
                <c:formatCode>General</c:formatCode>
                <c:ptCount val="48"/>
                <c:pt idx="0">
                  <c:v>3.0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29.0</c:v>
                </c:pt>
                <c:pt idx="5">
                  <c:v>33.0</c:v>
                </c:pt>
                <c:pt idx="6">
                  <c:v>40.0</c:v>
                </c:pt>
                <c:pt idx="7">
                  <c:v>44.0</c:v>
                </c:pt>
                <c:pt idx="8">
                  <c:v>46.0</c:v>
                </c:pt>
                <c:pt idx="9">
                  <c:v>47.0</c:v>
                </c:pt>
                <c:pt idx="10">
                  <c:v>51.0</c:v>
                </c:pt>
                <c:pt idx="11">
                  <c:v>54.0</c:v>
                </c:pt>
                <c:pt idx="12">
                  <c:v>59.0</c:v>
                </c:pt>
                <c:pt idx="13">
                  <c:v>66.0</c:v>
                </c:pt>
                <c:pt idx="14">
                  <c:v>72.0</c:v>
                </c:pt>
                <c:pt idx="15">
                  <c:v>87.0</c:v>
                </c:pt>
                <c:pt idx="16">
                  <c:v>105.0</c:v>
                </c:pt>
                <c:pt idx="17">
                  <c:v>123.0</c:v>
                </c:pt>
                <c:pt idx="18">
                  <c:v>134.0</c:v>
                </c:pt>
                <c:pt idx="19">
                  <c:v>146.0</c:v>
                </c:pt>
                <c:pt idx="20">
                  <c:v>157.0</c:v>
                </c:pt>
                <c:pt idx="21">
                  <c:v>171.0</c:v>
                </c:pt>
              </c:numCache>
            </c:numRef>
          </c:xVal>
          <c:yVal>
            <c:numRef>
              <c:f>unimodal!$E$8:$E$55</c:f>
              <c:numCache>
                <c:formatCode>General</c:formatCode>
                <c:ptCount val="48"/>
                <c:pt idx="0">
                  <c:v>0.51593</c:v>
                </c:pt>
                <c:pt idx="1">
                  <c:v>0.51593</c:v>
                </c:pt>
                <c:pt idx="2">
                  <c:v>0.51593</c:v>
                </c:pt>
                <c:pt idx="3">
                  <c:v>0.51593</c:v>
                </c:pt>
                <c:pt idx="4">
                  <c:v>0.51593</c:v>
                </c:pt>
                <c:pt idx="5">
                  <c:v>0.51593</c:v>
                </c:pt>
                <c:pt idx="6">
                  <c:v>0.442701616119512</c:v>
                </c:pt>
                <c:pt idx="7">
                  <c:v>0.397163200671507</c:v>
                </c:pt>
                <c:pt idx="8">
                  <c:v>0.378132356846818</c:v>
                </c:pt>
                <c:pt idx="9">
                  <c:v>0.369388214974385</c:v>
                </c:pt>
                <c:pt idx="10">
                  <c:v>0.338728395169121</c:v>
                </c:pt>
                <c:pt idx="11">
                  <c:v>0.31948189869708</c:v>
                </c:pt>
                <c:pt idx="12">
                  <c:v>0.292855908493477</c:v>
                </c:pt>
                <c:pt idx="13">
                  <c:v>0.264016466573228</c:v>
                </c:pt>
                <c:pt idx="14">
                  <c:v>0.244865177297686</c:v>
                </c:pt>
                <c:pt idx="15">
                  <c:v>0.211192473420164</c:v>
                </c:pt>
                <c:pt idx="16">
                  <c:v>0.186265007747615</c:v>
                </c:pt>
                <c:pt idx="17">
                  <c:v>0.170273609779563</c:v>
                </c:pt>
                <c:pt idx="18">
                  <c:v>0.163129395100091</c:v>
                </c:pt>
                <c:pt idx="19">
                  <c:v>0.156871395220282</c:v>
                </c:pt>
                <c:pt idx="20">
                  <c:v>0.152188420170037</c:v>
                </c:pt>
                <c:pt idx="21">
                  <c:v>0.147319501473729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unimodal!$F$7</c:f>
              <c:strCache>
                <c:ptCount val="1"/>
                <c:pt idx="0">
                  <c:v>VG model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unimodal!$C$8:$C$55</c:f>
              <c:numCache>
                <c:formatCode>General</c:formatCode>
                <c:ptCount val="48"/>
                <c:pt idx="0">
                  <c:v>3.0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29.0</c:v>
                </c:pt>
                <c:pt idx="5">
                  <c:v>33.0</c:v>
                </c:pt>
                <c:pt idx="6">
                  <c:v>40.0</c:v>
                </c:pt>
                <c:pt idx="7">
                  <c:v>44.0</c:v>
                </c:pt>
                <c:pt idx="8">
                  <c:v>46.0</c:v>
                </c:pt>
                <c:pt idx="9">
                  <c:v>47.0</c:v>
                </c:pt>
                <c:pt idx="10">
                  <c:v>51.0</c:v>
                </c:pt>
                <c:pt idx="11">
                  <c:v>54.0</c:v>
                </c:pt>
                <c:pt idx="12">
                  <c:v>59.0</c:v>
                </c:pt>
                <c:pt idx="13">
                  <c:v>66.0</c:v>
                </c:pt>
                <c:pt idx="14">
                  <c:v>72.0</c:v>
                </c:pt>
                <c:pt idx="15">
                  <c:v>87.0</c:v>
                </c:pt>
                <c:pt idx="16">
                  <c:v>105.0</c:v>
                </c:pt>
                <c:pt idx="17">
                  <c:v>123.0</c:v>
                </c:pt>
                <c:pt idx="18">
                  <c:v>134.0</c:v>
                </c:pt>
                <c:pt idx="19">
                  <c:v>146.0</c:v>
                </c:pt>
                <c:pt idx="20">
                  <c:v>157.0</c:v>
                </c:pt>
                <c:pt idx="21">
                  <c:v>171.0</c:v>
                </c:pt>
              </c:numCache>
            </c:numRef>
          </c:xVal>
          <c:yVal>
            <c:numRef>
              <c:f>unimodal!$F$8:$F$55</c:f>
              <c:numCache>
                <c:formatCode>General</c:formatCode>
                <c:ptCount val="48"/>
                <c:pt idx="0">
                  <c:v>0.525759117116257</c:v>
                </c:pt>
                <c:pt idx="1">
                  <c:v>0.525717381399372</c:v>
                </c:pt>
                <c:pt idx="2">
                  <c:v>0.524746731325832</c:v>
                </c:pt>
                <c:pt idx="3">
                  <c:v>0.519388553025154</c:v>
                </c:pt>
                <c:pt idx="4">
                  <c:v>0.499581924297444</c:v>
                </c:pt>
                <c:pt idx="5">
                  <c:v>0.48133234738188</c:v>
                </c:pt>
                <c:pt idx="6">
                  <c:v>0.435675554363268</c:v>
                </c:pt>
                <c:pt idx="7">
                  <c:v>0.404292459892353</c:v>
                </c:pt>
                <c:pt idx="8">
                  <c:v>0.388082014808329</c:v>
                </c:pt>
                <c:pt idx="9">
                  <c:v>0.379978139911269</c:v>
                </c:pt>
                <c:pt idx="10">
                  <c:v>0.348330505649857</c:v>
                </c:pt>
                <c:pt idx="11">
                  <c:v>0.326114198918107</c:v>
                </c:pt>
                <c:pt idx="12">
                  <c:v>0.293229579849628</c:v>
                </c:pt>
                <c:pt idx="13">
                  <c:v>0.256695022734715</c:v>
                </c:pt>
                <c:pt idx="14">
                  <c:v>0.233352310214974</c:v>
                </c:pt>
                <c:pt idx="15">
                  <c:v>0.197435711950138</c:v>
                </c:pt>
                <c:pt idx="16">
                  <c:v>0.177242006679053</c:v>
                </c:pt>
                <c:pt idx="17">
                  <c:v>0.167726524368974</c:v>
                </c:pt>
                <c:pt idx="18">
                  <c:v>0.164372495477467</c:v>
                </c:pt>
                <c:pt idx="19">
                  <c:v>0.161884336153709</c:v>
                </c:pt>
                <c:pt idx="20">
                  <c:v>0.160291835303858</c:v>
                </c:pt>
                <c:pt idx="21">
                  <c:v>0.158874611144294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unimodal!$G$7</c:f>
              <c:strCache>
                <c:ptCount val="1"/>
                <c:pt idx="0">
                  <c:v>LN model</c:v>
                </c:pt>
              </c:strCache>
            </c:strRef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unimodal!$C$8:$C$55</c:f>
              <c:numCache>
                <c:formatCode>General</c:formatCode>
                <c:ptCount val="48"/>
                <c:pt idx="0">
                  <c:v>3.0</c:v>
                </c:pt>
                <c:pt idx="1">
                  <c:v>7.0</c:v>
                </c:pt>
                <c:pt idx="2">
                  <c:v>14.0</c:v>
                </c:pt>
                <c:pt idx="3">
                  <c:v>21.0</c:v>
                </c:pt>
                <c:pt idx="4">
                  <c:v>29.0</c:v>
                </c:pt>
                <c:pt idx="5">
                  <c:v>33.0</c:v>
                </c:pt>
                <c:pt idx="6">
                  <c:v>40.0</c:v>
                </c:pt>
                <c:pt idx="7">
                  <c:v>44.0</c:v>
                </c:pt>
                <c:pt idx="8">
                  <c:v>46.0</c:v>
                </c:pt>
                <c:pt idx="9">
                  <c:v>47.0</c:v>
                </c:pt>
                <c:pt idx="10">
                  <c:v>51.0</c:v>
                </c:pt>
                <c:pt idx="11">
                  <c:v>54.0</c:v>
                </c:pt>
                <c:pt idx="12">
                  <c:v>59.0</c:v>
                </c:pt>
                <c:pt idx="13">
                  <c:v>66.0</c:v>
                </c:pt>
                <c:pt idx="14">
                  <c:v>72.0</c:v>
                </c:pt>
                <c:pt idx="15">
                  <c:v>87.0</c:v>
                </c:pt>
                <c:pt idx="16">
                  <c:v>105.0</c:v>
                </c:pt>
                <c:pt idx="17">
                  <c:v>123.0</c:v>
                </c:pt>
                <c:pt idx="18">
                  <c:v>134.0</c:v>
                </c:pt>
                <c:pt idx="19">
                  <c:v>146.0</c:v>
                </c:pt>
                <c:pt idx="20">
                  <c:v>157.0</c:v>
                </c:pt>
                <c:pt idx="21">
                  <c:v>171.0</c:v>
                </c:pt>
              </c:numCache>
            </c:numRef>
          </c:xVal>
          <c:yVal>
            <c:numRef>
              <c:f>unimodal!$G$8:$G$55</c:f>
              <c:numCache>
                <c:formatCode>General</c:formatCode>
                <c:ptCount val="48"/>
                <c:pt idx="0">
                  <c:v>0.524209999999973</c:v>
                </c:pt>
                <c:pt idx="1">
                  <c:v>0.524209962768262</c:v>
                </c:pt>
                <c:pt idx="2">
                  <c:v>0.524087294921604</c:v>
                </c:pt>
                <c:pt idx="3">
                  <c:v>0.520791446724676</c:v>
                </c:pt>
                <c:pt idx="4">
                  <c:v>0.500547548482951</c:v>
                </c:pt>
                <c:pt idx="5">
                  <c:v>0.480861551723808</c:v>
                </c:pt>
                <c:pt idx="6">
                  <c:v>0.434040481981174</c:v>
                </c:pt>
                <c:pt idx="7">
                  <c:v>0.403456805743214</c:v>
                </c:pt>
                <c:pt idx="8">
                  <c:v>0.387917999303448</c:v>
                </c:pt>
                <c:pt idx="9">
                  <c:v>0.380180722088438</c:v>
                </c:pt>
                <c:pt idx="10">
                  <c:v>0.349957526606771</c:v>
                </c:pt>
                <c:pt idx="11">
                  <c:v>0.32853393660174</c:v>
                </c:pt>
                <c:pt idx="12">
                  <c:v>0.296111723580876</c:v>
                </c:pt>
                <c:pt idx="13">
                  <c:v>0.258579208993635</c:v>
                </c:pt>
                <c:pt idx="14">
                  <c:v>0.233590816390309</c:v>
                </c:pt>
                <c:pt idx="15">
                  <c:v>0.194224037082422</c:v>
                </c:pt>
                <c:pt idx="16">
                  <c:v>0.173562172472935</c:v>
                </c:pt>
                <c:pt idx="17">
                  <c:v>0.165755702019432</c:v>
                </c:pt>
                <c:pt idx="18">
                  <c:v>0.163660798143676</c:v>
                </c:pt>
                <c:pt idx="19">
                  <c:v>0.162440997354307</c:v>
                </c:pt>
                <c:pt idx="20">
                  <c:v>0.161844034016743</c:v>
                </c:pt>
                <c:pt idx="21">
                  <c:v>0.161451584362577</c:v>
                </c:pt>
              </c:numCache>
            </c:numRef>
          </c:yVal>
          <c:smooth val="1"/>
        </c:ser>
        <c:axId val="561443992"/>
        <c:axId val="493212712"/>
      </c:scatterChart>
      <c:valAx>
        <c:axId val="56144399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Suction</a:t>
                </a:r>
              </a:p>
            </c:rich>
          </c:tx>
          <c:layout>
            <c:manualLayout>
              <c:xMode val="edge"/>
              <c:yMode val="edge"/>
              <c:x val="0.499999464604466"/>
              <c:y val="0.893005012423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493212712"/>
        <c:crossesAt val="0.0"/>
        <c:crossBetween val="midCat"/>
        <c:majorUnit val="10.0"/>
        <c:minorUnit val="10.0"/>
      </c:valAx>
      <c:valAx>
        <c:axId val="493212712"/>
        <c:scaling>
          <c:orientation val="minMax"/>
          <c:min val="0.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Volumetric water content</a:t>
                </a:r>
              </a:p>
            </c:rich>
          </c:tx>
          <c:layout>
            <c:manualLayout>
              <c:xMode val="edge"/>
              <c:yMode val="edge"/>
              <c:x val="0.00877192043165729"/>
              <c:y val="0.176954910295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561443992"/>
        <c:crossesAt val="0.0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6841851654747"/>
          <c:y val="0.481481965223489"/>
          <c:w val="0.179824368848975"/>
          <c:h val="0.300411824455681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ja-JP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ja-JP"/>
    </a:p>
  </c:txPr>
  <c:printSettings>
    <c:headerFooter/>
    <c:pageMargins b="0.984" l="0.787" r="0.787" t="0.984" header="0.512" footer="0.512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>
        <c:manualLayout>
          <c:layoutTarget val="inner"/>
          <c:xMode val="edge"/>
          <c:yMode val="edge"/>
          <c:x val="0.129113924050633"/>
          <c:y val="0.0559999453125534"/>
          <c:w val="0.812658227848101"/>
          <c:h val="0.751999265625717"/>
        </c:manualLayout>
      </c:layout>
      <c:scatterChart>
        <c:scatterStyle val="smoothMarker"/>
        <c:ser>
          <c:idx val="0"/>
          <c:order val="0"/>
          <c:tx>
            <c:v>Measured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bimodal!$C$8:$C$55</c:f>
              <c:numCache>
                <c:formatCode>General</c:formatCode>
                <c:ptCount val="4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345.0</c:v>
                </c:pt>
                <c:pt idx="8">
                  <c:v>690.0</c:v>
                </c:pt>
                <c:pt idx="9">
                  <c:v>2000.0</c:v>
                </c:pt>
                <c:pt idx="10">
                  <c:v>5000.0</c:v>
                </c:pt>
                <c:pt idx="11">
                  <c:v>10000.0</c:v>
                </c:pt>
                <c:pt idx="12">
                  <c:v>15000.0</c:v>
                </c:pt>
              </c:numCache>
            </c:numRef>
          </c:xVal>
          <c:yVal>
            <c:numRef>
              <c:f>bimodal!$D$8:$D$55</c:f>
              <c:numCache>
                <c:formatCode>General</c:formatCode>
                <c:ptCount val="48"/>
                <c:pt idx="0">
                  <c:v>0.502</c:v>
                </c:pt>
                <c:pt idx="1">
                  <c:v>0.497</c:v>
                </c:pt>
                <c:pt idx="2">
                  <c:v>0.484</c:v>
                </c:pt>
                <c:pt idx="3">
                  <c:v>0.458</c:v>
                </c:pt>
                <c:pt idx="4">
                  <c:v>0.434</c:v>
                </c:pt>
                <c:pt idx="5">
                  <c:v>0.414</c:v>
                </c:pt>
                <c:pt idx="6">
                  <c:v>0.406</c:v>
                </c:pt>
                <c:pt idx="7">
                  <c:v>0.395</c:v>
                </c:pt>
                <c:pt idx="8">
                  <c:v>0.391</c:v>
                </c:pt>
                <c:pt idx="9">
                  <c:v>0.354</c:v>
                </c:pt>
                <c:pt idx="10">
                  <c:v>0.304</c:v>
                </c:pt>
                <c:pt idx="11">
                  <c:v>0.268</c:v>
                </c:pt>
                <c:pt idx="12">
                  <c:v>0.248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bimodal!$E$7</c:f>
              <c:strCache>
                <c:ptCount val="1"/>
                <c:pt idx="0">
                  <c:v>DB model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bimodal!$C$8:$C$55</c:f>
              <c:numCache>
                <c:formatCode>General</c:formatCode>
                <c:ptCount val="4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345.0</c:v>
                </c:pt>
                <c:pt idx="8">
                  <c:v>690.0</c:v>
                </c:pt>
                <c:pt idx="9">
                  <c:v>2000.0</c:v>
                </c:pt>
                <c:pt idx="10">
                  <c:v>5000.0</c:v>
                </c:pt>
                <c:pt idx="11">
                  <c:v>10000.0</c:v>
                </c:pt>
                <c:pt idx="12">
                  <c:v>15000.0</c:v>
                </c:pt>
              </c:numCache>
            </c:numRef>
          </c:xVal>
          <c:yVal>
            <c:numRef>
              <c:f>bimodal!$E$8:$E$55</c:f>
              <c:numCache>
                <c:formatCode>General</c:formatCode>
                <c:ptCount val="48"/>
                <c:pt idx="0">
                  <c:v>0.502160006506121</c:v>
                </c:pt>
                <c:pt idx="1">
                  <c:v>0.49674345074355</c:v>
                </c:pt>
                <c:pt idx="2">
                  <c:v>0.483894794107469</c:v>
                </c:pt>
                <c:pt idx="3">
                  <c:v>0.458797452211419</c:v>
                </c:pt>
                <c:pt idx="4">
                  <c:v>0.432556760500491</c:v>
                </c:pt>
                <c:pt idx="5">
                  <c:v>0.415146269132437</c:v>
                </c:pt>
                <c:pt idx="6">
                  <c:v>0.40515919441961</c:v>
                </c:pt>
                <c:pt idx="7">
                  <c:v>0.397482098973455</c:v>
                </c:pt>
                <c:pt idx="8">
                  <c:v>0.388315054250087</c:v>
                </c:pt>
                <c:pt idx="9">
                  <c:v>0.354908566102482</c:v>
                </c:pt>
                <c:pt idx="10">
                  <c:v>0.304224211579526</c:v>
                </c:pt>
                <c:pt idx="11">
                  <c:v>0.266781129329954</c:v>
                </c:pt>
                <c:pt idx="12">
                  <c:v>0.248808103061213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bimodal!$F$7</c:f>
              <c:strCache>
                <c:ptCount val="1"/>
                <c:pt idx="0">
                  <c:v>BL model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bimodal!$C$8:$C$55</c:f>
              <c:numCache>
                <c:formatCode>General</c:formatCode>
                <c:ptCount val="4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  <c:pt idx="5">
                  <c:v>80.0</c:v>
                </c:pt>
                <c:pt idx="6">
                  <c:v>160.0</c:v>
                </c:pt>
                <c:pt idx="7">
                  <c:v>345.0</c:v>
                </c:pt>
                <c:pt idx="8">
                  <c:v>690.0</c:v>
                </c:pt>
                <c:pt idx="9">
                  <c:v>2000.0</c:v>
                </c:pt>
                <c:pt idx="10">
                  <c:v>5000.0</c:v>
                </c:pt>
                <c:pt idx="11">
                  <c:v>10000.0</c:v>
                </c:pt>
                <c:pt idx="12">
                  <c:v>15000.0</c:v>
                </c:pt>
              </c:numCache>
            </c:numRef>
          </c:xVal>
          <c:yVal>
            <c:numRef>
              <c:f>bimodal!$F$8:$F$55</c:f>
              <c:numCache>
                <c:formatCode>General</c:formatCode>
                <c:ptCount val="48"/>
                <c:pt idx="0">
                  <c:v>0.502651011524091</c:v>
                </c:pt>
                <c:pt idx="1">
                  <c:v>0.496409116158196</c:v>
                </c:pt>
                <c:pt idx="2">
                  <c:v>0.483017311669752</c:v>
                </c:pt>
                <c:pt idx="3">
                  <c:v>0.45965867570494</c:v>
                </c:pt>
                <c:pt idx="4">
                  <c:v>0.433331808671192</c:v>
                </c:pt>
                <c:pt idx="5">
                  <c:v>0.41405682196984</c:v>
                </c:pt>
                <c:pt idx="6">
                  <c:v>0.40435761611334</c:v>
                </c:pt>
                <c:pt idx="7">
                  <c:v>0.398232932465078</c:v>
                </c:pt>
                <c:pt idx="8">
                  <c:v>0.388910080944304</c:v>
                </c:pt>
                <c:pt idx="9">
                  <c:v>0.35424271688243</c:v>
                </c:pt>
                <c:pt idx="10">
                  <c:v>0.304754249414795</c:v>
                </c:pt>
                <c:pt idx="11">
                  <c:v>0.266759403742859</c:v>
                </c:pt>
                <c:pt idx="12">
                  <c:v>0.248638030713642</c:v>
                </c:pt>
              </c:numCache>
            </c:numRef>
          </c:yVal>
          <c:smooth val="1"/>
        </c:ser>
        <c:axId val="838419656"/>
        <c:axId val="838655896"/>
      </c:scatterChart>
      <c:valAx>
        <c:axId val="83841965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2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Suction</a:t>
                </a:r>
              </a:p>
            </c:rich>
          </c:tx>
          <c:layout>
            <c:manualLayout>
              <c:xMode val="edge"/>
              <c:yMode val="edge"/>
              <c:x val="0.488607594936709"/>
              <c:y val="0.8959991250008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838655896"/>
        <c:crossesAt val="0.0"/>
        <c:crossBetween val="midCat"/>
        <c:majorUnit val="10.0"/>
        <c:minorUnit val="10.0"/>
      </c:valAx>
      <c:valAx>
        <c:axId val="838655896"/>
        <c:scaling>
          <c:orientation val="minMax"/>
          <c:min val="0.0"/>
        </c:scaling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ja-JP"/>
                  <a:t>Volumetric Water Content</a:t>
                </a:r>
              </a:p>
            </c:rich>
          </c:tx>
          <c:layout>
            <c:manualLayout>
              <c:xMode val="edge"/>
              <c:yMode val="edge"/>
              <c:x val="0.010126582278481"/>
              <c:y val="0.1599998437501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ja-JP"/>
          </a:p>
        </c:txPr>
        <c:crossAx val="838419656"/>
        <c:crossesAt val="0.01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0379746835443"/>
          <c:y val="0.52399948828175"/>
          <c:w val="0.210126582278481"/>
          <c:h val="0.21999978515646"/>
        </c:manualLayout>
      </c:layout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1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ja-JP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ja-JP"/>
    </a:p>
  </c:txPr>
  <c:printSettings>
    <c:headerFooter/>
    <c:pageMargins b="0.984" l="0.787" r="0.787" t="0.984" header="0.512" footer="0.512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8</xdr:row>
      <xdr:rowOff>50800</xdr:rowOff>
    </xdr:from>
    <xdr:to>
      <xdr:col>9</xdr:col>
      <xdr:colOff>368300</xdr:colOff>
      <xdr:row>26</xdr:row>
      <xdr:rowOff>165100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10</xdr:row>
      <xdr:rowOff>38100</xdr:rowOff>
    </xdr:from>
    <xdr:to>
      <xdr:col>7</xdr:col>
      <xdr:colOff>241300</xdr:colOff>
      <xdr:row>29</xdr:row>
      <xdr:rowOff>76200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rg/net/swrc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rg/net/swrc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3"/>
  <sheetViews>
    <sheetView tabSelected="1" workbookViewId="0">
      <selection activeCell="A7" sqref="A7"/>
    </sheetView>
  </sheetViews>
  <sheetFormatPr baseColWidth="12" defaultColWidth="13" defaultRowHeight="13"/>
  <cols>
    <col min="1" max="1" width="17.375" style="3" bestFit="1" customWidth="1"/>
    <col min="2" max="2" width="9.125" style="3" customWidth="1"/>
    <col min="3" max="3" width="8.625" style="3" customWidth="1"/>
    <col min="4" max="4" width="9.625" style="3" bestFit="1" customWidth="1"/>
    <col min="5" max="7" width="12.625" style="3" bestFit="1" customWidth="1"/>
    <col min="8" max="8" width="8.125" style="3" customWidth="1"/>
    <col min="9" max="9" width="9.875" style="3" bestFit="1" customWidth="1"/>
    <col min="10" max="10" width="9" style="3" bestFit="1" customWidth="1"/>
    <col min="11" max="11" width="9.875" style="3" bestFit="1" customWidth="1"/>
    <col min="12" max="16384" width="13" style="3"/>
  </cols>
  <sheetData>
    <row r="1" spans="1:11" ht="16">
      <c r="A1" s="1" t="s">
        <v>21</v>
      </c>
      <c r="B1" s="2" t="s">
        <v>22</v>
      </c>
      <c r="C1" s="1"/>
      <c r="D1" s="1"/>
    </row>
    <row r="2" spans="1:11" ht="16">
      <c r="A2" s="4" t="s">
        <v>23</v>
      </c>
      <c r="B2" s="1"/>
      <c r="C2" s="1"/>
      <c r="D2" s="1"/>
      <c r="E2" s="1"/>
    </row>
    <row r="3" spans="1:11" ht="16">
      <c r="A3" s="4"/>
      <c r="B3" s="1"/>
      <c r="C3" s="1"/>
      <c r="D3" s="1"/>
      <c r="E3" s="1"/>
    </row>
    <row r="4" spans="1:11" ht="16">
      <c r="A4" s="4" t="s">
        <v>24</v>
      </c>
      <c r="B4" s="1" t="s">
        <v>25</v>
      </c>
      <c r="C4" s="1"/>
      <c r="D4" s="1"/>
      <c r="E4" s="1"/>
    </row>
    <row r="6" spans="1:11">
      <c r="A6" s="5" t="s">
        <v>26</v>
      </c>
      <c r="B6" s="6"/>
      <c r="C6" s="5" t="s">
        <v>0</v>
      </c>
      <c r="D6" s="7"/>
      <c r="F6" s="8"/>
    </row>
    <row r="7" spans="1:11">
      <c r="A7" s="9" t="s">
        <v>17</v>
      </c>
      <c r="B7" s="8"/>
      <c r="C7" s="10" t="s">
        <v>1</v>
      </c>
      <c r="D7" s="11" t="s">
        <v>2</v>
      </c>
      <c r="E7" s="3" t="s">
        <v>3</v>
      </c>
      <c r="F7" s="3" t="s">
        <v>4</v>
      </c>
      <c r="G7" s="3" t="s">
        <v>5</v>
      </c>
      <c r="I7" s="3" t="str">
        <f>RIGHT(A8,LEN(A8)-FIND("=",A8,1))</f>
        <v xml:space="preserve">  0.51593</v>
      </c>
      <c r="J7" s="3" t="str">
        <f>RIGHT(A14,LEN(A14)-FIND("=",A14,1))</f>
        <v xml:space="preserve">  0.52576</v>
      </c>
      <c r="K7" s="3" t="str">
        <f>RIGHT(A20,LEN(A20)-FIND("=",A20,1))</f>
        <v xml:space="preserve">  0.52421</v>
      </c>
    </row>
    <row r="8" spans="1:11">
      <c r="A8" s="9" t="s">
        <v>27</v>
      </c>
      <c r="B8" s="8"/>
      <c r="C8" s="12">
        <v>3</v>
      </c>
      <c r="D8" s="12">
        <v>0.51800000000000002</v>
      </c>
      <c r="E8" s="3">
        <f t="shared" ref="E8:E29" si="0">MIN(I$8+(I$7-I$8)*((C8/I$9)^(-I$10)),I$7*1)</f>
        <v>0.51593</v>
      </c>
      <c r="F8" s="3">
        <f t="shared" ref="F8:F29" si="1">J$8+(J$7-J$8)*(1+(J$9*C8)^J$10)^(1/J$10-1)</f>
        <v>0.52575911711625734</v>
      </c>
      <c r="G8" s="3">
        <f>K$8+(K$7-K$8)*(1-NORMSDIST(LN(C8/K$9)/K$10))</f>
        <v>0.5242099999999732</v>
      </c>
      <c r="I8" s="3" t="str">
        <f>RIGHT(A9,LEN(A9)-FIND("=",A9,1))</f>
        <v xml:space="preserve">  0.11317</v>
      </c>
      <c r="J8" s="3" t="str">
        <f>RIGHT(A15,LEN(A15)-FIND("=",A15,1))</f>
        <v xml:space="preserve">  0.15489</v>
      </c>
      <c r="K8" s="3" t="str">
        <f>RIGHT(A21,LEN(A21)-FIND("=",A21,1))</f>
        <v xml:space="preserve">  0.16108</v>
      </c>
    </row>
    <row r="9" spans="1:11">
      <c r="A9" s="9" t="s">
        <v>28</v>
      </c>
      <c r="B9" s="8"/>
      <c r="C9" s="12">
        <v>7</v>
      </c>
      <c r="D9" s="12">
        <v>0.51700000000000002</v>
      </c>
      <c r="E9" s="3">
        <f t="shared" si="0"/>
        <v>0.51593</v>
      </c>
      <c r="F9" s="3">
        <f t="shared" si="1"/>
        <v>0.5257173813993723</v>
      </c>
      <c r="G9" s="3">
        <f t="shared" ref="G9:G29" si="2">K$8+(K$7-K$8)*(1-NORMSDIST(LN(C9/K$9)/K$10))</f>
        <v>0.52420996276826193</v>
      </c>
      <c r="I9" s="3" t="str">
        <f>RIGHT(A10,LEN(A10)-FIND("=",A10,1))</f>
        <v xml:space="preserve">  35.173</v>
      </c>
      <c r="J9" s="3" t="str">
        <f>RIGHT(A16,LEN(A16)-FIND("=",A16,1))</f>
        <v xml:space="preserve">  0.020765</v>
      </c>
      <c r="K9" s="3" t="str">
        <f>RIGHT(A22,LEN(A22)-FIND("=",A22,1))</f>
        <v xml:space="preserve">  52.004</v>
      </c>
    </row>
    <row r="10" spans="1:11">
      <c r="A10" s="9" t="s">
        <v>29</v>
      </c>
      <c r="B10" s="8"/>
      <c r="C10" s="12">
        <v>14</v>
      </c>
      <c r="D10" s="12">
        <v>0.51600000000000001</v>
      </c>
      <c r="E10" s="3">
        <f t="shared" si="0"/>
        <v>0.51593</v>
      </c>
      <c r="F10" s="3">
        <f t="shared" si="1"/>
        <v>0.52474673132583216</v>
      </c>
      <c r="G10" s="3">
        <f t="shared" si="2"/>
        <v>0.52408729492160377</v>
      </c>
      <c r="I10" s="3" t="str">
        <f>RIGHT(A11,LEN(A11)-FIND("=",A11,1))</f>
        <v xml:space="preserve">  1.5604</v>
      </c>
      <c r="J10" s="3" t="str">
        <f>RIGHT(A17,LEN(A17)-FIND("=",A17,1))</f>
        <v xml:space="preserve">  4.5757</v>
      </c>
      <c r="K10" s="3" t="str">
        <f>RIGHT(A23,LEN(A23)-FIND("=",A23,1))</f>
        <v xml:space="preserve">  0.38605</v>
      </c>
    </row>
    <row r="11" spans="1:11">
      <c r="A11" s="9" t="s">
        <v>30</v>
      </c>
      <c r="B11" s="8"/>
      <c r="C11" s="12">
        <v>21</v>
      </c>
      <c r="D11" s="12">
        <v>0.51600000000000001</v>
      </c>
      <c r="E11" s="3">
        <f t="shared" si="0"/>
        <v>0.51593</v>
      </c>
      <c r="F11" s="3">
        <f t="shared" si="1"/>
        <v>0.51938855302515419</v>
      </c>
      <c r="G11" s="3">
        <f t="shared" si="2"/>
        <v>0.52079144672467625</v>
      </c>
    </row>
    <row r="12" spans="1:11">
      <c r="A12" s="9" t="s">
        <v>31</v>
      </c>
      <c r="B12" s="8"/>
      <c r="C12" s="12">
        <v>29</v>
      </c>
      <c r="D12" s="12">
        <v>0.51500000000000001</v>
      </c>
      <c r="E12" s="3">
        <f t="shared" si="0"/>
        <v>0.51593</v>
      </c>
      <c r="F12" s="3">
        <f t="shared" si="1"/>
        <v>0.49958192429744452</v>
      </c>
      <c r="G12" s="3">
        <f t="shared" si="2"/>
        <v>0.50054754848295102</v>
      </c>
    </row>
    <row r="13" spans="1:11">
      <c r="A13" s="9" t="s">
        <v>18</v>
      </c>
      <c r="B13" s="8"/>
      <c r="C13" s="12">
        <v>33</v>
      </c>
      <c r="D13" s="12">
        <v>0.51300000000000001</v>
      </c>
      <c r="E13" s="3">
        <f t="shared" si="0"/>
        <v>0.51593</v>
      </c>
      <c r="F13" s="3">
        <f t="shared" si="1"/>
        <v>0.48133234738188013</v>
      </c>
      <c r="G13" s="3">
        <f t="shared" si="2"/>
        <v>0.48086155172380757</v>
      </c>
    </row>
    <row r="14" spans="1:11">
      <c r="A14" s="9" t="s">
        <v>32</v>
      </c>
      <c r="B14" s="8"/>
      <c r="C14" s="12">
        <v>40</v>
      </c>
      <c r="D14" s="12">
        <v>0.442</v>
      </c>
      <c r="E14" s="3">
        <f t="shared" si="0"/>
        <v>0.44270161611951164</v>
      </c>
      <c r="F14" s="3">
        <f t="shared" si="1"/>
        <v>0.43567555436326788</v>
      </c>
      <c r="G14" s="3">
        <f t="shared" si="2"/>
        <v>0.43404048198117373</v>
      </c>
    </row>
    <row r="15" spans="1:11">
      <c r="A15" s="9" t="s">
        <v>33</v>
      </c>
      <c r="B15" s="8"/>
      <c r="C15" s="12">
        <v>44</v>
      </c>
      <c r="D15" s="12">
        <v>0.40100000000000002</v>
      </c>
      <c r="E15" s="3">
        <f t="shared" si="0"/>
        <v>0.39716320067150696</v>
      </c>
      <c r="F15" s="3">
        <f t="shared" si="1"/>
        <v>0.40429245989235263</v>
      </c>
      <c r="G15" s="3">
        <f t="shared" si="2"/>
        <v>0.40345680574321441</v>
      </c>
    </row>
    <row r="16" spans="1:11">
      <c r="A16" s="9" t="s">
        <v>34</v>
      </c>
      <c r="B16" s="8"/>
      <c r="C16" s="12">
        <v>46</v>
      </c>
      <c r="D16" s="12">
        <v>0.38</v>
      </c>
      <c r="E16" s="3">
        <f t="shared" si="0"/>
        <v>0.37813235684681812</v>
      </c>
      <c r="F16" s="3">
        <f t="shared" si="1"/>
        <v>0.38808201480832916</v>
      </c>
      <c r="G16" s="3">
        <f t="shared" si="2"/>
        <v>0.38791799930344811</v>
      </c>
    </row>
    <row r="17" spans="1:7">
      <c r="A17" s="9" t="s">
        <v>35</v>
      </c>
      <c r="B17" s="8"/>
      <c r="C17" s="12">
        <v>47</v>
      </c>
      <c r="D17" s="12">
        <v>0.36699999999999999</v>
      </c>
      <c r="E17" s="3">
        <f t="shared" si="0"/>
        <v>0.36938821497438462</v>
      </c>
      <c r="F17" s="3">
        <f t="shared" si="1"/>
        <v>0.37997813991126939</v>
      </c>
      <c r="G17" s="3">
        <f t="shared" si="2"/>
        <v>0.38018072208843778</v>
      </c>
    </row>
    <row r="18" spans="1:7">
      <c r="A18" s="9" t="s">
        <v>36</v>
      </c>
      <c r="B18" s="8"/>
      <c r="C18" s="12">
        <v>51</v>
      </c>
      <c r="D18" s="12">
        <v>0.34</v>
      </c>
      <c r="E18" s="3">
        <f t="shared" si="0"/>
        <v>0.33872839516912073</v>
      </c>
      <c r="F18" s="3">
        <f t="shared" si="1"/>
        <v>0.34833050564985707</v>
      </c>
      <c r="G18" s="3">
        <f t="shared" si="2"/>
        <v>0.34995752660677149</v>
      </c>
    </row>
    <row r="19" spans="1:7">
      <c r="A19" s="9" t="s">
        <v>19</v>
      </c>
      <c r="B19" s="8"/>
      <c r="C19" s="12">
        <v>54</v>
      </c>
      <c r="D19" s="12">
        <v>0.315</v>
      </c>
      <c r="E19" s="3">
        <f t="shared" si="0"/>
        <v>0.31948189869708044</v>
      </c>
      <c r="F19" s="3">
        <f t="shared" si="1"/>
        <v>0.32611419891810722</v>
      </c>
      <c r="G19" s="3">
        <f t="shared" si="2"/>
        <v>0.32853393660174035</v>
      </c>
    </row>
    <row r="20" spans="1:7">
      <c r="A20" s="9" t="s">
        <v>37</v>
      </c>
      <c r="C20" s="12">
        <v>59</v>
      </c>
      <c r="D20" s="12">
        <v>0.29099999999999998</v>
      </c>
      <c r="E20" s="3">
        <f t="shared" si="0"/>
        <v>0.29285590849347748</v>
      </c>
      <c r="F20" s="3">
        <f t="shared" si="1"/>
        <v>0.29322957984962816</v>
      </c>
      <c r="G20" s="3">
        <f t="shared" si="2"/>
        <v>0.29611172358087579</v>
      </c>
    </row>
    <row r="21" spans="1:7">
      <c r="A21" s="9" t="s">
        <v>38</v>
      </c>
      <c r="C21" s="12">
        <v>66</v>
      </c>
      <c r="D21" s="12">
        <v>0.26300000000000001</v>
      </c>
      <c r="E21" s="3">
        <f t="shared" si="0"/>
        <v>0.26401646657322841</v>
      </c>
      <c r="F21" s="3">
        <f t="shared" si="1"/>
        <v>0.25669502273471506</v>
      </c>
      <c r="G21" s="3">
        <f t="shared" si="2"/>
        <v>0.25857920899363468</v>
      </c>
    </row>
    <row r="22" spans="1:7">
      <c r="A22" s="9" t="s">
        <v>39</v>
      </c>
      <c r="C22" s="12">
        <v>72</v>
      </c>
      <c r="D22" s="12">
        <v>0.249</v>
      </c>
      <c r="E22" s="3">
        <f t="shared" si="0"/>
        <v>0.24486517729768559</v>
      </c>
      <c r="F22" s="3">
        <f t="shared" si="1"/>
        <v>0.23335231021497377</v>
      </c>
      <c r="G22" s="3">
        <f t="shared" si="2"/>
        <v>0.23359081639030893</v>
      </c>
    </row>
    <row r="23" spans="1:7">
      <c r="A23" s="9" t="s">
        <v>40</v>
      </c>
      <c r="C23" s="12">
        <v>87</v>
      </c>
      <c r="D23" s="12">
        <v>0.21199999999999999</v>
      </c>
      <c r="E23" s="3">
        <f t="shared" si="0"/>
        <v>0.21119247342016423</v>
      </c>
      <c r="F23" s="3">
        <f t="shared" si="1"/>
        <v>0.1974357119501377</v>
      </c>
      <c r="G23" s="3">
        <f t="shared" si="2"/>
        <v>0.1942240370824225</v>
      </c>
    </row>
    <row r="24" spans="1:7">
      <c r="A24" s="9" t="s">
        <v>41</v>
      </c>
      <c r="C24" s="12">
        <v>105</v>
      </c>
      <c r="D24" s="12">
        <v>0.186</v>
      </c>
      <c r="E24" s="3">
        <f t="shared" si="0"/>
        <v>0.18626500774761529</v>
      </c>
      <c r="F24" s="3">
        <f t="shared" si="1"/>
        <v>0.1772420066790531</v>
      </c>
      <c r="G24" s="3">
        <f t="shared" si="2"/>
        <v>0.17356217247293537</v>
      </c>
    </row>
    <row r="25" spans="1:7">
      <c r="A25" s="6"/>
      <c r="C25" s="12">
        <v>123</v>
      </c>
      <c r="D25" s="12">
        <v>0.17</v>
      </c>
      <c r="E25" s="3">
        <f t="shared" si="0"/>
        <v>0.17027360977956341</v>
      </c>
      <c r="F25" s="3">
        <f t="shared" si="1"/>
        <v>0.16772652436897395</v>
      </c>
      <c r="G25" s="3">
        <f t="shared" si="2"/>
        <v>0.16575570201943188</v>
      </c>
    </row>
    <row r="26" spans="1:7">
      <c r="C26" s="12">
        <v>134</v>
      </c>
      <c r="D26" s="12">
        <v>0.16500000000000001</v>
      </c>
      <c r="E26" s="3">
        <f t="shared" si="0"/>
        <v>0.16312939510009097</v>
      </c>
      <c r="F26" s="3">
        <f t="shared" si="1"/>
        <v>0.16437249547746668</v>
      </c>
      <c r="G26" s="3">
        <f t="shared" si="2"/>
        <v>0.16366079814367651</v>
      </c>
    </row>
    <row r="27" spans="1:7">
      <c r="C27" s="12">
        <v>146</v>
      </c>
      <c r="D27" s="12">
        <v>0.157</v>
      </c>
      <c r="E27" s="3">
        <f t="shared" si="0"/>
        <v>0.1568713952202824</v>
      </c>
      <c r="F27" s="3">
        <f t="shared" si="1"/>
        <v>0.16188433615370945</v>
      </c>
      <c r="G27" s="3">
        <f t="shared" si="2"/>
        <v>0.16244099735430673</v>
      </c>
    </row>
    <row r="28" spans="1:7">
      <c r="C28" s="12">
        <v>157</v>
      </c>
      <c r="D28" s="12">
        <v>0.152</v>
      </c>
      <c r="E28" s="3">
        <f t="shared" si="0"/>
        <v>0.1521884201700372</v>
      </c>
      <c r="F28" s="3">
        <f t="shared" si="1"/>
        <v>0.16029183530385796</v>
      </c>
      <c r="G28" s="3">
        <f t="shared" si="2"/>
        <v>0.16184403401674258</v>
      </c>
    </row>
    <row r="29" spans="1:7">
      <c r="C29" s="12">
        <v>171</v>
      </c>
      <c r="D29" s="12">
        <v>0.14499999999999999</v>
      </c>
      <c r="E29" s="3">
        <f t="shared" si="0"/>
        <v>0.14731950147372924</v>
      </c>
      <c r="F29" s="3">
        <f t="shared" si="1"/>
        <v>0.15887461114429441</v>
      </c>
      <c r="G29" s="3">
        <f t="shared" si="2"/>
        <v>0.16145158436257667</v>
      </c>
    </row>
    <row r="30" spans="1:7">
      <c r="C30" s="10"/>
      <c r="D30" s="10"/>
    </row>
    <row r="31" spans="1:7">
      <c r="C31" s="10"/>
      <c r="D31" s="10"/>
    </row>
    <row r="32" spans="1:7">
      <c r="C32" s="10"/>
      <c r="D32" s="10"/>
    </row>
    <row r="33" spans="3:4">
      <c r="C33" s="10"/>
      <c r="D33" s="10"/>
    </row>
    <row r="34" spans="3:4">
      <c r="C34" s="10"/>
      <c r="D34" s="10"/>
    </row>
    <row r="35" spans="3:4">
      <c r="C35" s="10"/>
      <c r="D35" s="10"/>
    </row>
    <row r="36" spans="3:4">
      <c r="C36" s="10"/>
      <c r="D36" s="10"/>
    </row>
    <row r="37" spans="3:4">
      <c r="C37" s="10"/>
      <c r="D37" s="10"/>
    </row>
    <row r="38" spans="3:4">
      <c r="C38" s="10"/>
      <c r="D38" s="10"/>
    </row>
    <row r="39" spans="3:4">
      <c r="C39" s="10"/>
      <c r="D39" s="10"/>
    </row>
    <row r="40" spans="3:4">
      <c r="C40" s="10"/>
      <c r="D40" s="10"/>
    </row>
    <row r="41" spans="3:4">
      <c r="C41" s="10"/>
      <c r="D41" s="10"/>
    </row>
    <row r="42" spans="3:4">
      <c r="C42" s="10"/>
      <c r="D42" s="10"/>
    </row>
    <row r="43" spans="3:4">
      <c r="C43" s="10"/>
      <c r="D43" s="10"/>
    </row>
    <row r="44" spans="3:4">
      <c r="C44" s="10"/>
      <c r="D44" s="10"/>
    </row>
    <row r="45" spans="3:4">
      <c r="C45" s="10"/>
      <c r="D45" s="10"/>
    </row>
    <row r="46" spans="3:4">
      <c r="C46" s="10"/>
      <c r="D46" s="10"/>
    </row>
    <row r="47" spans="3:4">
      <c r="C47" s="10"/>
      <c r="D47" s="10"/>
    </row>
    <row r="48" spans="3:4">
      <c r="C48" s="10"/>
      <c r="D48" s="10"/>
    </row>
    <row r="49" spans="3:4">
      <c r="C49" s="10"/>
      <c r="D49" s="10"/>
    </row>
    <row r="50" spans="3:4">
      <c r="C50" s="10"/>
      <c r="D50" s="10"/>
    </row>
    <row r="51" spans="3:4">
      <c r="C51" s="10"/>
      <c r="D51" s="10"/>
    </row>
    <row r="52" spans="3:4">
      <c r="C52" s="10"/>
      <c r="D52" s="10"/>
    </row>
    <row r="53" spans="3:4">
      <c r="C53" s="10"/>
      <c r="D53" s="10"/>
    </row>
  </sheetData>
  <phoneticPr fontId="1"/>
  <hyperlinks>
    <hyperlink ref="B1" r:id="rId1"/>
  </hyperlinks>
  <pageMargins left="0.78700000000000003" right="0.78700000000000003" top="0.98399999999999999" bottom="0.98399999999999999" header="0.51200000000000001" footer="0.5120000000000000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3"/>
  <sheetViews>
    <sheetView workbookViewId="0">
      <selection activeCell="E3" sqref="E3"/>
    </sheetView>
  </sheetViews>
  <sheetFormatPr baseColWidth="12" defaultColWidth="13" defaultRowHeight="13"/>
  <cols>
    <col min="1" max="1" width="17.375" style="3" bestFit="1" customWidth="1"/>
    <col min="2" max="2" width="9.125" style="3" customWidth="1"/>
    <col min="3" max="3" width="8.625" style="3" customWidth="1"/>
    <col min="4" max="4" width="9.625" style="3" bestFit="1" customWidth="1"/>
    <col min="5" max="6" width="12.625" style="3" bestFit="1" customWidth="1"/>
    <col min="7" max="7" width="8.125" style="3" customWidth="1"/>
    <col min="8" max="8" width="9.875" style="3" bestFit="1" customWidth="1"/>
    <col min="9" max="9" width="9" style="3" bestFit="1" customWidth="1"/>
    <col min="10" max="10" width="9.875" style="3" bestFit="1" customWidth="1"/>
    <col min="11" max="16384" width="13" style="3"/>
  </cols>
  <sheetData>
    <row r="1" spans="1:9" ht="16">
      <c r="A1" s="1" t="s">
        <v>6</v>
      </c>
      <c r="B1" s="2" t="s">
        <v>7</v>
      </c>
      <c r="C1" s="2"/>
      <c r="D1" s="1"/>
      <c r="E1" s="1"/>
    </row>
    <row r="2" spans="1:9" ht="16">
      <c r="A2" s="4" t="s">
        <v>8</v>
      </c>
      <c r="B2" s="1"/>
      <c r="C2" s="1"/>
      <c r="D2" s="1"/>
      <c r="E2" s="1"/>
    </row>
    <row r="3" spans="1:9" ht="16">
      <c r="A3" s="4"/>
      <c r="B3" s="1"/>
      <c r="C3" s="1"/>
      <c r="D3" s="1"/>
      <c r="E3" s="1"/>
    </row>
    <row r="4" spans="1:9" ht="16">
      <c r="A4" s="4" t="s">
        <v>9</v>
      </c>
      <c r="B4" s="1" t="s">
        <v>10</v>
      </c>
      <c r="C4" s="1"/>
      <c r="D4" s="1"/>
      <c r="E4" s="1"/>
    </row>
    <row r="6" spans="1:9">
      <c r="A6" s="5" t="s">
        <v>11</v>
      </c>
      <c r="B6" s="6"/>
      <c r="C6" s="5" t="s">
        <v>12</v>
      </c>
      <c r="D6" s="7"/>
      <c r="F6" s="8"/>
    </row>
    <row r="7" spans="1:9">
      <c r="A7" s="9" t="s">
        <v>20</v>
      </c>
      <c r="B7" s="8"/>
      <c r="C7" s="10" t="s">
        <v>13</v>
      </c>
      <c r="D7" s="11" t="s">
        <v>14</v>
      </c>
      <c r="E7" s="3" t="s">
        <v>15</v>
      </c>
      <c r="F7" s="3" t="s">
        <v>16</v>
      </c>
      <c r="H7" s="3" t="str">
        <f t="shared" ref="H7:H14" si="0">RIGHT(A8,LEN(A8)-FIND("=",A8,1))</f>
        <v xml:space="preserve">  0.50240</v>
      </c>
      <c r="I7" s="3" t="str">
        <f>RIGHT(A17,LEN(A17)-FIND("=",A17,1))</f>
        <v xml:space="preserve">  0.50275</v>
      </c>
    </row>
    <row r="8" spans="1:9">
      <c r="A8" s="9" t="s">
        <v>42</v>
      </c>
      <c r="B8" s="8"/>
      <c r="C8" s="12">
        <v>1</v>
      </c>
      <c r="D8" s="12">
        <v>0.502</v>
      </c>
      <c r="E8" s="3">
        <f t="shared" ref="E8:E20" si="1">H$8+(H$7-H$8)*(H$9*(1+(H$10*C8)^H$11)^(1/H$11-1)+(1-H$9)*(1+(H$12*C8)^H$13)^(1/H$13-1))</f>
        <v>0.50216000650612125</v>
      </c>
      <c r="F8" s="3">
        <f t="shared" ref="F8:F20" si="2">I$8+(I$7-I$8)*(I$9*(1-NORMSDIST(LN(C8/I$10)/I$11))+(1-I$9)*(1-NORMSDIST(LN(C8/I$12)/I$13)))</f>
        <v>0.50265101152409131</v>
      </c>
      <c r="H8" s="3" t="str">
        <f t="shared" si="0"/>
        <v xml:space="preserve">  0.17712</v>
      </c>
      <c r="I8" s="3" t="str">
        <f t="shared" ref="I8:I14" si="3">RIGHT(A18,LEN(A18)-FIND("=",A18,1))</f>
        <v xml:space="preserve">  0.21229</v>
      </c>
    </row>
    <row r="9" spans="1:9">
      <c r="A9" s="9" t="s">
        <v>43</v>
      </c>
      <c r="B9" s="8"/>
      <c r="C9" s="12">
        <v>5</v>
      </c>
      <c r="D9" s="12">
        <v>0.497</v>
      </c>
      <c r="E9" s="3">
        <f t="shared" si="1"/>
        <v>0.49674345074355036</v>
      </c>
      <c r="F9" s="3">
        <f t="shared" si="2"/>
        <v>0.49640911615819572</v>
      </c>
      <c r="H9" s="3" t="str">
        <f t="shared" si="0"/>
        <v xml:space="preserve">  0.32391</v>
      </c>
      <c r="I9" s="3" t="str">
        <f t="shared" si="3"/>
        <v xml:space="preserve">  0.34719</v>
      </c>
    </row>
    <row r="10" spans="1:9">
      <c r="A10" s="9" t="s">
        <v>44</v>
      </c>
      <c r="B10" s="8"/>
      <c r="C10" s="12">
        <v>10</v>
      </c>
      <c r="D10" s="12">
        <v>0.48399999999999999</v>
      </c>
      <c r="E10" s="3">
        <f t="shared" si="1"/>
        <v>0.48389479410746855</v>
      </c>
      <c r="F10" s="3">
        <f t="shared" si="2"/>
        <v>0.48301731166975215</v>
      </c>
      <c r="H10" s="3" t="str">
        <f t="shared" si="0"/>
        <v xml:space="preserve">  0.068533</v>
      </c>
      <c r="I10" s="3" t="str">
        <f t="shared" si="3"/>
        <v xml:space="preserve">  24.150</v>
      </c>
    </row>
    <row r="11" spans="1:9">
      <c r="A11" s="9" t="s">
        <v>45</v>
      </c>
      <c r="B11" s="8"/>
      <c r="C11" s="12">
        <v>20</v>
      </c>
      <c r="D11" s="12">
        <v>0.45800000000000002</v>
      </c>
      <c r="E11" s="3">
        <f t="shared" si="1"/>
        <v>0.45879745221141871</v>
      </c>
      <c r="F11" s="3">
        <f t="shared" si="2"/>
        <v>0.45965867570494029</v>
      </c>
      <c r="H11" s="3" t="str">
        <f t="shared" si="0"/>
        <v xml:space="preserve">  2.0131</v>
      </c>
      <c r="I11" s="3" t="str">
        <f t="shared" si="3"/>
        <v xml:space="preserve">  1.0286</v>
      </c>
    </row>
    <row r="12" spans="1:9">
      <c r="A12" s="9" t="s">
        <v>46</v>
      </c>
      <c r="B12" s="8"/>
      <c r="C12" s="12">
        <v>40</v>
      </c>
      <c r="D12" s="12">
        <v>0.434</v>
      </c>
      <c r="E12" s="3">
        <f t="shared" si="1"/>
        <v>0.43255676050049124</v>
      </c>
      <c r="F12" s="3">
        <f t="shared" si="2"/>
        <v>0.43333180867119181</v>
      </c>
      <c r="H12" s="3" t="str">
        <f t="shared" si="0"/>
        <v xml:space="preserve">  4.3203e-04</v>
      </c>
      <c r="I12" s="3" t="str">
        <f t="shared" si="3"/>
        <v xml:space="preserve">  4801.6</v>
      </c>
    </row>
    <row r="13" spans="1:9">
      <c r="A13" s="9" t="s">
        <v>47</v>
      </c>
      <c r="B13" s="8"/>
      <c r="C13" s="12">
        <v>80</v>
      </c>
      <c r="D13" s="12">
        <v>0.41399999999999998</v>
      </c>
      <c r="E13" s="3">
        <f t="shared" si="1"/>
        <v>0.41514626913243752</v>
      </c>
      <c r="F13" s="3">
        <f t="shared" si="2"/>
        <v>0.41405682196984017</v>
      </c>
      <c r="H13" s="3" t="str">
        <f t="shared" si="0"/>
        <v xml:space="preserve">  1.5906</v>
      </c>
      <c r="I13" s="3" t="str">
        <f t="shared" si="3"/>
        <v xml:space="preserve">  1.3068</v>
      </c>
    </row>
    <row r="14" spans="1:9">
      <c r="A14" s="9" t="s">
        <v>48</v>
      </c>
      <c r="B14" s="8"/>
      <c r="C14" s="12">
        <v>160</v>
      </c>
      <c r="D14" s="12">
        <v>0.40600000000000003</v>
      </c>
      <c r="E14" s="3">
        <f t="shared" si="1"/>
        <v>0.4051591944196104</v>
      </c>
      <c r="F14" s="3">
        <f t="shared" si="2"/>
        <v>0.40435761611333954</v>
      </c>
      <c r="H14" s="3" t="str">
        <f t="shared" si="0"/>
        <v xml:space="preserve">  0.99975</v>
      </c>
      <c r="I14" s="3" t="str">
        <f t="shared" si="3"/>
        <v xml:space="preserve">  0.99970</v>
      </c>
    </row>
    <row r="15" spans="1:9">
      <c r="A15" s="9" t="s">
        <v>49</v>
      </c>
      <c r="B15" s="8"/>
      <c r="C15" s="12">
        <v>345</v>
      </c>
      <c r="D15" s="12">
        <v>0.39500000000000002</v>
      </c>
      <c r="E15" s="3">
        <f t="shared" si="1"/>
        <v>0.39748209897345466</v>
      </c>
      <c r="F15" s="3">
        <f t="shared" si="2"/>
        <v>0.39823293246507796</v>
      </c>
    </row>
    <row r="16" spans="1:9">
      <c r="A16" s="13" t="s">
        <v>50</v>
      </c>
      <c r="B16" s="8"/>
      <c r="C16" s="12">
        <v>690</v>
      </c>
      <c r="D16" s="12">
        <v>0.39100000000000001</v>
      </c>
      <c r="E16" s="3">
        <f t="shared" si="1"/>
        <v>0.38831505425008755</v>
      </c>
      <c r="F16" s="3">
        <f t="shared" si="2"/>
        <v>0.38891008094430424</v>
      </c>
    </row>
    <row r="17" spans="1:6">
      <c r="A17" s="13" t="s">
        <v>51</v>
      </c>
      <c r="B17" s="8"/>
      <c r="C17" s="12">
        <v>2000</v>
      </c>
      <c r="D17" s="12">
        <v>0.35399999999999998</v>
      </c>
      <c r="E17" s="3">
        <f t="shared" si="1"/>
        <v>0.35490856610248217</v>
      </c>
      <c r="F17" s="3">
        <f t="shared" si="2"/>
        <v>0.35424271688243014</v>
      </c>
    </row>
    <row r="18" spans="1:6">
      <c r="A18" s="13" t="s">
        <v>52</v>
      </c>
      <c r="B18" s="8"/>
      <c r="C18" s="12">
        <v>5000</v>
      </c>
      <c r="D18" s="12">
        <v>0.30399999999999999</v>
      </c>
      <c r="E18" s="3">
        <f t="shared" si="1"/>
        <v>0.30422421157952589</v>
      </c>
      <c r="F18" s="3">
        <f t="shared" si="2"/>
        <v>0.30475424941479545</v>
      </c>
    </row>
    <row r="19" spans="1:6">
      <c r="A19" s="13" t="s">
        <v>53</v>
      </c>
      <c r="B19" s="8"/>
      <c r="C19" s="12">
        <v>10000</v>
      </c>
      <c r="D19" s="12">
        <v>0.26800000000000002</v>
      </c>
      <c r="E19" s="3">
        <f t="shared" si="1"/>
        <v>0.26678112932995451</v>
      </c>
      <c r="F19" s="3">
        <f t="shared" si="2"/>
        <v>0.26675940374285945</v>
      </c>
    </row>
    <row r="20" spans="1:6">
      <c r="A20" s="13" t="s">
        <v>54</v>
      </c>
      <c r="C20" s="12">
        <v>15000</v>
      </c>
      <c r="D20" s="12">
        <v>0.248</v>
      </c>
      <c r="E20" s="3">
        <f t="shared" si="1"/>
        <v>0.2488081030612134</v>
      </c>
      <c r="F20" s="3">
        <f t="shared" si="2"/>
        <v>0.2486380307136421</v>
      </c>
    </row>
    <row r="21" spans="1:6">
      <c r="A21" s="13" t="s">
        <v>55</v>
      </c>
      <c r="C21" s="10"/>
      <c r="D21" s="10"/>
    </row>
    <row r="22" spans="1:6">
      <c r="A22" s="13" t="s">
        <v>56</v>
      </c>
      <c r="C22" s="12"/>
      <c r="D22" s="12"/>
    </row>
    <row r="23" spans="1:6">
      <c r="A23" s="13" t="s">
        <v>57</v>
      </c>
      <c r="C23" s="12"/>
      <c r="D23" s="12"/>
    </row>
    <row r="24" spans="1:6">
      <c r="A24" s="13" t="s">
        <v>58</v>
      </c>
      <c r="C24" s="12"/>
      <c r="D24" s="12"/>
    </row>
    <row r="25" spans="1:6">
      <c r="A25" s="6"/>
      <c r="C25" s="12"/>
      <c r="D25" s="12"/>
    </row>
    <row r="26" spans="1:6">
      <c r="C26" s="12"/>
      <c r="D26" s="12"/>
    </row>
    <row r="27" spans="1:6">
      <c r="C27" s="12"/>
      <c r="D27" s="12"/>
    </row>
    <row r="28" spans="1:6">
      <c r="C28" s="12"/>
      <c r="D28" s="12"/>
    </row>
    <row r="29" spans="1:6">
      <c r="C29" s="12"/>
      <c r="D29" s="12"/>
    </row>
    <row r="30" spans="1:6">
      <c r="C30" s="10"/>
      <c r="D30" s="10"/>
    </row>
    <row r="31" spans="1:6">
      <c r="C31" s="10"/>
      <c r="D31" s="10"/>
    </row>
    <row r="32" spans="1:6">
      <c r="C32" s="10"/>
      <c r="D32" s="10"/>
    </row>
    <row r="33" spans="3:4">
      <c r="C33" s="10"/>
      <c r="D33" s="10"/>
    </row>
    <row r="34" spans="3:4">
      <c r="C34" s="10"/>
      <c r="D34" s="10"/>
    </row>
    <row r="35" spans="3:4">
      <c r="C35" s="10"/>
      <c r="D35" s="10"/>
    </row>
    <row r="36" spans="3:4">
      <c r="C36" s="10"/>
      <c r="D36" s="10"/>
    </row>
    <row r="37" spans="3:4">
      <c r="C37" s="10"/>
      <c r="D37" s="10"/>
    </row>
    <row r="38" spans="3:4">
      <c r="C38" s="10"/>
      <c r="D38" s="10"/>
    </row>
    <row r="39" spans="3:4">
      <c r="C39" s="10"/>
      <c r="D39" s="10"/>
    </row>
    <row r="40" spans="3:4">
      <c r="C40" s="10"/>
      <c r="D40" s="10"/>
    </row>
    <row r="41" spans="3:4">
      <c r="C41" s="10"/>
      <c r="D41" s="10"/>
    </row>
    <row r="42" spans="3:4">
      <c r="C42" s="10"/>
      <c r="D42" s="10"/>
    </row>
    <row r="43" spans="3:4">
      <c r="C43" s="10"/>
      <c r="D43" s="10"/>
    </row>
    <row r="44" spans="3:4">
      <c r="C44" s="10"/>
      <c r="D44" s="10"/>
    </row>
    <row r="45" spans="3:4">
      <c r="C45" s="10"/>
      <c r="D45" s="10"/>
    </row>
    <row r="46" spans="3:4">
      <c r="C46" s="10"/>
      <c r="D46" s="10"/>
    </row>
    <row r="47" spans="3:4">
      <c r="C47" s="10"/>
      <c r="D47" s="10"/>
    </row>
    <row r="48" spans="3:4">
      <c r="C48" s="10"/>
      <c r="D48" s="10"/>
    </row>
    <row r="49" spans="3:4">
      <c r="C49" s="10"/>
      <c r="D49" s="10"/>
    </row>
    <row r="50" spans="3:4">
      <c r="C50" s="10"/>
      <c r="D50" s="10"/>
    </row>
    <row r="51" spans="3:4">
      <c r="C51" s="10"/>
      <c r="D51" s="10"/>
    </row>
    <row r="52" spans="3:4">
      <c r="C52" s="10"/>
      <c r="D52" s="10"/>
    </row>
    <row r="53" spans="3:4">
      <c r="C53" s="10"/>
      <c r="D53" s="10"/>
    </row>
  </sheetData>
  <phoneticPr fontId="1"/>
  <hyperlinks>
    <hyperlink ref="B1" r:id="rId1"/>
  </hyperlinks>
  <pageMargins left="0.78700000000000003" right="0.78700000000000003" top="0.98399999999999999" bottom="0.98399999999999999" header="0.51200000000000001" footer="0.5120000000000000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unimodal</vt:lpstr>
      <vt:lpstr>bimodal</vt:lpstr>
    </vt:vector>
  </TitlesOfParts>
  <Company>東京大学環境地水学研究室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　勝寿</dc:creator>
  <cp:lastModifiedBy>関</cp:lastModifiedBy>
  <cp:lastPrinted>2006-07-02T04:42:33Z</cp:lastPrinted>
  <dcterms:created xsi:type="dcterms:W3CDTF">2006-06-30T17:06:58Z</dcterms:created>
  <dcterms:modified xsi:type="dcterms:W3CDTF">2014-09-06T18:44:13Z</dcterms:modified>
</cp:coreProperties>
</file>