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cuhko365-my.sharepoint.com/personal/120090246_link_cuhk_edu_cn/Documents/桌面/GPTs/jd/"/>
    </mc:Choice>
  </mc:AlternateContent>
  <xr:revisionPtr revIDLastSave="10" documentId="11_0ADD768C5B405F7B23DB2E11595ED87656CC8A9D" xr6:coauthVersionLast="47" xr6:coauthVersionMax="47" xr10:uidLastSave="{68639E3D-7407-47A1-BC82-180AB4EFC2F7}"/>
  <bookViews>
    <workbookView xWindow="-5775" yWindow="-21720" windowWidth="518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1" l="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9" i="1"/>
  <c r="C8" i="1"/>
  <c r="C7" i="1"/>
  <c r="C6" i="1"/>
  <c r="C5" i="1"/>
  <c r="C4" i="1"/>
  <c r="C3" i="1"/>
  <c r="C2" i="1"/>
</calcChain>
</file>

<file path=xl/sharedStrings.xml><?xml version="1.0" encoding="utf-8"?>
<sst xmlns="http://schemas.openxmlformats.org/spreadsheetml/2006/main" count="365" uniqueCount="136">
  <si>
    <t>价格</t>
  </si>
  <si>
    <t>商品</t>
  </si>
  <si>
    <t>评论</t>
  </si>
  <si>
    <t>店铺</t>
  </si>
  <si>
    <t>标签</t>
  </si>
  <si>
    <t>￥3499.00</t>
  </si>
  <si>
    <t>20万+条评价</t>
  </si>
  <si>
    <t>惠普京东自营官方旗舰店</t>
  </si>
  <si>
    <t>['自营']</t>
  </si>
  <si>
    <t>￥798.00</t>
  </si>
  <si>
    <t>10万+条评价</t>
  </si>
  <si>
    <t>航向者组装电脑旗舰店</t>
  </si>
  <si>
    <t>['京东物流', '新品', '免邮', '满300-40']</t>
  </si>
  <si>
    <t>联想京东自营旗舰店</t>
  </si>
  <si>
    <t>['自营', '赠']</t>
  </si>
  <si>
    <t>￥3799.00</t>
  </si>
  <si>
    <t>5万+条评价</t>
  </si>
  <si>
    <t>戴尔京东自营官方旗舰店</t>
  </si>
  <si>
    <t>￥4339.00</t>
  </si>
  <si>
    <t>5000+条评价</t>
  </si>
  <si>
    <t>英邦达电脑整机旗舰店</t>
  </si>
  <si>
    <t>['新品', '免邮']</t>
  </si>
  <si>
    <t>￥1288.00</t>
  </si>
  <si>
    <t>宏硕电脑旗舰店</t>
  </si>
  <si>
    <t>['京东物流', '免邮']</t>
  </si>
  <si>
    <t>￥4299.00</t>
  </si>
  <si>
    <t>500+条评价</t>
  </si>
  <si>
    <t>华为商用终端京东自营旗舰店</t>
  </si>
  <si>
    <t>￥1166.00</t>
  </si>
  <si>
    <t>2万+条评价</t>
  </si>
  <si>
    <t>至上优品二手电脑专营店</t>
  </si>
  <si>
    <t>['免邮']</t>
  </si>
  <si>
    <t>￥4999.00</t>
  </si>
  <si>
    <t>七彩虹旗舰店</t>
  </si>
  <si>
    <t>['免邮', '满2600-900', '赠']</t>
  </si>
  <si>
    <t>￥1988.00</t>
  </si>
  <si>
    <t>奥珀电脑专营店</t>
  </si>
  <si>
    <t>[]</t>
  </si>
  <si>
    <t>￥2528.00</t>
  </si>
  <si>
    <t>1000+条评价</t>
  </si>
  <si>
    <t>HAEWI旗舰店</t>
  </si>
  <si>
    <t>['京东物流', '新品', '免邮']</t>
  </si>
  <si>
    <t>￥1299.00</t>
  </si>
  <si>
    <t>2000+条评价</t>
  </si>
  <si>
    <t>领睿电脑整机旗舰店</t>
  </si>
  <si>
    <t>['京东物流', '新品', '免邮', '满10-1']</t>
  </si>
  <si>
    <t>￥3749.00</t>
  </si>
  <si>
    <t>￥3899.00</t>
  </si>
  <si>
    <t>联想商用京东自营旗舰店</t>
  </si>
  <si>
    <t>['自营', '新品']</t>
  </si>
  <si>
    <t>去看二手
20万+条评价</t>
  </si>
  <si>
    <t>￥398.00</t>
  </si>
  <si>
    <t>['京东物流', '新品', '免邮', '满300-20']</t>
  </si>
  <si>
    <t>￥3648.00</t>
  </si>
  <si>
    <t>硕扬DIY电脑旗舰店</t>
  </si>
  <si>
    <t>￥7499.00</t>
  </si>
  <si>
    <t>JDG官方旗舰店</t>
  </si>
  <si>
    <t>￥2708.00</t>
  </si>
  <si>
    <t>HUWI旗舰店</t>
  </si>
  <si>
    <t>￥4099.00</t>
  </si>
  <si>
    <t>￥1233.00</t>
  </si>
  <si>
    <t>摆渡者笔记本旗舰店</t>
  </si>
  <si>
    <t>￥858.00</t>
  </si>
  <si>
    <t>逆世界官方旗舰店</t>
  </si>
  <si>
    <t>￥1298.00</t>
  </si>
  <si>
    <t>￥3999.00</t>
  </si>
  <si>
    <t>1万+条评价</t>
  </si>
  <si>
    <t>华为京东自营官方旗舰店</t>
  </si>
  <si>
    <t>['自营', '新品', '赠']</t>
  </si>
  <si>
    <t>￥6999.00</t>
  </si>
  <si>
    <t>￥1999.00</t>
  </si>
  <si>
    <t>新茂二手电脑专营店</t>
  </si>
  <si>
    <t>华为升昌专卖店</t>
  </si>
  <si>
    <t>['免邮', '赠']</t>
  </si>
  <si>
    <t>￥7799.00</t>
  </si>
  <si>
    <t>华硕电竞官方旗舰店</t>
  </si>
  <si>
    <t>￥6799.00</t>
  </si>
  <si>
    <t>39条评价</t>
  </si>
  <si>
    <t>圳豪数码专营店</t>
  </si>
  <si>
    <t>['京东物流', '免邮', '赠']</t>
  </si>
  <si>
    <t>￥2749.00</t>
  </si>
  <si>
    <t>15条评价</t>
  </si>
  <si>
    <t>爱回收严选官方旗舰店</t>
  </si>
  <si>
    <t>￥9198.00</t>
  </si>
  <si>
    <t>败家之眼电竞拼购店</t>
  </si>
  <si>
    <t>￥5499.00</t>
  </si>
  <si>
    <t>七彩虹祝京专卖店</t>
  </si>
  <si>
    <t>￥849.00</t>
  </si>
  <si>
    <t>荣耀 (HONOR) 京喜直营专区</t>
  </si>
  <si>
    <t>￥2999.00</t>
  </si>
  <si>
    <t>3条评价</t>
  </si>
  <si>
    <t>佳运笔记本电脑办公专营店</t>
  </si>
  <si>
    <t>['京东物流', '新品', '免邮', '赠']</t>
  </si>
  <si>
    <t>￥7188.00</t>
  </si>
  <si>
    <t>联想一维螺旋专卖店</t>
  </si>
  <si>
    <t>['免邮', '满888-300', '赠']</t>
  </si>
  <si>
    <t>￥5349.00</t>
  </si>
  <si>
    <t>200+条评价</t>
  </si>
  <si>
    <t>亘二电脑办公买手店</t>
  </si>
  <si>
    <t>￥3469.00</t>
  </si>
  <si>
    <t>青龙二手笔记本电脑专营店</t>
  </si>
  <si>
    <t>['免邮', '满999-60']</t>
  </si>
  <si>
    <t>￥4499.00</t>
  </si>
  <si>
    <t>JAV商显京东自营旗舰店</t>
  </si>
  <si>
    <t>['自营', '厂商配送']</t>
  </si>
  <si>
    <t>￥1399.00</t>
  </si>
  <si>
    <t>100+条评价</t>
  </si>
  <si>
    <t>京朋平板电脑专营店</t>
  </si>
  <si>
    <t>￥2599.00</t>
  </si>
  <si>
    <t>千百回数码卖场店</t>
  </si>
  <si>
    <t>['免邮', '每满2590-350', '赠']</t>
  </si>
  <si>
    <t>￥6899.00</t>
  </si>
  <si>
    <t>惠普迈向专卖店</t>
  </si>
  <si>
    <t>￥14999.00</t>
  </si>
  <si>
    <t>京东电竞官方旗舰店</t>
  </si>
  <si>
    <t>['新品', '免邮', '赠']</t>
  </si>
  <si>
    <t>￥2699.00</t>
  </si>
  <si>
    <t>四方来数码专营店</t>
  </si>
  <si>
    <t>￥9699.00</t>
  </si>
  <si>
    <t>Apple产品京东自营旗舰店</t>
  </si>
  <si>
    <t>￥6499.00</t>
  </si>
  <si>
    <t>惠普（HP）专卖店</t>
  </si>
  <si>
    <t>￥6599.00</t>
  </si>
  <si>
    <t>ThinkPad福建授权专卖店</t>
  </si>
  <si>
    <t>￥6399.00</t>
  </si>
  <si>
    <t>￥1799.00</t>
  </si>
  <si>
    <t>33条评价</t>
  </si>
  <si>
    <t>锐酷极星数码卖场店</t>
  </si>
  <si>
    <t>['免邮', '每满1799-300']</t>
  </si>
  <si>
    <t>￥5399.00</t>
  </si>
  <si>
    <t>星路者数码卖场店</t>
  </si>
  <si>
    <t>['新品', '免邮', '满1000-100']</t>
  </si>
  <si>
    <t>￥9899.00</t>
  </si>
  <si>
    <t>￥680.00</t>
  </si>
  <si>
    <t>21条评价</t>
  </si>
  <si>
    <t>光而电脑配件办公专营店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</si>
</sst>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u/>
      <sz val="11"/>
      <color theme="10"/>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1"/>
  <sheetViews>
    <sheetView tabSelected="1" zoomScale="145" zoomScaleNormal="145" workbookViewId="0">
      <selection activeCell="C10" sqref="C10"/>
    </sheetView>
  </sheetViews>
  <sheetFormatPr defaultRowHeight="14" x14ac:dyDescent="0.25"/>
  <cols>
    <col min="2" max="2" width="14.6328125" customWidth="1"/>
    <col min="3" max="3" width="170.81640625" customWidth="1"/>
    <col min="4" max="4" width="26.1796875" customWidth="1"/>
    <col min="5" max="5" width="33.7265625" customWidth="1"/>
    <col min="6" max="6" width="49.26953125" customWidth="1"/>
  </cols>
  <sheetData>
    <row r="1" spans="1:6" x14ac:dyDescent="0.25">
      <c r="B1" s="1" t="s">
        <v>0</v>
      </c>
      <c r="C1" s="1" t="s">
        <v>1</v>
      </c>
      <c r="D1" s="1" t="s">
        <v>2</v>
      </c>
      <c r="E1" s="1" t="s">
        <v>3</v>
      </c>
      <c r="F1" s="1" t="s">
        <v>4</v>
      </c>
    </row>
    <row r="2" spans="1:6" x14ac:dyDescent="0.25">
      <c r="A2" s="1">
        <v>0</v>
      </c>
      <c r="B2" t="s">
        <v>5</v>
      </c>
      <c r="C2" t="str">
        <f>HYPERLINK("https://item.jd.com/100054819709.html","惠普(HP)战66六代 锐龙版 14英寸 1T大容量笔记本")</f>
        <v>惠普(HP)战66六代 锐龙版 14英寸 1T大容量笔记本</v>
      </c>
      <c r="D2" t="s">
        <v>6</v>
      </c>
      <c r="E2" t="s">
        <v>7</v>
      </c>
      <c r="F2" t="s">
        <v>8</v>
      </c>
    </row>
    <row r="3" spans="1:6" x14ac:dyDescent="0.25">
      <c r="A3" s="1">
        <v>1</v>
      </c>
      <c r="B3" t="s">
        <v>9</v>
      </c>
      <c r="C3" t="str">
        <f>HYPERLINK("https://item.jd.com/10022431622845.html","爱心东东
航向者 英特尔i5酷睿i7升十二核/RTX3060/32G吃鸡台式电脑主机DIY组装机全套整机企业办公游戏工作室多开 主机 套二 i7级八核丨16G丨GT游戏独显")</f>
        <v>爱心东东
航向者 英特尔i5酷睿i7升十二核/RTX3060/32G吃鸡台式电脑主机DIY组装机全套整机企业办公游戏工作室多开 主机 套二 i7级八核丨16G丨GT游戏独显</v>
      </c>
      <c r="D3" t="s">
        <v>10</v>
      </c>
      <c r="E3" t="s">
        <v>11</v>
      </c>
      <c r="F3" t="s">
        <v>12</v>
      </c>
    </row>
    <row r="4" spans="1:6" x14ac:dyDescent="0.25">
      <c r="A4" s="1">
        <v>2</v>
      </c>
      <c r="B4" t="s">
        <v>5</v>
      </c>
      <c r="C4" t="str">
        <f>HYPERLINK("https://item.jd.com/100057677955.html","联想笔记本电脑小新14轻薄本 英特尔酷睿i5 14英寸超薄本(高性能标压i5 16G 512G)灰 商务办公学生")</f>
        <v>联想笔记本电脑小新14轻薄本 英特尔酷睿i5 14英寸超薄本(高性能标压i5 16G 512G)灰 商务办公学生</v>
      </c>
      <c r="D4" t="s">
        <v>10</v>
      </c>
      <c r="E4" t="s">
        <v>13</v>
      </c>
      <c r="F4" t="s">
        <v>14</v>
      </c>
    </row>
    <row r="5" spans="1:6" x14ac:dyDescent="0.25">
      <c r="A5" s="1">
        <v>3</v>
      </c>
      <c r="B5" t="s">
        <v>15</v>
      </c>
      <c r="C5" t="str">
        <f>HYPERLINK("https://item.jd.com/100053063474.html","戴尔(Dell)成就3020 台式电脑主机(酷睿13代i5-13400 16G 512GSSD)23.8英寸大屏显示器 高性能CPU")</f>
        <v>戴尔(Dell)成就3020 台式电脑主机(酷睿13代i5-13400 16G 512GSSD)23.8英寸大屏显示器 高性能CPU</v>
      </c>
      <c r="D5" t="s">
        <v>16</v>
      </c>
      <c r="E5" t="s">
        <v>17</v>
      </c>
      <c r="F5" t="s">
        <v>8</v>
      </c>
    </row>
    <row r="6" spans="1:6" x14ac:dyDescent="0.25">
      <c r="A6" s="1">
        <v>4</v>
      </c>
      <c r="B6" t="s">
        <v>18</v>
      </c>
      <c r="C6" t="str">
        <f>HYPERLINK("https://item.jd.com/10074061343671.html","爱心东东
英特尔酷睿i7升十八核4060独显64G内存组装台式机电脑主机办公设计师家用吃鸡游戏水冷整机全套 套四 i9级十八核3060/64G/1TB光追独显 主机+32英寸显示器")</f>
        <v>爱心东东
英特尔酷睿i7升十八核4060独显64G内存组装台式机电脑主机办公设计师家用吃鸡游戏水冷整机全套 套四 i9级十八核3060/64G/1TB光追独显 主机+32英寸显示器</v>
      </c>
      <c r="D6" t="s">
        <v>19</v>
      </c>
      <c r="E6" t="s">
        <v>20</v>
      </c>
      <c r="F6" t="s">
        <v>21</v>
      </c>
    </row>
    <row r="7" spans="1:6" x14ac:dyDescent="0.25">
      <c r="A7" s="1">
        <v>5</v>
      </c>
      <c r="B7" t="s">
        <v>22</v>
      </c>
      <c r="C7" t="str">
        <f>HYPERLINK("https://item.jd.com/49816652076.html","宏硕 英特尔 酷睿i7/十八核/RTX3060/独立显卡/台式机电脑主机家用游戏办公组装整机全套 套餐一 酷睿i7丨16G丨512G丨旗舰高端独显")</f>
        <v>宏硕 英特尔 酷睿i7/十八核/RTX3060/独立显卡/台式机电脑主机家用游戏办公组装整机全套 套餐一 酷睿i7丨16G丨512G丨旗舰高端独显</v>
      </c>
      <c r="D7" t="s">
        <v>10</v>
      </c>
      <c r="E7" t="s">
        <v>23</v>
      </c>
      <c r="F7" t="s">
        <v>24</v>
      </c>
    </row>
    <row r="8" spans="1:6" x14ac:dyDescent="0.25">
      <c r="A8" s="1">
        <v>6</v>
      </c>
      <c r="B8" t="s">
        <v>25</v>
      </c>
      <c r="C8" t="str">
        <f>HYPERLINK("https://item.jd.com/100062714128.html","华为擎云B730E 商用办公台式电脑主机 (酷睿12代i5 16G 256G SSD+1T HDD)23.8英寸显示器")</f>
        <v>华为擎云B730E 商用办公台式电脑主机 (酷睿12代i5 16G 256G SSD+1T HDD)23.8英寸显示器</v>
      </c>
      <c r="D8" t="s">
        <v>26</v>
      </c>
      <c r="E8" t="s">
        <v>27</v>
      </c>
      <c r="F8" t="s">
        <v>8</v>
      </c>
    </row>
    <row r="9" spans="1:6" x14ac:dyDescent="0.25">
      <c r="A9" s="1">
        <v>7</v>
      </c>
      <c r="B9" t="s">
        <v>28</v>
      </c>
      <c r="C9" t="str">
        <f>HYPERLINK("https://item.jd.com/10059629413716.html","拍拍
联想（Lenovo)二手笔记本电脑小新 Air/pro 13/14/15.6寸 轻薄商务制图办公本 95新主流办公 i7-16G-1TB固态独显 热荐 .")</f>
        <v>拍拍
联想（Lenovo)二手笔记本电脑小新 Air/pro 13/14/15.6寸 轻薄商务制图办公本 95新主流办公 i7-16G-1TB固态独显 热荐 .</v>
      </c>
      <c r="D9" t="s">
        <v>29</v>
      </c>
      <c r="E9" t="s">
        <v>30</v>
      </c>
      <c r="F9" t="s">
        <v>31</v>
      </c>
    </row>
    <row r="10" spans="1:6" x14ac:dyDescent="0.25">
      <c r="A10" s="1">
        <v>8</v>
      </c>
      <c r="B10" t="s">
        <v>32</v>
      </c>
      <c r="C10" s="2" t="str">
        <f>HYPERLINK("https://item.jd.com/10087078234358.html","七彩虹海景房12代i5 12400F/RTX4060/3050游戏设计办公电脑主机台式组装机 配五：12400F丨16G丨512G丨4060白色")</f>
        <v>七彩虹海景房12代i5 12400F/RTX4060/3050游戏设计办公电脑主机台式组装机 配五：12400F丨16G丨512G丨4060白色</v>
      </c>
      <c r="D10" t="s">
        <v>19</v>
      </c>
      <c r="E10" t="s">
        <v>33</v>
      </c>
      <c r="F10" t="s">
        <v>34</v>
      </c>
    </row>
    <row r="11" spans="1:6" x14ac:dyDescent="0.25">
      <c r="A11" s="1">
        <v>9</v>
      </c>
      <c r="B11" t="s">
        <v>35</v>
      </c>
      <c r="C11" t="str">
        <f>HYPERLINK("https://item.jd.com/63539428438.html","奥珀特 英特尔i5/16G/512G台式电脑全套家用办公电脑台式机 企业商务财务设计组装主机整机 套餐一（酷睿i5/16G/512G固态+显示器")</f>
        <v>奥珀特 英特尔i5/16G/512G台式电脑全套家用办公电脑台式机 企业商务财务设计组装主机整机 套餐一（酷睿i5/16G/512G固态+显示器</v>
      </c>
      <c r="D11" t="s">
        <v>29</v>
      </c>
      <c r="E11" t="s">
        <v>36</v>
      </c>
      <c r="F11" t="s">
        <v>37</v>
      </c>
    </row>
    <row r="12" spans="1:6" x14ac:dyDescent="0.25">
      <c r="A12" s="1">
        <v>10</v>
      </c>
      <c r="B12" t="s">
        <v>38</v>
      </c>
      <c r="C12" t="str">
        <f>HYPERLINK("https://item.jd.com/10091885774480.html","HAEWI国行【2024款英特尔可选酷睿i7】大屏笔记本电脑高性能轻薄本大学生上网课设计学习商务办公游戏AI 高配英特尔13代+IPS窄边全面屏+护眼抗蓝光 32G")</f>
        <v>HAEWI国行【2024款英特尔可选酷睿i7】大屏笔记本电脑高性能轻薄本大学生上网课设计学习商务办公游戏AI 高配英特尔13代+IPS窄边全面屏+护眼抗蓝光 32G</v>
      </c>
      <c r="D12" t="s">
        <v>39</v>
      </c>
      <c r="E12" t="s">
        <v>40</v>
      </c>
      <c r="F12" t="s">
        <v>41</v>
      </c>
    </row>
    <row r="13" spans="1:6" x14ac:dyDescent="0.25">
      <c r="A13" s="1">
        <v>11</v>
      </c>
      <c r="B13" t="s">
        <v>42</v>
      </c>
      <c r="C13" t="str">
        <f>HYPERLINK("https://item.jd.com/10076027856176.html","爱心东东
领睿英特尔酷睿i7升24核64G内存RTX4060独显台式电脑主机家用游戏办公设计师渲染组装全套 二：八核+16G+512G+GT730独显 主机")</f>
        <v>爱心东东
领睿英特尔酷睿i7升24核64G内存RTX4060独显台式电脑主机家用游戏办公设计师渲染组装全套 二：八核+16G+512G+GT730独显 主机</v>
      </c>
      <c r="D13" t="s">
        <v>43</v>
      </c>
      <c r="E13" t="s">
        <v>44</v>
      </c>
      <c r="F13" t="s">
        <v>45</v>
      </c>
    </row>
    <row r="14" spans="1:6" x14ac:dyDescent="0.25">
      <c r="A14" s="1">
        <v>12</v>
      </c>
      <c r="B14" t="s">
        <v>46</v>
      </c>
      <c r="C14" t="str">
        <f>HYPERLINK("https://item.jd.com/100062784356.html","华为擎云B730E 商用办公台式电脑主机 (酷睿12代i5 16G 256G SSD+1T HDD)单主机")</f>
        <v>华为擎云B730E 商用办公台式电脑主机 (酷睿12代i5 16G 256G SSD+1T HDD)单主机</v>
      </c>
      <c r="D14" t="s">
        <v>26</v>
      </c>
      <c r="E14" t="s">
        <v>27</v>
      </c>
      <c r="F14" t="s">
        <v>8</v>
      </c>
    </row>
    <row r="15" spans="1:6" x14ac:dyDescent="0.25">
      <c r="A15" s="1">
        <v>13</v>
      </c>
      <c r="B15" t="s">
        <v>47</v>
      </c>
      <c r="C15" t="str">
        <f>HYPERLINK("https://item.jd.com/100078705625.html","联想(Lenovo)扬天M4000q 2024款 商用办公台式电脑主机(酷睿14代i5-14400 16G 1TB SSD)23英寸")</f>
        <v>联想(Lenovo)扬天M4000q 2024款 商用办公台式电脑主机(酷睿14代i5-14400 16G 1TB SSD)23英寸</v>
      </c>
      <c r="D15" t="s">
        <v>16</v>
      </c>
      <c r="E15" t="s">
        <v>48</v>
      </c>
      <c r="F15" t="s">
        <v>49</v>
      </c>
    </row>
    <row r="16" spans="1:6" x14ac:dyDescent="0.25">
      <c r="A16" s="1">
        <v>14</v>
      </c>
      <c r="B16" t="s">
        <v>25</v>
      </c>
      <c r="C16" t="str">
        <f>HYPERLINK("https://item.jd.com/100055335683.html","惠普（HP）战66六代酷睿15.6英寸轻薄笔记本电脑(英特尔13代高性能i5 16G 1T 2.5K高色域屏120Hz AI一年上门)")</f>
        <v>惠普（HP）战66六代酷睿15.6英寸轻薄笔记本电脑(英特尔13代高性能i5 16G 1T 2.5K高色域屏120Hz AI一年上门)</v>
      </c>
      <c r="D16" t="s">
        <v>50</v>
      </c>
      <c r="E16" t="s">
        <v>7</v>
      </c>
      <c r="F16" t="s">
        <v>8</v>
      </c>
    </row>
    <row r="17" spans="1:6" x14ac:dyDescent="0.25">
      <c r="A17" s="1">
        <v>15</v>
      </c>
      <c r="B17" t="s">
        <v>15</v>
      </c>
      <c r="C17" t="str">
        <f>HYPERLINK("https://item.jd.com/100041545018.html","戴尔（DELL）成就3020 台式电脑主机(酷睿13代i5-13400 16G 256GSSD+1TB)23.8英寸大屏显示器 高性能CPU台式机")</f>
        <v>戴尔（DELL）成就3020 台式电脑主机(酷睿13代i5-13400 16G 256GSSD+1TB)23.8英寸大屏显示器 高性能CPU台式机</v>
      </c>
      <c r="D17" t="s">
        <v>16</v>
      </c>
      <c r="E17" t="s">
        <v>17</v>
      </c>
      <c r="F17" t="s">
        <v>8</v>
      </c>
    </row>
    <row r="18" spans="1:6" x14ac:dyDescent="0.25">
      <c r="A18" s="1">
        <v>16</v>
      </c>
      <c r="B18" t="s">
        <v>51</v>
      </c>
      <c r="C18" t="str">
        <f>HYPERLINK("https://item.jd.com/10091760562151.html","爱心东东
航向者 英特尔i5酷睿i7升十二核/RTX3060/32G吃鸡台式电脑主机DIY组装机全套整机企业办公游戏工作室多开 主机 套一 酷睿i5四核丨120G固态丨HD2000核显")</f>
        <v>爱心东东
航向者 英特尔i5酷睿i7升十二核/RTX3060/32G吃鸡台式电脑主机DIY组装机全套整机企业办公游戏工作室多开 主机 套一 酷睿i5四核丨120G固态丨HD2000核显</v>
      </c>
      <c r="D18" t="s">
        <v>10</v>
      </c>
      <c r="E18" t="s">
        <v>11</v>
      </c>
      <c r="F18" t="s">
        <v>52</v>
      </c>
    </row>
    <row r="19" spans="1:6" x14ac:dyDescent="0.25">
      <c r="A19" s="1">
        <v>17</v>
      </c>
      <c r="B19" t="s">
        <v>53</v>
      </c>
      <c r="C19" t="str">
        <f>HYPERLINK("https://item.jd.com/10073104774671.html","技嘉 酷睿i5 13400F台式组装电脑主机RTX4060Ti/70游戏高端电竞独显直播设计渲染整机 配置一：i5 12400F+RTX4060")</f>
        <v>技嘉 酷睿i5 13400F台式组装电脑主机RTX4060Ti/70游戏高端电竞独显直播设计渲染整机 配置一：i5 12400F+RTX4060</v>
      </c>
      <c r="D19" t="s">
        <v>43</v>
      </c>
      <c r="E19" t="s">
        <v>54</v>
      </c>
      <c r="F19" t="s">
        <v>24</v>
      </c>
    </row>
    <row r="20" spans="1:6" x14ac:dyDescent="0.25">
      <c r="A20" s="1">
        <v>18</v>
      </c>
      <c r="B20" t="s">
        <v>55</v>
      </c>
      <c r="C20" t="str">
        <f>HYPERLINK("https://item.jd.com/10086535751903.html","戴尔（DELL）OptiPlex7010MT Plus 台式机电脑主机i7-13700商用办公专业设计师直播整机全套定制升级款 主机+27.0英寸显示器 32G内存 2T+512G固态 4G独显")</f>
        <v>戴尔（DELL）OptiPlex7010MT Plus 台式机电脑主机i7-13700商用办公专业设计师直播整机全套定制升级款 主机+27.0英寸显示器 32G内存 2T+512G固态 4G独显</v>
      </c>
      <c r="D20" t="s">
        <v>39</v>
      </c>
      <c r="E20" t="s">
        <v>56</v>
      </c>
      <c r="F20" t="s">
        <v>37</v>
      </c>
    </row>
    <row r="21" spans="1:6" x14ac:dyDescent="0.25">
      <c r="A21" s="1">
        <v>19</v>
      </c>
      <c r="B21" t="s">
        <v>57</v>
      </c>
      <c r="C21" t="str">
        <f>HYPERLINK("https://item.jd.com/10043598885661.html","国行【2024款英特尔可选酷睿】金属笔记本电脑轻薄本大学生上网课设计学习商务办公游戏手提 高配英特尔四核+13代 IPS屏窄边全面屏+抗蓝光 32G运行+10")</f>
        <v>国行【2024款英特尔可选酷睿】金属笔记本电脑轻薄本大学生上网课设计学习商务办公游戏手提 高配英特尔四核+13代 IPS屏窄边全面屏+抗蓝光 32G运行+10</v>
      </c>
      <c r="D21" t="s">
        <v>10</v>
      </c>
      <c r="E21" t="s">
        <v>58</v>
      </c>
      <c r="F21" t="s">
        <v>24</v>
      </c>
    </row>
    <row r="22" spans="1:6" x14ac:dyDescent="0.25">
      <c r="A22" s="1">
        <v>20</v>
      </c>
      <c r="B22" t="s">
        <v>59</v>
      </c>
      <c r="C22" t="str">
        <f>HYPERLINK("https://item.jd.com/100055335681.html","惠普（HP）战66 六代 酷睿14英寸轻薄笔记本电脑(英特尔13代高性能长续航i5 16G 1T高色域低功耗 AI一年上门)")</f>
        <v>惠普（HP）战66 六代 酷睿14英寸轻薄笔记本电脑(英特尔13代高性能长续航i5 16G 1T高色域低功耗 AI一年上门)</v>
      </c>
      <c r="D22" t="s">
        <v>50</v>
      </c>
      <c r="E22" t="s">
        <v>7</v>
      </c>
      <c r="F22" t="s">
        <v>8</v>
      </c>
    </row>
    <row r="23" spans="1:6" x14ac:dyDescent="0.25">
      <c r="A23" s="1">
        <v>21</v>
      </c>
      <c r="B23" t="s">
        <v>60</v>
      </c>
      <c r="C23" t="str">
        <f>HYPERLINK("https://item.jd.com/10048781689625.html","【2023新款英特尔+酷睿i7】笔记本电脑15.6英寸超薄轻薄本网课商务办公游戏本大学生手提摆渡者 英特尔12代+全面屏+抗蓝光-银 8G内存+128G超速硬盘")</f>
        <v>【2023新款英特尔+酷睿i7】笔记本电脑15.6英寸超薄轻薄本网课商务办公游戏本大学生手提摆渡者 英特尔12代+全面屏+抗蓝光-银 8G内存+128G超速硬盘</v>
      </c>
      <c r="D23" t="s">
        <v>19</v>
      </c>
      <c r="E23" t="s">
        <v>61</v>
      </c>
      <c r="F23" t="s">
        <v>31</v>
      </c>
    </row>
    <row r="24" spans="1:6" x14ac:dyDescent="0.25">
      <c r="A24" s="1">
        <v>22</v>
      </c>
      <c r="B24" t="s">
        <v>62</v>
      </c>
      <c r="C24" t="str">
        <f>HYPERLINK("https://item.jd.com/10045483908996.html","线下同款
逆世界 英特尔i5酷睿i7升十四核i9 12900/RTX3060吃鸡游戏台式机电脑主机组装机全套 主机 套一 intel 酷睿四线程丨4G丨办公核显")</f>
        <v>线下同款
逆世界 英特尔i5酷睿i7升十四核i9 12900/RTX3060吃鸡游戏台式机电脑主机组装机全套 主机 套一 intel 酷睿四线程丨4G丨办公核显</v>
      </c>
      <c r="D24" t="s">
        <v>16</v>
      </c>
      <c r="E24" t="s">
        <v>63</v>
      </c>
      <c r="F24" t="s">
        <v>31</v>
      </c>
    </row>
    <row r="25" spans="1:6" x14ac:dyDescent="0.25">
      <c r="A25" s="1">
        <v>23</v>
      </c>
      <c r="B25" t="s">
        <v>64</v>
      </c>
      <c r="C25" t="str">
        <f>HYPERLINK("https://item.jd.com/11930425328.html","爱心东东
航向者 英特尔i5酷睿i7升十二核/RTX3060/32G吃鸡台式电脑主机DIY组装机全套整机企业办公游戏工作室多开 主机 套四 i9级十核丨16G丨8G吃鸡独显")</f>
        <v>爱心东东
航向者 英特尔i5酷睿i7升十二核/RTX3060/32G吃鸡台式电脑主机DIY组装机全套整机企业办公游戏工作室多开 主机 套四 i9级十核丨16G丨8G吃鸡独显</v>
      </c>
      <c r="D25" t="s">
        <v>10</v>
      </c>
      <c r="E25" t="s">
        <v>11</v>
      </c>
      <c r="F25" t="s">
        <v>41</v>
      </c>
    </row>
    <row r="26" spans="1:6" x14ac:dyDescent="0.25">
      <c r="A26" s="1">
        <v>24</v>
      </c>
      <c r="B26" t="s">
        <v>65</v>
      </c>
      <c r="C26" t="str">
        <f>HYPERLINK("https://item.jd.com/100054647839.html","戴尔(Dell)成就3020 台式电脑主机(酷睿13代i5-13400 16G 512GSSD+1TB)23.8英寸大屏显示器 高性能CPU")</f>
        <v>戴尔(Dell)成就3020 台式电脑主机(酷睿13代i5-13400 16G 512GSSD+1TB)23.8英寸大屏显示器 高性能CPU</v>
      </c>
      <c r="D26" t="s">
        <v>16</v>
      </c>
      <c r="E26" t="s">
        <v>17</v>
      </c>
      <c r="F26" t="s">
        <v>8</v>
      </c>
    </row>
    <row r="27" spans="1:6" x14ac:dyDescent="0.25">
      <c r="A27" s="1">
        <v>25</v>
      </c>
      <c r="B27" t="s">
        <v>65</v>
      </c>
      <c r="C27" t="str">
        <f>HYPERLINK("https://item.jd.com/100078277728.html","华为MateBook D 16 SE 2024笔记本电脑 13代酷睿标压处理器/16英寸护眼大屏 i5 16G 512G 皓月银")</f>
        <v>华为MateBook D 16 SE 2024笔记本电脑 13代酷睿标压处理器/16英寸护眼大屏 i5 16G 512G 皓月银</v>
      </c>
      <c r="D27" t="s">
        <v>66</v>
      </c>
      <c r="E27" t="s">
        <v>67</v>
      </c>
      <c r="F27" t="s">
        <v>68</v>
      </c>
    </row>
    <row r="28" spans="1:6" x14ac:dyDescent="0.25">
      <c r="A28" s="1">
        <v>26</v>
      </c>
      <c r="B28" t="s">
        <v>32</v>
      </c>
      <c r="C28" t="str">
        <f>HYPERLINK("https://item.jd.com/100052135186.html","华为MateBook 14笔记本电脑 13代酷睿/2K触控全面屏/14英寸轻薄办公本/超级终端 i5 16G 512G 皓月银")</f>
        <v>华为MateBook 14笔记本电脑 13代酷睿/2K触控全面屏/14英寸轻薄办公本/超级终端 i5 16G 512G 皓月银</v>
      </c>
      <c r="D28" t="s">
        <v>6</v>
      </c>
      <c r="E28" t="s">
        <v>67</v>
      </c>
      <c r="F28" t="s">
        <v>14</v>
      </c>
    </row>
    <row r="29" spans="1:6" x14ac:dyDescent="0.25">
      <c r="A29" s="1">
        <v>27</v>
      </c>
      <c r="B29" t="s">
        <v>69</v>
      </c>
      <c r="C29" t="str">
        <f>HYPERLINK("https://item.jd.com/100061054752.html","联想（Lenovo）拯救者Y7000P 游戏笔记本电脑 16英寸超能电竞本( 10核酷睿i7 16G 1T RTX4050 2.5K 165Hz屏)灰")</f>
        <v>联想（Lenovo）拯救者Y7000P 游戏笔记本电脑 16英寸超能电竞本( 10核酷睿i7 16G 1T RTX4050 2.5K 165Hz屏)灰</v>
      </c>
      <c r="D29" t="s">
        <v>10</v>
      </c>
      <c r="E29" t="s">
        <v>13</v>
      </c>
      <c r="F29" t="s">
        <v>8</v>
      </c>
    </row>
    <row r="30" spans="1:6" x14ac:dyDescent="0.25">
      <c r="A30" s="1">
        <v>28</v>
      </c>
      <c r="B30" t="s">
        <v>70</v>
      </c>
      <c r="C30" t="str">
        <f>HYPERLINK("https://item.jd.com/100059330301.html","联想来酷 Lecoo一体台式机电脑27英寸(N5095 16G 512G Windows10 无线键鼠) 白")</f>
        <v>联想来酷 Lecoo一体台式机电脑27英寸(N5095 16G 512G Windows10 无线键鼠) 白</v>
      </c>
      <c r="D30" t="s">
        <v>16</v>
      </c>
      <c r="E30" t="s">
        <v>13</v>
      </c>
      <c r="F30" t="s">
        <v>8</v>
      </c>
    </row>
    <row r="31" spans="1:6" x14ac:dyDescent="0.25">
      <c r="A31" s="1">
        <v>29</v>
      </c>
      <c r="B31" t="s">
        <v>70</v>
      </c>
      <c r="C31" t="str">
        <f>HYPERLINK("https://item.jd.com/10038266364599.html","拍拍
联想（Lenovo) 拯救者15.6寸Y7000/ R9000P高刷电竞吃鸡设计游戏本二手笔记本 95新 I7-标压 GTX960 游戏通杀 16G内存+512G固态")</f>
        <v>拍拍
联想（Lenovo) 拯救者15.6寸Y7000/ R9000P高刷电竞吃鸡设计游戏本二手笔记本 95新 I7-标压 GTX960 游戏通杀 16G内存+512G固态</v>
      </c>
      <c r="D31" t="s">
        <v>66</v>
      </c>
      <c r="E31" t="s">
        <v>71</v>
      </c>
      <c r="F31" t="s">
        <v>31</v>
      </c>
    </row>
    <row r="32" spans="1:6" x14ac:dyDescent="0.25">
      <c r="A32" s="1">
        <v>30</v>
      </c>
      <c r="B32" t="s">
        <v>70</v>
      </c>
      <c r="C32" t="str">
        <f>HYPERLINK("https://item.jd.com/10071450746650.html","华为平板电脑MatePad 11英寸2023款全面屏高刷120Hz 二合一平板娱乐影音学习办公 8G+128G WIFI 海岛蓝 官方标配+礼品【晒单有礼】")</f>
        <v>华为平板电脑MatePad 11英寸2023款全面屏高刷120Hz 二合一平板娱乐影音学习办公 8G+128G WIFI 海岛蓝 官方标配+礼品【晒单有礼】</v>
      </c>
      <c r="D32" t="s">
        <v>19</v>
      </c>
      <c r="E32" t="s">
        <v>72</v>
      </c>
      <c r="F32" t="s">
        <v>73</v>
      </c>
    </row>
    <row r="33" spans="1:6" x14ac:dyDescent="0.25">
      <c r="A33" s="1">
        <v>31</v>
      </c>
      <c r="B33" t="s">
        <v>74</v>
      </c>
      <c r="C33" t="str">
        <f>HYPERLINK("https://item.jd.com/10075337575182.html","华硕天选4 酷睿15.6英寸高性能游戏笔记本电脑RTX40满功耗光追显卡电竞游戏本手提学习办公设计师 日蚀灰|14核i7|RTX4050|144Hz 套餐四：32G+1T")</f>
        <v>华硕天选4 酷睿15.6英寸高性能游戏笔记本电脑RTX40满功耗光追显卡电竞游戏本手提学习办公设计师 日蚀灰|14核i7|RTX4050|144Hz 套餐四：32G+1T</v>
      </c>
      <c r="D33" t="s">
        <v>19</v>
      </c>
      <c r="E33" t="s">
        <v>75</v>
      </c>
      <c r="F33" t="s">
        <v>73</v>
      </c>
    </row>
    <row r="34" spans="1:6" x14ac:dyDescent="0.25">
      <c r="A34" s="1">
        <v>32</v>
      </c>
      <c r="B34" t="s">
        <v>76</v>
      </c>
      <c r="C34" t="str">
        <f>HYPERLINK("https://item.jd.com/10086174019504.html","华为平板MateBook E 12.6英寸2023款Win11二合一笔记本超轻薄商务办公平板 i5 16G+1TB 星云灰+星云灰键盘 官方标配")</f>
        <v>华为平板MateBook E 12.6英寸2023款Win11二合一笔记本超轻薄商务办公平板 i5 16G+1TB 星云灰+星云灰键盘 官方标配</v>
      </c>
      <c r="D34" t="s">
        <v>77</v>
      </c>
      <c r="E34" t="s">
        <v>78</v>
      </c>
      <c r="F34" t="s">
        <v>79</v>
      </c>
    </row>
    <row r="35" spans="1:6" x14ac:dyDescent="0.25">
      <c r="A35" s="1">
        <v>33</v>
      </c>
      <c r="B35" t="s">
        <v>80</v>
      </c>
      <c r="C35" t="str">
        <f>HYPERLINK("https://item.jd.com/10084690366560.html","拍拍
Apple MacBook Pro 2018款13英寸 苹果笔记本电脑 二手笔记本 颜色随机发货 规格随机发货可参考质检报告")</f>
        <v>拍拍
Apple MacBook Pro 2018款13英寸 苹果笔记本电脑 二手笔记本 颜色随机发货 规格随机发货可参考质检报告</v>
      </c>
      <c r="D35" t="s">
        <v>81</v>
      </c>
      <c r="E35" t="s">
        <v>82</v>
      </c>
      <c r="F35" t="s">
        <v>73</v>
      </c>
    </row>
    <row r="36" spans="1:6" x14ac:dyDescent="0.25">
      <c r="A36" s="1">
        <v>34</v>
      </c>
      <c r="B36" t="s">
        <v>83</v>
      </c>
      <c r="C36" t="str">
        <f>HYPERLINK("https://item.jd.com/10092856472778.html","华硕ROG玩家国度枪神7Plus/魔霸新锐6游戏笔记本电脑45败家之眼全家桶 魔霸7P：7845H 16+1TB/4060 原厂标配 支持验机")</f>
        <v>华硕ROG玩家国度枪神7Plus/魔霸新锐6游戏笔记本电脑45败家之眼全家桶 魔霸7P：7845H 16+1TB/4060 原厂标配 支持验机</v>
      </c>
      <c r="D36" t="s">
        <v>26</v>
      </c>
      <c r="E36" t="s">
        <v>84</v>
      </c>
      <c r="F36" t="s">
        <v>73</v>
      </c>
    </row>
    <row r="37" spans="1:6" x14ac:dyDescent="0.25">
      <c r="A37" s="1">
        <v>35</v>
      </c>
      <c r="B37" t="s">
        <v>85</v>
      </c>
      <c r="C37" t="str">
        <f>HYPERLINK("https://item.jd.com/10076643836444.html","七彩虹（Colorful）将星X15新款RTX4050/4060游戏本满血独立显卡高刷屏电竞视频直播大学生智能设计笔记本 隐星i5-12450H/4050/16.0吋165 16G内存/1TB固态")</f>
        <v>七彩虹（Colorful）将星X15新款RTX4050/4060游戏本满血独立显卡高刷屏电竞视频直播大学生智能设计笔记本 隐星i5-12450H/4050/16.0吋165 16G内存/1TB固态</v>
      </c>
      <c r="D37" t="s">
        <v>19</v>
      </c>
      <c r="E37" t="s">
        <v>86</v>
      </c>
      <c r="F37" t="s">
        <v>21</v>
      </c>
    </row>
    <row r="38" spans="1:6" x14ac:dyDescent="0.25">
      <c r="A38" s="1">
        <v>36</v>
      </c>
      <c r="B38" t="s">
        <v>87</v>
      </c>
      <c r="C38" t="str">
        <f>HYPERLINK("https://item.jd.com/100060184471.html","荣耀（HONOR）平板7 10.1英寸 4+128GB WiFi版 星空灰 高PPI全面屏 双重护眼游戏娱乐办公学习平板pad")</f>
        <v>荣耀（HONOR）平板7 10.1英寸 4+128GB WiFi版 星空灰 高PPI全面屏 双重护眼游戏娱乐办公学习平板pad</v>
      </c>
      <c r="D38" t="s">
        <v>26</v>
      </c>
      <c r="E38" t="s">
        <v>88</v>
      </c>
      <c r="F38" t="s">
        <v>37</v>
      </c>
    </row>
    <row r="39" spans="1:6" x14ac:dyDescent="0.25">
      <c r="A39" s="1">
        <v>37</v>
      </c>
      <c r="B39" t="s">
        <v>89</v>
      </c>
      <c r="C39" t="str">
        <f>HYPERLINK("https://item.jd.com/10073159201604.html","联想笔记本电脑小新 15.6英寸大屏轻薄商务办公本旗舰版全新六核旗舰锐龙设计游戏高性能大学生手提本v15 定制：r5-5500u 16g内存 512g固态 满血显卡 ips")</f>
        <v>联想笔记本电脑小新 15.6英寸大屏轻薄商务办公本旗舰版全新六核旗舰锐龙设计游戏高性能大学生手提本v15 定制：r5-5500u 16g内存 512g固态 满血显卡 ips</v>
      </c>
      <c r="D39" t="s">
        <v>90</v>
      </c>
      <c r="E39" t="s">
        <v>91</v>
      </c>
      <c r="F39" t="s">
        <v>92</v>
      </c>
    </row>
    <row r="40" spans="1:6" x14ac:dyDescent="0.25">
      <c r="A40" s="1">
        <v>38</v>
      </c>
      <c r="B40" t="s">
        <v>93</v>
      </c>
      <c r="C40" t="str">
        <f>HYPERLINK("https://item.jd.com/10074508103055.html","联想拯救者Y7000P 2024/23 16英寸电竞游戏笔记本电脑满功耗RTX4060-8G独显高性能可选 i7-13620H16G 512 4050定制")</f>
        <v>联想拯救者Y7000P 2024/23 16英寸电竞游戏笔记本电脑满功耗RTX4060-8G独显高性能可选 i7-13620H16G 512 4050定制</v>
      </c>
      <c r="D40" t="s">
        <v>19</v>
      </c>
      <c r="E40" t="s">
        <v>94</v>
      </c>
      <c r="F40" t="s">
        <v>95</v>
      </c>
    </row>
    <row r="41" spans="1:6" x14ac:dyDescent="0.25">
      <c r="A41" s="1">
        <v>39</v>
      </c>
      <c r="B41" t="s">
        <v>96</v>
      </c>
      <c r="C41" t="str">
        <f>HYPERLINK("https://item.jd.com/10086764063628.html","Apple/苹果 iPadPro 2022款平板电脑M2芯片12.9英寸学生电脑 外版 21款Pro11寸 银色 256G WiFi版")</f>
        <v>Apple/苹果 iPadPro 2022款平板电脑M2芯片12.9英寸学生电脑 外版 21款Pro11寸 银色 256G WiFi版</v>
      </c>
      <c r="D41" t="s">
        <v>97</v>
      </c>
      <c r="E41" t="s">
        <v>98</v>
      </c>
      <c r="F41" t="s">
        <v>31</v>
      </c>
    </row>
    <row r="42" spans="1:6" x14ac:dyDescent="0.25">
      <c r="A42" s="1">
        <v>40</v>
      </c>
      <c r="B42" t="s">
        <v>99</v>
      </c>
      <c r="C42" t="str">
        <f>HYPERLINK("https://item.jd.com/10061830772941.html","拍拍
联想拯救者 二手笔记本 R720/ Y7000/Y9000P 15.6寸高刷电竞游戏本二手笔记本 95新 i7-9750H GTX1050 定制16G内存+1T固态硬盘【高容量推荐】")</f>
        <v>拍拍
联想拯救者 二手笔记本 R720/ Y7000/Y9000P 15.6寸高刷电竞游戏本二手笔记本 95新 i7-9750H GTX1050 定制16G内存+1T固态硬盘【高容量推荐】</v>
      </c>
      <c r="D42" t="s">
        <v>39</v>
      </c>
      <c r="E42" t="s">
        <v>100</v>
      </c>
      <c r="F42" t="s">
        <v>101</v>
      </c>
    </row>
    <row r="43" spans="1:6" x14ac:dyDescent="0.25">
      <c r="A43" s="1">
        <v>41</v>
      </c>
      <c r="B43" t="s">
        <v>102</v>
      </c>
      <c r="C43" t="str">
        <f>HYPERLINK("https://item.jd.com/100049704251.html","JAV 65英寸教学一体机触屏学校多媒体会议平板幼儿园幼教教育培训智慧黑板多功能电子白板65 i7J169")</f>
        <v>JAV 65英寸教学一体机触屏学校多媒体会议平板幼儿园幼教教育培训智慧黑板多功能电子白板65 i7J169</v>
      </c>
      <c r="D43" t="s">
        <v>19</v>
      </c>
      <c r="E43" t="s">
        <v>103</v>
      </c>
      <c r="F43" t="s">
        <v>104</v>
      </c>
    </row>
    <row r="44" spans="1:6" x14ac:dyDescent="0.25">
      <c r="A44" s="1">
        <v>42</v>
      </c>
      <c r="B44" t="s">
        <v>105</v>
      </c>
      <c r="C44" t="str">
        <f>HYPERLINK("https://item.jd.com/10079951407798.html","荣耀（HONOR） 平板X8 Pro 11.5英寸护眼全面屏平板电脑120Hz高刷娱乐考研网课学习 8+128G WiFi版 珊瑚紫 官方标配+活动礼包")</f>
        <v>荣耀（HONOR） 平板X8 Pro 11.5英寸护眼全面屏平板电脑120Hz高刷娱乐考研网课学习 8+128G WiFi版 珊瑚紫 官方标配+活动礼包</v>
      </c>
      <c r="D44" t="s">
        <v>106</v>
      </c>
      <c r="E44" t="s">
        <v>107</v>
      </c>
      <c r="F44" t="s">
        <v>73</v>
      </c>
    </row>
    <row r="45" spans="1:6" x14ac:dyDescent="0.25">
      <c r="A45" s="1">
        <v>43</v>
      </c>
      <c r="B45" t="s">
        <v>108</v>
      </c>
      <c r="C45" t="str">
        <f>HYPERLINK("https://item.jd.com/10067537886361.html","荣耀平板V8pro 12.1英寸平板电脑2.5K屏144Hz高刷护眼屏学生网课学习娱乐二合一游戏办公 燃橙色 8+256G wifi版 官方标配")</f>
        <v>荣耀平板V8pro 12.1英寸平板电脑2.5K屏144Hz高刷护眼屏学生网课学习娱乐二合一游戏办公 燃橙色 8+256G wifi版 官方标配</v>
      </c>
      <c r="D45" t="s">
        <v>19</v>
      </c>
      <c r="E45" t="s">
        <v>109</v>
      </c>
      <c r="F45" t="s">
        <v>110</v>
      </c>
    </row>
    <row r="46" spans="1:6" x14ac:dyDescent="0.25">
      <c r="A46" s="1">
        <v>44</v>
      </c>
      <c r="B46" t="s">
        <v>111</v>
      </c>
      <c r="C46" t="str">
        <f>HYPERLINK("https://item.jd.com/30774200565.html","惠普（hp）光影精灵9/pro吃鸡电竞暗夜精灵高端游戏本学生赛博朋克高颜值高性能笔记本 【上新】i7-13700h 4050-6g/电竞屏 傲世版：16g内存/1t高速固")</f>
        <v>惠普（hp）光影精灵9/pro吃鸡电竞暗夜精灵高端游戏本学生赛博朋克高颜值高性能笔记本 【上新】i7-13700h 4050-6g/电竞屏 傲世版：16g内存/1t高速固</v>
      </c>
      <c r="D46" t="s">
        <v>66</v>
      </c>
      <c r="E46" t="s">
        <v>112</v>
      </c>
      <c r="F46" t="s">
        <v>73</v>
      </c>
    </row>
    <row r="47" spans="1:6" x14ac:dyDescent="0.25">
      <c r="A47" s="1">
        <v>45</v>
      </c>
      <c r="B47" t="s">
        <v>113</v>
      </c>
      <c r="C47" t="str">
        <f>HYPERLINK("https://item.jd.com/10094651322737.html","ROG枪神8 Plus【2024新品】第14代英特尔酷睿i9-14900HX 18英寸星云屏 电竞游戏本笔记本 i9-14900HX RTX4070 16G内存 1TB SSD 2.5K 240H")</f>
        <v>ROG枪神8 Plus【2024新品】第14代英特尔酷睿i9-14900HX 18英寸星云屏 电竞游戏本笔记本 i9-14900HX RTX4070 16G内存 1TB SSD 2.5K 240H</v>
      </c>
      <c r="D47" t="s">
        <v>26</v>
      </c>
      <c r="E47" t="s">
        <v>114</v>
      </c>
      <c r="F47" t="s">
        <v>115</v>
      </c>
    </row>
    <row r="48" spans="1:6" x14ac:dyDescent="0.25">
      <c r="A48" s="1">
        <v>46</v>
      </c>
      <c r="B48" t="s">
        <v>116</v>
      </c>
      <c r="C48" t="str">
        <f>HYPERLINK("https://item.jd.com/10081372825812.html","联想拯救者y700二代/一代电竞平板电脑游戏pad y700二代 骁龙8+Gen1 16+512G 蓝 官方标配")</f>
        <v>联想拯救者y700二代/一代电竞平板电脑游戏pad y700二代 骁龙8+Gen1 16+512G 蓝 官方标配</v>
      </c>
      <c r="D48" t="s">
        <v>19</v>
      </c>
      <c r="E48" t="s">
        <v>117</v>
      </c>
      <c r="F48" t="s">
        <v>73</v>
      </c>
    </row>
    <row r="49" spans="1:6" x14ac:dyDescent="0.25">
      <c r="A49" s="1">
        <v>47</v>
      </c>
      <c r="B49" t="s">
        <v>118</v>
      </c>
      <c r="C49" t="str">
        <f>HYPERLINK("https://item.jd.com/100061973231.html","Apple/苹果MacBookAir【教育优惠】13.68核M2芯片(8核图形处理器)8G512G银色笔记本Z15W00032【定制机】")</f>
        <v>Apple/苹果MacBookAir【教育优惠】13.68核M2芯片(8核图形处理器)8G512G银色笔记本Z15W00032【定制机】</v>
      </c>
      <c r="D49" t="s">
        <v>10</v>
      </c>
      <c r="E49" t="s">
        <v>119</v>
      </c>
      <c r="F49" t="s">
        <v>8</v>
      </c>
    </row>
    <row r="50" spans="1:6" x14ac:dyDescent="0.25">
      <c r="A50" s="1">
        <v>48</v>
      </c>
      <c r="B50" t="s">
        <v>120</v>
      </c>
      <c r="C50" t="str">
        <f>HYPERLINK("https://item.jd.com/10077552281463.html","爱心东东
惠普（HP）光影精灵9/10【2024新品】13代酷睿笔记本电脑电竞游戏本暗影暗夜精灵高性能学生商务办公设计手提 i7-13700H丨4050 6G丨144Hz 【店长推荐】16G高")</f>
        <v>爱心东东
惠普（HP）光影精灵9/10【2024新品】13代酷睿笔记本电脑电竞游戏本暗影暗夜精灵高性能学生商务办公设计手提 i7-13700H丨4050 6G丨144Hz 【店长推荐】16G高</v>
      </c>
      <c r="D50" t="s">
        <v>43</v>
      </c>
      <c r="E50" t="s">
        <v>121</v>
      </c>
      <c r="F50" t="s">
        <v>73</v>
      </c>
    </row>
    <row r="51" spans="1:6" x14ac:dyDescent="0.25">
      <c r="A51" s="1">
        <v>49</v>
      </c>
      <c r="B51" t="s">
        <v>118</v>
      </c>
      <c r="C51" t="str">
        <f>HYPERLINK("https://item.jd.com/100055039428.html","Apple/苹果MacBookAir【教育优惠】15英寸8核M2芯片(10核图形处理器)8GB256GB星光笔记本MQKU3CH/A")</f>
        <v>Apple/苹果MacBookAir【教育优惠】15英寸8核M2芯片(10核图形处理器)8GB256GB星光笔记本MQKU3CH/A</v>
      </c>
      <c r="D51" t="s">
        <v>66</v>
      </c>
      <c r="E51" t="s">
        <v>119</v>
      </c>
      <c r="F51" t="s">
        <v>8</v>
      </c>
    </row>
    <row r="52" spans="1:6" x14ac:dyDescent="0.25">
      <c r="A52" s="1">
        <v>50</v>
      </c>
      <c r="B52" t="s">
        <v>122</v>
      </c>
      <c r="C52" t="str">
        <f>HYPERLINK("https://item.jd.com/10061931151132.html","ThinkPad联想ThinkBook 13x 高端超轻薄笔记本 Evo平台 13.3英寸ThinkPad手提电脑 远空灰色丨i7-1160G7/2.5K触控屏 16G内存 1TB SSD固态硬盘丨升")</f>
        <v>ThinkPad联想ThinkBook 13x 高端超轻薄笔记本 Evo平台 13.3英寸ThinkPad手提电脑 远空灰色丨i7-1160G7/2.5K触控屏 16G内存 1TB SSD固态硬盘丨升</v>
      </c>
      <c r="D52" t="s">
        <v>39</v>
      </c>
      <c r="E52" t="s">
        <v>123</v>
      </c>
      <c r="F52" t="s">
        <v>73</v>
      </c>
    </row>
    <row r="53" spans="1:6" x14ac:dyDescent="0.25">
      <c r="A53" s="1">
        <v>51</v>
      </c>
      <c r="B53" t="s">
        <v>89</v>
      </c>
      <c r="C53" t="str">
        <f>HYPERLINK("https://item.jd.com/10075827126690.html","华为平板MatePad Air 11.5英寸2023款 144Hz护眼全面屏影音娱乐办公学习平板 云锦白 WiFi 8GB+256GB 官方标配【含保护套+钢化膜+平板支架】")</f>
        <v>华为平板MatePad Air 11.5英寸2023款 144Hz护眼全面屏影音娱乐办公学习平板 云锦白 WiFi 8GB+256GB 官方标配【含保护套+钢化膜+平板支架】</v>
      </c>
      <c r="D53" t="s">
        <v>66</v>
      </c>
      <c r="E53" t="s">
        <v>114</v>
      </c>
      <c r="F53" t="s">
        <v>31</v>
      </c>
    </row>
    <row r="54" spans="1:6" x14ac:dyDescent="0.25">
      <c r="A54" s="1">
        <v>52</v>
      </c>
      <c r="B54" t="s">
        <v>124</v>
      </c>
      <c r="C54" t="str">
        <f>HYPERLINK("https://item.jd.com/10081768016920.html","七彩虹（Colorful）将星X15新款RTX4050/4060游戏本满血独立显卡高刷屏电竞视频直播大学生智能设计笔记本 隐星i7-13620H/4060/15.6吋165 16G内存/1TB固态")</f>
        <v>七彩虹（Colorful）将星X15新款RTX4050/4060游戏本满血独立显卡高刷屏电竞视频直播大学生智能设计笔记本 隐星i7-13620H/4060/15.6吋165 16G内存/1TB固态</v>
      </c>
      <c r="D54" t="s">
        <v>19</v>
      </c>
      <c r="E54" t="s">
        <v>86</v>
      </c>
      <c r="F54" t="s">
        <v>21</v>
      </c>
    </row>
    <row r="55" spans="1:6" x14ac:dyDescent="0.25">
      <c r="A55" s="1">
        <v>53</v>
      </c>
      <c r="B55" t="s">
        <v>125</v>
      </c>
      <c r="C55" t="str">
        <f>HYPERLINK("https://item.jd.com/10066558792827.html","飞利浦 27M1N5500Z4 27英寸170hz显示器2K高清IPS电脑竖屏幕HDR400游戏娱乐 170Hz电竞大金刚/1MS(GTG)/升降旋转")</f>
        <v>飞利浦 27M1N5500Z4 27英寸170hz显示器2K高清IPS电脑竖屏幕HDR400游戏娱乐 170Hz电竞大金刚/1MS(GTG)/升降旋转</v>
      </c>
      <c r="D55" t="s">
        <v>126</v>
      </c>
      <c r="E55" t="s">
        <v>127</v>
      </c>
      <c r="F55" t="s">
        <v>128</v>
      </c>
    </row>
    <row r="56" spans="1:6" x14ac:dyDescent="0.25">
      <c r="A56" s="1">
        <v>54</v>
      </c>
      <c r="B56" t="s">
        <v>129</v>
      </c>
      <c r="C56" t="str">
        <f>HYPERLINK("https://item.jd.com/10092430391226.html","爱心东东
华为平板电脑Matepad Pro 11 2024款鸿蒙120Hz高刷PC级办公二合一电脑iPad 12G+512G Wifi版 晶钻白 【生产力轻办公】官方标配+键盘套装")</f>
        <v>爱心东东
华为平板电脑Matepad Pro 11 2024款鸿蒙120Hz高刷PC级办公二合一电脑iPad 12G+512G Wifi版 晶钻白 【生产力轻办公】官方标配+键盘套装</v>
      </c>
      <c r="D56" t="s">
        <v>43</v>
      </c>
      <c r="E56" t="s">
        <v>130</v>
      </c>
      <c r="F56" t="s">
        <v>131</v>
      </c>
    </row>
    <row r="57" spans="1:6" x14ac:dyDescent="0.25">
      <c r="A57" s="1">
        <v>55</v>
      </c>
      <c r="B57" t="s">
        <v>116</v>
      </c>
      <c r="C57" t="str">
        <f>HYPERLINK("https://item.jd.com/10095673613295.html","华为平板电脑matepad11 高刷全面屏二合一娱乐ipad 柔光舒目版丨8+256GB WiFi 海岛蓝 官方标配+大礼包")</f>
        <v>华为平板电脑matepad11 高刷全面屏二合一娱乐ipad 柔光舒目版丨8+256GB WiFi 海岛蓝 官方标配+大礼包</v>
      </c>
      <c r="D57" t="s">
        <v>10</v>
      </c>
      <c r="E57" t="s">
        <v>130</v>
      </c>
      <c r="F57" t="s">
        <v>21</v>
      </c>
    </row>
    <row r="58" spans="1:6" x14ac:dyDescent="0.25">
      <c r="A58" s="1">
        <v>56</v>
      </c>
      <c r="B58" t="s">
        <v>132</v>
      </c>
      <c r="C58" t="str">
        <f>HYPERLINK("https://item.jd.com/10095682640989.html","联想（Lenovo） 拯救者Y7000P 2024新品14代酷睿i7 16英寸电竞游戏本设计高色域游戏笔记本联想整机 14代i7-14650HX | RTX4060 32G 2T 高速存储 定制")</f>
        <v>联想（Lenovo） 拯救者Y7000P 2024新品14代酷睿i7 16英寸电竞游戏本设计高色域游戏笔记本联想整机 14代i7-14650HX | RTX4060 32G 2T 高速存储 定制</v>
      </c>
      <c r="D58" t="s">
        <v>39</v>
      </c>
      <c r="E58" t="s">
        <v>114</v>
      </c>
      <c r="F58" t="s">
        <v>115</v>
      </c>
    </row>
    <row r="59" spans="1:6" x14ac:dyDescent="0.25">
      <c r="A59" s="1">
        <v>57</v>
      </c>
      <c r="B59" t="s">
        <v>5</v>
      </c>
      <c r="C59" t="str">
        <f>HYPERLINK("https://item.jd.com/100049704281.html","JAV 55英寸教学一体机触屏学校多媒体会议平板幼儿园幼教教育培训智慧黑板多功能电子白板55J169 i7")</f>
        <v>JAV 55英寸教学一体机触屏学校多媒体会议平板幼儿园幼教教育培训智慧黑板多功能电子白板55J169 i7</v>
      </c>
      <c r="D59" t="s">
        <v>19</v>
      </c>
      <c r="E59" t="s">
        <v>103</v>
      </c>
      <c r="F59" t="s">
        <v>104</v>
      </c>
    </row>
    <row r="60" spans="1:6" x14ac:dyDescent="0.25">
      <c r="A60" s="1">
        <v>58</v>
      </c>
      <c r="B60" t="s">
        <v>133</v>
      </c>
      <c r="C60" t="str">
        <f>HYPERLINK("https://item.jd.com/10052124688531.html","Lecoo 联想来酷 23.8英寸 2K/QHD超清IPS微边框HDMI DP接口低蓝光B2412Q B2412Q/23.8/2K/IPS")</f>
        <v>Lecoo 联想来酷 23.8英寸 2K/QHD超清IPS微边框HDMI DP接口低蓝光B2412Q B2412Q/23.8/2K/IPS</v>
      </c>
      <c r="D60" t="s">
        <v>134</v>
      </c>
      <c r="E60" t="s">
        <v>135</v>
      </c>
      <c r="F60" t="s">
        <v>31</v>
      </c>
    </row>
    <row r="61" spans="1:6" x14ac:dyDescent="0.25">
      <c r="A61" s="1">
        <v>59</v>
      </c>
      <c r="B61" t="s">
        <v>42</v>
      </c>
      <c r="C61" t="str">
        <f>HYPERLINK("https://item.jd.com/10080013633655.html","华为（HUAWEI）平板电脑MatePad SE 10.4英寸2023年新款影音娱乐办公学习平板pad 8G+128G WiFi版 曜石黑 官方标配")</f>
        <v>华为（HUAWEI）平板电脑MatePad SE 10.4英寸2023年新款影音娱乐办公学习平板pad 8G+128G WiFi版 曜石黑 官方标配</v>
      </c>
      <c r="D61" t="s">
        <v>43</v>
      </c>
      <c r="E61" t="s">
        <v>78</v>
      </c>
      <c r="F61" t="s">
        <v>79</v>
      </c>
    </row>
    <row r="62" spans="1:6" x14ac:dyDescent="0.25">
      <c r="A62" s="1">
        <v>60</v>
      </c>
      <c r="B62" t="s">
        <v>70</v>
      </c>
      <c r="C62" t="str">
        <f>HYPERLINK("https://item.jd.com/10071450746650.html","华为平板电脑MatePad 11英寸2023款全面屏高刷120Hz 二合一平板娱乐影音学习办公 8G+128G WIFI 海岛蓝 官方标配+礼品【晒单有礼】")</f>
        <v>华为平板电脑MatePad 11英寸2023款全面屏高刷120Hz 二合一平板娱乐影音学习办公 8G+128G WIFI 海岛蓝 官方标配+礼品【晒单有礼】</v>
      </c>
      <c r="D62" t="s">
        <v>19</v>
      </c>
      <c r="E62" t="s">
        <v>72</v>
      </c>
      <c r="F62" t="s">
        <v>73</v>
      </c>
    </row>
    <row r="63" spans="1:6" x14ac:dyDescent="0.25">
      <c r="A63" s="1">
        <v>61</v>
      </c>
      <c r="B63" t="s">
        <v>74</v>
      </c>
      <c r="C63" t="str">
        <f>HYPERLINK("https://item.jd.com/10075337575182.html","华硕天选4 酷睿15.6英寸高性能游戏笔记本电脑RTX40满功耗光追显卡电竞游戏本手提学习办公设计师 日蚀灰|14核i7|RTX4050|144Hz 套餐四：32G+1T")</f>
        <v>华硕天选4 酷睿15.6英寸高性能游戏笔记本电脑RTX40满功耗光追显卡电竞游戏本手提学习办公设计师 日蚀灰|14核i7|RTX4050|144Hz 套餐四：32G+1T</v>
      </c>
      <c r="D63" t="s">
        <v>19</v>
      </c>
      <c r="E63" t="s">
        <v>75</v>
      </c>
      <c r="F63" t="s">
        <v>73</v>
      </c>
    </row>
    <row r="64" spans="1:6" x14ac:dyDescent="0.25">
      <c r="A64" s="1">
        <v>62</v>
      </c>
      <c r="B64" t="s">
        <v>76</v>
      </c>
      <c r="C64" t="str">
        <f>HYPERLINK("https://item.jd.com/10086174019504.html","华为平板MateBook E 12.6英寸2023款Win11二合一笔记本超轻薄商务办公平板 i5 16G+1TB 星云灰+星云灰键盘 官方标配")</f>
        <v>华为平板MateBook E 12.6英寸2023款Win11二合一笔记本超轻薄商务办公平板 i5 16G+1TB 星云灰+星云灰键盘 官方标配</v>
      </c>
      <c r="D64" t="s">
        <v>77</v>
      </c>
      <c r="E64" t="s">
        <v>78</v>
      </c>
      <c r="F64" t="s">
        <v>79</v>
      </c>
    </row>
    <row r="65" spans="1:6" x14ac:dyDescent="0.25">
      <c r="A65" s="1">
        <v>63</v>
      </c>
      <c r="B65" t="s">
        <v>80</v>
      </c>
      <c r="C65" t="str">
        <f>HYPERLINK("https://item.jd.com/10084690366560.html","拍拍
Apple MacBook Pro 2018款13英寸 苹果笔记本电脑 二手笔记本 颜色随机发货 规格随机发货可参考质检报告")</f>
        <v>拍拍
Apple MacBook Pro 2018款13英寸 苹果笔记本电脑 二手笔记本 颜色随机发货 规格随机发货可参考质检报告</v>
      </c>
      <c r="D65" t="s">
        <v>81</v>
      </c>
      <c r="E65" t="s">
        <v>82</v>
      </c>
      <c r="F65" t="s">
        <v>73</v>
      </c>
    </row>
    <row r="66" spans="1:6" x14ac:dyDescent="0.25">
      <c r="A66" s="1">
        <v>64</v>
      </c>
      <c r="B66" t="s">
        <v>83</v>
      </c>
      <c r="C66" t="str">
        <f>HYPERLINK("https://item.jd.com/10092856472778.html","华硕ROG玩家国度枪神7Plus/魔霸新锐6游戏笔记本电脑45败家之眼全家桶 魔霸7P：7845H 16+1TB/4060 原厂标配 支持验机")</f>
        <v>华硕ROG玩家国度枪神7Plus/魔霸新锐6游戏笔记本电脑45败家之眼全家桶 魔霸7P：7845H 16+1TB/4060 原厂标配 支持验机</v>
      </c>
      <c r="D66" t="s">
        <v>26</v>
      </c>
      <c r="E66" t="s">
        <v>84</v>
      </c>
      <c r="F66" t="s">
        <v>73</v>
      </c>
    </row>
    <row r="67" spans="1:6" x14ac:dyDescent="0.25">
      <c r="A67" s="1">
        <v>65</v>
      </c>
      <c r="B67" t="s">
        <v>85</v>
      </c>
      <c r="C67" t="str">
        <f>HYPERLINK("https://item.jd.com/10076643836444.html","七彩虹（Colorful）将星X15新款RTX4050/4060游戏本满血独立显卡高刷屏电竞视频直播大学生智能设计笔记本 隐星i5-12450H/4050/16.0吋165 16G内存/1TB固态")</f>
        <v>七彩虹（Colorful）将星X15新款RTX4050/4060游戏本满血独立显卡高刷屏电竞视频直播大学生智能设计笔记本 隐星i5-12450H/4050/16.0吋165 16G内存/1TB固态</v>
      </c>
      <c r="D67" t="s">
        <v>19</v>
      </c>
      <c r="E67" t="s">
        <v>86</v>
      </c>
      <c r="F67" t="s">
        <v>21</v>
      </c>
    </row>
    <row r="68" spans="1:6" x14ac:dyDescent="0.25">
      <c r="A68" s="1">
        <v>66</v>
      </c>
      <c r="B68" t="s">
        <v>87</v>
      </c>
      <c r="C68" t="str">
        <f>HYPERLINK("https://item.jd.com/100060184471.html","荣耀（HONOR）平板7 10.1英寸 4+128GB WiFi版 星空灰 高PPI全面屏 双重护眼游戏娱乐办公学习平板pad")</f>
        <v>荣耀（HONOR）平板7 10.1英寸 4+128GB WiFi版 星空灰 高PPI全面屏 双重护眼游戏娱乐办公学习平板pad</v>
      </c>
      <c r="D68" t="s">
        <v>26</v>
      </c>
      <c r="E68" t="s">
        <v>88</v>
      </c>
      <c r="F68" t="s">
        <v>37</v>
      </c>
    </row>
    <row r="69" spans="1:6" x14ac:dyDescent="0.25">
      <c r="A69" s="1">
        <v>67</v>
      </c>
      <c r="B69" t="s">
        <v>89</v>
      </c>
      <c r="C69" t="str">
        <f>HYPERLINK("https://item.jd.com/10073159201604.html","联想笔记本电脑小新 15.6英寸大屏轻薄商务办公本旗舰版全新六核旗舰锐龙设计游戏高性能大学生手提本v15 定制：r5-5500u 16g内存 512g固态 满血显卡 ips")</f>
        <v>联想笔记本电脑小新 15.6英寸大屏轻薄商务办公本旗舰版全新六核旗舰锐龙设计游戏高性能大学生手提本v15 定制：r5-5500u 16g内存 512g固态 满血显卡 ips</v>
      </c>
      <c r="D69" t="s">
        <v>90</v>
      </c>
      <c r="E69" t="s">
        <v>91</v>
      </c>
      <c r="F69" t="s">
        <v>92</v>
      </c>
    </row>
    <row r="70" spans="1:6" x14ac:dyDescent="0.25">
      <c r="A70" s="1">
        <v>68</v>
      </c>
      <c r="B70" t="s">
        <v>93</v>
      </c>
      <c r="C70" t="str">
        <f>HYPERLINK("https://item.jd.com/10074508103055.html","联想拯救者Y7000P 2024/23 16英寸电竞游戏笔记本电脑满功耗RTX4060-8G独显高性能可选 i7-13620H16G 512 4050定制")</f>
        <v>联想拯救者Y7000P 2024/23 16英寸电竞游戏笔记本电脑满功耗RTX4060-8G独显高性能可选 i7-13620H16G 512 4050定制</v>
      </c>
      <c r="D70" t="s">
        <v>19</v>
      </c>
      <c r="E70" t="s">
        <v>94</v>
      </c>
      <c r="F70" t="s">
        <v>95</v>
      </c>
    </row>
    <row r="71" spans="1:6" x14ac:dyDescent="0.25">
      <c r="A71" s="1">
        <v>69</v>
      </c>
      <c r="B71" t="s">
        <v>96</v>
      </c>
      <c r="C71" t="str">
        <f>HYPERLINK("https://item.jd.com/10086764063628.html","Apple/苹果 iPadPro 2022款平板电脑M2芯片12.9英寸学生电脑 外版 21款Pro11寸 银色 256G WiFi版")</f>
        <v>Apple/苹果 iPadPro 2022款平板电脑M2芯片12.9英寸学生电脑 外版 21款Pro11寸 银色 256G WiFi版</v>
      </c>
      <c r="D71" t="s">
        <v>97</v>
      </c>
      <c r="E71" t="s">
        <v>98</v>
      </c>
      <c r="F71" t="s">
        <v>31</v>
      </c>
    </row>
    <row r="72" spans="1:6" x14ac:dyDescent="0.25">
      <c r="A72" s="1">
        <v>70</v>
      </c>
      <c r="B72" t="s">
        <v>99</v>
      </c>
      <c r="C72" t="str">
        <f>HYPERLINK("https://item.jd.com/10061830772941.html","拍拍
联想拯救者 二手笔记本 R720/ Y7000/Y9000P 15.6寸高刷电竞游戏本二手笔记本 95新 i7-9750H GTX1050 定制16G内存+1T固态硬盘【高容量推荐】")</f>
        <v>拍拍
联想拯救者 二手笔记本 R720/ Y7000/Y9000P 15.6寸高刷电竞游戏本二手笔记本 95新 i7-9750H GTX1050 定制16G内存+1T固态硬盘【高容量推荐】</v>
      </c>
      <c r="D72" t="s">
        <v>39</v>
      </c>
      <c r="E72" t="s">
        <v>100</v>
      </c>
      <c r="F72" t="s">
        <v>101</v>
      </c>
    </row>
    <row r="73" spans="1:6" x14ac:dyDescent="0.25">
      <c r="A73" s="1">
        <v>71</v>
      </c>
      <c r="B73" t="s">
        <v>102</v>
      </c>
      <c r="C73" t="str">
        <f>HYPERLINK("https://item.jd.com/100049704251.html","JAV 65英寸教学一体机触屏学校多媒体会议平板幼儿园幼教教育培训智慧黑板多功能电子白板65 i7J169")</f>
        <v>JAV 65英寸教学一体机触屏学校多媒体会议平板幼儿园幼教教育培训智慧黑板多功能电子白板65 i7J169</v>
      </c>
      <c r="D73" t="s">
        <v>19</v>
      </c>
      <c r="E73" t="s">
        <v>103</v>
      </c>
      <c r="F73" t="s">
        <v>104</v>
      </c>
    </row>
    <row r="74" spans="1:6" x14ac:dyDescent="0.25">
      <c r="A74" s="1">
        <v>72</v>
      </c>
      <c r="B74" t="s">
        <v>105</v>
      </c>
      <c r="C74" t="str">
        <f>HYPERLINK("https://item.jd.com/10079951407798.html","荣耀（HONOR） 平板X8 Pro 11.5英寸护眼全面屏平板电脑120Hz高刷娱乐考研网课学习 8+128G WiFi版 珊瑚紫 官方标配+活动礼包")</f>
        <v>荣耀（HONOR） 平板X8 Pro 11.5英寸护眼全面屏平板电脑120Hz高刷娱乐考研网课学习 8+128G WiFi版 珊瑚紫 官方标配+活动礼包</v>
      </c>
      <c r="D74" t="s">
        <v>106</v>
      </c>
      <c r="E74" t="s">
        <v>107</v>
      </c>
      <c r="F74" t="s">
        <v>73</v>
      </c>
    </row>
    <row r="75" spans="1:6" x14ac:dyDescent="0.25">
      <c r="A75" s="1">
        <v>73</v>
      </c>
      <c r="B75" t="s">
        <v>108</v>
      </c>
      <c r="C75" t="str">
        <f>HYPERLINK("https://item.jd.com/10067537886361.html","荣耀平板V8pro 12.1英寸平板电脑2.5K屏144Hz高刷护眼屏学生网课学习娱乐二合一游戏办公 燃橙色 8+256G wifi版 官方标配")</f>
        <v>荣耀平板V8pro 12.1英寸平板电脑2.5K屏144Hz高刷护眼屏学生网课学习娱乐二合一游戏办公 燃橙色 8+256G wifi版 官方标配</v>
      </c>
      <c r="D75" t="s">
        <v>19</v>
      </c>
      <c r="E75" t="s">
        <v>109</v>
      </c>
      <c r="F75" t="s">
        <v>110</v>
      </c>
    </row>
    <row r="76" spans="1:6" x14ac:dyDescent="0.25">
      <c r="A76" s="1">
        <v>74</v>
      </c>
      <c r="B76" t="s">
        <v>111</v>
      </c>
      <c r="C76" t="str">
        <f>HYPERLINK("https://item.jd.com/30774200565.html","惠普（hp）光影精灵9/pro吃鸡电竞暗夜精灵高端游戏本学生赛博朋克高颜值高性能笔记本 【上新】i7-13700h 4050-6g/电竞屏 傲世版：16g内存/1t高速固")</f>
        <v>惠普（hp）光影精灵9/pro吃鸡电竞暗夜精灵高端游戏本学生赛博朋克高颜值高性能笔记本 【上新】i7-13700h 4050-6g/电竞屏 傲世版：16g内存/1t高速固</v>
      </c>
      <c r="D76" t="s">
        <v>66</v>
      </c>
      <c r="E76" t="s">
        <v>112</v>
      </c>
      <c r="F76" t="s">
        <v>73</v>
      </c>
    </row>
    <row r="77" spans="1:6" x14ac:dyDescent="0.25">
      <c r="A77" s="1">
        <v>75</v>
      </c>
      <c r="B77" t="s">
        <v>113</v>
      </c>
      <c r="C77" t="str">
        <f>HYPERLINK("https://item.jd.com/10094651322737.html","ROG枪神8 Plus【2024新品】第14代英特尔酷睿i9-14900HX 18英寸星云屏 电竞游戏本笔记本 i9-14900HX RTX4070 16G内存 1TB SSD 2.5K 240H")</f>
        <v>ROG枪神8 Plus【2024新品】第14代英特尔酷睿i9-14900HX 18英寸星云屏 电竞游戏本笔记本 i9-14900HX RTX4070 16G内存 1TB SSD 2.5K 240H</v>
      </c>
      <c r="D77" t="s">
        <v>26</v>
      </c>
      <c r="E77" t="s">
        <v>114</v>
      </c>
      <c r="F77" t="s">
        <v>115</v>
      </c>
    </row>
    <row r="78" spans="1:6" x14ac:dyDescent="0.25">
      <c r="A78" s="1">
        <v>76</v>
      </c>
      <c r="B78" t="s">
        <v>116</v>
      </c>
      <c r="C78" t="str">
        <f>HYPERLINK("https://item.jd.com/10081372825812.html","联想拯救者y700二代/一代电竞平板电脑游戏pad y700二代 骁龙8+Gen1 16+512G 蓝 官方标配")</f>
        <v>联想拯救者y700二代/一代电竞平板电脑游戏pad y700二代 骁龙8+Gen1 16+512G 蓝 官方标配</v>
      </c>
      <c r="D78" t="s">
        <v>19</v>
      </c>
      <c r="E78" t="s">
        <v>117</v>
      </c>
      <c r="F78" t="s">
        <v>73</v>
      </c>
    </row>
    <row r="79" spans="1:6" x14ac:dyDescent="0.25">
      <c r="A79" s="1">
        <v>77</v>
      </c>
      <c r="B79" t="s">
        <v>118</v>
      </c>
      <c r="C79" t="str">
        <f>HYPERLINK("https://item.jd.com/100061973231.html","Apple/苹果MacBookAir【教育优惠】13.68核M2芯片(8核图形处理器)8G512G银色笔记本Z15W00032【定制机】")</f>
        <v>Apple/苹果MacBookAir【教育优惠】13.68核M2芯片(8核图形处理器)8G512G银色笔记本Z15W00032【定制机】</v>
      </c>
      <c r="D79" t="s">
        <v>10</v>
      </c>
      <c r="E79" t="s">
        <v>119</v>
      </c>
      <c r="F79" t="s">
        <v>8</v>
      </c>
    </row>
    <row r="80" spans="1:6" x14ac:dyDescent="0.25">
      <c r="A80" s="1">
        <v>78</v>
      </c>
      <c r="B80" t="s">
        <v>120</v>
      </c>
      <c r="C80" t="str">
        <f>HYPERLINK("https://item.jd.com/10077552281463.html","爱心东东
惠普（HP）光影精灵9/10【2024新品】13代酷睿笔记本电脑电竞游戏本暗影暗夜精灵高性能学生商务办公设计手提 i7-13700H丨4050 6G丨144Hz 【店长推荐】16G高")</f>
        <v>爱心东东
惠普（HP）光影精灵9/10【2024新品】13代酷睿笔记本电脑电竞游戏本暗影暗夜精灵高性能学生商务办公设计手提 i7-13700H丨4050 6G丨144Hz 【店长推荐】16G高</v>
      </c>
      <c r="D80" t="s">
        <v>43</v>
      </c>
      <c r="E80" t="s">
        <v>121</v>
      </c>
      <c r="F80" t="s">
        <v>73</v>
      </c>
    </row>
    <row r="81" spans="1:6" x14ac:dyDescent="0.25">
      <c r="A81" s="1">
        <v>79</v>
      </c>
      <c r="B81" t="s">
        <v>118</v>
      </c>
      <c r="C81" t="str">
        <f>HYPERLINK("https://item.jd.com/100055039428.html","Apple/苹果MacBookAir【教育优惠】15英寸8核M2芯片(10核图形处理器)8GB256GB星光笔记本MQKU3CH/A")</f>
        <v>Apple/苹果MacBookAir【教育优惠】15英寸8核M2芯片(10核图形处理器)8GB256GB星光笔记本MQKU3CH/A</v>
      </c>
      <c r="D81" t="s">
        <v>66</v>
      </c>
      <c r="E81" t="s">
        <v>119</v>
      </c>
      <c r="F81" t="s">
        <v>8</v>
      </c>
    </row>
    <row r="82" spans="1:6" x14ac:dyDescent="0.25">
      <c r="A82" s="1">
        <v>80</v>
      </c>
      <c r="B82" t="s">
        <v>122</v>
      </c>
      <c r="C82" t="str">
        <f>HYPERLINK("https://item.jd.com/10061931151132.html","ThinkPad联想ThinkBook 13x 高端超轻薄笔记本 Evo平台 13.3英寸ThinkPad手提电脑 远空灰色丨i7-1160G7/2.5K触控屏 16G内存 1TB SSD固态硬盘丨升")</f>
        <v>ThinkPad联想ThinkBook 13x 高端超轻薄笔记本 Evo平台 13.3英寸ThinkPad手提电脑 远空灰色丨i7-1160G7/2.5K触控屏 16G内存 1TB SSD固态硬盘丨升</v>
      </c>
      <c r="D82" t="s">
        <v>39</v>
      </c>
      <c r="E82" t="s">
        <v>123</v>
      </c>
      <c r="F82" t="s">
        <v>73</v>
      </c>
    </row>
    <row r="83" spans="1:6" x14ac:dyDescent="0.25">
      <c r="A83" s="1">
        <v>81</v>
      </c>
      <c r="B83" t="s">
        <v>89</v>
      </c>
      <c r="C83" t="str">
        <f>HYPERLINK("https://item.jd.com/10075827126690.html","华为平板MatePad Air 11.5英寸2023款 144Hz护眼全面屏影音娱乐办公学习平板 云锦白 WiFi 8GB+256GB 官方标配【含保护套+钢化膜+平板支架】")</f>
        <v>华为平板MatePad Air 11.5英寸2023款 144Hz护眼全面屏影音娱乐办公学习平板 云锦白 WiFi 8GB+256GB 官方标配【含保护套+钢化膜+平板支架】</v>
      </c>
      <c r="D83" t="s">
        <v>66</v>
      </c>
      <c r="E83" t="s">
        <v>114</v>
      </c>
      <c r="F83" t="s">
        <v>31</v>
      </c>
    </row>
    <row r="84" spans="1:6" x14ac:dyDescent="0.25">
      <c r="A84" s="1">
        <v>82</v>
      </c>
      <c r="B84" t="s">
        <v>124</v>
      </c>
      <c r="C84" t="str">
        <f>HYPERLINK("https://item.jd.com/10081768016920.html","七彩虹（Colorful）将星X15新款RTX4050/4060游戏本满血独立显卡高刷屏电竞视频直播大学生智能设计笔记本 隐星i7-13620H/4060/15.6吋165 16G内存/1TB固态")</f>
        <v>七彩虹（Colorful）将星X15新款RTX4050/4060游戏本满血独立显卡高刷屏电竞视频直播大学生智能设计笔记本 隐星i7-13620H/4060/15.6吋165 16G内存/1TB固态</v>
      </c>
      <c r="D84" t="s">
        <v>19</v>
      </c>
      <c r="E84" t="s">
        <v>86</v>
      </c>
      <c r="F84" t="s">
        <v>21</v>
      </c>
    </row>
    <row r="85" spans="1:6" x14ac:dyDescent="0.25">
      <c r="A85" s="1">
        <v>83</v>
      </c>
      <c r="B85" t="s">
        <v>125</v>
      </c>
      <c r="C85" t="str">
        <f>HYPERLINK("https://item.jd.com/10066558792827.html","飞利浦 27M1N5500Z4 27英寸170hz显示器2K高清IPS电脑竖屏幕HDR400游戏娱乐 170Hz电竞大金刚/1MS(GTG)/升降旋转")</f>
        <v>飞利浦 27M1N5500Z4 27英寸170hz显示器2K高清IPS电脑竖屏幕HDR400游戏娱乐 170Hz电竞大金刚/1MS(GTG)/升降旋转</v>
      </c>
      <c r="D85" t="s">
        <v>126</v>
      </c>
      <c r="E85" t="s">
        <v>127</v>
      </c>
      <c r="F85" t="s">
        <v>128</v>
      </c>
    </row>
    <row r="86" spans="1:6" x14ac:dyDescent="0.25">
      <c r="A86" s="1">
        <v>84</v>
      </c>
      <c r="B86" t="s">
        <v>129</v>
      </c>
      <c r="C86" t="str">
        <f>HYPERLINK("https://item.jd.com/10092430391226.html","爱心东东
华为平板电脑Matepad Pro 11 2024款鸿蒙120Hz高刷PC级办公二合一电脑iPad 12G+512G Wifi版 晶钻白 【生产力轻办公】官方标配+键盘套装")</f>
        <v>爱心东东
华为平板电脑Matepad Pro 11 2024款鸿蒙120Hz高刷PC级办公二合一电脑iPad 12G+512G Wifi版 晶钻白 【生产力轻办公】官方标配+键盘套装</v>
      </c>
      <c r="D86" t="s">
        <v>43</v>
      </c>
      <c r="E86" t="s">
        <v>130</v>
      </c>
      <c r="F86" t="s">
        <v>131</v>
      </c>
    </row>
    <row r="87" spans="1:6" x14ac:dyDescent="0.25">
      <c r="A87" s="1">
        <v>85</v>
      </c>
      <c r="B87" t="s">
        <v>116</v>
      </c>
      <c r="C87" t="str">
        <f>HYPERLINK("https://item.jd.com/10095673613295.html","华为平板电脑matepad11 高刷全面屏二合一娱乐ipad 柔光舒目版丨8+256GB WiFi 海岛蓝 官方标配+大礼包")</f>
        <v>华为平板电脑matepad11 高刷全面屏二合一娱乐ipad 柔光舒目版丨8+256GB WiFi 海岛蓝 官方标配+大礼包</v>
      </c>
      <c r="D87" t="s">
        <v>10</v>
      </c>
      <c r="E87" t="s">
        <v>130</v>
      </c>
      <c r="F87" t="s">
        <v>21</v>
      </c>
    </row>
    <row r="88" spans="1:6" x14ac:dyDescent="0.25">
      <c r="A88" s="1">
        <v>86</v>
      </c>
      <c r="B88" t="s">
        <v>132</v>
      </c>
      <c r="C88" t="str">
        <f>HYPERLINK("https://item.jd.com/10095682640989.html","联想（Lenovo） 拯救者Y7000P 2024新品14代酷睿i7 16英寸电竞游戏本设计高色域游戏笔记本联想整机 14代i7-14650HX | RTX4060 32G 2T 高速存储 定制")</f>
        <v>联想（Lenovo） 拯救者Y7000P 2024新品14代酷睿i7 16英寸电竞游戏本设计高色域游戏笔记本联想整机 14代i7-14650HX | RTX4060 32G 2T 高速存储 定制</v>
      </c>
      <c r="D88" t="s">
        <v>39</v>
      </c>
      <c r="E88" t="s">
        <v>114</v>
      </c>
      <c r="F88" t="s">
        <v>115</v>
      </c>
    </row>
    <row r="89" spans="1:6" x14ac:dyDescent="0.25">
      <c r="A89" s="1">
        <v>87</v>
      </c>
      <c r="B89" t="s">
        <v>5</v>
      </c>
      <c r="C89" t="str">
        <f>HYPERLINK("https://item.jd.com/100049704281.html","JAV 55英寸教学一体机触屏学校多媒体会议平板幼儿园幼教教育培训智慧黑板多功能电子白板55J169 i7")</f>
        <v>JAV 55英寸教学一体机触屏学校多媒体会议平板幼儿园幼教教育培训智慧黑板多功能电子白板55J169 i7</v>
      </c>
      <c r="D89" t="s">
        <v>19</v>
      </c>
      <c r="E89" t="s">
        <v>103</v>
      </c>
      <c r="F89" t="s">
        <v>104</v>
      </c>
    </row>
    <row r="90" spans="1:6" x14ac:dyDescent="0.25">
      <c r="A90" s="1">
        <v>88</v>
      </c>
      <c r="B90" t="s">
        <v>133</v>
      </c>
      <c r="C90" t="str">
        <f>HYPERLINK("https://item.jd.com/10052124688531.html","Lecoo 联想来酷 23.8英寸 2K/QHD超清IPS微边框HDMI DP接口低蓝光B2412Q B2412Q/23.8/2K/IPS")</f>
        <v>Lecoo 联想来酷 23.8英寸 2K/QHD超清IPS微边框HDMI DP接口低蓝光B2412Q B2412Q/23.8/2K/IPS</v>
      </c>
      <c r="D90" t="s">
        <v>134</v>
      </c>
      <c r="E90" t="s">
        <v>135</v>
      </c>
      <c r="F90" t="s">
        <v>31</v>
      </c>
    </row>
    <row r="91" spans="1:6" x14ac:dyDescent="0.25">
      <c r="A91" s="1">
        <v>89</v>
      </c>
      <c r="B91" t="s">
        <v>42</v>
      </c>
      <c r="C91" t="str">
        <f>HYPERLINK("https://item.jd.com/10080013633655.html","华为（HUAWEI）平板电脑MatePad SE 10.4英寸2023年新款影音娱乐办公学习平板pad 8G+128G WiFi版 曜石黑 官方标配")</f>
        <v>华为（HUAWEI）平板电脑MatePad SE 10.4英寸2023年新款影音娱乐办公学习平板pad 8G+128G WiFi版 曜石黑 官方标配</v>
      </c>
      <c r="D91" t="s">
        <v>43</v>
      </c>
      <c r="E91" t="s">
        <v>78</v>
      </c>
      <c r="F91" t="s">
        <v>79</v>
      </c>
    </row>
  </sheetData>
  <phoneticPr fontId="3" type="noConversion"/>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Yuhang WANG</cp:lastModifiedBy>
  <dcterms:created xsi:type="dcterms:W3CDTF">2024-01-25T11:13:05Z</dcterms:created>
  <dcterms:modified xsi:type="dcterms:W3CDTF">2024-01-25T13:37:56Z</dcterms:modified>
</cp:coreProperties>
</file>