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cuhko365-my.sharepoint.com/personal/120090246_link_cuhk_edu_cn/Documents/桌面/GPTs/jd/"/>
    </mc:Choice>
  </mc:AlternateContent>
  <xr:revisionPtr revIDLastSave="5" documentId="11_6CF5F5925BB0D25C23DB2611595ED87656CCAD93" xr6:coauthVersionLast="47" xr6:coauthVersionMax="47" xr10:uidLastSave="{EEED1A25-033E-4B89-8732-0646834BA126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49" i="1"/>
  <c r="C18" i="1"/>
  <c r="C67" i="1"/>
  <c r="C42" i="1"/>
  <c r="C52" i="1"/>
  <c r="C51" i="1"/>
  <c r="C27" i="1"/>
  <c r="C29" i="1"/>
  <c r="C13" i="1"/>
  <c r="C12" i="1"/>
  <c r="C19" i="1"/>
  <c r="C20" i="1"/>
  <c r="C21" i="1"/>
  <c r="C63" i="1"/>
  <c r="C25" i="1"/>
  <c r="C24" i="1"/>
  <c r="C34" i="1"/>
  <c r="C26" i="1"/>
  <c r="C11" i="1"/>
  <c r="C17" i="1"/>
  <c r="C23" i="1"/>
  <c r="C47" i="1"/>
  <c r="C39" i="1"/>
  <c r="C40" i="1"/>
  <c r="C30" i="1"/>
  <c r="C28" i="1"/>
  <c r="C16" i="1"/>
  <c r="C33" i="1"/>
  <c r="C46" i="1"/>
  <c r="C48" i="1"/>
  <c r="C2" i="1"/>
  <c r="C15" i="1"/>
  <c r="C31" i="1"/>
  <c r="C62" i="1"/>
  <c r="C50" i="1"/>
  <c r="C5" i="1"/>
  <c r="C64" i="1"/>
  <c r="C61" i="1"/>
  <c r="C41" i="1"/>
  <c r="C35" i="1"/>
  <c r="C45" i="1"/>
  <c r="C60" i="1"/>
  <c r="C66" i="1"/>
  <c r="C54" i="1"/>
  <c r="C37" i="1"/>
  <c r="C7" i="1"/>
  <c r="C14" i="1"/>
  <c r="C44" i="1"/>
  <c r="C3" i="1"/>
  <c r="C6" i="1"/>
  <c r="C43" i="1"/>
  <c r="C8" i="1"/>
  <c r="C38" i="1"/>
  <c r="C56" i="1"/>
  <c r="C32" i="1"/>
  <c r="C10" i="1"/>
  <c r="C36" i="1"/>
  <c r="C53" i="1"/>
  <c r="C4" i="1"/>
  <c r="C9" i="1"/>
  <c r="C58" i="1"/>
  <c r="C59" i="1"/>
  <c r="C57" i="1"/>
  <c r="C65" i="1"/>
  <c r="C55" i="1"/>
</calcChain>
</file>

<file path=xl/sharedStrings.xml><?xml version="1.0" encoding="utf-8"?>
<sst xmlns="http://schemas.openxmlformats.org/spreadsheetml/2006/main" count="205" uniqueCount="126">
  <si>
    <t>IDs</t>
  </si>
  <si>
    <t>Prices</t>
  </si>
  <si>
    <t>Items</t>
  </si>
  <si>
    <t>Comments</t>
  </si>
  <si>
    <t>Shops</t>
  </si>
  <si>
    <t>Icons</t>
  </si>
  <si>
    <t>Pages</t>
  </si>
  <si>
    <t>100058570589</t>
  </si>
  <si>
    <t>华为京东自营官方旗舰店</t>
  </si>
  <si>
    <t>['自营']</t>
  </si>
  <si>
    <t>100046657002</t>
  </si>
  <si>
    <t>惠普京东自营官方旗舰店</t>
  </si>
  <si>
    <t>[]</t>
  </si>
  <si>
    <t>100055335683</t>
  </si>
  <si>
    <t>100054819709</t>
  </si>
  <si>
    <t>['京东物流', '免邮', '赠']</t>
  </si>
  <si>
    <t>100055335681</t>
  </si>
  <si>
    <t>23388780571</t>
  </si>
  <si>
    <t>亚当贝尔电脑旗舰店</t>
  </si>
  <si>
    <t>['京东物流', '免邮']</t>
  </si>
  <si>
    <t>49816652076</t>
  </si>
  <si>
    <t>宏硕电脑旗舰店</t>
  </si>
  <si>
    <t>100061054752</t>
  </si>
  <si>
    <t>联想京东自营旗舰店</t>
  </si>
  <si>
    <t>['免邮']</t>
  </si>
  <si>
    <t>10044527344294</t>
  </si>
  <si>
    <t>HUWI旗舰店</t>
  </si>
  <si>
    <t>11672444043</t>
  </si>
  <si>
    <t>酷耶电脑旗舰店</t>
  </si>
  <si>
    <t>10058741790192</t>
  </si>
  <si>
    <t>超时空电脑办公专营店</t>
  </si>
  <si>
    <t>100057677955</t>
  </si>
  <si>
    <t>10043598885661</t>
  </si>
  <si>
    <t>['京东物流', '免邮', '满10-1']</t>
  </si>
  <si>
    <t>23388780572</t>
  </si>
  <si>
    <t>10022431622846</t>
  </si>
  <si>
    <t>航向者组装电脑旗舰店</t>
  </si>
  <si>
    <t>['京东物流', '免邮', '满300-40', '赠']</t>
  </si>
  <si>
    <t>26115791736</t>
  </si>
  <si>
    <t>52669480181</t>
  </si>
  <si>
    <t>10022431622845</t>
  </si>
  <si>
    <t>['京东物流', '免邮', '满300-40']</t>
  </si>
  <si>
    <t>10091760562151</t>
  </si>
  <si>
    <t>23388780573</t>
  </si>
  <si>
    <t>10044527344291</t>
  </si>
  <si>
    <t>100059871472</t>
  </si>
  <si>
    <t>100046242456</t>
  </si>
  <si>
    <t>戴尔京东自营官方旗舰店</t>
  </si>
  <si>
    <t>100054647839</t>
  </si>
  <si>
    <t>100078705625</t>
  </si>
  <si>
    <t>联想商用京东自营旗舰店</t>
  </si>
  <si>
    <t>10045483908996</t>
  </si>
  <si>
    <t>逆世界官方旗舰店</t>
  </si>
  <si>
    <t>10033087405727</t>
  </si>
  <si>
    <t>智能驼数码旗舰店</t>
  </si>
  <si>
    <t>100053063474</t>
  </si>
  <si>
    <t>100051853734</t>
  </si>
  <si>
    <t>42896522965</t>
  </si>
  <si>
    <t>火星人二手商品专营店</t>
  </si>
  <si>
    <t>['免邮', '满999-520']</t>
  </si>
  <si>
    <t>100064565094</t>
  </si>
  <si>
    <t>100052062352</t>
  </si>
  <si>
    <t>['京东物流', '免邮', '满300-20']</t>
  </si>
  <si>
    <t>10059629413716</t>
  </si>
  <si>
    <t>至上优品二手电脑专营店</t>
  </si>
  <si>
    <t>10088708577907</t>
  </si>
  <si>
    <t>联想京东自营官方旗舰店</t>
  </si>
  <si>
    <t>['自营', '赠']</t>
  </si>
  <si>
    <t>63539428438</t>
  </si>
  <si>
    <t>奥珀电脑专营店</t>
  </si>
  <si>
    <t>100071892412</t>
  </si>
  <si>
    <t>100078277728</t>
  </si>
  <si>
    <t>['自营', '新品']</t>
  </si>
  <si>
    <t>10054999862844</t>
  </si>
  <si>
    <t>LENO电脑办公旗舰店</t>
  </si>
  <si>
    <t>10087078234358</t>
  </si>
  <si>
    <t>七彩虹旗舰店</t>
  </si>
  <si>
    <t>['免邮', '满2600-900', '赠']</t>
  </si>
  <si>
    <t>10069132927876</t>
  </si>
  <si>
    <t>UIG电脑整机旗舰店</t>
  </si>
  <si>
    <t>['免邮', '满980-100']</t>
  </si>
  <si>
    <t>10063486388202</t>
  </si>
  <si>
    <t>速度玩家旗舰店</t>
  </si>
  <si>
    <t>10038266364599</t>
  </si>
  <si>
    <t>新茂二手电脑专营店</t>
  </si>
  <si>
    <t>10038266364603</t>
  </si>
  <si>
    <t>100077097643</t>
  </si>
  <si>
    <t>10074061343671</t>
  </si>
  <si>
    <t>英邦达电脑整机旗舰店</t>
  </si>
  <si>
    <t>10086103952412</t>
  </si>
  <si>
    <t>10094540786276</t>
  </si>
  <si>
    <t>HUWIA XrnuBook笔记本旗舰店</t>
  </si>
  <si>
    <t>['新品', '免邮']</t>
  </si>
  <si>
    <t>10070624168110</t>
  </si>
  <si>
    <t>10048781689625</t>
  </si>
  <si>
    <t>摆渡者笔记本旗舰店</t>
  </si>
  <si>
    <t>10073104774671</t>
  </si>
  <si>
    <t>硕扬DIY电脑旗舰店</t>
  </si>
  <si>
    <t>10071265644983</t>
  </si>
  <si>
    <t>京东电竞官方旗舰店</t>
  </si>
  <si>
    <t>100051915106</t>
  </si>
  <si>
    <t>方正（Founder）一体机电脑京东自营旗舰店</t>
  </si>
  <si>
    <t>10075615860479</t>
  </si>
  <si>
    <t>10076027856176</t>
  </si>
  <si>
    <t>领睿电脑整机旗舰店</t>
  </si>
  <si>
    <t>10080057045187</t>
  </si>
  <si>
    <t>10093129381026</t>
  </si>
  <si>
    <t>戴尔千时云达专卖店</t>
  </si>
  <si>
    <t>['免邮', '每满4999-1400', '赠']</t>
  </si>
  <si>
    <t>10091885774480</t>
  </si>
  <si>
    <t>HAEWI旗舰店</t>
  </si>
  <si>
    <t>10066959387609</t>
  </si>
  <si>
    <t>戴尔菱悦专卖店</t>
  </si>
  <si>
    <t>10070451183084</t>
  </si>
  <si>
    <t>100062784356</t>
  </si>
  <si>
    <t>华为商用终端京东自营旗舰店</t>
  </si>
  <si>
    <t>100062714128</t>
  </si>
  <si>
    <t>10031865946402</t>
  </si>
  <si>
    <t>100044721996</t>
  </si>
  <si>
    <t>戴尔（DELL）企业办公京东自营专区</t>
  </si>
  <si>
    <t>['自营', '厂商配送']</t>
  </si>
  <si>
    <t>10084783119540</t>
  </si>
  <si>
    <t>100064731304</t>
  </si>
  <si>
    <t>联想工作站京东自营官方旗舰店</t>
  </si>
  <si>
    <t>10075248913285</t>
  </si>
  <si>
    <t>戴尔多米乐专卖店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</si>
</sst>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18" zoomScale="130" zoomScaleNormal="130" workbookViewId="0">
      <selection activeCell="C3" sqref="C3"/>
    </sheetView>
  </sheetViews>
  <sheetFormatPr defaultRowHeight="14" x14ac:dyDescent="0.25"/>
  <cols>
    <col min="1" max="1" width="26.26953125" customWidth="1"/>
    <col min="3" max="3" width="101" customWidth="1"/>
    <col min="5" max="5" width="17.08984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68</v>
      </c>
      <c r="B2">
        <v>1988</v>
      </c>
      <c r="C2" t="str">
        <f>HYPERLINK("https://item.jd.com/63539428438.html","奥珀特 英特尔i5/16G/512G台式电脑全套家用办公电脑台式机 企业商务财务设计组装主机整机 套餐一（酷睿i5/16G/512G固态+显示器")</f>
        <v>奥珀特 英特尔i5/16G/512G台式电脑全套家用办公电脑台式机 企业商务财务设计组装主机整机 套餐一（酷睿i5/16G/512G固态+显示器</v>
      </c>
      <c r="D2">
        <v>20000</v>
      </c>
      <c r="E2" t="s">
        <v>69</v>
      </c>
      <c r="F2" t="s">
        <v>9</v>
      </c>
      <c r="G2">
        <v>4</v>
      </c>
    </row>
    <row r="3" spans="1:7" x14ac:dyDescent="0.25">
      <c r="A3" t="s">
        <v>39</v>
      </c>
      <c r="B3">
        <v>2098</v>
      </c>
      <c r="C3" t="str">
        <f>HYPERLINK("https://item.jd.com/52669480181.html","宏硕 英特尔 酷睿i7/十八核/RTX3060/独立显卡/台式机电脑主机家用游戏办公组装整机全套 套餐一酷睿i7丨旗舰高端独显主机+24英寸显示器")</f>
        <v>宏硕 英特尔 酷睿i7/十八核/RTX3060/独立显卡/台式机电脑主机家用游戏办公组装整机全套 套餐一酷睿i7丨旗舰高端独显主机+24英寸显示器</v>
      </c>
      <c r="D3">
        <v>100000</v>
      </c>
      <c r="E3" t="s">
        <v>21</v>
      </c>
      <c r="F3" t="s">
        <v>19</v>
      </c>
      <c r="G3">
        <v>4</v>
      </c>
    </row>
    <row r="4" spans="1:7" x14ac:dyDescent="0.25">
      <c r="A4" t="s">
        <v>20</v>
      </c>
      <c r="B4">
        <v>1288</v>
      </c>
      <c r="C4" t="str">
        <f>HYPERLINK("https://item.jd.com/49816652076.html","宏硕 英特尔 酷睿i7/十八核/RTX3060/独立显卡/台式机电脑主机家用游戏办公组装整机全套 套餐一 酷睿i7丨16G丨512G丨旗舰高端独显")</f>
        <v>宏硕 英特尔 酷睿i7/十八核/RTX3060/独立显卡/台式机电脑主机家用游戏办公组装整机全套 套餐一 酷睿i7丨16G丨512G丨旗舰高端独显</v>
      </c>
      <c r="D4">
        <v>100000</v>
      </c>
      <c r="E4" t="s">
        <v>21</v>
      </c>
      <c r="F4" t="s">
        <v>19</v>
      </c>
      <c r="G4">
        <v>2</v>
      </c>
    </row>
    <row r="5" spans="1:7" x14ac:dyDescent="0.25">
      <c r="A5" t="s">
        <v>57</v>
      </c>
      <c r="B5">
        <v>1899</v>
      </c>
      <c r="C5" t="str">
        <f>HYPERLINK("https://item.jd.com/42896522965.html","拍拍
英特尔i9升十核主机RTX2070独显直播吃鸡游戏电脑办公整机DIY组装二手台式机全套 四：i9级八核+32G+1060【店长力荐 32曲 全套 99新")</f>
        <v>拍拍
英特尔i9升十核主机RTX2070独显直播吃鸡游戏电脑办公整机DIY组装二手台式机全套 四：i9级八核+32G+1060【店长力荐 32曲 全套 99新</v>
      </c>
      <c r="D5">
        <v>20000</v>
      </c>
      <c r="E5" t="s">
        <v>58</v>
      </c>
      <c r="F5" t="s">
        <v>59</v>
      </c>
      <c r="G5">
        <v>4</v>
      </c>
    </row>
    <row r="6" spans="1:7" x14ac:dyDescent="0.25">
      <c r="A6" t="s">
        <v>38</v>
      </c>
      <c r="B6">
        <v>1410</v>
      </c>
      <c r="C6" t="str">
        <f>HYPERLINK("https://item.jd.com/26115791736.html","线下同款
亚当贝尔 电竞独显 办公游戏迷你家用组装吃鸡台式机电脑主机整机 主机+24英寸电竞显示器整套全套 配置三：十二核/32G/512G固态/4G游戏独显")</f>
        <v>线下同款
亚当贝尔 电竞独显 办公游戏迷你家用组装吃鸡台式机电脑主机整机 主机+24英寸电竞显示器整套全套 配置三：十二核/32G/512G固态/4G游戏独显</v>
      </c>
      <c r="D6">
        <v>100000</v>
      </c>
      <c r="E6" t="s">
        <v>18</v>
      </c>
      <c r="F6" t="s">
        <v>24</v>
      </c>
      <c r="G6">
        <v>4</v>
      </c>
    </row>
    <row r="7" spans="1:7" x14ac:dyDescent="0.25">
      <c r="A7" t="s">
        <v>43</v>
      </c>
      <c r="B7">
        <v>2799</v>
      </c>
      <c r="C7" t="str">
        <f>HYPERLINK("https://item.jd.com/23388780573.html","线下同款
亚当贝尔 电竞独显 办公游戏迷你家用组装吃鸡台式机电脑主机整机 主机+24英寸电竞显示器整套全套 配置六：十二核/64G/1T/3060光追特效")</f>
        <v>线下同款
亚当贝尔 电竞独显 办公游戏迷你家用组装吃鸡台式机电脑主机整机 主机+24英寸电竞显示器整套全套 配置六：十二核/64G/1T/3060光追特效</v>
      </c>
      <c r="D7">
        <v>100000</v>
      </c>
      <c r="E7" t="s">
        <v>18</v>
      </c>
      <c r="F7" t="s">
        <v>19</v>
      </c>
      <c r="G7">
        <v>7</v>
      </c>
    </row>
    <row r="8" spans="1:7" x14ac:dyDescent="0.25">
      <c r="A8" t="s">
        <v>34</v>
      </c>
      <c r="B8">
        <v>2049</v>
      </c>
      <c r="C8" t="str">
        <f>HYPERLINK("https://item.jd.com/23388780572.html","线下同款
亚当贝尔 电竞独显 办公游戏迷你家用组装吃鸡台式机电脑主机整机 主机+24英寸电竞显示器整套全套 配置五：十核/32G/GTX1660S吃鸡")</f>
        <v>线下同款
亚当贝尔 电竞独显 办公游戏迷你家用组装吃鸡台式机电脑主机整机 主机+24英寸电竞显示器整套全套 配置五：十核/32G/GTX1660S吃鸡</v>
      </c>
      <c r="D8">
        <v>100000</v>
      </c>
      <c r="E8" t="s">
        <v>18</v>
      </c>
      <c r="F8" t="s">
        <v>19</v>
      </c>
      <c r="G8">
        <v>4</v>
      </c>
    </row>
    <row r="9" spans="1:7" x14ac:dyDescent="0.25">
      <c r="A9" t="s">
        <v>17</v>
      </c>
      <c r="B9">
        <v>1620</v>
      </c>
      <c r="C9" t="str">
        <f>HYPERLINK("https://item.jd.com/23388780571.html","线下同款
亚当贝尔 电竞独显 办公游戏迷你家用组装吃鸡台式机电脑主机整机 主机+24英寸电竞显示器整套全套 配置四：十二核/32G/512G/8G旗舰独显")</f>
        <v>线下同款
亚当贝尔 电竞独显 办公游戏迷你家用组装吃鸡台式机电脑主机整机 主机+24英寸电竞显示器整套全套 配置四：十二核/32G/512G/8G旗舰独显</v>
      </c>
      <c r="D9">
        <v>100000</v>
      </c>
      <c r="E9" t="s">
        <v>18</v>
      </c>
      <c r="F9" t="s">
        <v>19</v>
      </c>
      <c r="G9">
        <v>4</v>
      </c>
    </row>
    <row r="10" spans="1:7" x14ac:dyDescent="0.25">
      <c r="A10" t="s">
        <v>27</v>
      </c>
      <c r="B10">
        <v>2499</v>
      </c>
      <c r="C10" t="str">
        <f>HYPERLINK("https://item.jd.com/11672444043.html","酷耶 英特尔i7升十二核RX5700XT独显/游戏台式机电脑主机整机全套组装家用电竞商用办公设计 套餐四(十二核+RX5700XT 8G旗舰)")</f>
        <v>酷耶 英特尔i7升十二核RX5700XT独显/游戏台式机电脑主机整机全套组装家用电竞商用办公设计 套餐四(十二核+RX5700XT 8G旗舰)</v>
      </c>
      <c r="D10">
        <v>100000</v>
      </c>
      <c r="E10" t="s">
        <v>28</v>
      </c>
      <c r="F10" t="s">
        <v>19</v>
      </c>
      <c r="G10">
        <v>4</v>
      </c>
    </row>
    <row r="11" spans="1:7" x14ac:dyDescent="0.25">
      <c r="A11" t="s">
        <v>90</v>
      </c>
      <c r="B11">
        <v>3999</v>
      </c>
      <c r="C11" t="str">
        <f>HYPERLINK("https://item.jd.com/10094540786276.html","XrnuBook【新款2024款+人脸识别】笔记本电脑全新i7全新金属轻薄本大学生游戏本设计办公商务直播手提 【人脸识别】12代I7顶配高性能锐炬显卡 32G")</f>
        <v>XrnuBook【新款2024款+人脸识别】笔记本电脑全新i7全新金属轻薄本大学生游戏本设计办公商务直播手提 【人脸识别】12代I7顶配高性能锐炬显卡 32G</v>
      </c>
      <c r="D11">
        <v>5000</v>
      </c>
      <c r="E11" t="s">
        <v>91</v>
      </c>
      <c r="F11" t="s">
        <v>92</v>
      </c>
      <c r="G11">
        <v>7</v>
      </c>
    </row>
    <row r="12" spans="1:7" x14ac:dyDescent="0.25">
      <c r="A12" t="s">
        <v>106</v>
      </c>
      <c r="B12">
        <v>2499</v>
      </c>
      <c r="C12" t="str">
        <f>HYPERLINK("https://item.jd.com/10093129381026.html","戴尔DELL 7010MFF迷你台式电脑 办公家用商用台式机网课MINI小主机全套3000MFF升级 单主机(带键盘鼠标) i3-12100T 16G 512G固态硬盘 定制")</f>
        <v>戴尔DELL 7010MFF迷你台式电脑 办公家用商用台式机网课MINI小主机全套3000MFF升级 单主机(带键盘鼠标) i3-12100T 16G 512G固态硬盘 定制</v>
      </c>
      <c r="D12">
        <v>2000</v>
      </c>
      <c r="E12" t="s">
        <v>107</v>
      </c>
      <c r="F12" t="s">
        <v>108</v>
      </c>
      <c r="G12">
        <v>3</v>
      </c>
    </row>
    <row r="13" spans="1:7" x14ac:dyDescent="0.25">
      <c r="A13" t="s">
        <v>109</v>
      </c>
      <c r="B13">
        <v>2528</v>
      </c>
      <c r="C13" t="str">
        <f>HYPERLINK("https://item.jd.com/10091885774480.html","HAEWI国行【2024款英特尔可选酷睿i7】大屏笔记本电脑高性能轻薄本大学生上网课设计学习商务办公游戏AI 高配英特尔13代+IPS窄边全面屏+护眼抗蓝光 32G")</f>
        <v>HAEWI国行【2024款英特尔可选酷睿i7】大屏笔记本电脑高性能轻薄本大学生上网课设计学习商务办公游戏AI 高配英特尔13代+IPS窄边全面屏+护眼抗蓝光 32G</v>
      </c>
      <c r="D13">
        <v>1000</v>
      </c>
      <c r="E13" t="s">
        <v>110</v>
      </c>
      <c r="F13" t="s">
        <v>12</v>
      </c>
      <c r="G13">
        <v>6</v>
      </c>
    </row>
    <row r="14" spans="1:7" x14ac:dyDescent="0.25">
      <c r="A14" t="s">
        <v>42</v>
      </c>
      <c r="B14">
        <v>398</v>
      </c>
      <c r="C14" t="str">
        <f>HYPERLINK("https://item.jd.com/10091760562151.html","爱心东东
航向者 英特尔i5酷睿i7升十二核/RTX3060/32G吃鸡台式电脑主机DIY组装机全套整机企业办公游戏工作室多开 主机 套一 酷睿i5四核丨120G固态丨HD2000核显")</f>
        <v>爱心东东
航向者 英特尔i5酷睿i7升十二核/RTX3060/32G吃鸡台式电脑主机DIY组装机全套整机企业办公游戏工作室多开 主机 套一 酷睿i5四核丨120G固态丨HD2000核显</v>
      </c>
      <c r="D14">
        <v>100000</v>
      </c>
      <c r="E14" t="s">
        <v>36</v>
      </c>
      <c r="F14" t="s">
        <v>24</v>
      </c>
      <c r="G14">
        <v>4</v>
      </c>
    </row>
    <row r="15" spans="1:7" x14ac:dyDescent="0.25">
      <c r="A15" t="s">
        <v>65</v>
      </c>
      <c r="B15">
        <v>2099</v>
      </c>
      <c r="C15" t="str">
        <f>HYPERLINK("https://item.jd.com/10088708577907.html","联想（Lenovo） 来酷 个人商务办公台式机电脑 8升主机 12代酷睿i5 16G 512G固态 单主机")</f>
        <v>联想（Lenovo） 来酷 个人商务办公台式机电脑 8升主机 12代酷睿i5 16G 512G固态 单主机</v>
      </c>
      <c r="D15">
        <v>20000</v>
      </c>
      <c r="E15" t="s">
        <v>66</v>
      </c>
      <c r="F15" t="s">
        <v>67</v>
      </c>
      <c r="G15">
        <v>4</v>
      </c>
    </row>
    <row r="16" spans="1:7" x14ac:dyDescent="0.25">
      <c r="A16" t="s">
        <v>75</v>
      </c>
      <c r="B16">
        <v>4999</v>
      </c>
      <c r="C16" t="str">
        <f>HYPERLINK("https://item.jd.com/10087078234358.html","七彩虹海景房12代/13代 i5 12400F/13400F/RTX4060 Ti/3050 显卡电竞游戏设计办公主机台式组装机 配五：12400F丨16G丨512G丨4060白色")</f>
        <v>七彩虹海景房12代/13代 i5 12400F/13400F/RTX4060 Ti/3050 显卡电竞游戏设计办公主机台式组装机 配五：12400F丨16G丨512G丨4060白色</v>
      </c>
      <c r="D16">
        <v>10000</v>
      </c>
      <c r="E16" t="s">
        <v>76</v>
      </c>
      <c r="F16" t="s">
        <v>77</v>
      </c>
      <c r="G16">
        <v>2</v>
      </c>
    </row>
    <row r="17" spans="1:7" x14ac:dyDescent="0.25">
      <c r="A17" t="s">
        <v>89</v>
      </c>
      <c r="B17">
        <v>5798</v>
      </c>
      <c r="C17" t="str">
        <f>HYPERLINK("https://item.jd.com/10086103952412.html","爱心东东
英特尔酷睿i7升十八核4060独显64G内存组装台式机电脑主机办公设计师家用吃鸡游戏水冷整机全套 套六 i9级十八核4060/64G/1TB电竞直播 主机+32英寸显示器")</f>
        <v>爱心东东
英特尔酷睿i7升十八核4060独显64G内存组装台式机电脑主机办公设计师家用吃鸡游戏水冷整机全套 套六 i9级十八核4060/64G/1TB电竞直播 主机+32英寸显示器</v>
      </c>
      <c r="D17">
        <v>5000</v>
      </c>
      <c r="E17" t="s">
        <v>88</v>
      </c>
      <c r="F17" t="s">
        <v>19</v>
      </c>
      <c r="G17">
        <v>4</v>
      </c>
    </row>
    <row r="18" spans="1:7" x14ac:dyDescent="0.25">
      <c r="A18" t="s">
        <v>121</v>
      </c>
      <c r="B18">
        <v>5499</v>
      </c>
      <c r="C18" t="str">
        <f>HYPERLINK("https://item.jd.com/10084783119540.html","DELL戴尔OptiPlex 7010MTPlus台式机商用办公设计3D建模渲染游戏电脑主机全套 i7-13700 16G 1T+256G固态 集显 定制")</f>
        <v>DELL戴尔OptiPlex 7010MTPlus台式机商用办公设计3D建模渲染游戏电脑主机全套 i7-13700 16G 1T+256G固态 集显 定制</v>
      </c>
      <c r="D18">
        <v>200</v>
      </c>
      <c r="E18" t="s">
        <v>107</v>
      </c>
      <c r="F18" t="s">
        <v>19</v>
      </c>
      <c r="G18">
        <v>3</v>
      </c>
    </row>
    <row r="19" spans="1:7" x14ac:dyDescent="0.25">
      <c r="A19" t="s">
        <v>105</v>
      </c>
      <c r="B19">
        <v>4999</v>
      </c>
      <c r="C19" t="str">
        <f>HYPERLINK("https://item.jd.com/10080057045187.html","华硕 i5-12400F/1650/4060/游戏台式电脑主机吃鸡电竞直播家用设计高性能组装diy整机 i5 12400F/GTX1650丨规格二 华硕品质 坚若磐石")</f>
        <v>华硕 i5-12400F/1650/4060/游戏台式电脑主机吃鸡电竞直播家用设计高性能组装diy整机 i5 12400F/GTX1650丨规格二 华硕品质 坚若磐石</v>
      </c>
      <c r="D19">
        <v>2000</v>
      </c>
      <c r="E19" t="s">
        <v>99</v>
      </c>
      <c r="F19" t="s">
        <v>12</v>
      </c>
      <c r="G19">
        <v>6</v>
      </c>
    </row>
    <row r="20" spans="1:7" x14ac:dyDescent="0.25">
      <c r="A20" t="s">
        <v>103</v>
      </c>
      <c r="B20">
        <v>1399</v>
      </c>
      <c r="C20" t="str">
        <f>HYPERLINK("https://item.jd.com/10076027856176.html","爱心东东
领睿英特尔酷睿i7升24核64G内存RTX4060独显台式电脑主机家用游戏办公设计师渲染组装全套 二：八核+16G+512G+GT730独显 主机")</f>
        <v>爱心东东
领睿英特尔酷睿i7升24核64G内存RTX4060独显台式电脑主机家用游戏办公设计师渲染组装全套 二：八核+16G+512G+GT730独显 主机</v>
      </c>
      <c r="D20">
        <v>2000</v>
      </c>
      <c r="E20" t="s">
        <v>104</v>
      </c>
      <c r="F20" t="s">
        <v>12</v>
      </c>
      <c r="G20">
        <v>6</v>
      </c>
    </row>
    <row r="21" spans="1:7" x14ac:dyDescent="0.25">
      <c r="A21" t="s">
        <v>102</v>
      </c>
      <c r="B21">
        <v>3899</v>
      </c>
      <c r="C21" t="str">
        <f>HYPERLINK("https://item.jd.com/10075615860479.html","戴尔（DELL）灵越3020S 13代新品台式机电脑主机商用办公整机全套 升级款 主机+23.8英寸高清显示器 i5-13400 16G内存 1T+512G固态")</f>
        <v>戴尔（DELL）灵越3020S 13代新品台式机电脑主机商用办公整机全套 升级款 主机+23.8英寸高清显示器 i5-13400 16G内存 1T+512G固态</v>
      </c>
      <c r="D21">
        <v>2000</v>
      </c>
      <c r="E21" t="s">
        <v>99</v>
      </c>
      <c r="F21" t="s">
        <v>9</v>
      </c>
      <c r="G21">
        <v>10</v>
      </c>
    </row>
    <row r="22" spans="1:7" x14ac:dyDescent="0.25">
      <c r="A22" t="s">
        <v>124</v>
      </c>
      <c r="B22">
        <v>4699</v>
      </c>
      <c r="C22" t="str">
        <f>HYPERLINK("https://item.jd.com/10075248913285.html","戴尔dell 成就3690 台式电脑商用办公小机箱电脑整机全套 主机+23.8英寸显示器 i9-11900 16G内存 512G固态 定制")</f>
        <v>戴尔dell 成就3690 台式电脑商用办公小机箱电脑整机全套 主机+23.8英寸显示器 i9-11900 16G内存 512G固态 定制</v>
      </c>
      <c r="D22">
        <v>41</v>
      </c>
      <c r="E22" t="s">
        <v>125</v>
      </c>
      <c r="F22" t="s">
        <v>12</v>
      </c>
      <c r="G22">
        <v>4</v>
      </c>
    </row>
    <row r="23" spans="1:7" x14ac:dyDescent="0.25">
      <c r="A23" t="s">
        <v>87</v>
      </c>
      <c r="B23">
        <v>4339</v>
      </c>
      <c r="C23" t="str">
        <f>HYPERLINK("https://item.jd.com/10074061343671.html","爱心东东
英特尔酷睿i7升十八核4060独显64G内存组装台式机电脑主机办公设计师家用吃鸡游戏水冷整机全套 套四 i9级十八核3060/64G/1TB光追独显 主机+32英寸显示器")</f>
        <v>爱心东东
英特尔酷睿i7升十八核4060独显64G内存组装台式机电脑主机办公设计师家用吃鸡游戏水冷整机全套 套四 i9级十八核3060/64G/1TB光追独显 主机+32英寸显示器</v>
      </c>
      <c r="D23">
        <v>5000</v>
      </c>
      <c r="E23" t="s">
        <v>88</v>
      </c>
      <c r="F23" t="s">
        <v>12</v>
      </c>
      <c r="G23">
        <v>6</v>
      </c>
    </row>
    <row r="24" spans="1:7" x14ac:dyDescent="0.25">
      <c r="A24" t="s">
        <v>96</v>
      </c>
      <c r="B24">
        <v>3648</v>
      </c>
      <c r="C24" t="str">
        <f>HYPERLINK("https://item.jd.com/10073104774671.html","技嘉 酷睿i5 13400F台式组装电脑主机RTX4060Ti/70游戏高端电竞独显直播设计渲染整机 配置一：i5 12400F+RTX4060")</f>
        <v>技嘉 酷睿i5 13400F台式组装电脑主机RTX4060Ti/70游戏高端电竞独显直播设计渲染整机 配置一：i5 12400F+RTX4060</v>
      </c>
      <c r="D24">
        <v>2000</v>
      </c>
      <c r="E24" t="s">
        <v>97</v>
      </c>
      <c r="F24" t="s">
        <v>19</v>
      </c>
      <c r="G24">
        <v>4</v>
      </c>
    </row>
    <row r="25" spans="1:7" x14ac:dyDescent="0.25">
      <c r="A25" t="s">
        <v>98</v>
      </c>
      <c r="B25">
        <v>3249</v>
      </c>
      <c r="C25" t="str">
        <f>HYPERLINK("https://item.jd.com/10071265644983.html","戴尔（DELL）灵越3020S 13代新品台式机电脑主机商用办公整机全套 升级款 单主机含键鼠套装 i5-13400 16G内存 1TB固态硬盘")</f>
        <v>戴尔（DELL）灵越3020S 13代新品台式机电脑主机商用办公整机全套 升级款 单主机含键鼠套装 i5-13400 16G内存 1TB固态硬盘</v>
      </c>
      <c r="D25">
        <v>2000</v>
      </c>
      <c r="E25" t="s">
        <v>99</v>
      </c>
      <c r="F25" t="s">
        <v>12</v>
      </c>
      <c r="G25">
        <v>10</v>
      </c>
    </row>
    <row r="26" spans="1:7" x14ac:dyDescent="0.25">
      <c r="A26" t="s">
        <v>93</v>
      </c>
      <c r="B26">
        <v>3349</v>
      </c>
      <c r="C26" t="str">
        <f>HYPERLINK("https://item.jd.com/10070624168110.html","联想（Lenovo）小新轻薄本 锐龙版 超轻薄笔记本电脑 小新14/14英寸/锐龙6核R5 16G 512G")</f>
        <v>联想（Lenovo）小新轻薄本 锐龙版 超轻薄笔记本电脑 小新14/14英寸/锐龙6核R5 16G 512G</v>
      </c>
      <c r="D26">
        <v>5000</v>
      </c>
      <c r="E26" t="s">
        <v>66</v>
      </c>
      <c r="F26" t="s">
        <v>9</v>
      </c>
      <c r="G26">
        <v>4</v>
      </c>
    </row>
    <row r="27" spans="1:7" x14ac:dyDescent="0.25">
      <c r="A27" t="s">
        <v>113</v>
      </c>
      <c r="B27">
        <v>4299</v>
      </c>
      <c r="C27" t="str">
        <f>HYPERLINK("https://item.jd.com/10070451183084.html","戴尔（DELL）成就3000 台式电脑电竞游戏 办公商用台式机整机 设计师电脑主机 英特尔i5高配 i5-13400/GTX1630-4G独显 16G内存 1T机械+256G固态 单主机 定制")</f>
        <v>戴尔（DELL）成就3000 台式电脑电竞游戏 办公商用台式机整机 设计师电脑主机 英特尔i5高配 i5-13400/GTX1630-4G独显 16G内存 1T机械+256G固态 单主机 定制</v>
      </c>
      <c r="D27">
        <v>500</v>
      </c>
      <c r="E27" t="s">
        <v>112</v>
      </c>
      <c r="F27" t="s">
        <v>19</v>
      </c>
      <c r="G27">
        <v>6</v>
      </c>
    </row>
    <row r="28" spans="1:7" x14ac:dyDescent="0.25">
      <c r="A28" t="s">
        <v>78</v>
      </c>
      <c r="B28">
        <v>2688</v>
      </c>
      <c r="C28" t="str">
        <f>HYPERLINK("https://item.jd.com/10069132927876.html","线下同款
英特尔酷睿i7升十八核64G/RTX3070独显设计水冷电竞游戏电脑台式机组装整机全套企业UIG办公 主机+24英寸显示器 套二：酷睿i7丨16G丨1060 3G流畅吃鸡")</f>
        <v>线下同款
英特尔酷睿i7升十八核64G/RTX3070独显设计水冷电竞游戏电脑台式机组装整机全套企业UIG办公 主机+24英寸显示器 套二：酷睿i7丨16G丨1060 3G流畅吃鸡</v>
      </c>
      <c r="D28">
        <v>10000</v>
      </c>
      <c r="E28" t="s">
        <v>79</v>
      </c>
      <c r="F28" t="s">
        <v>80</v>
      </c>
      <c r="G28">
        <v>2</v>
      </c>
    </row>
    <row r="29" spans="1:7" x14ac:dyDescent="0.25">
      <c r="A29" t="s">
        <v>111</v>
      </c>
      <c r="B29">
        <v>3899</v>
      </c>
      <c r="C29" t="str">
        <f>HYPERLINK("https://item.jd.com/10066959387609.html","戴尔（DELL）成就3000 台式电脑电竞游戏 办公商用台式机整机 设计师电脑主机 英特尔i5高配 i5-12400/GTX1050Ti-4G独显 16G内存 1T机械+256G固态 单主机 定制")</f>
        <v>戴尔（DELL）成就3000 台式电脑电竞游戏 办公商用台式机整机 设计师电脑主机 英特尔i5高配 i5-12400/GTX1050Ti-4G独显 16G内存 1T机械+256G固态 单主机 定制</v>
      </c>
      <c r="D29">
        <v>500</v>
      </c>
      <c r="E29" t="s">
        <v>112</v>
      </c>
      <c r="F29" t="s">
        <v>9</v>
      </c>
      <c r="G29">
        <v>9</v>
      </c>
    </row>
    <row r="30" spans="1:7" x14ac:dyDescent="0.25">
      <c r="A30" t="s">
        <v>81</v>
      </c>
      <c r="B30">
        <v>3987</v>
      </c>
      <c r="C30" t="str">
        <f>HYPERLINK("https://item.jd.com/10063486388202.html","爱心东东
速度玩家64g内存十二核英特尔i5酷睿i7台式机电脑主机吃鸡独显商用办公组装家用游戏水冷整机全套 主机+32英寸显示器全套 e：英特尔12核/64g+1tb/rt")</f>
        <v>爱心东东
速度玩家64g内存十二核英特尔i5酷睿i7台式机电脑主机吃鸡独显商用办公组装家用游戏水冷整机全套 主机+32英寸显示器全套 e：英特尔12核/64g+1tb/rt</v>
      </c>
      <c r="D30">
        <v>10000</v>
      </c>
      <c r="E30" t="s">
        <v>82</v>
      </c>
      <c r="F30" t="s">
        <v>12</v>
      </c>
      <c r="G30">
        <v>6</v>
      </c>
    </row>
    <row r="31" spans="1:7" x14ac:dyDescent="0.25">
      <c r="A31" t="s">
        <v>63</v>
      </c>
      <c r="B31">
        <v>1166</v>
      </c>
      <c r="C31" t="str">
        <f>HYPERLINK("https://item.jd.com/10059629413716.html","拍拍
联想（Lenovo)二手笔记本电脑小新 Air/pro 13/14/15.6寸 轻薄商务制图办公本 95新主流办公 i7-16G-1TB固态独显 热荐 .")</f>
        <v>拍拍
联想（Lenovo)二手笔记本电脑小新 Air/pro 13/14/15.6寸 轻薄商务制图办公本 95新主流办公 i7-16G-1TB固态独显 热荐 .</v>
      </c>
      <c r="D31">
        <v>20000</v>
      </c>
      <c r="E31" t="s">
        <v>64</v>
      </c>
      <c r="F31" t="s">
        <v>24</v>
      </c>
      <c r="G31">
        <v>4</v>
      </c>
    </row>
    <row r="32" spans="1:7" x14ac:dyDescent="0.25">
      <c r="A32" t="s">
        <v>29</v>
      </c>
      <c r="B32">
        <v>399</v>
      </c>
      <c r="C32" t="str">
        <f>HYPERLINK("https://item.jd.com/10058741790192.html","爱心东东
第三星种2024新款12+512G超薄十核安卓超高清4K全面屏5G全网通娱乐办公二合一游戏网课学习平板 流光银丨12+128G丨12英寸+定制原装鼠标键盘")</f>
        <v>爱心东东
第三星种2024新款12+512G超薄十核安卓超高清4K全面屏5G全网通娱乐办公二合一游戏网课学习平板 流光银丨12+128G丨12英寸+定制原装鼠标键盘</v>
      </c>
      <c r="D32">
        <v>100000</v>
      </c>
      <c r="E32" t="s">
        <v>30</v>
      </c>
      <c r="F32" t="s">
        <v>9</v>
      </c>
      <c r="G32">
        <v>4</v>
      </c>
    </row>
    <row r="33" spans="1:7" x14ac:dyDescent="0.25">
      <c r="A33" t="s">
        <v>73</v>
      </c>
      <c r="B33">
        <v>888</v>
      </c>
      <c r="C33" t="str">
        <f>HYPERLINK("https://item.jd.com/10054999862844.html","LENO全新官方英特尔13代超高性能酷睿i7+独显2G游戏本金属笔记本电脑办公商务设计大学生轻薄手提 12代英特尔旗舰版+IPS高清-银 16G运行 256G固态高")</f>
        <v>LENO全新官方英特尔13代超高性能酷睿i7+独显2G游戏本金属笔记本电脑办公商务设计大学生轻薄手提 12代英特尔旗舰版+IPS高清-银 16G运行 256G固态高</v>
      </c>
      <c r="D33">
        <v>10000</v>
      </c>
      <c r="E33" t="s">
        <v>74</v>
      </c>
      <c r="F33" t="s">
        <v>24</v>
      </c>
      <c r="G33">
        <v>2</v>
      </c>
    </row>
    <row r="34" spans="1:7" x14ac:dyDescent="0.25">
      <c r="A34" t="s">
        <v>94</v>
      </c>
      <c r="B34">
        <v>1233</v>
      </c>
      <c r="C34" t="str">
        <f>HYPERLINK("https://item.jd.com/10048781689625.html","【2023新款英特尔+酷睿i7】笔记本电脑15.6英寸超薄轻薄本网课商务办公游戏本大学生手提摆渡者 英特尔12代+全面屏+抗蓝光-银 8G内存+128G超速硬盘")</f>
        <v>【2023新款英特尔+酷睿i7】笔记本电脑15.6英寸超薄轻薄本网课商务办公游戏本大学生手提摆渡者 英特尔12代+全面屏+抗蓝光-银 8G内存+128G超速硬盘</v>
      </c>
      <c r="D34">
        <v>5000</v>
      </c>
      <c r="E34" t="s">
        <v>95</v>
      </c>
      <c r="F34" t="s">
        <v>24</v>
      </c>
      <c r="G34">
        <v>4</v>
      </c>
    </row>
    <row r="35" spans="1:7" x14ac:dyDescent="0.25">
      <c r="A35" t="s">
        <v>51</v>
      </c>
      <c r="B35">
        <v>858</v>
      </c>
      <c r="C35" t="str">
        <f>HYPERLINK("https://item.jd.com/10045483908996.html","线下同款
逆世界 英特尔i5酷睿i7升十四核i9 12900/RTX3060吃鸡游戏台式机电脑主机组装机全套 主机 套一 intel 酷睿四线程丨4G丨办公核显")</f>
        <v>线下同款
逆世界 英特尔i5酷睿i7升十四核i9 12900/RTX3060吃鸡游戏台式机电脑主机组装机全套 主机 套一 intel 酷睿四线程丨4G丨办公核显</v>
      </c>
      <c r="D35">
        <v>50000</v>
      </c>
      <c r="E35" t="s">
        <v>52</v>
      </c>
      <c r="F35" t="s">
        <v>24</v>
      </c>
      <c r="G35">
        <v>2</v>
      </c>
    </row>
    <row r="36" spans="1:7" x14ac:dyDescent="0.25">
      <c r="A36" t="s">
        <v>25</v>
      </c>
      <c r="B36">
        <v>2708</v>
      </c>
      <c r="C36" t="str">
        <f>HYPERLINK("https://item.jd.com/10044527344294.html","国行【2024款英特尔可选酷睿】金属笔记本电脑轻薄本大学生上网课设计学习商务办公游戏手提 玫瑰金-高配英特尔四核+13代 IPS屏窄边全面屏 32G运行+10")</f>
        <v>国行【2024款英特尔可选酷睿】金属笔记本电脑轻薄本大学生上网课设计学习商务办公游戏手提 玫瑰金-高配英特尔四核+13代 IPS屏窄边全面屏 32G运行+10</v>
      </c>
      <c r="D36">
        <v>100000</v>
      </c>
      <c r="E36" t="s">
        <v>26</v>
      </c>
      <c r="F36" t="s">
        <v>19</v>
      </c>
      <c r="G36">
        <v>4</v>
      </c>
    </row>
    <row r="37" spans="1:7" x14ac:dyDescent="0.25">
      <c r="A37" t="s">
        <v>44</v>
      </c>
      <c r="B37">
        <v>1608</v>
      </c>
      <c r="C37" t="str">
        <f>HYPERLINK("https://item.jd.com/10044527344291.html","国行【2024款英特尔可选酷睿】金属笔记本电脑轻薄本大学生上网课设计学习商务办公游戏手提 玫瑰金-高配英特尔四核+13代 IPS屏窄边全面屏 8G运行+256")</f>
        <v>国行【2024款英特尔可选酷睿】金属笔记本电脑轻薄本大学生上网课设计学习商务办公游戏手提 玫瑰金-高配英特尔四核+13代 IPS屏窄边全面屏 8G运行+256</v>
      </c>
      <c r="D37">
        <v>100000</v>
      </c>
      <c r="E37" t="s">
        <v>26</v>
      </c>
      <c r="F37" t="s">
        <v>12</v>
      </c>
      <c r="G37">
        <v>4</v>
      </c>
    </row>
    <row r="38" spans="1:7" x14ac:dyDescent="0.25">
      <c r="A38" t="s">
        <v>32</v>
      </c>
      <c r="B38">
        <v>2708</v>
      </c>
      <c r="C38" t="str">
        <f>HYPERLINK("https://item.jd.com/10043598885661.html","国行【2024款英特尔可选酷睿】金属笔记本电脑轻薄本大学生上网课设计学习商务办公游戏手提 高配英特尔四核+13代 IPS屏窄边全面屏+抗蓝光 32G运行+10")</f>
        <v>国行【2024款英特尔可选酷睿】金属笔记本电脑轻薄本大学生上网课设计学习商务办公游戏手提 高配英特尔四核+13代 IPS屏窄边全面屏+抗蓝光 32G运行+10</v>
      </c>
      <c r="D38">
        <v>100000</v>
      </c>
      <c r="E38" t="s">
        <v>26</v>
      </c>
      <c r="F38" t="s">
        <v>33</v>
      </c>
      <c r="G38">
        <v>6</v>
      </c>
    </row>
    <row r="39" spans="1:7" x14ac:dyDescent="0.25">
      <c r="A39" t="s">
        <v>85</v>
      </c>
      <c r="B39">
        <v>2116</v>
      </c>
      <c r="C39" t="str">
        <f>HYPERLINK("https://item.jd.com/10038266364603.html","拍拍
联想（Lenovo) 拯救者15.6寸Y7000/ R9000P高刷电竞吃鸡设计游戏本二手笔记本 95新 I5-7300H GTX1050 制图游戏 16G内存+512G固态")</f>
        <v>拍拍
联想（Lenovo) 拯救者15.6寸Y7000/ R9000P高刷电竞吃鸡设计游戏本二手笔记本 95新 I5-7300H GTX1050 制图游戏 16G内存+512G固态</v>
      </c>
      <c r="D39">
        <v>10000</v>
      </c>
      <c r="E39" t="s">
        <v>84</v>
      </c>
      <c r="F39" t="s">
        <v>24</v>
      </c>
      <c r="G39">
        <v>4</v>
      </c>
    </row>
    <row r="40" spans="1:7" x14ac:dyDescent="0.25">
      <c r="A40" t="s">
        <v>83</v>
      </c>
      <c r="B40">
        <v>1999</v>
      </c>
      <c r="C40" t="str">
        <f>HYPERLINK("https://item.jd.com/10038266364599.html","拍拍
联想（Lenovo) 拯救者15.6寸Y7000/ R9000P高刷电竞吃鸡设计游戏本二手笔记本 95新 I7-标压 GTX960 游戏通杀 16G内存+512G固态")</f>
        <v>拍拍
联想（Lenovo) 拯救者15.6寸Y7000/ R9000P高刷电竞吃鸡设计游戏本二手笔记本 95新 I7-标压 GTX960 游戏通杀 16G内存+512G固态</v>
      </c>
      <c r="D40">
        <v>10000</v>
      </c>
      <c r="E40" t="s">
        <v>84</v>
      </c>
      <c r="F40" t="s">
        <v>19</v>
      </c>
      <c r="G40">
        <v>4</v>
      </c>
    </row>
    <row r="41" spans="1:7" x14ac:dyDescent="0.25">
      <c r="A41" t="s">
        <v>53</v>
      </c>
      <c r="B41">
        <v>998</v>
      </c>
      <c r="C41" t="str">
        <f>HYPERLINK("https://item.jd.com/10033087405727.html","【2023款英特尔+酷睿i7】15.6英寸笔记本电脑轻薄本网课设计学习商务办公游戏大学生手提 智能驼 青春版【11代英特尔】全面屏+抗蓝光 8G内存+128G固态")</f>
        <v>【2023款英特尔+酷睿i7】15.6英寸笔记本电脑轻薄本网课设计学习商务办公游戏大学生手提 智能驼 青春版【11代英特尔】全面屏+抗蓝光 8G内存+128G固态</v>
      </c>
      <c r="D41">
        <v>50000</v>
      </c>
      <c r="E41" t="s">
        <v>54</v>
      </c>
      <c r="F41" t="s">
        <v>9</v>
      </c>
      <c r="G41">
        <v>4</v>
      </c>
    </row>
    <row r="42" spans="1:7" x14ac:dyDescent="0.25">
      <c r="A42" t="s">
        <v>117</v>
      </c>
      <c r="B42">
        <v>4599</v>
      </c>
      <c r="C42" t="str">
        <f>HYPERLINK("https://item.jd.com/10031865946402.html","戴尔（DELL） 成就3910 12代i7-12700办公游戏设计台式机电脑商用家用设计师主机全套 单主机(可改专业版) i7-12700 16G 1T+256G固态 定制")</f>
        <v>戴尔（DELL） 成就3910 12代i7-12700办公游戏设计台式机电脑商用家用设计师主机全套 单主机(可改专业版) i7-12700 16G 1T+256G固态 定制</v>
      </c>
      <c r="D42">
        <v>200</v>
      </c>
      <c r="E42" t="s">
        <v>107</v>
      </c>
      <c r="F42" t="s">
        <v>12</v>
      </c>
      <c r="G42">
        <v>4</v>
      </c>
    </row>
    <row r="43" spans="1:7" x14ac:dyDescent="0.25">
      <c r="A43" t="s">
        <v>35</v>
      </c>
      <c r="B43">
        <v>1197</v>
      </c>
      <c r="C43" t="str">
        <f>HYPERLINK("https://item.jd.com/10022431622846.html","爱心东东
航向者 英特尔i5酷睿i7升十二核/RTX3060/32G吃鸡台式电脑主机DIY组装机全套整机企业办公游戏工作室多开 主机+显示器 套二 i7级八核丨16G丨GT游戏独显")</f>
        <v>爱心东东
航向者 英特尔i5酷睿i7升十二核/RTX3060/32G吃鸡台式电脑主机DIY组装机全套整机企业办公游戏工作室多开 主机+显示器 套二 i7级八核丨16G丨GT游戏独显</v>
      </c>
      <c r="D43">
        <v>100000</v>
      </c>
      <c r="E43" t="s">
        <v>36</v>
      </c>
      <c r="F43" t="s">
        <v>37</v>
      </c>
      <c r="G43">
        <v>4</v>
      </c>
    </row>
    <row r="44" spans="1:7" x14ac:dyDescent="0.25">
      <c r="A44" t="s">
        <v>40</v>
      </c>
      <c r="B44">
        <v>798</v>
      </c>
      <c r="C44" t="str">
        <f>HYPERLINK("https://item.jd.com/10022431622845.html","爱心东东
航向者 英特尔i5酷睿i7升十二核/RTX3060/32G吃鸡台式电脑主机DIY组装机全套整机企业办公游戏工作室多开 主机 套二 i7级八核丨16G丨GT游戏独显")</f>
        <v>爱心东东
航向者 英特尔i5酷睿i7升十二核/RTX3060/32G吃鸡台式电脑主机DIY组装机全套整机企业办公游戏工作室多开 主机 套二 i7级八核丨16G丨GT游戏独显</v>
      </c>
      <c r="D44">
        <v>100000</v>
      </c>
      <c r="E44" t="s">
        <v>36</v>
      </c>
      <c r="F44" t="s">
        <v>41</v>
      </c>
      <c r="G44">
        <v>2</v>
      </c>
    </row>
    <row r="45" spans="1:7" x14ac:dyDescent="0.25">
      <c r="A45" t="s">
        <v>49</v>
      </c>
      <c r="B45">
        <v>3899</v>
      </c>
      <c r="C45" t="str">
        <f>HYPERLINK("https://item.jd.com/100078705625.html","联想(Lenovo)扬天M4000q 2024款 商用办公台式电脑主机(酷睿14代i5-14400 16G 1TB SSD)23英寸")</f>
        <v>联想(Lenovo)扬天M4000q 2024款 商用办公台式电脑主机(酷睿14代i5-14400 16G 1TB SSD)23英寸</v>
      </c>
      <c r="D45">
        <v>50000</v>
      </c>
      <c r="E45" t="s">
        <v>50</v>
      </c>
      <c r="F45" t="s">
        <v>12</v>
      </c>
      <c r="G45">
        <v>6</v>
      </c>
    </row>
    <row r="46" spans="1:7" x14ac:dyDescent="0.25">
      <c r="A46" t="s">
        <v>71</v>
      </c>
      <c r="B46">
        <v>3999</v>
      </c>
      <c r="C46" t="str">
        <f>HYPERLINK("https://item.jd.com/100078277728.html","华为MateBook D 16 SE 2024笔记本电脑 13代酷睿标压处理器/16英寸护眼大屏 i5 16G 512G 皓月银")</f>
        <v>华为MateBook D 16 SE 2024笔记本电脑 13代酷睿标压处理器/16英寸护眼大屏 i5 16G 512G 皓月银</v>
      </c>
      <c r="D46">
        <v>10000</v>
      </c>
      <c r="E46" t="s">
        <v>8</v>
      </c>
      <c r="F46" t="s">
        <v>72</v>
      </c>
      <c r="G46">
        <v>4</v>
      </c>
    </row>
    <row r="47" spans="1:7" x14ac:dyDescent="0.25">
      <c r="A47" t="s">
        <v>86</v>
      </c>
      <c r="B47">
        <v>6499</v>
      </c>
      <c r="C47" t="str">
        <f>HYPERLINK("https://item.jd.com/100077097643.html","联想（Lenovo）拯救者R7000 游戏笔记本电脑 15.6英寸超能电竞本(R7-7840H 16G 512G RTX4060显卡 高刷高色域屏)")</f>
        <v>联想（Lenovo）拯救者R7000 游戏笔记本电脑 15.6英寸超能电竞本(R7-7840H 16G 512G RTX4060显卡 高刷高色域屏)</v>
      </c>
      <c r="D47">
        <v>5000</v>
      </c>
      <c r="E47" t="s">
        <v>23</v>
      </c>
      <c r="F47" t="s">
        <v>72</v>
      </c>
      <c r="G47">
        <v>4</v>
      </c>
    </row>
    <row r="48" spans="1:7" x14ac:dyDescent="0.25">
      <c r="A48" t="s">
        <v>70</v>
      </c>
      <c r="B48">
        <v>1999</v>
      </c>
      <c r="C48" t="str">
        <f>HYPERLINK("https://item.jd.com/100071892412.html","联想来酷 Lecoo商务办公台式电脑主机(酷睿12代i5-12450H 16G 512G SSD win11)")</f>
        <v>联想来酷 Lecoo商务办公台式电脑主机(酷睿12代i5-12450H 16G 512G SSD win11)</v>
      </c>
      <c r="D48">
        <v>10000</v>
      </c>
      <c r="E48" t="s">
        <v>23</v>
      </c>
      <c r="F48" t="s">
        <v>9</v>
      </c>
      <c r="G48">
        <v>4</v>
      </c>
    </row>
    <row r="49" spans="1:7" x14ac:dyDescent="0.25">
      <c r="A49" t="s">
        <v>122</v>
      </c>
      <c r="B49">
        <v>16944</v>
      </c>
      <c r="C49" t="str">
        <f>HYPERLINK("https://item.jd.com/100064731304.html","ThinkPad P1隐士2023款酷睿标压16英寸高性能移动图形工作站笔记本电脑 I7-13700H 16G 1T A1000 6G 2.5k 高刷屏 标配")</f>
        <v>ThinkPad P1隐士2023款酷睿标压16英寸高性能移动图形工作站笔记本电脑 I7-13700H 16G 1T A1000 6G 2.5k 高刷屏 标配</v>
      </c>
      <c r="D49">
        <v>78</v>
      </c>
      <c r="E49" t="s">
        <v>123</v>
      </c>
      <c r="F49" t="s">
        <v>67</v>
      </c>
      <c r="G49">
        <v>3</v>
      </c>
    </row>
    <row r="50" spans="1:7" x14ac:dyDescent="0.25">
      <c r="A50" t="s">
        <v>60</v>
      </c>
      <c r="B50">
        <v>4399</v>
      </c>
      <c r="C50" t="str">
        <f>HYPERLINK("https://item.jd.com/100064565094.html","惠普HP 星Box商务办公台式电脑主机(13代酷睿i5-13400 32G 1TB固态硬盘 WiFi 注册五年上门)+23.8英寸")</f>
        <v>惠普HP 星Box商务办公台式电脑主机(13代酷睿i5-13400 32G 1TB固态硬盘 WiFi 注册五年上门)+23.8英寸</v>
      </c>
      <c r="D50">
        <v>20000</v>
      </c>
      <c r="E50" t="s">
        <v>11</v>
      </c>
      <c r="F50" t="s">
        <v>12</v>
      </c>
      <c r="G50">
        <v>3</v>
      </c>
    </row>
    <row r="51" spans="1:7" x14ac:dyDescent="0.25">
      <c r="A51" t="s">
        <v>114</v>
      </c>
      <c r="B51">
        <v>3749</v>
      </c>
      <c r="C51" t="str">
        <f>HYPERLINK("https://item.jd.com/100062784356.html","华为擎云B730E 商用办公台式电脑主机 (酷睿12代i5 16G 256G SSD+1T HDD)单主机 超级终端")</f>
        <v>华为擎云B730E 商用办公台式电脑主机 (酷睿12代i5 16G 256G SSD+1T HDD)单主机 超级终端</v>
      </c>
      <c r="D51">
        <v>500</v>
      </c>
      <c r="E51" t="s">
        <v>115</v>
      </c>
      <c r="F51" t="s">
        <v>9</v>
      </c>
      <c r="G51">
        <v>2</v>
      </c>
    </row>
    <row r="52" spans="1:7" x14ac:dyDescent="0.25">
      <c r="A52" t="s">
        <v>116</v>
      </c>
      <c r="B52">
        <v>4299</v>
      </c>
      <c r="C52" t="str">
        <f>HYPERLINK("https://item.jd.com/100062714128.html","华为擎云B730E 商用办公台式电脑主机 (酷睿12代i5 16G 256G SSD+1T HDD)23.8英寸显示器 超级终端")</f>
        <v>华为擎云B730E 商用办公台式电脑主机 (酷睿12代i5 16G 256G SSD+1T HDD)23.8英寸显示器 超级终端</v>
      </c>
      <c r="D52">
        <v>500</v>
      </c>
      <c r="E52" t="s">
        <v>115</v>
      </c>
      <c r="F52" t="s">
        <v>9</v>
      </c>
      <c r="G52">
        <v>7</v>
      </c>
    </row>
    <row r="53" spans="1:7" x14ac:dyDescent="0.25">
      <c r="A53" t="s">
        <v>22</v>
      </c>
      <c r="B53">
        <v>6999</v>
      </c>
      <c r="C53" t="str">
        <f>HYPERLINK("https://item.jd.com/100061054752.html","联想（Lenovo）拯救者Y7000P 游戏笔记本电脑 16英寸超能电竞本( 10核酷睿i7 16G 1T RTX4050 2.5K 165Hz屏)灰")</f>
        <v>联想（Lenovo）拯救者Y7000P 游戏笔记本电脑 16英寸超能电竞本( 10核酷睿i7 16G 1T RTX4050 2.5K 165Hz屏)灰</v>
      </c>
      <c r="D53">
        <v>100000</v>
      </c>
      <c r="E53" t="s">
        <v>23</v>
      </c>
      <c r="F53" t="s">
        <v>24</v>
      </c>
      <c r="G53">
        <v>4</v>
      </c>
    </row>
    <row r="54" spans="1:7" x14ac:dyDescent="0.25">
      <c r="A54" t="s">
        <v>45</v>
      </c>
      <c r="B54">
        <v>3699</v>
      </c>
      <c r="C54" t="str">
        <f>HYPERLINK("https://item.jd.com/100059871472.html","华为MateBook D 14 SE 2023笔记本电脑 12代酷睿/14英寸护眼屏/轻薄办公本 i5 16G 512G 皓月银")</f>
        <v>华为MateBook D 14 SE 2023笔记本电脑 12代酷睿/14英寸护眼屏/轻薄办公本 i5 16G 512G 皓月银</v>
      </c>
      <c r="D54">
        <v>50000</v>
      </c>
      <c r="E54" t="s">
        <v>8</v>
      </c>
      <c r="F54" t="s">
        <v>9</v>
      </c>
      <c r="G54">
        <v>4</v>
      </c>
    </row>
    <row r="55" spans="1:7" x14ac:dyDescent="0.25">
      <c r="A55" t="s">
        <v>7</v>
      </c>
      <c r="B55">
        <v>5299</v>
      </c>
      <c r="C55" t="str">
        <f>HYPERLINK("https://item.jd.com/100058570589.html","华为MateBook 14笔记本电脑 13代酷睿/2K触控全面屏/14英寸轻薄办公本/超级终端 i5 16G 1T 深空灰")</f>
        <v>华为MateBook 14笔记本电脑 13代酷睿/2K触控全面屏/14英寸轻薄办公本/超级终端 i5 16G 1T 深空灰</v>
      </c>
      <c r="D55">
        <v>200000</v>
      </c>
      <c r="E55" t="s">
        <v>8</v>
      </c>
      <c r="F55" t="s">
        <v>9</v>
      </c>
      <c r="G55">
        <v>4</v>
      </c>
    </row>
    <row r="56" spans="1:7" x14ac:dyDescent="0.25">
      <c r="A56" t="s">
        <v>31</v>
      </c>
      <c r="B56">
        <v>3499</v>
      </c>
      <c r="C56" t="str">
        <f>HYPERLINK("https://item.jd.com/100057677955.html","联想笔记本电脑小新14轻薄本 英特尔酷睿i5 14英寸超薄本(高性能标压i5 16G 512G)灰 商务办公学生")</f>
        <v>联想笔记本电脑小新14轻薄本 英特尔酷睿i5 14英寸超薄本(高性能标压i5 16G 512G)灰 商务办公学生</v>
      </c>
      <c r="D56">
        <v>100000</v>
      </c>
      <c r="E56" t="s">
        <v>23</v>
      </c>
      <c r="F56" t="s">
        <v>12</v>
      </c>
      <c r="G56">
        <v>6</v>
      </c>
    </row>
    <row r="57" spans="1:7" x14ac:dyDescent="0.25">
      <c r="A57" t="s">
        <v>13</v>
      </c>
      <c r="B57">
        <v>4299</v>
      </c>
      <c r="C57" t="str">
        <f>HYPERLINK("https://item.jd.com/100055335683.html","惠普（HP）战66六代酷睿15.6英寸轻薄笔记本电脑(英特尔13代高性能i5 16G 1T 2.5K高色域屏120Hz AI一年上门)")</f>
        <v>惠普（HP）战66六代酷睿15.6英寸轻薄笔记本电脑(英特尔13代高性能i5 16G 1T 2.5K高色域屏120Hz AI一年上门)</v>
      </c>
      <c r="D57">
        <v>200000</v>
      </c>
      <c r="E57" t="s">
        <v>11</v>
      </c>
      <c r="F57" t="s">
        <v>9</v>
      </c>
      <c r="G57">
        <v>7</v>
      </c>
    </row>
    <row r="58" spans="1:7" x14ac:dyDescent="0.25">
      <c r="A58" t="s">
        <v>16</v>
      </c>
      <c r="B58">
        <v>4099</v>
      </c>
      <c r="C58" t="str">
        <f>HYPERLINK("https://item.jd.com/100055335681.html","惠普（HP）战66 六代 酷睿14英寸轻薄笔记本电脑(英特尔13代高性能长续航i5 16G 1T高色域低功耗 AI一年上门)")</f>
        <v>惠普（HP）战66 六代 酷睿14英寸轻薄笔记本电脑(英特尔13代高性能长续航i5 16G 1T高色域低功耗 AI一年上门)</v>
      </c>
      <c r="D58">
        <v>200000</v>
      </c>
      <c r="E58" t="s">
        <v>11</v>
      </c>
      <c r="F58" t="s">
        <v>9</v>
      </c>
      <c r="G58">
        <v>4</v>
      </c>
    </row>
    <row r="59" spans="1:7" x14ac:dyDescent="0.25">
      <c r="A59" t="s">
        <v>14</v>
      </c>
      <c r="B59">
        <v>3499</v>
      </c>
      <c r="C59" t="str">
        <f>HYPERLINK("https://item.jd.com/100054819709.html","惠普（HP）战66六代锐龙版14英寸轻薄本笔记本电脑(高性能R5 16G 1T 长续航 高色域低蓝光 AI新体验)")</f>
        <v>惠普（HP）战66六代锐龙版14英寸轻薄本笔记本电脑(高性能R5 16G 1T 长续航 高色域低蓝光 AI新体验)</v>
      </c>
      <c r="D59">
        <v>200000</v>
      </c>
      <c r="E59" t="s">
        <v>11</v>
      </c>
      <c r="F59" t="s">
        <v>15</v>
      </c>
      <c r="G59">
        <v>6</v>
      </c>
    </row>
    <row r="60" spans="1:7" x14ac:dyDescent="0.25">
      <c r="A60" t="s">
        <v>48</v>
      </c>
      <c r="B60">
        <v>3899</v>
      </c>
      <c r="C60" t="str">
        <f>HYPERLINK("https://item.jd.com/100054647839.html","戴尔（DELL）成就3020 台式电脑主机(酷睿13代i5-13400 16G 512GSSD+1TB)23.8英寸大屏显示器 高性能CPU")</f>
        <v>戴尔（DELL）成就3020 台式电脑主机(酷睿13代i5-13400 16G 512GSSD+1TB)23.8英寸大屏显示器 高性能CPU</v>
      </c>
      <c r="D60">
        <v>50000</v>
      </c>
      <c r="E60" t="s">
        <v>47</v>
      </c>
      <c r="F60" t="s">
        <v>9</v>
      </c>
      <c r="G60">
        <v>4</v>
      </c>
    </row>
    <row r="61" spans="1:7" x14ac:dyDescent="0.25">
      <c r="A61" t="s">
        <v>55</v>
      </c>
      <c r="B61">
        <v>3799</v>
      </c>
      <c r="C61" t="str">
        <f>HYPERLINK("https://item.jd.com/100053063474.html","戴尔(Dell)成就3020 台式电脑主机(酷睿13代i5-13400 16G 512GSSD)23.8英寸大屏显示器 高性能CPU")</f>
        <v>戴尔(Dell)成就3020 台式电脑主机(酷睿13代i5-13400 16G 512GSSD)23.8英寸大屏显示器 高性能CPU</v>
      </c>
      <c r="D61">
        <v>50000</v>
      </c>
      <c r="E61" t="s">
        <v>47</v>
      </c>
      <c r="F61" t="s">
        <v>9</v>
      </c>
      <c r="G61">
        <v>5</v>
      </c>
    </row>
    <row r="62" spans="1:7" x14ac:dyDescent="0.25">
      <c r="A62" t="s">
        <v>61</v>
      </c>
      <c r="B62">
        <v>3999</v>
      </c>
      <c r="C62" t="str">
        <f>HYPERLINK("https://item.jd.com/100052062352.html","华为MateStation S 商用办公台式电脑主机(酷睿12代i5 16G 1T SSD)23.8英寸显示器 远程开机 超级终端")</f>
        <v>华为MateStation S 商用办公台式电脑主机(酷睿12代i5 16G 1T SSD)23.8英寸显示器 远程开机 超级终端</v>
      </c>
      <c r="D62">
        <v>20000</v>
      </c>
      <c r="E62" t="s">
        <v>8</v>
      </c>
      <c r="F62" t="s">
        <v>62</v>
      </c>
      <c r="G62">
        <v>4</v>
      </c>
    </row>
    <row r="63" spans="1:7" x14ac:dyDescent="0.25">
      <c r="A63" t="s">
        <v>100</v>
      </c>
      <c r="B63">
        <v>1549</v>
      </c>
      <c r="C63" t="str">
        <f>HYPERLINK("https://item.jd.com/100051915106.html","方正23.8英寸商用家用办公娱乐高清一体机电脑台式整机")</f>
        <v>方正23.8英寸商用家用办公娱乐高清一体机电脑台式整机</v>
      </c>
      <c r="D63">
        <v>2000</v>
      </c>
      <c r="E63" t="s">
        <v>101</v>
      </c>
      <c r="F63" t="s">
        <v>9</v>
      </c>
      <c r="G63">
        <v>3</v>
      </c>
    </row>
    <row r="64" spans="1:7" x14ac:dyDescent="0.25">
      <c r="A64" t="s">
        <v>56</v>
      </c>
      <c r="B64">
        <v>13499</v>
      </c>
      <c r="C64" t="str">
        <f>HYPERLINK("https://item.jd.com/100051853734.html","惠普（HP）战99 23款15.6英寸高性能笔记本AI电脑设计师工作站13代英特尔酷睿i7-13700H 32G1TRTX2000Ada2.5K")</f>
        <v>惠普（HP）战99 23款15.6英寸高性能笔记本AI电脑设计师工作站13代英特尔酷睿i7-13700H 32G1TRTX2000Ada2.5K</v>
      </c>
      <c r="D64">
        <v>20000</v>
      </c>
      <c r="E64" t="s">
        <v>11</v>
      </c>
      <c r="F64" t="s">
        <v>9</v>
      </c>
      <c r="G64">
        <v>4</v>
      </c>
    </row>
    <row r="65" spans="1:7" x14ac:dyDescent="0.25">
      <c r="A65" t="s">
        <v>10</v>
      </c>
      <c r="B65">
        <v>3699</v>
      </c>
      <c r="C65" t="str">
        <f>HYPERLINK("https://item.jd.com/100046657002.html","惠普（HP）战66六代 锐龙版15.6英寸轻薄笔记本电脑(锐龙高性能R5 16G 1TB 长续航 高色域低蓝光 AI新体验）")</f>
        <v>惠普（HP）战66六代 锐龙版15.6英寸轻薄笔记本电脑(锐龙高性能R5 16G 1TB 长续航 高色域低蓝光 AI新体验）</v>
      </c>
      <c r="D65">
        <v>200000</v>
      </c>
      <c r="E65" t="s">
        <v>11</v>
      </c>
      <c r="F65" t="s">
        <v>12</v>
      </c>
      <c r="G65">
        <v>4</v>
      </c>
    </row>
    <row r="66" spans="1:7" x14ac:dyDescent="0.25">
      <c r="A66" t="s">
        <v>46</v>
      </c>
      <c r="B66">
        <v>3999</v>
      </c>
      <c r="C66" t="str">
        <f>HYPERLINK("https://item.jd.com/100046242456.html","戴尔(Dell)成就3020 台式电脑主机(酷睿13代i5-13400 16G 1TBSSD)23.8英寸大屏显示器 高性能CPU")</f>
        <v>戴尔(Dell)成就3020 台式电脑主机(酷睿13代i5-13400 16G 1TBSSD)23.8英寸大屏显示器 高性能CPU</v>
      </c>
      <c r="D66">
        <v>50000</v>
      </c>
      <c r="E66" t="s">
        <v>47</v>
      </c>
      <c r="F66" t="s">
        <v>24</v>
      </c>
      <c r="G66">
        <v>4</v>
      </c>
    </row>
    <row r="67" spans="1:7" x14ac:dyDescent="0.25">
      <c r="A67" t="s">
        <v>118</v>
      </c>
      <c r="B67">
        <v>4099</v>
      </c>
      <c r="C67" t="str">
        <f>HYPERLINK("https://item.jd.com/100044721996.html","戴尔（DELL) OptiPlex 3000MT 商用办公台式机电脑整机（i5-12500 8G 512GSSD 集显）27英寸 定制")</f>
        <v>戴尔（DELL) OptiPlex 3000MT 商用办公台式机电脑整机（i5-12500 8G 512GSSD 集显）27英寸 定制</v>
      </c>
      <c r="D67">
        <v>200</v>
      </c>
      <c r="E67" t="s">
        <v>119</v>
      </c>
      <c r="F67" t="s">
        <v>120</v>
      </c>
      <c r="G67">
        <v>4</v>
      </c>
    </row>
  </sheetData>
  <sortState xmlns:xlrd2="http://schemas.microsoft.com/office/spreadsheetml/2017/richdata2" ref="A2:G67">
    <sortCondition descending="1" ref="A1:A67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Yuhang WANG</cp:lastModifiedBy>
  <dcterms:created xsi:type="dcterms:W3CDTF">2024-01-29T07:10:01Z</dcterms:created>
  <dcterms:modified xsi:type="dcterms:W3CDTF">2024-01-30T15:01:51Z</dcterms:modified>
</cp:coreProperties>
</file>