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19440" windowHeight="6210" activeTab="1"/>
  </bookViews>
  <sheets>
    <sheet name="IN sổ" sheetId="17" r:id="rId1"/>
    <sheet name="DS THÔ" sheetId="14" r:id="rId2"/>
    <sheet name="CM" sheetId="1" r:id="rId3"/>
    <sheet name="TT" sheetId="2" r:id="rId4"/>
    <sheet name="TB" sheetId="3" r:id="rId5"/>
    <sheet name="CP" sheetId="4" r:id="rId6"/>
    <sheet name="CT" sheetId="5" r:id="rId7"/>
    <sheet name="PT" sheetId="6" r:id="rId8"/>
    <sheet name="AP" sheetId="7" r:id="rId9"/>
    <sheet name="TC" sheetId="8" r:id="rId10"/>
    <sheet name="TS" sheetId="9" r:id="rId11"/>
    <sheet name="CD" sheetId="10" r:id="rId12"/>
    <sheet name="LX" sheetId="11" r:id="rId13"/>
    <sheet name="IN PHIEU BQ" sheetId="16" r:id="rId14"/>
    <sheet name="ds tham du dh" sheetId="12" r:id="rId15"/>
    <sheet name="Sheet1" sheetId="15" r:id="rId16"/>
  </sheets>
  <definedNames>
    <definedName name="_xlnm._FilterDatabase" localSheetId="14" hidden="1">'ds tham du dh'!$A$8:$K$285</definedName>
    <definedName name="_xlnm._FilterDatabase" localSheetId="1" hidden="1">'DS THÔ'!$B$3:$L$604</definedName>
    <definedName name="_xlnm._FilterDatabase" localSheetId="13" hidden="1">'IN PHIEU BQ'!$A$8:$J$276</definedName>
    <definedName name="_xlnm._FilterDatabase" localSheetId="0" hidden="1">'IN sổ'!$A$8:$J$274</definedName>
    <definedName name="_xlnm.Print_Titles" localSheetId="13">'IN PHIEU BQ'!$6:$6</definedName>
    <definedName name="_xlnm.Print_Titles" localSheetId="0">'IN sổ'!$6:$6</definedName>
  </definedNames>
  <calcPr calcId="144525"/>
</workbook>
</file>

<file path=xl/calcChain.xml><?xml version="1.0" encoding="utf-8"?>
<calcChain xmlns="http://schemas.openxmlformats.org/spreadsheetml/2006/main">
  <c r="G274" i="17" l="1"/>
  <c r="J274" i="17"/>
  <c r="H273" i="17"/>
  <c r="I273" i="17" s="1"/>
  <c r="H272" i="17"/>
  <c r="I272" i="17" s="1"/>
  <c r="H271" i="17"/>
  <c r="I271" i="17" s="1"/>
  <c r="H270" i="17"/>
  <c r="I270" i="17" s="1"/>
  <c r="H269" i="17"/>
  <c r="I269" i="17" s="1"/>
  <c r="H268" i="17"/>
  <c r="I268" i="17" s="1"/>
  <c r="H267" i="17"/>
  <c r="I267" i="17" s="1"/>
  <c r="I266" i="17"/>
  <c r="I265" i="17"/>
  <c r="I264" i="17"/>
  <c r="H263" i="17"/>
  <c r="I263" i="17" s="1"/>
  <c r="I262" i="17"/>
  <c r="H261" i="17"/>
  <c r="I261" i="17" s="1"/>
  <c r="I260" i="17"/>
  <c r="H259" i="17"/>
  <c r="I259" i="17" s="1"/>
  <c r="I258" i="17"/>
  <c r="H257" i="17"/>
  <c r="I257" i="17" s="1"/>
  <c r="H256" i="17"/>
  <c r="I256" i="17" s="1"/>
  <c r="H255" i="17"/>
  <c r="I255" i="17" s="1"/>
  <c r="H254" i="17"/>
  <c r="I254" i="17" s="1"/>
  <c r="H253" i="17"/>
  <c r="I253" i="17" s="1"/>
  <c r="I252" i="17"/>
  <c r="H251" i="17"/>
  <c r="I251" i="17" s="1"/>
  <c r="H250" i="17"/>
  <c r="I250" i="17" s="1"/>
  <c r="H249" i="17"/>
  <c r="I249" i="17" s="1"/>
  <c r="H248" i="17"/>
  <c r="I248" i="17" s="1"/>
  <c r="H247" i="17"/>
  <c r="I247" i="17" s="1"/>
  <c r="H246" i="17"/>
  <c r="I246" i="17" s="1"/>
  <c r="H245" i="17"/>
  <c r="I245" i="17" s="1"/>
  <c r="H244" i="17"/>
  <c r="I244" i="17" s="1"/>
  <c r="H243" i="17"/>
  <c r="I243" i="17" s="1"/>
  <c r="I242" i="17"/>
  <c r="I241" i="17"/>
  <c r="I240" i="17"/>
  <c r="I239" i="17"/>
  <c r="I238" i="17"/>
  <c r="I237" i="17"/>
  <c r="I41" i="17"/>
  <c r="I40" i="17"/>
  <c r="I39" i="17"/>
  <c r="I38" i="17"/>
  <c r="I37" i="17"/>
  <c r="I36" i="17"/>
  <c r="I35" i="17"/>
  <c r="I34" i="17"/>
  <c r="I33" i="17"/>
  <c r="I32" i="17"/>
  <c r="I31" i="17"/>
  <c r="I30" i="17"/>
  <c r="I29" i="17"/>
  <c r="I28" i="17"/>
  <c r="H27" i="17"/>
  <c r="I27" i="17" s="1"/>
  <c r="I26" i="17"/>
  <c r="I25" i="17"/>
  <c r="I23" i="17"/>
  <c r="I22" i="17"/>
  <c r="H21" i="17"/>
  <c r="I21" i="17" s="1"/>
  <c r="H20" i="17"/>
  <c r="I20" i="17" s="1"/>
  <c r="I19" i="17"/>
  <c r="I18" i="17"/>
  <c r="I17" i="17"/>
  <c r="I16" i="17"/>
  <c r="I15" i="17"/>
  <c r="H14" i="17"/>
  <c r="I14" i="17" s="1"/>
  <c r="I13" i="17"/>
  <c r="I189" i="17"/>
  <c r="I188" i="17"/>
  <c r="I187" i="17"/>
  <c r="I186" i="17"/>
  <c r="I185" i="17"/>
  <c r="I184" i="17"/>
  <c r="I183" i="17"/>
  <c r="I182" i="17"/>
  <c r="I181" i="17"/>
  <c r="I180" i="17"/>
  <c r="I179" i="17"/>
  <c r="I178" i="17"/>
  <c r="I177" i="17"/>
  <c r="I176" i="17"/>
  <c r="I175" i="17"/>
  <c r="I174" i="17"/>
  <c r="I173" i="17"/>
  <c r="I172" i="17"/>
  <c r="I171" i="17"/>
  <c r="I170" i="17"/>
  <c r="I169" i="17"/>
  <c r="I168" i="17"/>
  <c r="I167" i="17"/>
  <c r="I166" i="17"/>
  <c r="I165" i="17"/>
  <c r="I164" i="17"/>
  <c r="I163" i="17"/>
  <c r="I162" i="17"/>
  <c r="I161" i="17"/>
  <c r="I160" i="17"/>
  <c r="I159" i="17"/>
  <c r="I158" i="17"/>
  <c r="I157" i="17"/>
  <c r="I156" i="17"/>
  <c r="I155" i="17"/>
  <c r="I154" i="17"/>
  <c r="I153" i="17"/>
  <c r="I152" i="17"/>
  <c r="I151" i="17"/>
  <c r="I150" i="17"/>
  <c r="I149" i="17"/>
  <c r="I148" i="17"/>
  <c r="I147" i="17"/>
  <c r="I146" i="17"/>
  <c r="I145" i="17"/>
  <c r="I144" i="17"/>
  <c r="I143" i="17"/>
  <c r="I142" i="17"/>
  <c r="I141" i="17"/>
  <c r="I140" i="17"/>
  <c r="I139" i="17"/>
  <c r="I138" i="17"/>
  <c r="I137" i="17"/>
  <c r="I136" i="17"/>
  <c r="I135" i="17"/>
  <c r="I134" i="17"/>
  <c r="I133" i="17"/>
  <c r="I132" i="17"/>
  <c r="I131" i="17"/>
  <c r="I130" i="17"/>
  <c r="I129" i="17"/>
  <c r="I128" i="17"/>
  <c r="I127" i="17"/>
  <c r="I126" i="17"/>
  <c r="I125" i="17"/>
  <c r="I124" i="17"/>
  <c r="I123" i="17"/>
  <c r="I122" i="17"/>
  <c r="I121" i="17"/>
  <c r="I24" i="17"/>
  <c r="I120" i="17"/>
  <c r="I119" i="17"/>
  <c r="I118" i="17"/>
  <c r="I117" i="17"/>
  <c r="I116" i="17"/>
  <c r="I115" i="17"/>
  <c r="I114" i="17"/>
  <c r="I113" i="17"/>
  <c r="I112" i="17"/>
  <c r="I111" i="17"/>
  <c r="I110" i="17"/>
  <c r="I109" i="17"/>
  <c r="I108" i="17"/>
  <c r="I107" i="17"/>
  <c r="I106" i="17"/>
  <c r="I105" i="17"/>
  <c r="I104" i="17"/>
  <c r="I103" i="17"/>
  <c r="I102" i="17"/>
  <c r="I101" i="17"/>
  <c r="I100" i="17"/>
  <c r="I99" i="17"/>
  <c r="I98" i="17"/>
  <c r="I97" i="17"/>
  <c r="I96" i="17"/>
  <c r="I95" i="17"/>
  <c r="I94" i="17"/>
  <c r="I93" i="17"/>
  <c r="I92" i="17"/>
  <c r="I91" i="17"/>
  <c r="I90" i="17"/>
  <c r="I89" i="17"/>
  <c r="I88" i="17"/>
  <c r="I87" i="17"/>
  <c r="I86" i="17"/>
  <c r="I85" i="17"/>
  <c r="I84" i="17"/>
  <c r="I83" i="17"/>
  <c r="I82" i="17"/>
  <c r="I81" i="17"/>
  <c r="I80" i="17"/>
  <c r="I79" i="17"/>
  <c r="I78" i="17"/>
  <c r="I77" i="17"/>
  <c r="I76" i="17"/>
  <c r="I75" i="17"/>
  <c r="I74" i="17"/>
  <c r="I73" i="17"/>
  <c r="I72" i="17"/>
  <c r="I71" i="17"/>
  <c r="I70" i="17"/>
  <c r="I69" i="17"/>
  <c r="I68" i="17"/>
  <c r="I67" i="17"/>
  <c r="I66" i="17"/>
  <c r="I65" i="17"/>
  <c r="I64" i="17"/>
  <c r="I63" i="17"/>
  <c r="I62" i="17"/>
  <c r="I61" i="17"/>
  <c r="I60" i="17"/>
  <c r="I59" i="17"/>
  <c r="I58" i="17"/>
  <c r="I57" i="17"/>
  <c r="I56" i="17"/>
  <c r="I55" i="17"/>
  <c r="I54" i="17"/>
  <c r="I53" i="17"/>
  <c r="I52" i="17"/>
  <c r="I51" i="17"/>
  <c r="I50" i="17"/>
  <c r="I49" i="17"/>
  <c r="I48" i="17"/>
  <c r="I47" i="17"/>
  <c r="I46" i="17"/>
  <c r="I45" i="17"/>
  <c r="I44" i="17"/>
  <c r="I43" i="17"/>
  <c r="I42" i="17"/>
  <c r="H236" i="17"/>
  <c r="I236" i="17" s="1"/>
  <c r="H235" i="17"/>
  <c r="I235" i="17" s="1"/>
  <c r="I234" i="17"/>
  <c r="H233" i="17"/>
  <c r="I233" i="17" s="1"/>
  <c r="I232" i="17"/>
  <c r="H231" i="17"/>
  <c r="I231" i="17" s="1"/>
  <c r="H230" i="17"/>
  <c r="I230" i="17" s="1"/>
  <c r="H229" i="17"/>
  <c r="I229" i="17" s="1"/>
  <c r="H228" i="17"/>
  <c r="I228" i="17" s="1"/>
  <c r="H227" i="17"/>
  <c r="I227" i="17" s="1"/>
  <c r="I226" i="17"/>
  <c r="H225" i="17"/>
  <c r="I225" i="17" s="1"/>
  <c r="I224" i="17"/>
  <c r="I223" i="17"/>
  <c r="H222" i="17"/>
  <c r="I222" i="17" s="1"/>
  <c r="I221" i="17"/>
  <c r="H220" i="17"/>
  <c r="I220" i="17" s="1"/>
  <c r="H219" i="17"/>
  <c r="I219" i="17" s="1"/>
  <c r="H218" i="17"/>
  <c r="I218" i="17" s="1"/>
  <c r="I217" i="17"/>
  <c r="H216" i="17"/>
  <c r="I216" i="17" s="1"/>
  <c r="H215" i="17"/>
  <c r="I215" i="17" s="1"/>
  <c r="H214" i="17"/>
  <c r="I214" i="17" s="1"/>
  <c r="I213" i="17"/>
  <c r="H212" i="17"/>
  <c r="I212" i="17" s="1"/>
  <c r="H211" i="17"/>
  <c r="I211" i="17" s="1"/>
  <c r="H210" i="17"/>
  <c r="I210" i="17" s="1"/>
  <c r="H209" i="17"/>
  <c r="I209" i="17" s="1"/>
  <c r="H208" i="17"/>
  <c r="I208" i="17" s="1"/>
  <c r="H207" i="17"/>
  <c r="I207" i="17" s="1"/>
  <c r="H206" i="17"/>
  <c r="I206" i="17" s="1"/>
  <c r="H205" i="17"/>
  <c r="I205" i="17" s="1"/>
  <c r="H204" i="17"/>
  <c r="I204" i="17" s="1"/>
  <c r="H203" i="17"/>
  <c r="I203" i="17" s="1"/>
  <c r="I202" i="17"/>
  <c r="I201" i="17"/>
  <c r="I200" i="17"/>
  <c r="I199" i="17"/>
  <c r="H198" i="17"/>
  <c r="I198" i="17" s="1"/>
  <c r="I197" i="17"/>
  <c r="H196" i="17"/>
  <c r="I196" i="17" s="1"/>
  <c r="H195" i="17"/>
  <c r="I195" i="17" s="1"/>
  <c r="H194" i="17"/>
  <c r="I194" i="17" s="1"/>
  <c r="H193" i="17"/>
  <c r="I193" i="17" s="1"/>
  <c r="H192" i="17"/>
  <c r="I192" i="17" s="1"/>
  <c r="H191" i="17"/>
  <c r="I191" i="17" s="1"/>
  <c r="H190" i="17"/>
  <c r="H274" i="17" l="1"/>
  <c r="I190" i="17"/>
  <c r="I274" i="17" s="1"/>
  <c r="K285" i="16"/>
  <c r="K276" i="16" l="1"/>
  <c r="J276" i="16"/>
  <c r="G276" i="16"/>
  <c r="I238" i="16"/>
  <c r="I237" i="16"/>
  <c r="I236" i="16"/>
  <c r="I235" i="16"/>
  <c r="I234" i="16"/>
  <c r="I233" i="16"/>
  <c r="I232" i="16"/>
  <c r="I231" i="16"/>
  <c r="I230" i="16"/>
  <c r="I229" i="16"/>
  <c r="I228" i="16"/>
  <c r="I227" i="16"/>
  <c r="I226" i="16"/>
  <c r="I225" i="16"/>
  <c r="H224" i="16"/>
  <c r="I224" i="16" s="1"/>
  <c r="I223" i="16"/>
  <c r="I222" i="16"/>
  <c r="I221" i="16"/>
  <c r="I220" i="16"/>
  <c r="I219" i="16"/>
  <c r="H218" i="16"/>
  <c r="I218" i="16" s="1"/>
  <c r="H217" i="16"/>
  <c r="I217" i="16" s="1"/>
  <c r="I216" i="16"/>
  <c r="I215" i="16"/>
  <c r="I214" i="16"/>
  <c r="I213" i="16"/>
  <c r="I212" i="16"/>
  <c r="H211" i="16"/>
  <c r="I211" i="16" s="1"/>
  <c r="I210" i="16"/>
  <c r="H275" i="16"/>
  <c r="I275" i="16" s="1"/>
  <c r="H274" i="16"/>
  <c r="I274" i="16" s="1"/>
  <c r="H273" i="16"/>
  <c r="I273" i="16" s="1"/>
  <c r="H272" i="16"/>
  <c r="I272" i="16" s="1"/>
  <c r="H271" i="16"/>
  <c r="I271" i="16" s="1"/>
  <c r="H270" i="16"/>
  <c r="I270" i="16" s="1"/>
  <c r="H269" i="16"/>
  <c r="I269" i="16" s="1"/>
  <c r="I268" i="16"/>
  <c r="H26" i="16"/>
  <c r="I26" i="16" s="1"/>
  <c r="I25" i="16"/>
  <c r="I24" i="16"/>
  <c r="I23" i="16"/>
  <c r="I22" i="16"/>
  <c r="H21" i="16"/>
  <c r="I21" i="16" s="1"/>
  <c r="I20" i="16"/>
  <c r="H259" i="16"/>
  <c r="I259" i="16" s="1"/>
  <c r="H258" i="16"/>
  <c r="I258" i="16" s="1"/>
  <c r="H257" i="16"/>
  <c r="I257" i="16" s="1"/>
  <c r="H256" i="16"/>
  <c r="I256" i="16" s="1"/>
  <c r="H255" i="16"/>
  <c r="I255" i="16" s="1"/>
  <c r="I254" i="16"/>
  <c r="H253" i="16"/>
  <c r="I253" i="16" s="1"/>
  <c r="I36" i="16"/>
  <c r="H35" i="16"/>
  <c r="I35" i="16" s="1"/>
  <c r="H34" i="16"/>
  <c r="I34" i="16" s="1"/>
  <c r="H33" i="16"/>
  <c r="I33" i="16" s="1"/>
  <c r="I209" i="16"/>
  <c r="H32" i="16"/>
  <c r="I32" i="16" s="1"/>
  <c r="I208" i="16"/>
  <c r="H31" i="16"/>
  <c r="I31" i="16" s="1"/>
  <c r="H30" i="16"/>
  <c r="I30" i="16" s="1"/>
  <c r="H29" i="16"/>
  <c r="I29" i="16" s="1"/>
  <c r="H28" i="16"/>
  <c r="I28" i="16" s="1"/>
  <c r="I207" i="16"/>
  <c r="H27" i="16"/>
  <c r="I27" i="16" s="1"/>
  <c r="H252" i="16"/>
  <c r="I252" i="16" s="1"/>
  <c r="H251" i="16"/>
  <c r="I251" i="16" s="1"/>
  <c r="H250" i="16"/>
  <c r="I250" i="16" s="1"/>
  <c r="H249" i="16"/>
  <c r="I249" i="16" s="1"/>
  <c r="H248" i="16"/>
  <c r="I248" i="16" s="1"/>
  <c r="H247" i="16"/>
  <c r="I247" i="16" s="1"/>
  <c r="H246" i="16"/>
  <c r="I246" i="16" s="1"/>
  <c r="H245" i="16"/>
  <c r="I245" i="16" s="1"/>
  <c r="I244" i="16"/>
  <c r="I243" i="16"/>
  <c r="I242" i="16"/>
  <c r="I241" i="16"/>
  <c r="I240" i="16"/>
  <c r="I239" i="16"/>
  <c r="H19" i="16"/>
  <c r="I19" i="16" s="1"/>
  <c r="H18" i="16"/>
  <c r="I18" i="16" s="1"/>
  <c r="H17" i="16"/>
  <c r="I17" i="16" s="1"/>
  <c r="H16" i="16"/>
  <c r="I16" i="16" s="1"/>
  <c r="H15" i="16"/>
  <c r="I15" i="16" s="1"/>
  <c r="H14" i="16"/>
  <c r="I14" i="16" s="1"/>
  <c r="H13" i="16"/>
  <c r="I13" i="16" s="1"/>
  <c r="H50" i="16"/>
  <c r="I50" i="16" s="1"/>
  <c r="I49" i="16"/>
  <c r="H48" i="16"/>
  <c r="I48" i="16" s="1"/>
  <c r="I47" i="16"/>
  <c r="I46" i="16"/>
  <c r="H45" i="16"/>
  <c r="I45" i="16" s="1"/>
  <c r="I44" i="16"/>
  <c r="H43" i="16"/>
  <c r="I43" i="16" s="1"/>
  <c r="H42" i="16"/>
  <c r="I42" i="16" s="1"/>
  <c r="H41" i="16"/>
  <c r="I41" i="16" s="1"/>
  <c r="I40" i="16"/>
  <c r="H39" i="16"/>
  <c r="I39" i="16" s="1"/>
  <c r="H38" i="16"/>
  <c r="I38" i="16" s="1"/>
  <c r="H37" i="16"/>
  <c r="I37" i="16" s="1"/>
  <c r="I206" i="16"/>
  <c r="I266" i="16"/>
  <c r="H265" i="16"/>
  <c r="I265" i="16" s="1"/>
  <c r="I264" i="16"/>
  <c r="H263" i="16"/>
  <c r="I263" i="16" s="1"/>
  <c r="I262" i="16"/>
  <c r="H261" i="16"/>
  <c r="I261" i="16" s="1"/>
  <c r="I260" i="16"/>
  <c r="H59" i="16"/>
  <c r="I59" i="16" s="1"/>
  <c r="H58" i="16"/>
  <c r="I58" i="16" s="1"/>
  <c r="I57" i="16"/>
  <c r="H56" i="16"/>
  <c r="I56" i="16" s="1"/>
  <c r="I55" i="16"/>
  <c r="H54" i="16"/>
  <c r="I54" i="16" s="1"/>
  <c r="H53" i="16"/>
  <c r="I53" i="16" s="1"/>
  <c r="H52" i="16"/>
  <c r="I52" i="16" s="1"/>
  <c r="H51" i="16"/>
  <c r="I205" i="16"/>
  <c r="I204" i="16"/>
  <c r="I203" i="16"/>
  <c r="I202" i="16"/>
  <c r="I201" i="16"/>
  <c r="I200" i="16"/>
  <c r="I199" i="16"/>
  <c r="I198" i="16"/>
  <c r="I197" i="16"/>
  <c r="I196" i="16"/>
  <c r="I195" i="16"/>
  <c r="I194" i="16"/>
  <c r="I193" i="16"/>
  <c r="I192" i="16"/>
  <c r="I191" i="16"/>
  <c r="I190" i="16"/>
  <c r="I189" i="16"/>
  <c r="I188" i="16"/>
  <c r="I187" i="16"/>
  <c r="I186" i="16"/>
  <c r="I185" i="16"/>
  <c r="I184" i="16"/>
  <c r="I183" i="16"/>
  <c r="I182" i="16"/>
  <c r="I181" i="16"/>
  <c r="I180" i="16"/>
  <c r="I179" i="16"/>
  <c r="I178" i="16"/>
  <c r="I177" i="16"/>
  <c r="I176" i="16"/>
  <c r="I175" i="16"/>
  <c r="I174" i="16"/>
  <c r="I173" i="16"/>
  <c r="I172" i="16"/>
  <c r="I171" i="16"/>
  <c r="I170" i="16"/>
  <c r="I169" i="16"/>
  <c r="I168" i="16"/>
  <c r="I167" i="16"/>
  <c r="I166" i="16"/>
  <c r="I165" i="16"/>
  <c r="I164" i="16"/>
  <c r="I163" i="16"/>
  <c r="I162" i="16"/>
  <c r="I161" i="16"/>
  <c r="I160" i="16"/>
  <c r="I159" i="16"/>
  <c r="I158" i="16"/>
  <c r="I157" i="16"/>
  <c r="I156" i="16"/>
  <c r="I155" i="16"/>
  <c r="I154" i="16"/>
  <c r="I153" i="16"/>
  <c r="I152" i="16"/>
  <c r="I151" i="16"/>
  <c r="I150" i="16"/>
  <c r="I149" i="16"/>
  <c r="I148" i="16"/>
  <c r="I147" i="16"/>
  <c r="I146" i="16"/>
  <c r="I145" i="16"/>
  <c r="I144" i="16"/>
  <c r="I143" i="16"/>
  <c r="I142" i="16"/>
  <c r="I141" i="16"/>
  <c r="I140" i="16"/>
  <c r="I139" i="16"/>
  <c r="I138" i="16"/>
  <c r="I137" i="16"/>
  <c r="I136" i="16"/>
  <c r="I135" i="16"/>
  <c r="I134" i="16"/>
  <c r="I133" i="16"/>
  <c r="I132" i="16"/>
  <c r="I131" i="16"/>
  <c r="I130" i="16"/>
  <c r="I129" i="16"/>
  <c r="I128" i="16"/>
  <c r="I127" i="16"/>
  <c r="I126" i="16"/>
  <c r="I125" i="16"/>
  <c r="I124" i="16"/>
  <c r="I123" i="16"/>
  <c r="I122" i="16"/>
  <c r="I121" i="16"/>
  <c r="I120" i="16"/>
  <c r="I119" i="16"/>
  <c r="I118" i="16"/>
  <c r="I117" i="16"/>
  <c r="I116" i="16"/>
  <c r="I115" i="16"/>
  <c r="I114" i="16"/>
  <c r="I113" i="16"/>
  <c r="I112" i="16"/>
  <c r="I111" i="16"/>
  <c r="I110" i="16"/>
  <c r="I109" i="16"/>
  <c r="I108" i="16"/>
  <c r="I107" i="16"/>
  <c r="I106" i="16"/>
  <c r="I105" i="16"/>
  <c r="I104" i="16"/>
  <c r="I103" i="16"/>
  <c r="I102" i="16"/>
  <c r="I101" i="16"/>
  <c r="I100" i="16"/>
  <c r="I99" i="16"/>
  <c r="I98" i="16"/>
  <c r="I97" i="16"/>
  <c r="I96" i="16"/>
  <c r="I95" i="16"/>
  <c r="I94" i="16"/>
  <c r="I93" i="16"/>
  <c r="I92" i="16"/>
  <c r="I91" i="16"/>
  <c r="I90" i="16"/>
  <c r="I89" i="16"/>
  <c r="I88" i="16"/>
  <c r="I87" i="16"/>
  <c r="I86" i="16"/>
  <c r="I85" i="16"/>
  <c r="I84" i="16"/>
  <c r="I83" i="16"/>
  <c r="I82" i="16"/>
  <c r="I81" i="16"/>
  <c r="I80" i="16"/>
  <c r="I79" i="16"/>
  <c r="I78" i="16"/>
  <c r="I77" i="16"/>
  <c r="I76" i="16"/>
  <c r="I75" i="16"/>
  <c r="I74" i="16"/>
  <c r="I73" i="16"/>
  <c r="I72" i="16"/>
  <c r="I71" i="16"/>
  <c r="I70" i="16"/>
  <c r="I69" i="16"/>
  <c r="I68" i="16"/>
  <c r="I67" i="16"/>
  <c r="I66" i="16"/>
  <c r="I65" i="16"/>
  <c r="I64" i="16"/>
  <c r="I63" i="16"/>
  <c r="I62" i="16"/>
  <c r="I61" i="16"/>
  <c r="I267" i="16"/>
  <c r="I60" i="16"/>
  <c r="K283" i="12"/>
  <c r="I155" i="12"/>
  <c r="H219" i="12"/>
  <c r="J283" i="12"/>
  <c r="I160" i="12"/>
  <c r="H163" i="12"/>
  <c r="H276" i="16" l="1"/>
  <c r="I51" i="16"/>
  <c r="I276" i="16" s="1"/>
  <c r="L276" i="16" s="1"/>
  <c r="L279" i="16" s="1"/>
  <c r="I154" i="12"/>
  <c r="I172" i="12"/>
  <c r="G283" i="12" l="1"/>
  <c r="H253" i="12"/>
  <c r="H261" i="12" l="1"/>
  <c r="I261" i="12" s="1"/>
  <c r="H252" i="12"/>
  <c r="I252" i="12" s="1"/>
  <c r="H244" i="12"/>
  <c r="I244" i="12" s="1"/>
  <c r="I10" i="12"/>
  <c r="I11" i="12"/>
  <c r="I12" i="12"/>
  <c r="I13" i="12"/>
  <c r="I14" i="12"/>
  <c r="I15" i="12"/>
  <c r="I16" i="12"/>
  <c r="I17" i="12"/>
  <c r="I18" i="12"/>
  <c r="I19" i="12"/>
  <c r="I20" i="12"/>
  <c r="I21" i="12"/>
  <c r="I22" i="12"/>
  <c r="I23" i="12"/>
  <c r="I24" i="12"/>
  <c r="I25" i="12"/>
  <c r="I26" i="12"/>
  <c r="I27" i="12"/>
  <c r="I28" i="12"/>
  <c r="I29" i="12"/>
  <c r="I30" i="12"/>
  <c r="I31" i="12"/>
  <c r="I32" i="12"/>
  <c r="I33" i="12"/>
  <c r="I34" i="12"/>
  <c r="I35" i="12"/>
  <c r="I36" i="12"/>
  <c r="I37" i="12"/>
  <c r="I38" i="12"/>
  <c r="I39" i="12"/>
  <c r="I40" i="12"/>
  <c r="I41" i="12"/>
  <c r="I42" i="12"/>
  <c r="I43" i="12"/>
  <c r="I44" i="12"/>
  <c r="I45" i="12"/>
  <c r="I46" i="12"/>
  <c r="I47" i="12"/>
  <c r="I48" i="12"/>
  <c r="I49" i="12"/>
  <c r="I50" i="12"/>
  <c r="I51" i="12"/>
  <c r="I52" i="12"/>
  <c r="I53" i="12"/>
  <c r="I54" i="12"/>
  <c r="I55" i="12"/>
  <c r="I56" i="12"/>
  <c r="I57" i="12"/>
  <c r="I58" i="12"/>
  <c r="I59" i="12"/>
  <c r="I60" i="12"/>
  <c r="I61" i="12"/>
  <c r="I62" i="12"/>
  <c r="I63" i="12"/>
  <c r="I64" i="12"/>
  <c r="I65" i="12"/>
  <c r="I66" i="12"/>
  <c r="I67" i="12"/>
  <c r="I68" i="12"/>
  <c r="I69" i="12"/>
  <c r="I70" i="12"/>
  <c r="I71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133" i="12"/>
  <c r="I134" i="12"/>
  <c r="I135" i="12"/>
  <c r="I136" i="12"/>
  <c r="I137" i="12"/>
  <c r="I138" i="12"/>
  <c r="I139" i="12"/>
  <c r="I140" i="12"/>
  <c r="I141" i="12"/>
  <c r="I142" i="12"/>
  <c r="I143" i="12"/>
  <c r="I144" i="12"/>
  <c r="I145" i="12"/>
  <c r="I146" i="12"/>
  <c r="I147" i="12"/>
  <c r="I148" i="12"/>
  <c r="I149" i="12"/>
  <c r="I150" i="12"/>
  <c r="I151" i="12"/>
  <c r="I152" i="12"/>
  <c r="I153" i="12"/>
  <c r="I162" i="12"/>
  <c r="I165" i="12"/>
  <c r="I167" i="12"/>
  <c r="I169" i="12"/>
  <c r="I171" i="12"/>
  <c r="I176" i="12"/>
  <c r="I180" i="12"/>
  <c r="I182" i="12"/>
  <c r="I183" i="12"/>
  <c r="I185" i="12"/>
  <c r="I194" i="12"/>
  <c r="I195" i="12"/>
  <c r="I196" i="12"/>
  <c r="I197" i="12"/>
  <c r="I198" i="12"/>
  <c r="I199" i="12"/>
  <c r="I209" i="12"/>
  <c r="I214" i="12"/>
  <c r="I216" i="12"/>
  <c r="I219" i="12"/>
  <c r="I220" i="12"/>
  <c r="I222" i="12"/>
  <c r="I228" i="12"/>
  <c r="I230" i="12"/>
  <c r="I231" i="12"/>
  <c r="I232" i="12"/>
  <c r="I233" i="12"/>
  <c r="I235" i="12"/>
  <c r="I243" i="12"/>
  <c r="I245" i="12"/>
  <c r="I246" i="12"/>
  <c r="I247" i="12"/>
  <c r="I248" i="12"/>
  <c r="I249" i="12"/>
  <c r="I250" i="12"/>
  <c r="I251" i="12"/>
  <c r="I253" i="12"/>
  <c r="I254" i="12"/>
  <c r="I255" i="12"/>
  <c r="I256" i="12"/>
  <c r="I257" i="12"/>
  <c r="I258" i="12"/>
  <c r="I259" i="12"/>
  <c r="I260" i="12"/>
  <c r="I262" i="12"/>
  <c r="I263" i="12"/>
  <c r="I264" i="12"/>
  <c r="I265" i="12"/>
  <c r="I266" i="12"/>
  <c r="I267" i="12"/>
  <c r="I268" i="12"/>
  <c r="I269" i="12"/>
  <c r="I270" i="12"/>
  <c r="I271" i="12"/>
  <c r="I272" i="12"/>
  <c r="I273" i="12"/>
  <c r="I274" i="12"/>
  <c r="I275" i="12"/>
  <c r="I276" i="12"/>
  <c r="I277" i="12"/>
  <c r="I278" i="12"/>
  <c r="I279" i="12"/>
  <c r="I281" i="12"/>
  <c r="I282" i="12"/>
  <c r="I9" i="12"/>
  <c r="H237" i="12"/>
  <c r="I237" i="12" s="1"/>
  <c r="H239" i="12"/>
  <c r="I239" i="12" s="1"/>
  <c r="H242" i="12"/>
  <c r="I242" i="12" s="1"/>
  <c r="H238" i="12"/>
  <c r="I238" i="12" s="1"/>
  <c r="H241" i="12"/>
  <c r="I241" i="12" s="1"/>
  <c r="H240" i="12"/>
  <c r="I240" i="12" s="1"/>
  <c r="H236" i="12"/>
  <c r="I236" i="12" s="1"/>
  <c r="H234" i="12"/>
  <c r="I234" i="12" s="1"/>
  <c r="H229" i="12"/>
  <c r="I229" i="12" s="1"/>
  <c r="H223" i="12" l="1"/>
  <c r="I223" i="12" s="1"/>
  <c r="H221" i="12"/>
  <c r="I221" i="12" s="1"/>
  <c r="H224" i="12"/>
  <c r="I224" i="12" s="1"/>
  <c r="H227" i="12"/>
  <c r="I227" i="12" s="1"/>
  <c r="H225" i="12"/>
  <c r="I225" i="12" s="1"/>
  <c r="H226" i="12"/>
  <c r="I226" i="12" s="1"/>
  <c r="H218" i="12" l="1"/>
  <c r="I218" i="12" s="1"/>
  <c r="H215" i="12"/>
  <c r="I215" i="12" s="1"/>
  <c r="H211" i="12"/>
  <c r="I211" i="12" s="1"/>
  <c r="H217" i="12"/>
  <c r="I217" i="12" s="1"/>
  <c r="H213" i="12"/>
  <c r="I213" i="12" s="1"/>
  <c r="H208" i="12"/>
  <c r="I208" i="12" s="1"/>
  <c r="H212" i="12"/>
  <c r="I212" i="12" s="1"/>
  <c r="H210" i="12"/>
  <c r="I210" i="12" s="1"/>
  <c r="H206" i="12" l="1"/>
  <c r="I206" i="12" s="1"/>
  <c r="H203" i="12"/>
  <c r="I203" i="12" s="1"/>
  <c r="H205" i="12"/>
  <c r="I205" i="12" s="1"/>
  <c r="H207" i="12"/>
  <c r="I207" i="12" s="1"/>
  <c r="H201" i="12"/>
  <c r="I201" i="12" s="1"/>
  <c r="H204" i="12"/>
  <c r="I204" i="12" s="1"/>
  <c r="H202" i="12"/>
  <c r="I202" i="12" s="1"/>
  <c r="H200" i="12"/>
  <c r="I200" i="12" s="1"/>
  <c r="H190" i="12" l="1"/>
  <c r="I190" i="12" s="1"/>
  <c r="H188" i="12"/>
  <c r="I188" i="12" s="1"/>
  <c r="H192" i="12"/>
  <c r="I192" i="12" s="1"/>
  <c r="H189" i="12"/>
  <c r="I189" i="12" s="1"/>
  <c r="H191" i="12"/>
  <c r="I191" i="12" s="1"/>
  <c r="H193" i="12"/>
  <c r="I193" i="12" s="1"/>
  <c r="H187" i="12"/>
  <c r="I187" i="12" s="1"/>
  <c r="H181" i="12" l="1"/>
  <c r="I181" i="12" s="1"/>
  <c r="H184" i="12"/>
  <c r="I184" i="12" s="1"/>
  <c r="H186" i="12"/>
  <c r="I186" i="12" s="1"/>
  <c r="H178" i="12" l="1"/>
  <c r="I178" i="12" s="1"/>
  <c r="H174" i="12"/>
  <c r="I174" i="12" s="1"/>
  <c r="H173" i="12"/>
  <c r="I173" i="12" s="1"/>
  <c r="H177" i="12"/>
  <c r="I177" i="12" s="1"/>
  <c r="H179" i="12"/>
  <c r="I179" i="12" s="1"/>
  <c r="H175" i="12"/>
  <c r="I175" i="12" s="1"/>
  <c r="H166" i="12"/>
  <c r="I166" i="12" s="1"/>
  <c r="H170" i="12"/>
  <c r="I170" i="12" s="1"/>
  <c r="H168" i="12"/>
  <c r="I168" i="12" s="1"/>
  <c r="I163" i="12" l="1"/>
  <c r="H161" i="12"/>
  <c r="I161" i="12" s="1"/>
  <c r="H159" i="12"/>
  <c r="I159" i="12" s="1"/>
  <c r="H158" i="12"/>
  <c r="I158" i="12" s="1"/>
  <c r="H156" i="12"/>
  <c r="H157" i="12"/>
  <c r="I157" i="12" s="1"/>
  <c r="H164" i="12"/>
  <c r="I164" i="12" s="1"/>
  <c r="H283" i="12" l="1"/>
  <c r="I156" i="12"/>
  <c r="M264" i="15"/>
  <c r="I260" i="15"/>
  <c r="I259" i="15"/>
  <c r="I258" i="15"/>
  <c r="I257" i="15"/>
  <c r="H257" i="15"/>
  <c r="I256" i="15"/>
  <c r="H255" i="15"/>
  <c r="I255" i="15" s="1"/>
  <c r="I254" i="15"/>
  <c r="I253" i="15"/>
  <c r="I252" i="15"/>
  <c r="I251" i="15"/>
  <c r="H250" i="15"/>
  <c r="I250" i="15" s="1"/>
  <c r="H249" i="15"/>
  <c r="I249" i="15" s="1"/>
  <c r="H248" i="15"/>
  <c r="I248" i="15" s="1"/>
  <c r="H247" i="15"/>
  <c r="I247" i="15" s="1"/>
  <c r="H246" i="15"/>
  <c r="I246" i="15" s="1"/>
  <c r="I245" i="15"/>
  <c r="I244" i="15"/>
  <c r="I243" i="15"/>
  <c r="I242" i="15"/>
  <c r="I241" i="15"/>
  <c r="I240" i="15"/>
  <c r="I239" i="15"/>
  <c r="I238" i="15"/>
  <c r="I236" i="15"/>
  <c r="I235" i="15"/>
  <c r="I234" i="15"/>
  <c r="I233" i="15"/>
  <c r="I232" i="15"/>
  <c r="I231" i="15"/>
  <c r="G231" i="15"/>
  <c r="I230" i="15"/>
  <c r="G230" i="15"/>
  <c r="I229" i="15"/>
  <c r="G229" i="15"/>
  <c r="I228" i="15"/>
  <c r="G228" i="15"/>
  <c r="G261" i="15" s="1"/>
  <c r="I227" i="15"/>
  <c r="I226" i="15"/>
  <c r="I225" i="15"/>
  <c r="I224" i="15"/>
  <c r="I223" i="15"/>
  <c r="I222" i="15"/>
  <c r="I221" i="15"/>
  <c r="I220" i="15"/>
  <c r="I219" i="15"/>
  <c r="I218" i="15"/>
  <c r="I217" i="15"/>
  <c r="H217" i="15"/>
  <c r="I216" i="15"/>
  <c r="H216" i="15"/>
  <c r="I215" i="15"/>
  <c r="H215" i="15"/>
  <c r="I214" i="15"/>
  <c r="I213" i="15"/>
  <c r="I212" i="15"/>
  <c r="I211" i="15"/>
  <c r="I210" i="15"/>
  <c r="I209" i="15"/>
  <c r="I208" i="15"/>
  <c r="I207" i="15"/>
  <c r="I206" i="15"/>
  <c r="I205" i="15"/>
  <c r="I204" i="15"/>
  <c r="I203" i="15"/>
  <c r="I202" i="15"/>
  <c r="I201" i="15"/>
  <c r="I200" i="15"/>
  <c r="H200" i="15"/>
  <c r="I199" i="15"/>
  <c r="H199" i="15"/>
  <c r="I198" i="15"/>
  <c r="H198" i="15"/>
  <c r="I197" i="15"/>
  <c r="H197" i="15"/>
  <c r="I196" i="15"/>
  <c r="H196" i="15"/>
  <c r="I195" i="15"/>
  <c r="H195" i="15"/>
  <c r="I194" i="15"/>
  <c r="I193" i="15"/>
  <c r="I192" i="15"/>
  <c r="I191" i="15"/>
  <c r="I190" i="15"/>
  <c r="I189" i="15"/>
  <c r="I188" i="15"/>
  <c r="I187" i="15"/>
  <c r="I186" i="15"/>
  <c r="H185" i="15"/>
  <c r="I185" i="15" s="1"/>
  <c r="I184" i="15"/>
  <c r="I183" i="15"/>
  <c r="H183" i="15"/>
  <c r="I182" i="15"/>
  <c r="H182" i="15"/>
  <c r="I181" i="15"/>
  <c r="I180" i="15"/>
  <c r="I179" i="15"/>
  <c r="I178" i="15"/>
  <c r="I177" i="15"/>
  <c r="I176" i="15"/>
  <c r="I175" i="15"/>
  <c r="I174" i="15"/>
  <c r="I173" i="15"/>
  <c r="H173" i="15"/>
  <c r="I172" i="15"/>
  <c r="H172" i="15"/>
  <c r="I171" i="15"/>
  <c r="H171" i="15"/>
  <c r="I170" i="15"/>
  <c r="H170" i="15"/>
  <c r="I169" i="15"/>
  <c r="H169" i="15"/>
  <c r="I168" i="15"/>
  <c r="H168" i="15"/>
  <c r="I167" i="15"/>
  <c r="H167" i="15"/>
  <c r="I166" i="15"/>
  <c r="H166" i="15"/>
  <c r="I165" i="15"/>
  <c r="H165" i="15"/>
  <c r="I164" i="15"/>
  <c r="H164" i="15"/>
  <c r="I163" i="15"/>
  <c r="H163" i="15"/>
  <c r="I162" i="15"/>
  <c r="H162" i="15"/>
  <c r="H261" i="15" s="1"/>
  <c r="I161" i="15"/>
  <c r="I160" i="15"/>
  <c r="I159" i="15"/>
  <c r="I158" i="15"/>
  <c r="I157" i="15"/>
  <c r="I156" i="15"/>
  <c r="I155" i="15"/>
  <c r="I154" i="15"/>
  <c r="I261" i="15" s="1"/>
  <c r="I283" i="12" l="1"/>
  <c r="L283" i="12" s="1"/>
  <c r="L285" i="12" s="1"/>
  <c r="D604" i="14"/>
  <c r="C604" i="14"/>
  <c r="E601" i="14"/>
  <c r="E600" i="14"/>
  <c r="E599" i="14"/>
  <c r="E598" i="14"/>
  <c r="E597" i="14"/>
  <c r="E596" i="14"/>
  <c r="E595" i="14"/>
  <c r="E594" i="14"/>
  <c r="E593" i="14"/>
  <c r="E592" i="14"/>
  <c r="E591" i="14"/>
  <c r="E590" i="14"/>
  <c r="E589" i="14"/>
  <c r="E588" i="14"/>
  <c r="E587" i="14"/>
  <c r="E586" i="14"/>
  <c r="E585" i="14"/>
  <c r="E584" i="14"/>
  <c r="E583" i="14"/>
  <c r="E582" i="14"/>
  <c r="E581" i="14"/>
  <c r="E580" i="14"/>
  <c r="E579" i="14"/>
  <c r="E578" i="14"/>
  <c r="E577" i="14"/>
  <c r="E576" i="14"/>
  <c r="E575" i="14"/>
  <c r="E574" i="14"/>
  <c r="E573" i="14"/>
  <c r="E572" i="14"/>
  <c r="E571" i="14"/>
  <c r="E570" i="14"/>
  <c r="E569" i="14"/>
  <c r="E568" i="14"/>
  <c r="E567" i="14"/>
  <c r="E566" i="14"/>
  <c r="E565" i="14"/>
  <c r="E564" i="14"/>
  <c r="E563" i="14"/>
  <c r="E562" i="14"/>
  <c r="E561" i="14"/>
  <c r="E560" i="14"/>
  <c r="E559" i="14"/>
  <c r="E558" i="14"/>
  <c r="E557" i="14"/>
  <c r="E556" i="14"/>
  <c r="E555" i="14"/>
  <c r="E554" i="14"/>
  <c r="E553" i="14"/>
  <c r="E552" i="14"/>
  <c r="E551" i="14"/>
  <c r="E550" i="14"/>
  <c r="E549" i="14"/>
  <c r="E548" i="14"/>
  <c r="E547" i="14"/>
  <c r="E546" i="14"/>
  <c r="E545" i="14"/>
  <c r="E544" i="14"/>
  <c r="E543" i="14"/>
  <c r="E542" i="14"/>
  <c r="E541" i="14"/>
  <c r="E540" i="14"/>
  <c r="E539" i="14"/>
  <c r="E538" i="14"/>
  <c r="E537" i="14"/>
  <c r="E536" i="14"/>
  <c r="E535" i="14"/>
  <c r="E534" i="14"/>
  <c r="E533" i="14"/>
  <c r="E532" i="14"/>
  <c r="E531" i="14"/>
  <c r="E530" i="14"/>
  <c r="E529" i="14"/>
  <c r="E528" i="14"/>
  <c r="E527" i="14"/>
  <c r="E526" i="14"/>
  <c r="E525" i="14"/>
  <c r="E524" i="14"/>
  <c r="E523" i="14"/>
  <c r="E522" i="14"/>
  <c r="E521" i="14"/>
  <c r="E520" i="14"/>
  <c r="E519" i="14"/>
  <c r="E518" i="14"/>
  <c r="E517" i="14"/>
  <c r="E516" i="14"/>
  <c r="E515" i="14"/>
  <c r="E514" i="14"/>
  <c r="E513" i="14"/>
  <c r="E512" i="14"/>
  <c r="E511" i="14"/>
  <c r="E510" i="14"/>
  <c r="E509" i="14"/>
  <c r="E508" i="14"/>
  <c r="E507" i="14"/>
  <c r="E506" i="14"/>
  <c r="E505" i="14"/>
  <c r="E504" i="14"/>
  <c r="E503" i="14"/>
  <c r="E502" i="14"/>
  <c r="E501" i="14"/>
  <c r="E500" i="14"/>
  <c r="E499" i="14"/>
  <c r="E498" i="14"/>
  <c r="E497" i="14"/>
  <c r="E496" i="14"/>
  <c r="E495" i="14"/>
  <c r="E494" i="14"/>
  <c r="E493" i="14"/>
  <c r="E492" i="14"/>
  <c r="E491" i="14"/>
  <c r="E490" i="14"/>
  <c r="E489" i="14"/>
  <c r="E488" i="14"/>
  <c r="E487" i="14"/>
  <c r="E486" i="14"/>
  <c r="E485" i="14"/>
  <c r="E484" i="14"/>
  <c r="E483" i="14"/>
  <c r="E482" i="14"/>
  <c r="E481" i="14"/>
  <c r="E480" i="14"/>
  <c r="E479" i="14"/>
  <c r="E478" i="14"/>
  <c r="E477" i="14"/>
  <c r="E476" i="14"/>
  <c r="E475" i="14"/>
  <c r="E474" i="14"/>
  <c r="E473" i="14"/>
  <c r="E472" i="14"/>
  <c r="E471" i="14"/>
  <c r="E470" i="14"/>
  <c r="E469" i="14"/>
  <c r="E468" i="14"/>
  <c r="E467" i="14"/>
  <c r="E466" i="14"/>
  <c r="E465" i="14"/>
  <c r="E464" i="14"/>
  <c r="E463" i="14"/>
  <c r="E462" i="14"/>
  <c r="E461" i="14"/>
  <c r="E460" i="14"/>
  <c r="E459" i="14"/>
  <c r="E458" i="14"/>
  <c r="E457" i="14"/>
  <c r="E456" i="14"/>
  <c r="E455" i="14"/>
  <c r="E454" i="14"/>
  <c r="E453" i="14"/>
  <c r="E452" i="14"/>
  <c r="E451" i="14"/>
  <c r="E450" i="14"/>
  <c r="E449" i="14"/>
  <c r="E448" i="14"/>
  <c r="E447" i="14"/>
  <c r="E446" i="14"/>
  <c r="E445" i="14"/>
  <c r="E444" i="14"/>
  <c r="E443" i="14"/>
  <c r="E442" i="14"/>
  <c r="E441" i="14"/>
  <c r="E440" i="14"/>
  <c r="E439" i="14"/>
  <c r="E438" i="14"/>
  <c r="E437" i="14"/>
  <c r="E436" i="14"/>
  <c r="E435" i="14"/>
  <c r="E434" i="14"/>
  <c r="E433" i="14"/>
  <c r="E432" i="14"/>
  <c r="E431" i="14"/>
  <c r="E430" i="14"/>
  <c r="E429" i="14"/>
  <c r="E428" i="14"/>
  <c r="E427" i="14"/>
  <c r="E426" i="14"/>
  <c r="E425" i="14"/>
  <c r="E424" i="14"/>
  <c r="E423" i="14"/>
  <c r="E422" i="14"/>
  <c r="E421" i="14"/>
  <c r="E420" i="14"/>
  <c r="E419" i="14"/>
  <c r="E418" i="14"/>
  <c r="E417" i="14"/>
  <c r="E416" i="14"/>
  <c r="E415" i="14"/>
  <c r="E414" i="14"/>
  <c r="E413" i="14"/>
  <c r="E412" i="14"/>
  <c r="E411" i="14"/>
  <c r="E410" i="14"/>
  <c r="E409" i="14"/>
  <c r="E408" i="14"/>
  <c r="E407" i="14"/>
  <c r="E406" i="14"/>
  <c r="E405" i="14"/>
  <c r="E404" i="14"/>
  <c r="E403" i="14"/>
  <c r="E402" i="14"/>
  <c r="E401" i="14"/>
  <c r="E400" i="14"/>
  <c r="E399" i="14"/>
  <c r="E398" i="14"/>
  <c r="E397" i="14"/>
  <c r="E396" i="14"/>
  <c r="E395" i="14"/>
  <c r="E394" i="14"/>
  <c r="E393" i="14"/>
  <c r="E392" i="14"/>
  <c r="E391" i="14"/>
  <c r="E390" i="14"/>
  <c r="E389" i="14"/>
  <c r="E388" i="14"/>
  <c r="E387" i="14"/>
  <c r="E386" i="14"/>
  <c r="E385" i="14"/>
  <c r="E384" i="14"/>
  <c r="E383" i="14"/>
  <c r="E382" i="14"/>
  <c r="E381" i="14"/>
  <c r="E380" i="14"/>
  <c r="E379" i="14"/>
  <c r="E378" i="14"/>
  <c r="E377" i="14"/>
  <c r="E376" i="14"/>
  <c r="E375" i="14"/>
  <c r="E374" i="14"/>
  <c r="E373" i="14"/>
  <c r="E372" i="14"/>
  <c r="E371" i="14"/>
  <c r="E370" i="14"/>
  <c r="E369" i="14"/>
  <c r="E368" i="14"/>
  <c r="E367" i="14"/>
  <c r="E366" i="14"/>
  <c r="E365" i="14"/>
  <c r="E364" i="14"/>
  <c r="E363" i="14"/>
  <c r="E362" i="14"/>
  <c r="E361" i="14"/>
  <c r="E360" i="14"/>
  <c r="E359" i="14"/>
  <c r="E358" i="14"/>
  <c r="E357" i="14"/>
  <c r="E356" i="14"/>
  <c r="E355" i="14"/>
  <c r="E354" i="14"/>
  <c r="E353" i="14"/>
  <c r="E352" i="14"/>
  <c r="E351" i="14"/>
  <c r="E350" i="14"/>
  <c r="E349" i="14"/>
  <c r="E348" i="14"/>
  <c r="E347" i="14"/>
  <c r="E346" i="14"/>
  <c r="E345" i="14"/>
  <c r="E344" i="14"/>
  <c r="E343" i="14"/>
  <c r="E342" i="14"/>
  <c r="E341" i="14"/>
  <c r="E340" i="14"/>
  <c r="E339" i="14"/>
  <c r="E338" i="14"/>
  <c r="E337" i="14"/>
  <c r="E336" i="14"/>
  <c r="E335" i="14"/>
  <c r="E334" i="14"/>
  <c r="E333" i="14"/>
  <c r="E332" i="14"/>
  <c r="E331" i="14"/>
  <c r="E330" i="14"/>
  <c r="E329" i="14"/>
  <c r="E328" i="14"/>
  <c r="E327" i="14"/>
  <c r="E326" i="14"/>
  <c r="E325" i="14"/>
  <c r="E324" i="14"/>
  <c r="E323" i="14"/>
  <c r="E322" i="14"/>
  <c r="E321" i="14"/>
  <c r="E320" i="14"/>
  <c r="E319" i="14"/>
  <c r="E318" i="14"/>
  <c r="E317" i="14"/>
  <c r="E316" i="14"/>
  <c r="E315" i="14"/>
  <c r="E314" i="14"/>
  <c r="E313" i="14"/>
  <c r="E312" i="14"/>
  <c r="E311" i="14"/>
  <c r="E310" i="14"/>
  <c r="E309" i="14"/>
  <c r="E308" i="14"/>
  <c r="E307" i="14"/>
  <c r="E306" i="14"/>
  <c r="E305" i="14"/>
  <c r="E304" i="14"/>
  <c r="E303" i="14"/>
  <c r="E302" i="14"/>
  <c r="E301" i="14"/>
  <c r="E300" i="14"/>
  <c r="E299" i="14"/>
  <c r="E298" i="14"/>
  <c r="E297" i="14"/>
  <c r="E296" i="14"/>
  <c r="E295" i="14"/>
  <c r="E294" i="14"/>
  <c r="E293" i="14"/>
  <c r="E292" i="14"/>
  <c r="E291" i="14"/>
  <c r="E290" i="14"/>
  <c r="E289" i="14"/>
  <c r="E288" i="14"/>
  <c r="E287" i="14"/>
  <c r="E286" i="14"/>
  <c r="E285" i="14"/>
  <c r="E284" i="14"/>
  <c r="E283" i="14"/>
  <c r="E282" i="14"/>
  <c r="E281" i="14"/>
  <c r="E280" i="14"/>
  <c r="E279" i="14"/>
  <c r="E278" i="14"/>
  <c r="E277" i="14"/>
  <c r="E276" i="14"/>
  <c r="E275" i="14"/>
  <c r="E274" i="14"/>
  <c r="E273" i="14"/>
  <c r="E272" i="14"/>
  <c r="E271" i="14"/>
  <c r="E270" i="14"/>
  <c r="E269" i="14"/>
  <c r="E268" i="14"/>
  <c r="E267" i="14"/>
  <c r="E266" i="14"/>
  <c r="E265" i="14"/>
  <c r="E264" i="14"/>
  <c r="E263" i="14"/>
  <c r="E262" i="14"/>
  <c r="E261" i="14"/>
  <c r="E260" i="14"/>
  <c r="E259" i="14"/>
  <c r="E258" i="14"/>
  <c r="E257" i="14"/>
  <c r="E256" i="14"/>
  <c r="E255" i="14"/>
  <c r="E254" i="14"/>
  <c r="E253" i="14"/>
  <c r="E252" i="14"/>
  <c r="E251" i="14"/>
  <c r="E250" i="14"/>
  <c r="E249" i="14"/>
  <c r="E248" i="14"/>
  <c r="E247" i="14"/>
  <c r="E246" i="14"/>
  <c r="E245" i="14"/>
  <c r="E244" i="14"/>
  <c r="E243" i="14"/>
  <c r="E242" i="14"/>
  <c r="E241" i="14"/>
  <c r="E240" i="14"/>
  <c r="E239" i="14"/>
  <c r="E238" i="14"/>
  <c r="E237" i="14"/>
  <c r="E236" i="14"/>
  <c r="E235" i="14"/>
  <c r="E234" i="14"/>
  <c r="E233" i="14"/>
  <c r="E232" i="14"/>
  <c r="E231" i="14"/>
  <c r="E230" i="14"/>
  <c r="E229" i="14"/>
  <c r="E228" i="14"/>
  <c r="E227" i="14"/>
  <c r="E226" i="14"/>
  <c r="E225" i="14"/>
  <c r="E224" i="14"/>
  <c r="E223" i="14"/>
  <c r="E222" i="14"/>
  <c r="E221" i="14"/>
  <c r="E220" i="14"/>
  <c r="E219" i="14"/>
  <c r="E218" i="14"/>
  <c r="E217" i="14"/>
  <c r="E216" i="14"/>
  <c r="E215" i="14"/>
  <c r="E214" i="14"/>
  <c r="E213" i="14"/>
  <c r="E212" i="14"/>
  <c r="E211" i="14"/>
  <c r="E210" i="14"/>
  <c r="E209" i="14"/>
  <c r="E208" i="14"/>
  <c r="E207" i="14"/>
  <c r="E206" i="14"/>
  <c r="E205" i="14"/>
  <c r="E204" i="14"/>
  <c r="E203" i="14"/>
  <c r="E202" i="14"/>
  <c r="E201" i="14"/>
  <c r="E200" i="14"/>
  <c r="E199" i="14"/>
  <c r="E198" i="14"/>
  <c r="E197" i="14"/>
  <c r="E196" i="14"/>
  <c r="E195" i="14"/>
  <c r="E194" i="14"/>
  <c r="E193" i="14"/>
  <c r="E192" i="14"/>
  <c r="E191" i="14"/>
  <c r="E190" i="14"/>
  <c r="E189" i="14"/>
  <c r="E188" i="14"/>
  <c r="E187" i="14"/>
  <c r="E186" i="14"/>
  <c r="E185" i="14"/>
  <c r="E184" i="14"/>
  <c r="E183" i="14"/>
  <c r="E182" i="14"/>
  <c r="E181" i="14"/>
  <c r="E180" i="14"/>
  <c r="E179" i="14"/>
  <c r="E178" i="14"/>
  <c r="E177" i="14"/>
  <c r="E176" i="14"/>
  <c r="E175" i="14"/>
  <c r="E174" i="14"/>
  <c r="E173" i="14"/>
  <c r="E172" i="14"/>
  <c r="E171" i="14"/>
  <c r="E170" i="14"/>
  <c r="E169" i="14"/>
  <c r="E168" i="14"/>
  <c r="E167" i="14"/>
  <c r="E166" i="14"/>
  <c r="E165" i="14"/>
  <c r="E164" i="14"/>
  <c r="E163" i="14"/>
  <c r="E162" i="14"/>
  <c r="E161" i="14"/>
  <c r="E160" i="14"/>
  <c r="E159" i="14"/>
  <c r="E158" i="14"/>
  <c r="E157" i="14"/>
  <c r="E156" i="14"/>
  <c r="E155" i="14"/>
  <c r="E154" i="14"/>
  <c r="E153" i="14"/>
  <c r="E152" i="14"/>
  <c r="E151" i="14"/>
  <c r="E150" i="14"/>
  <c r="E149" i="14"/>
  <c r="E148" i="14"/>
  <c r="E147" i="14"/>
  <c r="E146" i="14"/>
  <c r="E145" i="14"/>
  <c r="E144" i="14"/>
  <c r="E143" i="14"/>
  <c r="E142" i="14"/>
  <c r="E141" i="14"/>
  <c r="E140" i="14"/>
  <c r="E139" i="14"/>
  <c r="E138" i="14"/>
  <c r="E137" i="14"/>
  <c r="E136" i="14"/>
  <c r="E135" i="14"/>
  <c r="E134" i="14"/>
  <c r="E133" i="14"/>
  <c r="E132" i="14"/>
  <c r="E131" i="14"/>
  <c r="E130" i="14"/>
  <c r="E129" i="14"/>
  <c r="E128" i="14"/>
  <c r="E127" i="14"/>
  <c r="E126" i="14"/>
  <c r="E125" i="14"/>
  <c r="E124" i="14"/>
  <c r="E123" i="14"/>
  <c r="E122" i="14"/>
  <c r="E121" i="14"/>
  <c r="E120" i="14"/>
  <c r="E119" i="14"/>
  <c r="E118" i="14"/>
  <c r="E117" i="14"/>
  <c r="E116" i="14"/>
  <c r="E115" i="14"/>
  <c r="E114" i="14"/>
  <c r="E113" i="14"/>
  <c r="E112" i="14"/>
  <c r="E111" i="14"/>
  <c r="E110" i="14"/>
  <c r="E109" i="14"/>
  <c r="E108" i="14"/>
  <c r="E107" i="14"/>
  <c r="E106" i="14"/>
  <c r="E105" i="14"/>
  <c r="E104" i="14"/>
  <c r="E103" i="14"/>
  <c r="E102" i="14"/>
  <c r="E101" i="14"/>
  <c r="E100" i="14"/>
  <c r="E99" i="14"/>
  <c r="E98" i="14"/>
  <c r="E97" i="14"/>
  <c r="E96" i="14"/>
  <c r="E95" i="14"/>
  <c r="E94" i="14"/>
  <c r="E93" i="14"/>
  <c r="E92" i="14"/>
  <c r="E91" i="14"/>
  <c r="E90" i="14"/>
  <c r="E89" i="14"/>
  <c r="E88" i="14"/>
  <c r="E87" i="14"/>
  <c r="E86" i="14"/>
  <c r="E85" i="14"/>
  <c r="E84" i="14"/>
  <c r="E83" i="14"/>
  <c r="E82" i="14"/>
  <c r="E81" i="14"/>
  <c r="E80" i="14"/>
  <c r="E79" i="14"/>
  <c r="E78" i="14"/>
  <c r="E77" i="14"/>
  <c r="E76" i="14"/>
  <c r="E75" i="14"/>
  <c r="E74" i="14"/>
  <c r="E73" i="14"/>
  <c r="E72" i="14"/>
  <c r="E71" i="14"/>
  <c r="E70" i="14"/>
  <c r="E69" i="14"/>
  <c r="E68" i="14"/>
  <c r="E67" i="14"/>
  <c r="E66" i="14"/>
  <c r="E65" i="14"/>
  <c r="E64" i="14"/>
  <c r="E63" i="14"/>
  <c r="E62" i="14"/>
  <c r="E61" i="14"/>
  <c r="E60" i="14"/>
  <c r="E59" i="14"/>
  <c r="E58" i="14"/>
  <c r="E57" i="14"/>
  <c r="E56" i="14"/>
  <c r="E55" i="14"/>
  <c r="E54" i="14"/>
  <c r="E53" i="14"/>
  <c r="E52" i="14"/>
  <c r="E51" i="14"/>
  <c r="E50" i="14"/>
  <c r="E49" i="14"/>
  <c r="E48" i="14"/>
  <c r="E47" i="14"/>
  <c r="E46" i="14"/>
  <c r="E45" i="14"/>
  <c r="E44" i="14"/>
  <c r="E43" i="14"/>
  <c r="E42" i="14"/>
  <c r="E41" i="14"/>
  <c r="E40" i="14"/>
  <c r="E39" i="14"/>
  <c r="E38" i="14"/>
  <c r="E37" i="14"/>
  <c r="E36" i="14"/>
  <c r="E35" i="14"/>
  <c r="E34" i="14"/>
  <c r="E33" i="14"/>
  <c r="E32" i="14"/>
  <c r="E31" i="14"/>
  <c r="E30" i="14"/>
  <c r="E29" i="14"/>
  <c r="E28" i="14"/>
  <c r="E27" i="14"/>
  <c r="E26" i="14"/>
  <c r="E25" i="14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04" i="14" l="1"/>
  <c r="J62" i="11"/>
  <c r="I62" i="11"/>
  <c r="H62" i="11"/>
  <c r="D22" i="9" l="1"/>
  <c r="C22" i="9"/>
  <c r="E21" i="9"/>
  <c r="E20" i="9"/>
  <c r="E19" i="9"/>
  <c r="E18" i="9"/>
  <c r="E17" i="9"/>
  <c r="E16" i="9"/>
  <c r="E15" i="9"/>
  <c r="E14" i="9"/>
  <c r="E13" i="9"/>
  <c r="E12" i="9"/>
  <c r="E11" i="9"/>
  <c r="E10" i="9"/>
  <c r="E9" i="9"/>
  <c r="E8" i="9"/>
  <c r="E7" i="9"/>
  <c r="E6" i="9"/>
  <c r="E22" i="9" s="1"/>
  <c r="E5" i="9"/>
  <c r="D38" i="8" l="1"/>
  <c r="C38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E14" i="8"/>
  <c r="E13" i="8"/>
  <c r="E12" i="8"/>
  <c r="E11" i="8"/>
  <c r="E10" i="8"/>
  <c r="E9" i="8"/>
  <c r="E8" i="8"/>
  <c r="E7" i="8"/>
  <c r="E6" i="8"/>
  <c r="E5" i="8"/>
  <c r="E38" i="8" s="1"/>
  <c r="B36" i="7" l="1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36" i="7" s="1"/>
  <c r="C36" i="6" l="1"/>
  <c r="D28" i="5" l="1"/>
  <c r="C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28" i="5" s="1"/>
  <c r="C71" i="1" l="1"/>
  <c r="D71" i="1"/>
  <c r="E71" i="1"/>
  <c r="E6" i="1"/>
  <c r="E7" i="1"/>
  <c r="E8" i="1" l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</calcChain>
</file>

<file path=xl/sharedStrings.xml><?xml version="1.0" encoding="utf-8"?>
<sst xmlns="http://schemas.openxmlformats.org/spreadsheetml/2006/main" count="12960" uniqueCount="3708">
  <si>
    <t>Cao Thanh Tâm</t>
  </si>
  <si>
    <t>351479063</t>
  </si>
  <si>
    <t>17/03/2016</t>
  </si>
  <si>
    <t>ấp An Thị , xã An Thạnh Trung  ,Huyện Chợ Mới  , An Giang</t>
  </si>
  <si>
    <t>0898852889</t>
  </si>
  <si>
    <t>DNA017</t>
  </si>
  <si>
    <t>CM</t>
  </si>
  <si>
    <t>Châu Thanh Tùng</t>
  </si>
  <si>
    <t>350871467</t>
  </si>
  <si>
    <t>08/12/2004</t>
  </si>
  <si>
    <t>ấp Phú Hạ 1, xã Kiến Thành, H Chợ Mới, T An Giang</t>
  </si>
  <si>
    <t>0918899434</t>
  </si>
  <si>
    <t>DNA027</t>
  </si>
  <si>
    <t>Dương Bích Ngọc</t>
  </si>
  <si>
    <t>350965776</t>
  </si>
  <si>
    <t>17/02/2004</t>
  </si>
  <si>
    <t>ấp Mỹ Trung  , xã Mỹ An ,Huyện Chợ Mới  , An Giang</t>
  </si>
  <si>
    <t>0913032901</t>
  </si>
  <si>
    <t>DNA037</t>
  </si>
  <si>
    <t>Dương Văn No</t>
  </si>
  <si>
    <t>351388615</t>
  </si>
  <si>
    <t>25/04/2013</t>
  </si>
  <si>
    <t>Ấp đông, xã Mỹ Hiệp, H Chợ Mới, AG</t>
  </si>
  <si>
    <t>0909998524</t>
  </si>
  <si>
    <t>DNA044</t>
  </si>
  <si>
    <t>Huỳnh Lê Thảo Nguyên</t>
  </si>
  <si>
    <t>351457856</t>
  </si>
  <si>
    <t>03/10/2014</t>
  </si>
  <si>
    <t>ấp Phú Thượng 2  , xãKiến An  ,Huyện Chợ Mới  , An Giang</t>
  </si>
  <si>
    <t>01277700757</t>
  </si>
  <si>
    <t>DNA059</t>
  </si>
  <si>
    <t>Huỳnh Phú</t>
  </si>
  <si>
    <t>351472289</t>
  </si>
  <si>
    <t>25/10/2013</t>
  </si>
  <si>
    <t>167 Nguyễn Huệ, TT Chợ Mới, T An Giang</t>
  </si>
  <si>
    <t>0919140880</t>
  </si>
  <si>
    <t>DNA062</t>
  </si>
  <si>
    <t>Huỳnh Trung Thành</t>
  </si>
  <si>
    <t>351478579</t>
  </si>
  <si>
    <t>23/10/2014</t>
  </si>
  <si>
    <t>ấp Hòa Long 1  , xã Long Điền A ,Huyện Chợ Mới  , An Giang</t>
  </si>
  <si>
    <t>0939198206</t>
  </si>
  <si>
    <t>DNA075</t>
  </si>
  <si>
    <t>Huỳnh Văn Bùi</t>
  </si>
  <si>
    <t>350135314</t>
  </si>
  <si>
    <t>09/06/2015</t>
  </si>
  <si>
    <t>ấp Phú Thượng 2  , xã Kiến An  ,Huyện Chợ Mới  , An Giang</t>
  </si>
  <si>
    <t>0986202512</t>
  </si>
  <si>
    <t>DNA078</t>
  </si>
  <si>
    <t>Huỳnh Văn Trọng</t>
  </si>
  <si>
    <t>351017092</t>
  </si>
  <si>
    <t>07/03/2016</t>
  </si>
  <si>
    <t>Ấp Long Hoa 1 ,Long Điền A , H Chợ Mới,AG</t>
  </si>
  <si>
    <t>0987006244</t>
  </si>
  <si>
    <t>DNA085</t>
  </si>
  <si>
    <t>Hà Phong Vũ</t>
  </si>
  <si>
    <t>350873391</t>
  </si>
  <si>
    <t>10/02/2017</t>
  </si>
  <si>
    <t>ấp Tấn Bình  , xã Tấn Mỹ  ,Huyện Chợ Mới  , An Giang</t>
  </si>
  <si>
    <t>0917223797</t>
  </si>
  <si>
    <t>DNA089</t>
  </si>
  <si>
    <t>La Kim Yến</t>
  </si>
  <si>
    <t>351204115</t>
  </si>
  <si>
    <t>25/01/2013</t>
  </si>
  <si>
    <t>ấp Thị   , TT Chợ Mới  ,Huyện Chợ Mới  , An Giang</t>
  </si>
  <si>
    <t>0908022505</t>
  </si>
  <si>
    <t>DNA105</t>
  </si>
  <si>
    <t>Lâm Thúy Vân</t>
  </si>
  <si>
    <t>351531265</t>
  </si>
  <si>
    <t>10/04/2014</t>
  </si>
  <si>
    <t>Ấp Thị 2 , TT Mỹ Luông  , Huyện  Chợ Mới,AG</t>
  </si>
  <si>
    <t>0943995220</t>
  </si>
  <si>
    <t>DNA110</t>
  </si>
  <si>
    <t>Lâm Trung Hậu</t>
  </si>
  <si>
    <t>350842625</t>
  </si>
  <si>
    <t>23/12/2004</t>
  </si>
  <si>
    <t>314 tổ 13 Ấp Long Qưới 1, Xã Long điền B, H Chợ Mới,AG</t>
  </si>
  <si>
    <t>0913641466</t>
  </si>
  <si>
    <t>DNA112</t>
  </si>
  <si>
    <t>Lê Hồng Đông</t>
  </si>
  <si>
    <t>351374530</t>
  </si>
  <si>
    <t>10/07/2008</t>
  </si>
  <si>
    <t>ấp An Ninh  , xã Hội An ,Huyện Chợ Mới  , An Giang</t>
  </si>
  <si>
    <t>01695519939</t>
  </si>
  <si>
    <t>DNA121</t>
  </si>
  <si>
    <t>Lê Phong Dinh</t>
  </si>
  <si>
    <t>351063516</t>
  </si>
  <si>
    <t>04/09/2006</t>
  </si>
  <si>
    <t>ấp Phú Thượng 1  , xãKiến An  ,Huyện Chợ Mới  , An Giang</t>
  </si>
  <si>
    <t>01227612136</t>
  </si>
  <si>
    <t>DNA128</t>
  </si>
  <si>
    <t>Lê Phước Nhịn</t>
  </si>
  <si>
    <t>351452922</t>
  </si>
  <si>
    <t>17/10/2005</t>
  </si>
  <si>
    <t>ấp Mỹ Thành, xã Mỹ Hội Đông, Chợ Mới , An Giang</t>
  </si>
  <si>
    <t>0907599760</t>
  </si>
  <si>
    <t>DNA131</t>
  </si>
  <si>
    <t>Lê Thanh Tâm</t>
  </si>
  <si>
    <t>351478854</t>
  </si>
  <si>
    <t>04/11/2014</t>
  </si>
  <si>
    <t>Ấp Long Thuận, xã Long Điền A, Huyện Chợ Mới, An Giang</t>
  </si>
  <si>
    <t>01694130334</t>
  </si>
  <si>
    <t>DNA137</t>
  </si>
  <si>
    <t>Lê Thị Cẩm Tú</t>
  </si>
  <si>
    <t>351348183</t>
  </si>
  <si>
    <t>28/09/2012</t>
  </si>
  <si>
    <t>Ấp Thị 2, Mỹ Luông, Chợ Mới, An Giang</t>
  </si>
  <si>
    <t>0972333445</t>
  </si>
  <si>
    <t>DNA142</t>
  </si>
  <si>
    <t>Lê Thị Hà Thuỷ</t>
  </si>
  <si>
    <t>350922515</t>
  </si>
  <si>
    <t>08/07/2015</t>
  </si>
  <si>
    <t>Ấp Long Định, Xã Long Điền A, Chợ Mới, An Giang</t>
  </si>
  <si>
    <t>01685946330</t>
  </si>
  <si>
    <t>DNA144</t>
  </si>
  <si>
    <t>Lê Thị Tiền</t>
  </si>
  <si>
    <t>350872049</t>
  </si>
  <si>
    <t>05/09/2012</t>
  </si>
  <si>
    <t>Ấp Long Hòa 1, xã Long Điền A ,Huyện Chợ Mới, An Giang</t>
  </si>
  <si>
    <t>0982650096</t>
  </si>
  <si>
    <t>DNA156</t>
  </si>
  <si>
    <t>Lê Văn Thanh</t>
  </si>
  <si>
    <t>340645280</t>
  </si>
  <si>
    <t>26/09/2013</t>
  </si>
  <si>
    <t>156 ấp Long Hoà TT Chợ Mới, H Chợ Mới, Tỉnh An Giang</t>
  </si>
  <si>
    <t>0913970896</t>
  </si>
  <si>
    <t>DNA170</t>
  </si>
  <si>
    <t>Lê Văn Được</t>
  </si>
  <si>
    <t>351787526</t>
  </si>
  <si>
    <t>10/09/2003</t>
  </si>
  <si>
    <t>Số 234, ấp Bình Thành, xã Bình Mỹ, H Châu Phú, AG</t>
  </si>
  <si>
    <t>0974200336</t>
  </si>
  <si>
    <t>DNA175</t>
  </si>
  <si>
    <t>Lê Điền Nguyên</t>
  </si>
  <si>
    <t>351741127</t>
  </si>
  <si>
    <t>17/08/2017</t>
  </si>
  <si>
    <t>ấp Long Thành, xã Long diền B, H Chợ Mới, AG</t>
  </si>
  <si>
    <t>DNA177</t>
  </si>
  <si>
    <t>Mai Thanh Dũ</t>
  </si>
  <si>
    <t>351606261</t>
  </si>
  <si>
    <t>17/04/2017</t>
  </si>
  <si>
    <t>Ấp Long Thạnh 2, xã long giang, h Chợ Mới, AG</t>
  </si>
  <si>
    <t>0918391997</t>
  </si>
  <si>
    <t>DNA208</t>
  </si>
  <si>
    <t>Nguyễn Bá Phong</t>
  </si>
  <si>
    <t>350786177</t>
  </si>
  <si>
    <t>26/03/2015</t>
  </si>
  <si>
    <t>Khu Tập thể UBND Huyện Chợ Mới , An Giang</t>
  </si>
  <si>
    <t>0918544519</t>
  </si>
  <si>
    <t>DNA217</t>
  </si>
  <si>
    <t>Nguyễn Hoàng Hạnh</t>
  </si>
  <si>
    <t>351742595</t>
  </si>
  <si>
    <t>09/01/2010</t>
  </si>
  <si>
    <t>Ấp Thị   , TT Chợ Mới  ,Huyện Chợ Mới  , An Giang</t>
  </si>
  <si>
    <t>01669050319</t>
  </si>
  <si>
    <t>DNA226</t>
  </si>
  <si>
    <t>Nguyễn Minh Nhựt</t>
  </si>
  <si>
    <t>350680536</t>
  </si>
  <si>
    <t>18/02/2004</t>
  </si>
  <si>
    <t>Ấp Mỹ Trung  , xã Mỹ An ,Huyện Chợ Mới  , An Giang</t>
  </si>
  <si>
    <t>0919848544</t>
  </si>
  <si>
    <t>DNA247</t>
  </si>
  <si>
    <t>Nguyễn Thanh Tâm</t>
  </si>
  <si>
    <t>350786315</t>
  </si>
  <si>
    <t>23/02/2009</t>
  </si>
  <si>
    <t>108 Trần Hưng Đạo, TT Chợ Mới, H Chợ Mới , An Giang</t>
  </si>
  <si>
    <t>0918421843</t>
  </si>
  <si>
    <t>DNA283</t>
  </si>
  <si>
    <t>351452845</t>
  </si>
  <si>
    <t>19/12/2014</t>
  </si>
  <si>
    <t>Mỹ Hòa A, Mỹ Hội Đông, Chợ Mới, An Giang</t>
  </si>
  <si>
    <t>0979305856</t>
  </si>
  <si>
    <t>DNA284</t>
  </si>
  <si>
    <t>Nguyễn Thanh Tùng</t>
  </si>
  <si>
    <t>351255564</t>
  </si>
  <si>
    <t>31/10/2012</t>
  </si>
  <si>
    <t>Ấp An khương, xã An Thạnh Trung, H Chợ Mơi,An Giang</t>
  </si>
  <si>
    <t>0986116963</t>
  </si>
  <si>
    <t>DNA287</t>
  </si>
  <si>
    <t>Nguyễn Thị Lệ Hằng</t>
  </si>
  <si>
    <t>351063568</t>
  </si>
  <si>
    <t>06/09/2012</t>
  </si>
  <si>
    <t>Ấp Long Bình, xã Kiến An, Huyện Chợ Mới , An Giang</t>
  </si>
  <si>
    <t>0939099987</t>
  </si>
  <si>
    <t>DNA306</t>
  </si>
  <si>
    <t>Nguyễn Thị Thanh Đạm</t>
  </si>
  <si>
    <t>351237609</t>
  </si>
  <si>
    <t>08/01/2016</t>
  </si>
  <si>
    <t>Số 67, Ấp Long Định, xã Long Điền A, H.Chợ Mới, An Giang</t>
  </si>
  <si>
    <t>01222113108</t>
  </si>
  <si>
    <t>DNA313</t>
  </si>
  <si>
    <t>Nguyễn Thị Thuỳ Dương</t>
  </si>
  <si>
    <t>351710964</t>
  </si>
  <si>
    <t>18/08/2017</t>
  </si>
  <si>
    <t>Ấp Long Tân, Xã Long Điền B, H Chợ Mới, An Giang</t>
  </si>
  <si>
    <t>01696045662</t>
  </si>
  <si>
    <t>DNA317</t>
  </si>
  <si>
    <t>Nguyễn Văn Lực</t>
  </si>
  <si>
    <t>350883934</t>
  </si>
  <si>
    <t>27/06/2016</t>
  </si>
  <si>
    <t>Ấp Bình Hưng 2 , Xã Bình Mỹ , Huyện Châu Phú , Tỉnh An Giang</t>
  </si>
  <si>
    <t>0916194968</t>
  </si>
  <si>
    <t>DNA333</t>
  </si>
  <si>
    <t>351475407</t>
  </si>
  <si>
    <t>09/03/2017</t>
  </si>
  <si>
    <t>Ấp Tấn Long , xã Tấn Mỹ  ,Huyện Chợ Mới  , An Giang</t>
  </si>
  <si>
    <t>0979671478</t>
  </si>
  <si>
    <t>DNA334</t>
  </si>
  <si>
    <t>Nguyễn Văn Mẫm</t>
  </si>
  <si>
    <t>350190573</t>
  </si>
  <si>
    <t>29/05/2003</t>
  </si>
  <si>
    <t>Ấp thị I,  xã Hội An,  H Chợ Mới, An Giang</t>
  </si>
  <si>
    <t>01687222299</t>
  </si>
  <si>
    <t>DNA336</t>
  </si>
  <si>
    <t>Ngô Công Danh</t>
  </si>
  <si>
    <t>351610108</t>
  </si>
  <si>
    <t>16/07/2013</t>
  </si>
  <si>
    <t>ấp Kiến Qưới 2 xã Kiến Thành, H Chợ mới, AG</t>
  </si>
  <si>
    <t>0919815567</t>
  </si>
  <si>
    <t>DNA362</t>
  </si>
  <si>
    <t>Ngô Quốc Đạt</t>
  </si>
  <si>
    <t>351428242</t>
  </si>
  <si>
    <t>15/12/2011</t>
  </si>
  <si>
    <t>ấp Long Bình  , xã Long Kiến  ,Huyện Chợ Mới  , An Giang</t>
  </si>
  <si>
    <t>0988421460</t>
  </si>
  <si>
    <t>DNA366</t>
  </si>
  <si>
    <t>Phan Hoàng Vinh</t>
  </si>
  <si>
    <t>352222100</t>
  </si>
  <si>
    <t>19/09/2009</t>
  </si>
  <si>
    <t>Ấp Mỹ Tân, xã Mỹ Hội Đông, Huyện Chợ Mới, Tỉnh An Giang</t>
  </si>
  <si>
    <t>0914774101</t>
  </si>
  <si>
    <t>DNA371</t>
  </si>
  <si>
    <t>Phan Hồng Ửng</t>
  </si>
  <si>
    <t>351457499</t>
  </si>
  <si>
    <t>15/03/2014</t>
  </si>
  <si>
    <t>Ấp Long Bình , xã Kiến An, H.Chợ Mới, An Giang</t>
  </si>
  <si>
    <t>0918899881</t>
  </si>
  <si>
    <t>DNA373</t>
  </si>
  <si>
    <t>Phan Thanh Hải</t>
  </si>
  <si>
    <t>350914070</t>
  </si>
  <si>
    <t>04/03/2017</t>
  </si>
  <si>
    <t>Ấp Long định xã Long điền A, H Chợ Mới, An Giang</t>
  </si>
  <si>
    <t>01672229333</t>
  </si>
  <si>
    <t>DNA383</t>
  </si>
  <si>
    <t>Phan Thanh Sang</t>
  </si>
  <si>
    <t>351428215</t>
  </si>
  <si>
    <t>Ấp Long Bình  , xã Long Kiến  ,Huyện Chợ Mới  , An Giang</t>
  </si>
  <si>
    <t>0918941141</t>
  </si>
  <si>
    <t>DNA386</t>
  </si>
  <si>
    <t>Phan Văn Thọ</t>
  </si>
  <si>
    <t>350135931</t>
  </si>
  <si>
    <t>24/03/2013</t>
  </si>
  <si>
    <t>55 Ấp Thị 2  , TT Chợ Mới  ,Huyện Chợ Mới  , An Giang</t>
  </si>
  <si>
    <t>0985753436</t>
  </si>
  <si>
    <t>DNA397</t>
  </si>
  <si>
    <t>Phạm Kim Liễu</t>
  </si>
  <si>
    <t>351341157</t>
  </si>
  <si>
    <t>26/08/2005</t>
  </si>
  <si>
    <t>Ấp Hoà Thượng, Xã Kiến An, H Chợ Mới, An Giang</t>
  </si>
  <si>
    <t>0987005289</t>
  </si>
  <si>
    <t>DNA409</t>
  </si>
  <si>
    <t>Phạm Quốc Hưng</t>
  </si>
  <si>
    <t>351404094</t>
  </si>
  <si>
    <t>28/10/2013</t>
  </si>
  <si>
    <t>Ấp An Qưới, xã An Thạnh Trung, H.Chợ Mới, An Giang</t>
  </si>
  <si>
    <t>0939295957</t>
  </si>
  <si>
    <t>DNA413</t>
  </si>
  <si>
    <t>Phạm Thanh Phương</t>
  </si>
  <si>
    <t>351532856</t>
  </si>
  <si>
    <t>15/09/2016</t>
  </si>
  <si>
    <t>Ấp An Ninh, xã Hội An, Huyện Chợ Mới, An Giang</t>
  </si>
  <si>
    <t>0946168678</t>
  </si>
  <si>
    <t>DNA416</t>
  </si>
  <si>
    <t>Phạm Thế Cường</t>
  </si>
  <si>
    <t>351115883</t>
  </si>
  <si>
    <t>21/11/2013</t>
  </si>
  <si>
    <t>0907944918</t>
  </si>
  <si>
    <t>DNA419</t>
  </si>
  <si>
    <t>Phạm Văn Chánh</t>
  </si>
  <si>
    <t>351392317</t>
  </si>
  <si>
    <t>23/09/2014</t>
  </si>
  <si>
    <t>Ấp Tấn Hưng, xã Tấn Mỹ, Huyện Chợ Mới, An Giang</t>
  </si>
  <si>
    <t>01659252775</t>
  </si>
  <si>
    <t>DNA428</t>
  </si>
  <si>
    <t>Phạm Văn Em</t>
  </si>
  <si>
    <t>350842440</t>
  </si>
  <si>
    <t>07/09/2007</t>
  </si>
  <si>
    <t>Ấp Long Quới 2, xã Long Điền B, H.Chợ Mới, An Giang</t>
  </si>
  <si>
    <t>0983983946</t>
  </si>
  <si>
    <t>DNA429</t>
  </si>
  <si>
    <t>Phạm Văn Niên</t>
  </si>
  <si>
    <t>350954074</t>
  </si>
  <si>
    <t>04/06/2015</t>
  </si>
  <si>
    <t>Ấp Bình Thạnh 2, xã Hòa An, Huyện Chợ Mới, An Giang</t>
  </si>
  <si>
    <t>0916380385</t>
  </si>
  <si>
    <t>DNA430</t>
  </si>
  <si>
    <t>Trương Trọng Nguyễn</t>
  </si>
  <si>
    <t>351474242</t>
  </si>
  <si>
    <t>20/09/2014</t>
  </si>
  <si>
    <t>Ấp Tấn Hòa , xã Tấn Mỹ  ,Huyện Chợ Mới  , An Giang</t>
  </si>
  <si>
    <t>0919993948</t>
  </si>
  <si>
    <t>DNA453</t>
  </si>
  <si>
    <t>Trần Bá Vương</t>
  </si>
  <si>
    <t>351531273</t>
  </si>
  <si>
    <t>14/10/2015</t>
  </si>
  <si>
    <t>Ấp Mỹ An, Xã Mỹ An, Huyện Chợ Mới, An Giang</t>
  </si>
  <si>
    <t>0986111328</t>
  </si>
  <si>
    <t>DNA457</t>
  </si>
  <si>
    <t>Trần Hồ Hải</t>
  </si>
  <si>
    <t>350839120</t>
  </si>
  <si>
    <t>20/12/2013</t>
  </si>
  <si>
    <t>Ấp Mỹ Quí , TT Mỹ Luông, H Chợ Mới, An Giang</t>
  </si>
  <si>
    <t>01666420345</t>
  </si>
  <si>
    <t>DNA462</t>
  </si>
  <si>
    <t>Trần Thanh Nghĩa</t>
  </si>
  <si>
    <t>351886936</t>
  </si>
  <si>
    <t>04/01/2005</t>
  </si>
  <si>
    <t>Ấp Trung, Xã Mỹ Hiệp, Huyện Chợ Mới, Tỉnh An Giang</t>
  </si>
  <si>
    <t>0978125510</t>
  </si>
  <si>
    <t>DNA483</t>
  </si>
  <si>
    <t>Trần Thanh Trà</t>
  </si>
  <si>
    <t>351644906</t>
  </si>
  <si>
    <t>27/07/2011</t>
  </si>
  <si>
    <t>Ấp Mỹ phú, xã Mỹ An, h Chợ Mới, An Giang</t>
  </si>
  <si>
    <t>0985993989</t>
  </si>
  <si>
    <t>DNA484</t>
  </si>
  <si>
    <t>Trần Thị Thu Xương</t>
  </si>
  <si>
    <t>351579389</t>
  </si>
  <si>
    <t>09/03/2009</t>
  </si>
  <si>
    <t>XNĐN Chợ Mới, TL 942 Ấp long hoà TT Chợ Mới,An Giang</t>
  </si>
  <si>
    <t>0985089828</t>
  </si>
  <si>
    <t>DNA498</t>
  </si>
  <si>
    <t>Võ Thành Thưởng</t>
  </si>
  <si>
    <t>350652732</t>
  </si>
  <si>
    <t>08/06/2011</t>
  </si>
  <si>
    <t>Ấp Thị 2 , TT Mỹ Luông , Huyện  Chợ Mới, An Giang</t>
  </si>
  <si>
    <t>DNA550</t>
  </si>
  <si>
    <t>Võ Tây Hồ</t>
  </si>
  <si>
    <t>351619348</t>
  </si>
  <si>
    <t>07/03/2017</t>
  </si>
  <si>
    <t>ấp Long Thuận 2, xã Long điền A, H Chợ Mới, AG</t>
  </si>
  <si>
    <t>0939195507</t>
  </si>
  <si>
    <t>DNA554</t>
  </si>
  <si>
    <t>Võ Văn Thêm</t>
  </si>
  <si>
    <t>351291851</t>
  </si>
  <si>
    <t>01/07/2010</t>
  </si>
  <si>
    <t>Ấp Bình Thạnh II, xã Hoà An, H Chợ Mới, AG</t>
  </si>
  <si>
    <t>0939976279</t>
  </si>
  <si>
    <t>DNA555</t>
  </si>
  <si>
    <t>Đỗ Thị Cẩm Tú</t>
  </si>
  <si>
    <t>351753713</t>
  </si>
  <si>
    <t>30/08/2006</t>
  </si>
  <si>
    <t>Ấp Hoà Thượng, Xã Kiến An, Chợ Mới, An Giang</t>
  </si>
  <si>
    <t>0939155819</t>
  </si>
  <si>
    <t>DNA580</t>
  </si>
  <si>
    <t>Đỗ Văn Dỏng</t>
  </si>
  <si>
    <t>352007041</t>
  </si>
  <si>
    <t>01/09/2006</t>
  </si>
  <si>
    <t>Ấp Hoà Thượng, Xã Kiến An, H Chợ Mới, AG</t>
  </si>
  <si>
    <t>0918028179</t>
  </si>
  <si>
    <t>DNA582</t>
  </si>
  <si>
    <t>Nguyễn Hữu Tình</t>
  </si>
  <si>
    <t>351370581</t>
  </si>
  <si>
    <t>20/01/1997</t>
  </si>
  <si>
    <t>ấp Bình Trung ,  xã Bình Phước Xuân , H Chợ mới, AG</t>
  </si>
  <si>
    <t>DNA241</t>
  </si>
  <si>
    <t>Phan Thanh Hậu</t>
  </si>
  <si>
    <t>351472667</t>
  </si>
  <si>
    <t>06/06/2003</t>
  </si>
  <si>
    <t>ấp Long Quới 1, xã Long Điền B, H Chợ Mới, AG</t>
  </si>
  <si>
    <t>DNA384</t>
  </si>
  <si>
    <t>Nguyễn Thái Cường</t>
  </si>
  <si>
    <t>351477322</t>
  </si>
  <si>
    <t>11/06/2001</t>
  </si>
  <si>
    <t>ấp Long định xã Long điền A, H Chợ Mới, AG</t>
  </si>
  <si>
    <t>DNA298</t>
  </si>
  <si>
    <t>STT</t>
  </si>
  <si>
    <t>SL CP 
CHƯA LƯU KÝ</t>
  </si>
  <si>
    <t>SL CP 
ĐÃ LƯU KÝ</t>
  </si>
  <si>
    <t>TỔNG
 SL CP</t>
  </si>
  <si>
    <t>TÊN CỔ ĐÔNG</t>
  </si>
  <si>
    <t>SỐ CMND</t>
  </si>
  <si>
    <t>NGÀY CẤP</t>
  </si>
  <si>
    <t>ĐỊA CHỈ</t>
  </si>
  <si>
    <t>SỐ ĐT</t>
  </si>
  <si>
    <t>MÃ CĐ</t>
  </si>
  <si>
    <t>DANH SÁCH CHỐT SỐ LƯỢNG CỔ PHẦN XÍ NGHIỆP HUYỆN CHỢ MỚI</t>
  </si>
  <si>
    <t>VSD chốt ngày :05/06/2019</t>
  </si>
  <si>
    <t>Huỳnh Lâm</t>
  </si>
  <si>
    <t>351244775</t>
  </si>
  <si>
    <t>19/05/2015</t>
  </si>
  <si>
    <t>Số 24 Đường số 3, KDC Sao Mai, K.Bình Khánh 7, P,Bình Khánh, TPLX, AG</t>
  </si>
  <si>
    <t>0913969027</t>
  </si>
  <si>
    <t>DNA058</t>
  </si>
  <si>
    <t>DANH SÁCH SL CỔ LƯỢNG XÍ NGHIỆP TRI TÔN</t>
  </si>
  <si>
    <t>VSD : CHỐT NGÀY 05-06-2019</t>
  </si>
  <si>
    <t>TÊN CĐ</t>
  </si>
  <si>
    <t>Bùi Ngọc Đẳng</t>
  </si>
  <si>
    <t>351278953</t>
  </si>
  <si>
    <t>12/02/2007</t>
  </si>
  <si>
    <t>80 Nguyễn Trãi -Khóm 6- TT Tri Tôn , Tri Tôn AG</t>
  </si>
  <si>
    <t>01649404141</t>
  </si>
  <si>
    <t>DNA005</t>
  </si>
  <si>
    <t>TT</t>
  </si>
  <si>
    <t>Cao Quốc Long</t>
  </si>
  <si>
    <t>351141509</t>
  </si>
  <si>
    <t>10 Lê Văn Tám -Khóm 4- TT Tri Tôn , Tri Tôn AG</t>
  </si>
  <si>
    <t>0988421934</t>
  </si>
  <si>
    <t>DNA016</t>
  </si>
  <si>
    <t>Chau Si Tha</t>
  </si>
  <si>
    <t>350793393</t>
  </si>
  <si>
    <t>30/10/2002</t>
  </si>
  <si>
    <t>Trần Hưng Đạo , Khóm 5 - TT Tri Tôn , Tri Tôn AG</t>
  </si>
  <si>
    <t>0918160500</t>
  </si>
  <si>
    <t>DNA019</t>
  </si>
  <si>
    <t>Chau Som Khanh</t>
  </si>
  <si>
    <t>351340296</t>
  </si>
  <si>
    <t>03/08/2015</t>
  </si>
  <si>
    <t>Ấp Tô Trung  - xã Núi Tô , huyện Tri Tôn ,  AG</t>
  </si>
  <si>
    <t>01219646000</t>
  </si>
  <si>
    <t>DNA020</t>
  </si>
  <si>
    <t>Chau Sóc Kop</t>
  </si>
  <si>
    <t>351401803</t>
  </si>
  <si>
    <t>18/08/2014</t>
  </si>
  <si>
    <t>Ấp Sà Lôn - xã Lương Phi , huyện Tri Tôn ,  AG</t>
  </si>
  <si>
    <t>01234507373</t>
  </si>
  <si>
    <t>DNA022</t>
  </si>
  <si>
    <t>Chau Sóc Phiên</t>
  </si>
  <si>
    <t>351391221</t>
  </si>
  <si>
    <t>07/07/2013</t>
  </si>
  <si>
    <t>Khóm 1 - Thị trấn Tri Tôn ,  Tri Tôn AG</t>
  </si>
  <si>
    <t>01233493489</t>
  </si>
  <si>
    <t>DNA024</t>
  </si>
  <si>
    <t>Cung Pho Ly</t>
  </si>
  <si>
    <t>351292916</t>
  </si>
  <si>
    <t>19/07/2013</t>
  </si>
  <si>
    <t>Khóm 5 - Thị trấn Tri Tôn ,  Tri Tôn AG</t>
  </si>
  <si>
    <t>0939458362</t>
  </si>
  <si>
    <t>DNA034</t>
  </si>
  <si>
    <t>Huỳnh Hữu Hiền</t>
  </si>
  <si>
    <t>351677157</t>
  </si>
  <si>
    <t>05/10/2004</t>
  </si>
  <si>
    <t>Ấp Thanh Lương  - thị trấn Ba Chúc , huyện Tri Tôn ,  AG</t>
  </si>
  <si>
    <t>0985779445</t>
  </si>
  <si>
    <t>DNA054</t>
  </si>
  <si>
    <t>Huỳnh Ngọc Hạnh</t>
  </si>
  <si>
    <t>351141017</t>
  </si>
  <si>
    <t>Trần Hưng Đạo -Khóm 4 , TT Tri Tôn -Tri Tôn ,AG</t>
  </si>
  <si>
    <t>0918474707</t>
  </si>
  <si>
    <t>DNA060</t>
  </si>
  <si>
    <t>Huỳnh Phi Hổ</t>
  </si>
  <si>
    <t>351490858</t>
  </si>
  <si>
    <t>11/07/2013</t>
  </si>
  <si>
    <t>121 Nguyễn Trãi -Khóm 4- TT Tri Tôn , Tri Tôn AG</t>
  </si>
  <si>
    <t>0986119225</t>
  </si>
  <si>
    <t>DNA061</t>
  </si>
  <si>
    <t>Huỳnh Văn Xuân</t>
  </si>
  <si>
    <t>351900580</t>
  </si>
  <si>
    <t>31/08/2013</t>
  </si>
  <si>
    <t>0978022221</t>
  </si>
  <si>
    <t>DNA088</t>
  </si>
  <si>
    <t>Lê Kim Thanh</t>
  </si>
  <si>
    <t>351492175</t>
  </si>
  <si>
    <t>02/06/2016</t>
  </si>
  <si>
    <t>Ấp An Hòa B - thị trấn Ba Chúc , huyện Tri Tôn ,  AG</t>
  </si>
  <si>
    <t>01662599995</t>
  </si>
  <si>
    <t>DNA123</t>
  </si>
  <si>
    <t>Lưu Văn Tính</t>
  </si>
  <si>
    <t>351391337</t>
  </si>
  <si>
    <t>22/08/2003</t>
  </si>
  <si>
    <t>Khóm 3 - Thị trấn Tri Tôn ,  Tri Tôn AG</t>
  </si>
  <si>
    <t>0986000603</t>
  </si>
  <si>
    <t>DNA197</t>
  </si>
  <si>
    <t>Lưu Văn Đức</t>
  </si>
  <si>
    <t>351524241</t>
  </si>
  <si>
    <t>06/03/2015</t>
  </si>
  <si>
    <t>Ấp Tô Hạ - xã Núi Tô , huyện Tri Tôn ,  An Giang</t>
  </si>
  <si>
    <t>0984459398</t>
  </si>
  <si>
    <t>DNA198</t>
  </si>
  <si>
    <t>Lộ Thị Nga</t>
  </si>
  <si>
    <t>351401947</t>
  </si>
  <si>
    <t>0986309486</t>
  </si>
  <si>
    <t>DNA206</t>
  </si>
  <si>
    <t>Nguyễn Huỳnh Xuân Mai</t>
  </si>
  <si>
    <t>351401255</t>
  </si>
  <si>
    <t>21/09/2015</t>
  </si>
  <si>
    <t>0909968509</t>
  </si>
  <si>
    <t>DNA233</t>
  </si>
  <si>
    <t>Nguyễn Văn Thật</t>
  </si>
  <si>
    <t>351418152</t>
  </si>
  <si>
    <t>19/05/2016</t>
  </si>
  <si>
    <t>Ấp Vĩnh Lộc, xã Vĩnh Phước, huyện Tri Tôn,  An Giang</t>
  </si>
  <si>
    <t>0973459102</t>
  </si>
  <si>
    <t>DNA346</t>
  </si>
  <si>
    <t>Phan Giang Hải Thanh</t>
  </si>
  <si>
    <t>351524632</t>
  </si>
  <si>
    <t>26/02/2014</t>
  </si>
  <si>
    <t>Ấp Tà On, xã Châu Lăng, huyện Tri Tôn,  An Giang</t>
  </si>
  <si>
    <t>0969999798</t>
  </si>
  <si>
    <t>DNA370</t>
  </si>
  <si>
    <t>Phạm Ngọc Tường</t>
  </si>
  <si>
    <t>351418712</t>
  </si>
  <si>
    <t>02/12/2016</t>
  </si>
  <si>
    <t>Khóm 1, Thị trấn Tri Tôn,  Tri Tôn, An Giang</t>
  </si>
  <si>
    <t>0913649666</t>
  </si>
  <si>
    <t>DNA412</t>
  </si>
  <si>
    <t>Phạm Thanh Vũ</t>
  </si>
  <si>
    <t>352434923</t>
  </si>
  <si>
    <t>05/08/2013</t>
  </si>
  <si>
    <t>Ấp Giồng Cát- xã Lương An Trà , Huyện Tri Tôn ,An Giang</t>
  </si>
  <si>
    <t>0987899727</t>
  </si>
  <si>
    <t>DNA417</t>
  </si>
  <si>
    <t>Trang Lập Nhơn</t>
  </si>
  <si>
    <t>351052425</t>
  </si>
  <si>
    <t>13/02/2007</t>
  </si>
  <si>
    <t>Khóm 2 - Thị trấn Tri Tôn ,  Tri Tôn An Giang</t>
  </si>
  <si>
    <t>0868080929</t>
  </si>
  <si>
    <t>DNA441</t>
  </si>
  <si>
    <t>Trang Ngọc Lan</t>
  </si>
  <si>
    <t>351244798</t>
  </si>
  <si>
    <t>27/08/2010</t>
  </si>
  <si>
    <t>02 Nguyễn Trãi -Khóm 2- TT Tri Tôn , Tri Tôn An Giang</t>
  </si>
  <si>
    <t>0939012401</t>
  </si>
  <si>
    <t>DNA442</t>
  </si>
  <si>
    <t>Trầm Hữu Tâm</t>
  </si>
  <si>
    <t>351045318</t>
  </si>
  <si>
    <t>27/10/2005</t>
  </si>
  <si>
    <t>23 Võ Thị Sáu -Khóm 1- TT Tri Tôn , Tri Tôn An Giang</t>
  </si>
  <si>
    <t>0918747639</t>
  </si>
  <si>
    <t>DNA455</t>
  </si>
  <si>
    <t>Tô Hoàng Vũ</t>
  </si>
  <si>
    <t>351628001</t>
  </si>
  <si>
    <t>16/12/2008</t>
  </si>
  <si>
    <t>83 Hùng Vương -Khóm 2- TT Tri Tôn , Tri Tôn An Giang</t>
  </si>
  <si>
    <t>0977018333</t>
  </si>
  <si>
    <t>DNA522</t>
  </si>
  <si>
    <t>Tô Thế Nam</t>
  </si>
  <si>
    <t>350881149</t>
  </si>
  <si>
    <t>06/03/2017</t>
  </si>
  <si>
    <t>61 Trần Hưng Đạo -Khóm 2 , TT Tri Tôn -Tri Tôn ,An Giang</t>
  </si>
  <si>
    <t>0978015959</t>
  </si>
  <si>
    <t>DNA524</t>
  </si>
  <si>
    <t>Tăng Văn Đại</t>
  </si>
  <si>
    <t>340733860</t>
  </si>
  <si>
    <t>Ấp Tà On  - xã Châu Lăng , huyện Tri Tôn ,  An Giang</t>
  </si>
  <si>
    <t>0919167355</t>
  </si>
  <si>
    <t>DNA531</t>
  </si>
  <si>
    <t>Võ Thành Lưu</t>
  </si>
  <si>
    <t>350797917</t>
  </si>
  <si>
    <t>22/11/2016</t>
  </si>
  <si>
    <t>Khóm 2 - Thị trấn Tri Tôn ,  Tri Tôn AG</t>
  </si>
  <si>
    <t>01695165516</t>
  </si>
  <si>
    <t>DNA547</t>
  </si>
  <si>
    <t>Vương Hoàng Thy</t>
  </si>
  <si>
    <t>351418775</t>
  </si>
  <si>
    <t>12/07/2013</t>
  </si>
  <si>
    <t>Ấp Cây Me - xã Châu Lăng , huyện Tri Tôn ,  AG</t>
  </si>
  <si>
    <t>01696636856</t>
  </si>
  <si>
    <t>DNA558</t>
  </si>
  <si>
    <t>Vương Khánh Ban</t>
  </si>
  <si>
    <t>350756010</t>
  </si>
  <si>
    <t>12/08/2015</t>
  </si>
  <si>
    <t>Ấp An Lộc - xã Châu Lăng , huyện Tri Tôn ,  AG</t>
  </si>
  <si>
    <t>0988420092</t>
  </si>
  <si>
    <t>DNA559</t>
  </si>
  <si>
    <t>Đặng Văn Quới</t>
  </si>
  <si>
    <t>351317561</t>
  </si>
  <si>
    <t>17/11/2017</t>
  </si>
  <si>
    <t>Ấp Vĩnh Hòa  - xã Vĩnh Gia , huyện Tri Tôn ,  AG</t>
  </si>
  <si>
    <t>DNA575</t>
  </si>
  <si>
    <t>Đỗ Văn Thuận</t>
  </si>
  <si>
    <t>351626509</t>
  </si>
  <si>
    <t>15/10/2002</t>
  </si>
  <si>
    <t>Xã Xuân Hòa- Huyện Tịnh Biên , Tỉnh An Giang</t>
  </si>
  <si>
    <t>0978200151</t>
  </si>
  <si>
    <t>DNA584</t>
  </si>
  <si>
    <t>Lê Văn Sanh</t>
  </si>
  <si>
    <t>352111930</t>
  </si>
  <si>
    <t>23/01/2008</t>
  </si>
  <si>
    <t>Ấp An Phước, Xã Vĩnh Phước, Tri Tôn, An Giang</t>
  </si>
  <si>
    <t>01645337253</t>
  </si>
  <si>
    <t>DNA169</t>
  </si>
  <si>
    <t>Trần Tú Trân</t>
  </si>
  <si>
    <t>352103322</t>
  </si>
  <si>
    <t>24/03/2008</t>
  </si>
  <si>
    <t>127 Trần Hưng Đạo Khóm II, Tri Tôn, Tri Tôn, An Giang</t>
  </si>
  <si>
    <t>0977498849</t>
  </si>
  <si>
    <t>DNA503</t>
  </si>
  <si>
    <t>DANH SÁCH CHỐT SL CỔ PHẦN XÍ NGHIỆP TỊNH BIÊN</t>
  </si>
  <si>
    <t>VSD chốt ngày 05-06-2019</t>
  </si>
  <si>
    <t>SL CP
 ĐÃ LƯU KÝ</t>
  </si>
  <si>
    <t>TỔNG SL
 CP</t>
  </si>
  <si>
    <t>Bùi Thế Lân</t>
  </si>
  <si>
    <t>351620611</t>
  </si>
  <si>
    <t>16/09/2002</t>
  </si>
  <si>
    <t>52, Đốc Phủ Thu, Khóm 5, Phường "A", Thị Xã Châu Đốc, Tỉnh An Giang</t>
  </si>
  <si>
    <t>0983005501</t>
  </si>
  <si>
    <t>DNA009</t>
  </si>
  <si>
    <t>TB</t>
  </si>
  <si>
    <t>Chau Sóc Kane</t>
  </si>
  <si>
    <t>351219493</t>
  </si>
  <si>
    <t>22/02/2012</t>
  </si>
  <si>
    <t>Tổ 18, Khóm 4, Thị trấn Tri Tôn, An Giang</t>
  </si>
  <si>
    <t>0983899141</t>
  </si>
  <si>
    <t>DNA021</t>
  </si>
  <si>
    <t>Chau Sóc Mươne</t>
  </si>
  <si>
    <t>351365812</t>
  </si>
  <si>
    <t>18/06/2009</t>
  </si>
  <si>
    <t>Tổ 17, Ấp An Hòa, Xã Châu Lăng, Huyện Tri Tôn, Tỉnh An Giang</t>
  </si>
  <si>
    <t>01692442346</t>
  </si>
  <si>
    <t>DNA023</t>
  </si>
  <si>
    <t>Dương Văn Cọp</t>
  </si>
  <si>
    <t>350784302</t>
  </si>
  <si>
    <t>17/05/2005</t>
  </si>
  <si>
    <t>Khóm I, Thị Trấn Chi Lăng, Huyện Tịnh Biên, Tỉnh An Giang</t>
  </si>
  <si>
    <t>0945433123</t>
  </si>
  <si>
    <t>DNA043</t>
  </si>
  <si>
    <t>Dương Vĩnh Nghiêm</t>
  </si>
  <si>
    <t>350974454</t>
  </si>
  <si>
    <t>23/11/2009</t>
  </si>
  <si>
    <t>Ấp Bình Hưng 1, xã Bình Mỹ, huyện Châu Phú, tỉnh An Giang.</t>
  </si>
  <si>
    <t>0918573233</t>
  </si>
  <si>
    <t>DNA045</t>
  </si>
  <si>
    <t>Huỳnh Phú Đô</t>
  </si>
  <si>
    <t>350790140</t>
  </si>
  <si>
    <t>02/04/2014</t>
  </si>
  <si>
    <t>289, Tổ 6, Ấp Hòa Long, Xã Châu Phong, Thị Xã Tân Châu, Tỉnh An Giang</t>
  </si>
  <si>
    <t>01239955195</t>
  </si>
  <si>
    <t>DNA064</t>
  </si>
  <si>
    <t>Lê Thị Kim Thoa</t>
  </si>
  <si>
    <t>350877181</t>
  </si>
  <si>
    <t>08/04/2004</t>
  </si>
  <si>
    <t>Thị trấn Chi Lăng, Tịnh Biên, An Giang</t>
  </si>
  <si>
    <t>01273368777</t>
  </si>
  <si>
    <t>DNA145</t>
  </si>
  <si>
    <t>Lê Văn Cường</t>
  </si>
  <si>
    <t>351636848</t>
  </si>
  <si>
    <t>07/04/2016</t>
  </si>
  <si>
    <t>Tổ 3, Ấp Đông Thuận, Xã Thới Sơn, Huyện Tịnh Biên, Tỉnh An Giang</t>
  </si>
  <si>
    <t>0988994761</t>
  </si>
  <si>
    <t>DNA164</t>
  </si>
  <si>
    <t>Lê Văn Vốn</t>
  </si>
  <si>
    <t>350891911</t>
  </si>
  <si>
    <t>09/04/2010</t>
  </si>
  <si>
    <t>Ấp Xoài Chết, Xã An Cư, Huyện Tịnh Biên, Tỉnh An Giang</t>
  </si>
  <si>
    <t>0985213734</t>
  </si>
  <si>
    <t>DNA174</t>
  </si>
  <si>
    <t>Nguyễn  Phùng Thẩm Huy</t>
  </si>
  <si>
    <t>351391090</t>
  </si>
  <si>
    <t>20/09/2013</t>
  </si>
  <si>
    <t>47 Lê Thánh Tôn, TT Tri Tôn, Huyện Tri Tôn, AG</t>
  </si>
  <si>
    <t>0939971911</t>
  </si>
  <si>
    <t>DNA213</t>
  </si>
  <si>
    <t>Nguyễn Duy Khánh</t>
  </si>
  <si>
    <t>351526680</t>
  </si>
  <si>
    <t>06/07/2015</t>
  </si>
  <si>
    <t>343/10, Thủ Khoa Huân, Châu Long 7, Phường "B", Thị Xã Châu Đốc, Tỉnh An Giang</t>
  </si>
  <si>
    <t>0975334238</t>
  </si>
  <si>
    <t>DNA223</t>
  </si>
  <si>
    <t>Nguyễn Ngọc Triết</t>
  </si>
  <si>
    <t>351335253</t>
  </si>
  <si>
    <t>13/01/2016</t>
  </si>
  <si>
    <t>Khóm Châu Long 8, Phường "B", Thị Xã Châu Đốc, Tỉnh An Giang</t>
  </si>
  <si>
    <t>0917773309</t>
  </si>
  <si>
    <t>DNA261</t>
  </si>
  <si>
    <t>Nguyễn Thanh Bình</t>
  </si>
  <si>
    <t>351490859</t>
  </si>
  <si>
    <t>20/03/2017</t>
  </si>
  <si>
    <t>236, Hẻm 12, Trần Hưng Đạo, Khóm VI, Thị Trấn Tri Tôn, H.Tri Tôn, Tỉnh An Giang</t>
  </si>
  <si>
    <t>0986119559</t>
  </si>
  <si>
    <t>DNA271</t>
  </si>
  <si>
    <t>Nguyễn Thị Đẹp</t>
  </si>
  <si>
    <t>350658981</t>
  </si>
  <si>
    <t>06/01/2017</t>
  </si>
  <si>
    <t>66/3, Khóm Sơn Đông, Thị Trấn Nhà Bàng, Huyện Tịnh Biên, Tỉnh An Giang</t>
  </si>
  <si>
    <t>02963740202</t>
  </si>
  <si>
    <t>DNA321</t>
  </si>
  <si>
    <t>Nguyễn Văn Bền</t>
  </si>
  <si>
    <t>351136024</t>
  </si>
  <si>
    <t>17/05/2012</t>
  </si>
  <si>
    <t>211/6, Khóm Hòa Thuận, Thị Trấn Nhà Bàng, Huyện Tịnh Biên, Tỉnh An Giang</t>
  </si>
  <si>
    <t>0979622909</t>
  </si>
  <si>
    <t>DNA331</t>
  </si>
  <si>
    <t>Nguyễn Văn Út</t>
  </si>
  <si>
    <t>351174713</t>
  </si>
  <si>
    <t>19/01/2006</t>
  </si>
  <si>
    <t>77, Lê Lợi, Khóm Châu Long 2, Phường "B", Thị Xã Châu Đốc, Tỉnh An Giang</t>
  </si>
  <si>
    <t>0918160310</t>
  </si>
  <si>
    <t>DNA353</t>
  </si>
  <si>
    <t>Nguyễn Văn Đức</t>
  </si>
  <si>
    <t>351362593</t>
  </si>
  <si>
    <t>06/08/2009</t>
  </si>
  <si>
    <t>32/3 Nguyễn Du , khóm Nguyễn Du, phường Mỹ Bình, Long Xuyên , An Giang</t>
  </si>
  <si>
    <t>0939599927</t>
  </si>
  <si>
    <t>DNA354</t>
  </si>
  <si>
    <t>Phan Hải Sơn</t>
  </si>
  <si>
    <t>350811496</t>
  </si>
  <si>
    <t>15/10/2013</t>
  </si>
  <si>
    <t>Tổ 1B, Khóm 2, Thị Trấn Chi Lăng, Huyện Tịnh Biên, Tỉnh An Giang</t>
  </si>
  <si>
    <t>0918118860</t>
  </si>
  <si>
    <t>DNA372</t>
  </si>
  <si>
    <t>Phan Thị Ngọc Sang</t>
  </si>
  <si>
    <t>351287886</t>
  </si>
  <si>
    <t>21/03/2014</t>
  </si>
  <si>
    <t>Tổ 3, Khóm Sơn Đông, Thị Trấn Nhà Bàng, Huyện Tịnh Biên, Tỉnh An Giang</t>
  </si>
  <si>
    <t>01239469171</t>
  </si>
  <si>
    <t>DNA389</t>
  </si>
  <si>
    <t>Phạm Trần Quang Minh</t>
  </si>
  <si>
    <t>351110576</t>
  </si>
  <si>
    <t>25/09/2002</t>
  </si>
  <si>
    <t>19 Vĩnh Phú, Khóm Vĩnh Phú, Phường "A", Thị Xã Châu Đốc, Tỉnh An Giang</t>
  </si>
  <si>
    <t>0908517755</t>
  </si>
  <si>
    <t>DNA422</t>
  </si>
  <si>
    <t>Trương Hòa Hiệp</t>
  </si>
  <si>
    <t>351234060</t>
  </si>
  <si>
    <t>22/08/2017</t>
  </si>
  <si>
    <t>32 Tổ 7, Khóm 3, TT Chi Lăng, Huyện Tịnh Biên, Tỉnh An Giang</t>
  </si>
  <si>
    <t>01279929842</t>
  </si>
  <si>
    <t>DNA446</t>
  </si>
  <si>
    <t>Trương Minh Hoàng</t>
  </si>
  <si>
    <t>351102929</t>
  </si>
  <si>
    <t>18/11/2002</t>
  </si>
  <si>
    <t>Ấp Phú Nhứt, Xã An Phú, Huyện Tịnh Biên, Tỉnh An Giang</t>
  </si>
  <si>
    <t>0979005929</t>
  </si>
  <si>
    <t>DNA448</t>
  </si>
  <si>
    <t>Trần Nhựt Cường</t>
  </si>
  <si>
    <t>351353846</t>
  </si>
  <si>
    <t>25/08/2017</t>
  </si>
  <si>
    <t>Số 877, Tổ 22, Ấp Mỹ Thuận, Xã Mỹ Phú, Huyện Châu Phú, Tỉnh An Giang</t>
  </si>
  <si>
    <t>0933691282</t>
  </si>
  <si>
    <t>DNA475</t>
  </si>
  <si>
    <t>Tăng Thành Vinh</t>
  </si>
  <si>
    <t>351848184</t>
  </si>
  <si>
    <t>26/05/2010</t>
  </si>
  <si>
    <t>Châu Phú B, TX Châu Đóc, An Giang</t>
  </si>
  <si>
    <t>01662200663</t>
  </si>
  <si>
    <t>DNA527</t>
  </si>
  <si>
    <t>Đinh Quốc Tuấn</t>
  </si>
  <si>
    <t>351573246</t>
  </si>
  <si>
    <t>22/09/2014</t>
  </si>
  <si>
    <t>33/2, Tổ 2, Khóm Hòa Thuận, Thị Trấn Nhà Bàng, Huyện Tịnh Biên, Tỉnh AG</t>
  </si>
  <si>
    <t>0949494982</t>
  </si>
  <si>
    <t>DNA563</t>
  </si>
  <si>
    <t>Đinh Trọng Đức</t>
  </si>
  <si>
    <t>351573247</t>
  </si>
  <si>
    <t>14/06/2017</t>
  </si>
  <si>
    <t>Khóm Sơn Đông, Thị Trấn Nhà Bàng, Huyện Tịnh Biên, Tỉnh An Giang</t>
  </si>
  <si>
    <t>0981926927</t>
  </si>
  <si>
    <t>DNA564</t>
  </si>
  <si>
    <t>Phạm Văn Đức</t>
  </si>
  <si>
    <t>351716446</t>
  </si>
  <si>
    <t>27/06/2002</t>
  </si>
  <si>
    <t>Khóm Thanh Lương, Thị Trấn Ba Chúc, Huyện Tri Tôn, Tỉnh An Giang</t>
  </si>
  <si>
    <t>DNA432</t>
  </si>
  <si>
    <t>Lê Tiến Đạt</t>
  </si>
  <si>
    <t>162513610</t>
  </si>
  <si>
    <t>31/12/2000</t>
  </si>
  <si>
    <t>Số 09 Tổ 3 Khóm 2 - thị trấn Chi Lăng - huyện Tịnh Biên - An Giang</t>
  </si>
  <si>
    <t>DNA160</t>
  </si>
  <si>
    <t>CHỐT DS SỐ LƯỢNG CỔ PHẦN XÍ NGHIỆP CHÂU PHÚ</t>
  </si>
  <si>
    <t>VSD chốt ngày :05-06-2019</t>
  </si>
  <si>
    <t>SỐ CM</t>
  </si>
  <si>
    <t>Bùi Ngọc Anh</t>
  </si>
  <si>
    <t>351425313</t>
  </si>
  <si>
    <t>14/03/2005</t>
  </si>
  <si>
    <t>Tổ 13 , Ấp Bình Phú , Xã Bình Thủy , Huyện Châu Phú , Tỉnh An Giang</t>
  </si>
  <si>
    <t>0914686933</t>
  </si>
  <si>
    <t>DNA004</t>
  </si>
  <si>
    <t>CP</t>
  </si>
  <si>
    <t>Bùi Thế Tân</t>
  </si>
  <si>
    <t>351302990</t>
  </si>
  <si>
    <t>12/09/2005</t>
  </si>
  <si>
    <t>Ấp Hòa Phú , thị trấn An Châu , Huyện Châu Thành , Tỉnh An Giang</t>
  </si>
  <si>
    <t>0919228777</t>
  </si>
  <si>
    <t>DNA010</t>
  </si>
  <si>
    <t>Bùi Văn Thiện Mỹ</t>
  </si>
  <si>
    <t>351361722</t>
  </si>
  <si>
    <t>03/12/2013</t>
  </si>
  <si>
    <t>Ấp Bình Phước , Xã Bình Chánh , Huyện Châu Phú , Tỉnh An Giang</t>
  </si>
  <si>
    <t>0918592157</t>
  </si>
  <si>
    <t>DNA015</t>
  </si>
  <si>
    <t>Cao Trường Nghinh</t>
  </si>
  <si>
    <t>350828563</t>
  </si>
  <si>
    <t>16/11/2010</t>
  </si>
  <si>
    <t>Ấp Vĩnh Quới ,Thị trấn Cái Dầu ,Huyện Châu Phú , Tỉnh An Giang</t>
  </si>
  <si>
    <t>01688722967</t>
  </si>
  <si>
    <t>DNA018</t>
  </si>
  <si>
    <t>Châu Minh Tuấn</t>
  </si>
  <si>
    <t>351845506</t>
  </si>
  <si>
    <t>29/06/2004</t>
  </si>
  <si>
    <t>404/10 Ấp Mỹ Phó , Xã Mỹ Đức, Huyện Châu Phú , Tỉnh An Giang</t>
  </si>
  <si>
    <t>0979712522</t>
  </si>
  <si>
    <t>DNA025</t>
  </si>
  <si>
    <t>Châu Văn Mãi</t>
  </si>
  <si>
    <t>350524869</t>
  </si>
  <si>
    <t>05/10/2017</t>
  </si>
  <si>
    <t>404/10 Ap Mỹ Phó, Xã Mỹ Đức, Huyện Châu Phú , Tỉnh An Giang</t>
  </si>
  <si>
    <t>DNA029</t>
  </si>
  <si>
    <t>Diệp Đông Dương</t>
  </si>
  <si>
    <t>351139973</t>
  </si>
  <si>
    <t>14/11/2013</t>
  </si>
  <si>
    <t>Ấp Khánh An , Xã Khánh Hòa , Huyện Châu Phú , Tỉnh An Giang</t>
  </si>
  <si>
    <t>0979886940</t>
  </si>
  <si>
    <t>DNA035</t>
  </si>
  <si>
    <t>Dương Thanh Sang</t>
  </si>
  <si>
    <t>351539131</t>
  </si>
  <si>
    <t>28/07/2014</t>
  </si>
  <si>
    <t>Ấp Mỹ Hưng , Xã Mỹ Phú , Huyện Châu Phú , Tỉnh An Giang</t>
  </si>
  <si>
    <t>0985262180</t>
  </si>
  <si>
    <t>DNA040</t>
  </si>
  <si>
    <t>Huỳnh Quang Tiến</t>
  </si>
  <si>
    <t>351430187</t>
  </si>
  <si>
    <t>12/12/2012</t>
  </si>
  <si>
    <t>Ấp Mỹ Phó, Xã Mỹ Đức, Huyện Châu Phú , Tỉnh An Giang</t>
  </si>
  <si>
    <t>0979390498</t>
  </si>
  <si>
    <t>DNA065</t>
  </si>
  <si>
    <t>Huỳnh Văn Châu</t>
  </si>
  <si>
    <t>351421551</t>
  </si>
  <si>
    <t>25/02/2014</t>
  </si>
  <si>
    <t>Ấp Vĩnh Thuận , xã Vĩnh Thạnh Trung , Huyện Châu Phú , Tỉnh An Giang</t>
  </si>
  <si>
    <t>0919863700</t>
  </si>
  <si>
    <t>DNA079</t>
  </si>
  <si>
    <t>Huỳnh Văn Khanh</t>
  </si>
  <si>
    <t>350654289</t>
  </si>
  <si>
    <t>10/09/2010</t>
  </si>
  <si>
    <t>0977775951</t>
  </si>
  <si>
    <t>DNA081</t>
  </si>
  <si>
    <t>Huỳnh Văn Sự</t>
  </si>
  <si>
    <t>350584126</t>
  </si>
  <si>
    <t>06/08/2003</t>
  </si>
  <si>
    <t>Tổ 4 , Ấp Vĩnh Hưng , xã Vĩnh Thạnh Trung , Huyện Châu Phú , Tỉnh AG</t>
  </si>
  <si>
    <t>0918629836</t>
  </si>
  <si>
    <t>DNA083</t>
  </si>
  <si>
    <t>Hồ Minh Qúi</t>
  </si>
  <si>
    <t>351856153</t>
  </si>
  <si>
    <t>09/08/2004</t>
  </si>
  <si>
    <t>Ấp Vĩnh Hưng , xã Vĩnh Thạnh Trung , Huyện Châu Phú , Tỉnh An Giang</t>
  </si>
  <si>
    <t>01675067419</t>
  </si>
  <si>
    <t>DNA094</t>
  </si>
  <si>
    <t>Hồ Văn Nghĩa</t>
  </si>
  <si>
    <t>351436474</t>
  </si>
  <si>
    <t>14/09/2012</t>
  </si>
  <si>
    <t>Ấp Hưng Trung , Xã Đào Hữu Cảnh , Huyện Châu Phú , Tỉnh An Giang</t>
  </si>
  <si>
    <t>01677494383</t>
  </si>
  <si>
    <t>DNA102</t>
  </si>
  <si>
    <t>Lâm Văn Tính</t>
  </si>
  <si>
    <t>351803490</t>
  </si>
  <si>
    <t>04/11/2003</t>
  </si>
  <si>
    <t>Ấp Khánh Bình , Xã Khánh Hòa , Huyện Châu Phú , Tỉnh An giang</t>
  </si>
  <si>
    <t>0945250750</t>
  </si>
  <si>
    <t>DNA115</t>
  </si>
  <si>
    <t>Lê Thanh Hóa</t>
  </si>
  <si>
    <t>351782185</t>
  </si>
  <si>
    <t>12/06/2014</t>
  </si>
  <si>
    <t>01215911239</t>
  </si>
  <si>
    <t>DNA133</t>
  </si>
  <si>
    <t>Lê Thanh Phong</t>
  </si>
  <si>
    <t>351047133</t>
  </si>
  <si>
    <t>06/04/2005</t>
  </si>
  <si>
    <t>Ấp Mỹ Thạnh, xã Mỹ Hòa Hưng, Tp Long Xuyên, An Giang</t>
  </si>
  <si>
    <t>0918754437</t>
  </si>
  <si>
    <t>DNA134</t>
  </si>
  <si>
    <t>351543197</t>
  </si>
  <si>
    <t>16/03/2017</t>
  </si>
  <si>
    <t>Ấp Mỹ Thiện , Xã Mỹ Đức, Huyện Châu Phú , Tỉnh An Giang</t>
  </si>
  <si>
    <t>0962441171</t>
  </si>
  <si>
    <t>DNA135</t>
  </si>
  <si>
    <t>Lê Tiến Anh</t>
  </si>
  <si>
    <t>351520273</t>
  </si>
  <si>
    <t>20/02/2014</t>
  </si>
  <si>
    <t>Ấp Vĩnh Phú , xã Vĩnh Thạnh Trung , Huyện Châu Phú , Tỉnh An Giang</t>
  </si>
  <si>
    <t>0939647345</t>
  </si>
  <si>
    <t>DNA159</t>
  </si>
  <si>
    <t>Lê Đình Trung</t>
  </si>
  <si>
    <t>350867369</t>
  </si>
  <si>
    <t>28/12/2010</t>
  </si>
  <si>
    <t>218 Thi Sách , Ap Bình Nghĩa,Thị trấn Cái Dầu ,Huyện Châu Phú , Tỉnh AG</t>
  </si>
  <si>
    <t>0918755419</t>
  </si>
  <si>
    <t>DNA179</t>
  </si>
  <si>
    <t>Lý Hoàng Kiệt</t>
  </si>
  <si>
    <t>351112961</t>
  </si>
  <si>
    <t>22/06/2005</t>
  </si>
  <si>
    <t>Tổ 3 Khóm Mỹ Thành,Phường Vĩnh Mỹ,TX Châu Đốc , Tỉnh An Giang</t>
  </si>
  <si>
    <t>0913661969</t>
  </si>
  <si>
    <t>DNA182</t>
  </si>
  <si>
    <t>Lý Quang Nhựt</t>
  </si>
  <si>
    <t>351275745</t>
  </si>
  <si>
    <t>10/10/2014</t>
  </si>
  <si>
    <t>Ấp Bình Trung , Xã Bình Mỹ , Huyện Châu Phú , Tỉnh An Giang</t>
  </si>
  <si>
    <t>0939777963</t>
  </si>
  <si>
    <t>DNA191</t>
  </si>
  <si>
    <t>Lương Hiền Hậu</t>
  </si>
  <si>
    <t>351232304</t>
  </si>
  <si>
    <t>10/01/2011</t>
  </si>
  <si>
    <t>0987163990</t>
  </si>
  <si>
    <t>DNA199</t>
  </si>
  <si>
    <t>Nguyễn Anh Kiệt</t>
  </si>
  <si>
    <t>351466944</t>
  </si>
  <si>
    <t>08/10/2014</t>
  </si>
  <si>
    <t>Ấp Vĩnh Lộc ,Thị trấn Cái Dầu ,Huyện Châu Phú , Tỉnh An Giang</t>
  </si>
  <si>
    <t>0919053599</t>
  </si>
  <si>
    <t>DNA216</t>
  </si>
  <si>
    <t>Nguyễn Hồng Thái</t>
  </si>
  <si>
    <t>351520443</t>
  </si>
  <si>
    <t>10/12/2015</t>
  </si>
  <si>
    <t>Ấp Bình Thạnh , Xã Bình Chánh , Huyện Châu Phú , Tỉnh An Giang</t>
  </si>
  <si>
    <t>0913995477</t>
  </si>
  <si>
    <t>DNA237</t>
  </si>
  <si>
    <t>Nguyễn Kiên Chiến</t>
  </si>
  <si>
    <t>351498817</t>
  </si>
  <si>
    <t>10/03/2017</t>
  </si>
  <si>
    <t>Khóm Mỹ Thành,Phường Vĩnh Mỹ,TX Châu Đốc , Tỉnh An Giang</t>
  </si>
  <si>
    <t>01682666645</t>
  </si>
  <si>
    <t>DNA242</t>
  </si>
  <si>
    <t>Nguyễn Lâm Việt Thắng</t>
  </si>
  <si>
    <t>351608823</t>
  </si>
  <si>
    <t>19/11/2011</t>
  </si>
  <si>
    <t>Ấp Vĩnh Tiền ,Thị trấn Cái Dầu ,Huyện Châu Phú , Tỉnh An Giang</t>
  </si>
  <si>
    <t>0987594264</t>
  </si>
  <si>
    <t>DNA243</t>
  </si>
  <si>
    <t>Nguyễn Minh Nhật</t>
  </si>
  <si>
    <t>351126032</t>
  </si>
  <si>
    <t>03/07/2015</t>
  </si>
  <si>
    <t>Ấp Long An , xã Ô Long Vĩ  , Huyện Châu Phú , Tỉnh An Giang</t>
  </si>
  <si>
    <t>0939659368</t>
  </si>
  <si>
    <t>DNA246</t>
  </si>
  <si>
    <t>Nguyễn Phú Cường</t>
  </si>
  <si>
    <t>351614616</t>
  </si>
  <si>
    <t>13/03/2013</t>
  </si>
  <si>
    <t>Ấp Bình Trung 1 , xã Bình Thạnh Đông , Huyện Phú Tân, Tỉnh An Giang</t>
  </si>
  <si>
    <t>0987724734</t>
  </si>
  <si>
    <t>DNA264</t>
  </si>
  <si>
    <t>Nguyễn Thanh Hồng</t>
  </si>
  <si>
    <t>350545518</t>
  </si>
  <si>
    <t>23/03/2016</t>
  </si>
  <si>
    <t>160 khu TĐC , Ấp Bình Hưng , Xã Bình Long , Huyện Châu Phú , Tỉnh An Giang</t>
  </si>
  <si>
    <t>0917107651</t>
  </si>
  <si>
    <t>DNA276</t>
  </si>
  <si>
    <t>Nguyễn Thanh Tòng</t>
  </si>
  <si>
    <t>350009455</t>
  </si>
  <si>
    <t>09/05/2008</t>
  </si>
  <si>
    <t>Lô 3B Tổ 136 khóm Đông Thịnh 8, P. Mỹ Phước, TP Long Xuyên, An Giang</t>
  </si>
  <si>
    <t>0918420761</t>
  </si>
  <si>
    <t>DNA285</t>
  </si>
  <si>
    <t>350828236</t>
  </si>
  <si>
    <t>15/08/2013</t>
  </si>
  <si>
    <t>Ấp Bình Nghĩa, TT Cái Dầu, Huyện Châu Phú, An Giang</t>
  </si>
  <si>
    <t>0902474656</t>
  </si>
  <si>
    <t>DNA286</t>
  </si>
  <si>
    <t>Nguyễn Thành Thông</t>
  </si>
  <si>
    <t>351318082</t>
  </si>
  <si>
    <t>02/06/2008</t>
  </si>
  <si>
    <t>Ấp Bình Thành , Xã Bình Mỹ , Huyện Châu Phú , Tỉnh An Giang</t>
  </si>
  <si>
    <t>0978486837</t>
  </si>
  <si>
    <t>DNA293</t>
  </si>
  <si>
    <t>Nguyễn Tấn Lộc</t>
  </si>
  <si>
    <t>351366217</t>
  </si>
  <si>
    <t>11/11/2013</t>
  </si>
  <si>
    <t>0939777922</t>
  </si>
  <si>
    <t>DNA328</t>
  </si>
  <si>
    <t>Nguyễn Văn Oanh</t>
  </si>
  <si>
    <t>351126383</t>
  </si>
  <si>
    <t>21/11/2009</t>
  </si>
  <si>
    <t>645 Ấp Vĩnh Hưng , xã Vĩnh Thạnh Trung , Huyện Châu Phú , Tỉnh An Giang</t>
  </si>
  <si>
    <t>0989119314</t>
  </si>
  <si>
    <t>DNA338</t>
  </si>
  <si>
    <t>Nguyễn Văn Phủ</t>
  </si>
  <si>
    <t>350900055</t>
  </si>
  <si>
    <t>Tổ 4, Ấp Bình Hòa ,Thị trấn Cái Dầu ,Huyện Châu Phú , Tỉnh An Giang</t>
  </si>
  <si>
    <t>0985144584</t>
  </si>
  <si>
    <t>DNA342</t>
  </si>
  <si>
    <t>Phan Minh Trọng</t>
  </si>
  <si>
    <t>352571595</t>
  </si>
  <si>
    <t>14/04/2016</t>
  </si>
  <si>
    <t>133 Ấp Vĩnh Phú , xã Vĩnh Thạnh Trung , Huyện Châu Phú , Tỉnh An Giang</t>
  </si>
  <si>
    <t>0984767552</t>
  </si>
  <si>
    <t>DNA377</t>
  </si>
  <si>
    <t>Phan Ngọc Lợi</t>
  </si>
  <si>
    <t>351781312</t>
  </si>
  <si>
    <t>11/02/2009</t>
  </si>
  <si>
    <t>430 Ấp Khánh Phát , Xã Khánh Hòa , Huyện Châu Phú , Tỉnh An Giang</t>
  </si>
  <si>
    <t>0976498661</t>
  </si>
  <si>
    <t>DNA378</t>
  </si>
  <si>
    <t>Phan Thanh Hùng</t>
  </si>
  <si>
    <t>350007491</t>
  </si>
  <si>
    <t>25/05/2015</t>
  </si>
  <si>
    <t>Ấp Vĩnh Phú, Xã Vĩnh Thạnh Trung , Huyện Châu Phú , Tỉnh An Giang</t>
  </si>
  <si>
    <t>0914429939</t>
  </si>
  <si>
    <t>DNA381</t>
  </si>
  <si>
    <t>351400420</t>
  </si>
  <si>
    <t>Ấp Mỹ Quí TT Mỹ Luông, H Chợ Mới, An Giang</t>
  </si>
  <si>
    <t>0918359196</t>
  </si>
  <si>
    <t>DNA382</t>
  </si>
  <si>
    <t>Phan Trí Nhân</t>
  </si>
  <si>
    <t>351787461</t>
  </si>
  <si>
    <t>29/05/2008</t>
  </si>
  <si>
    <t>0977552609</t>
  </si>
  <si>
    <t>DNA393</t>
  </si>
  <si>
    <t>Phan Văn Sanh</t>
  </si>
  <si>
    <t>350829310</t>
  </si>
  <si>
    <t>04/01/2012</t>
  </si>
  <si>
    <t>0988421559</t>
  </si>
  <si>
    <t>DNA396</t>
  </si>
  <si>
    <t>Phạm Bảo Quốc</t>
  </si>
  <si>
    <t>351232413</t>
  </si>
  <si>
    <t>28/03/2014</t>
  </si>
  <si>
    <t>Ấp Bình Hưng 2, Xã Bình Mỹ, Huyện Châu Phú, Tỉnh An Giang</t>
  </si>
  <si>
    <t>0939881508</t>
  </si>
  <si>
    <t>DNA403</t>
  </si>
  <si>
    <t>Phạm Minh Thuận</t>
  </si>
  <si>
    <t>351677983</t>
  </si>
  <si>
    <t>14/01/2011</t>
  </si>
  <si>
    <t>899 Tổ 43, Khóm 2, Thị trấn Tri Tôn, Huyện Tri Tôn, Tỉnh An Giang</t>
  </si>
  <si>
    <t>01666624118</t>
  </si>
  <si>
    <t>DNA411</t>
  </si>
  <si>
    <t>Phạm Thanh Phong</t>
  </si>
  <si>
    <t>351466092</t>
  </si>
  <si>
    <t>14/09/2016</t>
  </si>
  <si>
    <t>Ấp Mỹ Quí, Xã Mỹ Phú, Huyện Châu Phú, Tỉnh An Giang</t>
  </si>
  <si>
    <t>0979120150</t>
  </si>
  <si>
    <t>DNA415</t>
  </si>
  <si>
    <t>Phạm Trung Hưng</t>
  </si>
  <si>
    <t>351848030</t>
  </si>
  <si>
    <t>27/08/2013</t>
  </si>
  <si>
    <t>594 tổ 1 Ấp Vĩnh Lộc, Thị trấn Cái Dầu, Huyện Châu Phú, Tỉnh An Giang</t>
  </si>
  <si>
    <t>01214307475</t>
  </si>
  <si>
    <t>DNA421</t>
  </si>
  <si>
    <t>Quách Thanh Phong</t>
  </si>
  <si>
    <t>350886547</t>
  </si>
  <si>
    <t>Ấp Mỹ Phó , Xã Mỹ Đức, Huyện Châu Phú , Tỉnh An Giang</t>
  </si>
  <si>
    <t>0984402437</t>
  </si>
  <si>
    <t>DNA434</t>
  </si>
  <si>
    <t>Quách Vĩnh Đạt</t>
  </si>
  <si>
    <t>351488315</t>
  </si>
  <si>
    <t>06/06/2007</t>
  </si>
  <si>
    <t>Khóm Mỹ Chánh ,Phường Vĩnh Mỹ,TX Châu Đốc , Tỉnh An Giang</t>
  </si>
  <si>
    <t>0979617674</t>
  </si>
  <si>
    <t>DNA436</t>
  </si>
  <si>
    <t>Thái Công Danh</t>
  </si>
  <si>
    <t>351632377</t>
  </si>
  <si>
    <t>24/03/2016</t>
  </si>
  <si>
    <t>299 Tổ 8 , Ấp Mỹ Phó , Xã Mỹ Đức, Huyện Châu Phú , Tỉnh An Giang</t>
  </si>
  <si>
    <t>0916362575</t>
  </si>
  <si>
    <t>DNA437</t>
  </si>
  <si>
    <t>Trần Hoài Nam</t>
  </si>
  <si>
    <t>351286193</t>
  </si>
  <si>
    <t>11/08/2009</t>
  </si>
  <si>
    <t>Ấp Bình Nghĩa ,Thị trấn Cái Dầu ,Huyện Châu Phú , Tỉnh An Giang</t>
  </si>
  <si>
    <t>0988944947</t>
  </si>
  <si>
    <t>DNA460</t>
  </si>
  <si>
    <t>Trần Hữu Phước</t>
  </si>
  <si>
    <t>351078170</t>
  </si>
  <si>
    <t>03/02/2012</t>
  </si>
  <si>
    <t>257 Tổ 7 ,  Ấp Mỹ Phó , Xã Mỹ Đức, Huyện Châu Phú , Tỉnh An Giang</t>
  </si>
  <si>
    <t>0988392590</t>
  </si>
  <si>
    <t>DNA463</t>
  </si>
  <si>
    <t>Trần Thúy Duy</t>
  </si>
  <si>
    <t>351723853</t>
  </si>
  <si>
    <t>64 Tổ 1 , Ấp Khánh Bình , Xã Khánh Hòa , Huyện Châu Phú , Tỉnh An Giang</t>
  </si>
  <si>
    <t>0989254091</t>
  </si>
  <si>
    <t>DNA488</t>
  </si>
  <si>
    <t>Trần Thị Thủy Tiên</t>
  </si>
  <si>
    <t>351275718</t>
  </si>
  <si>
    <t>07/01/2011</t>
  </si>
  <si>
    <t>Số 345, Ấp Bình Thành , Xã Bình Mỹ , Huyện Châu Phú , Tỉnh An Giang</t>
  </si>
  <si>
    <t>0976987478</t>
  </si>
  <si>
    <t>DNA499</t>
  </si>
  <si>
    <t>Trần Tấn Phan</t>
  </si>
  <si>
    <t>351014075</t>
  </si>
  <si>
    <t>12/07/2006</t>
  </si>
  <si>
    <t>0918619836</t>
  </si>
  <si>
    <t>DNA504</t>
  </si>
  <si>
    <t>Trần Văn Phát</t>
  </si>
  <si>
    <t>350836508</t>
  </si>
  <si>
    <t>23/04/2007</t>
  </si>
  <si>
    <t>0986043136</t>
  </si>
  <si>
    <t>DNA510</t>
  </si>
  <si>
    <t>Tăng Thị Thùy Trang</t>
  </si>
  <si>
    <t>351232458</t>
  </si>
  <si>
    <t>09/09/2016</t>
  </si>
  <si>
    <t>Ấp Bình Trung, Xã Bình Mỹ, Huyện Châu Phú , Tỉnh An Giang</t>
  </si>
  <si>
    <t>01233178678</t>
  </si>
  <si>
    <t>DNA528</t>
  </si>
  <si>
    <t>Tăng Trọng Tài</t>
  </si>
  <si>
    <t>351441906</t>
  </si>
  <si>
    <t>01/09/2009</t>
  </si>
  <si>
    <t>Ấp Bình Lộc , Xã Bình Chánh , Huyện Châu Phú , Tỉnh An Giang</t>
  </si>
  <si>
    <t>0988007588</t>
  </si>
  <si>
    <t>DNA530</t>
  </si>
  <si>
    <t>Tất Cẩm Thành</t>
  </si>
  <si>
    <t>351286129</t>
  </si>
  <si>
    <t>13/09/2013</t>
  </si>
  <si>
    <t>Số 111, Ấp Bình Hòa ,Thị trấn Cái Dầu ,Huyện Châu Phú , Tỉnh An Giang</t>
  </si>
  <si>
    <t>0987010060</t>
  </si>
  <si>
    <t>DNA533</t>
  </si>
  <si>
    <t>Võ Phước Tùng</t>
  </si>
  <si>
    <t>351377703</t>
  </si>
  <si>
    <t>07/11/2012</t>
  </si>
  <si>
    <t>Ấp Long An , Xã Thạnh Mỹ Tây , Huyện Châu Phú , Tỉnh An Giang</t>
  </si>
  <si>
    <t>0919949143</t>
  </si>
  <si>
    <t>DNA542</t>
  </si>
  <si>
    <t>Võ Thành Đam</t>
  </si>
  <si>
    <t>351231200</t>
  </si>
  <si>
    <t>07/04/2010</t>
  </si>
  <si>
    <t>Tổ 8 , Ấp Mỹ Hội , xã Mỹ Hội Đông , Huyện Chợ Mới , Tỉnh An Giang</t>
  </si>
  <si>
    <t>0983833622</t>
  </si>
  <si>
    <t>DNA551</t>
  </si>
  <si>
    <t>Đoàn Minh Trường Chinh</t>
  </si>
  <si>
    <t>092072001519</t>
  </si>
  <si>
    <t>24/03/2017</t>
  </si>
  <si>
    <t>Ấp Phú Mỹ Thượng - Xã Phú Thọ, Huyện Phú Tân, An Giang</t>
  </si>
  <si>
    <t>0918536916</t>
  </si>
  <si>
    <t>DNA566</t>
  </si>
  <si>
    <t>Đặng Văn Tài</t>
  </si>
  <si>
    <t>351112578</t>
  </si>
  <si>
    <t>14/02/2009</t>
  </si>
  <si>
    <t>Ấp Khánh Thuận , Xã Khánh Hòa , Huyện Châu Phú , Tỉnh An Giang</t>
  </si>
  <si>
    <t>0917977743</t>
  </si>
  <si>
    <t>DNA576</t>
  </si>
  <si>
    <t>Lưu Thị Yến Nhi</t>
  </si>
  <si>
    <t>351577310</t>
  </si>
  <si>
    <t>15/05/2015</t>
  </si>
  <si>
    <t>594 Tổ 1, Ap Vĩnh Lộc ,Thị trấn Cái Dầu ,Huyện Châu Phú , Tỉnh An Giang</t>
  </si>
  <si>
    <t>0987060700</t>
  </si>
  <si>
    <t>CHỐT DANH SÁCH SL CỔ PHẦN XÍ NGHIỆP CHÂU THÀNH</t>
  </si>
  <si>
    <t>SL CP
 CHƯA LƯU KÝ</t>
  </si>
  <si>
    <t>TỔNG SL CP</t>
  </si>
  <si>
    <t>Bùi Châu Xa</t>
  </si>
  <si>
    <t>351691252</t>
  </si>
  <si>
    <t>24/08/2017</t>
  </si>
  <si>
    <t>Ấp Tấn Phước, Xã Tấn Mỹ, Huyện Chợ Mới, An Giang</t>
  </si>
  <si>
    <t>0949643840</t>
  </si>
  <si>
    <t>DNA002</t>
  </si>
  <si>
    <t>CT</t>
  </si>
  <si>
    <t>Bùi Nhật Phú</t>
  </si>
  <si>
    <t>351356377</t>
  </si>
  <si>
    <t>19/06/2017</t>
  </si>
  <si>
    <t>Tổ 40 Ấp An Hòa , xã An Hòa , Châu Thành , An Giang</t>
  </si>
  <si>
    <t>0918754167</t>
  </si>
  <si>
    <t>DNA006</t>
  </si>
  <si>
    <t>Châu Văn Lo</t>
  </si>
  <si>
    <t>351529546</t>
  </si>
  <si>
    <t>25/02/2009</t>
  </si>
  <si>
    <t>Ấp Khánh Phát , xã Khánh Hòa , huyện Châu Phú , An Giang</t>
  </si>
  <si>
    <t>0939727675</t>
  </si>
  <si>
    <t>DNA028</t>
  </si>
  <si>
    <t>Lê Văn Lượng</t>
  </si>
  <si>
    <t>350240366</t>
  </si>
  <si>
    <t>19/09/2007</t>
  </si>
  <si>
    <t>Ấp An Phú , xã An Hòa , Châu Thành , An Giang</t>
  </si>
  <si>
    <t>0979457711</t>
  </si>
  <si>
    <t>DNA167</t>
  </si>
  <si>
    <t>Lý Minh Triết</t>
  </si>
  <si>
    <t>351262182</t>
  </si>
  <si>
    <t>13/08/2009</t>
  </si>
  <si>
    <t>Ấp Hòa Long 1 , Thị Trấn An Châu , Châu Thành , An Giang</t>
  </si>
  <si>
    <t>0973824798</t>
  </si>
  <si>
    <t>DNA186</t>
  </si>
  <si>
    <t>Nguyễn Minh Triều</t>
  </si>
  <si>
    <t>351620159</t>
  </si>
  <si>
    <t>19/04/2004</t>
  </si>
  <si>
    <t>Khóm Vĩnh Phú, P.Châu Phú A, TX Châu Đốc, An Giang</t>
  </si>
  <si>
    <t>0976949292</t>
  </si>
  <si>
    <t>DNA249</t>
  </si>
  <si>
    <t>Nguyễn Ngọc Bích</t>
  </si>
  <si>
    <t>350942031</t>
  </si>
  <si>
    <t>01/09/2015</t>
  </si>
  <si>
    <t>9A Đề Thám , phường Bình Khánh , Long Xuyên , An Giang</t>
  </si>
  <si>
    <t>0976918989</t>
  </si>
  <si>
    <t>DNA252</t>
  </si>
  <si>
    <t>Nguyễn Thanh Danh</t>
  </si>
  <si>
    <t>351302763</t>
  </si>
  <si>
    <t>20/05/2015</t>
  </si>
  <si>
    <t>Lô 3E5 Đốc Binh Kiều, K.Bình Khánh 6 , Bình Khánh , TP.Long xuyên, An Giang</t>
  </si>
  <si>
    <t>0985959284</t>
  </si>
  <si>
    <t>DNA272</t>
  </si>
  <si>
    <t>Nguyễn Thị Thanh Thúy</t>
  </si>
  <si>
    <t>350628072</t>
  </si>
  <si>
    <t>04/12/2014</t>
  </si>
  <si>
    <t>Ấp Trung 3, Thị Trấn Phú Mỹ, Huyện Phú Tân, Tỉnh An Giang</t>
  </si>
  <si>
    <t>0918808139</t>
  </si>
  <si>
    <t>DNA312</t>
  </si>
  <si>
    <t>Nguyễn Trần Nghi</t>
  </si>
  <si>
    <t>350956888</t>
  </si>
  <si>
    <t>31/08/2007</t>
  </si>
  <si>
    <t>04 Nguyễn Hữu Cảnh, Thị trấn Chợ Mới, huyện Chợ Mới , An Giang</t>
  </si>
  <si>
    <t>0907616505</t>
  </si>
  <si>
    <t>DNA324</t>
  </si>
  <si>
    <t>Nguyễn Văn Quí</t>
  </si>
  <si>
    <t>351546201</t>
  </si>
  <si>
    <t>06/12/2016</t>
  </si>
  <si>
    <t>Ấp Phú Cường , xã Phú Thạnh , huyện Phú Tân , An Giang</t>
  </si>
  <si>
    <t>01699493217</t>
  </si>
  <si>
    <t>DNA343</t>
  </si>
  <si>
    <t>Nguyễn Đan Tâm</t>
  </si>
  <si>
    <t>351094960</t>
  </si>
  <si>
    <t>26/03/2013</t>
  </si>
  <si>
    <t>Ấp Vĩnh Thuận, xã Vĩnh Hanh , huyện Châu Thành, An Giang</t>
  </si>
  <si>
    <t>0983775780</t>
  </si>
  <si>
    <t>DNA356</t>
  </si>
  <si>
    <t>Phan Thanh Hồng</t>
  </si>
  <si>
    <t>351276912</t>
  </si>
  <si>
    <t>02/08/2008</t>
  </si>
  <si>
    <t>37A trần Hưng Đạo , Mỹ Bình , Tp Long Xuyên , An Giang</t>
  </si>
  <si>
    <t>0982587899</t>
  </si>
  <si>
    <t>DNA385</t>
  </si>
  <si>
    <t>Phạm Việt Quốc</t>
  </si>
  <si>
    <t>351252188</t>
  </si>
  <si>
    <t>09/11/2010</t>
  </si>
  <si>
    <t>Tổ 16 Ấp Hòa Long 1, thị trấn An Châu, Châu Thành, An Giang</t>
  </si>
  <si>
    <t>0913656346</t>
  </si>
  <si>
    <t>DNA426</t>
  </si>
  <si>
    <t>Quách Văn Ngoạn</t>
  </si>
  <si>
    <t>350886082</t>
  </si>
  <si>
    <t>22/05/2013</t>
  </si>
  <si>
    <t>Ấp Bình Hưng 2 , xã Bình Mỹ , huyện Châu Phú , tỉnh An Giang</t>
  </si>
  <si>
    <t>0919568278</t>
  </si>
  <si>
    <t>DNA435</t>
  </si>
  <si>
    <t>Trần Quốc Thanh</t>
  </si>
  <si>
    <t>351500996</t>
  </si>
  <si>
    <t>31/03/2014</t>
  </si>
  <si>
    <t>Thị trấn An Châu , Huyện Châu Thành , An Giang</t>
  </si>
  <si>
    <t>0919607849</t>
  </si>
  <si>
    <t>DNA479</t>
  </si>
  <si>
    <t>Trần Thanh Trường Sơn</t>
  </si>
  <si>
    <t>351589769</t>
  </si>
  <si>
    <t>949 Tổ 30 Ấp Phú Hòa 2 , xã Bình Hòa , Châu Thành , An Giang</t>
  </si>
  <si>
    <t>0985958003</t>
  </si>
  <si>
    <t>DNA485</t>
  </si>
  <si>
    <t>Trần Thanh Tấn</t>
  </si>
  <si>
    <t>350807086</t>
  </si>
  <si>
    <t>46/11C, Nguyễn Du, Phường Mỹ Bình, TP Long Xuyên, Tỉnh An Giang</t>
  </si>
  <si>
    <t>0909930789</t>
  </si>
  <si>
    <t>DNA486</t>
  </si>
  <si>
    <t>Trần Trung Hiếu</t>
  </si>
  <si>
    <t>351387271</t>
  </si>
  <si>
    <t>19/04/2006</t>
  </si>
  <si>
    <t>519/13D, Hà Hoàng Hổ, Khóm Đông An 7, P.Đông Xuyên, TP.Long Xuyên, Tỉnh An Giang</t>
  </si>
  <si>
    <t>0986545404</t>
  </si>
  <si>
    <t>DNA501</t>
  </si>
  <si>
    <t>Điền Ngọc Luân</t>
  </si>
  <si>
    <t>351499642</t>
  </si>
  <si>
    <t>18/04/2014</t>
  </si>
  <si>
    <t>1071 tổ 52 ấp Phú hòa 1 , xã Bình Hòa , Châu Thành , An Giang</t>
  </si>
  <si>
    <t>0976189018</t>
  </si>
  <si>
    <t>DNA565</t>
  </si>
  <si>
    <t>Đỗ Văn Danh</t>
  </si>
  <si>
    <t>351691912</t>
  </si>
  <si>
    <t>18/06/2015</t>
  </si>
  <si>
    <t>Ấp Cần Thới , xã Cần Đăng , Châu Thành , An Giang</t>
  </si>
  <si>
    <t>01258942665</t>
  </si>
  <si>
    <t>DNA581</t>
  </si>
  <si>
    <t>Nguyễn Ngọc Thành</t>
  </si>
  <si>
    <t>350453885</t>
  </si>
  <si>
    <t>09/07/1979</t>
  </si>
  <si>
    <t>Ấp An Hòa , xã An Hòa, Châu Thành , An Giang</t>
  </si>
  <si>
    <t>DNA258</t>
  </si>
  <si>
    <t>Nguyễn Văn Thành Phong</t>
  </si>
  <si>
    <t>352431714</t>
  </si>
  <si>
    <t>13/05/2013</t>
  </si>
  <si>
    <t>Ấp Phú Hòa 2 , xã Bình Hòa , huyện Châu Thành , An Giang</t>
  </si>
  <si>
    <t>0986851626</t>
  </si>
  <si>
    <t>DNA344</t>
  </si>
  <si>
    <t>DANH SÁCH CHỐT SỐ LƯỢNG CỔ PHẦN XÍ NGHIỆP PHÚ TÂN</t>
  </si>
  <si>
    <t>VSD : Chốt ngày 05/06/2019</t>
  </si>
  <si>
    <t>TỔNG SL CP
 ĐÃ LƯU KÝ</t>
  </si>
  <si>
    <t>Huỳnh Bảo Hậu</t>
  </si>
  <si>
    <t>351383456</t>
  </si>
  <si>
    <t>07/01/2004</t>
  </si>
  <si>
    <t>Ấp Long Hòa I - Xã Long Hòa, Huyện Phú Tân, An Giang</t>
  </si>
  <si>
    <t>0918469866</t>
  </si>
  <si>
    <t>DNA048</t>
  </si>
  <si>
    <t>PT</t>
  </si>
  <si>
    <t>Huỳnh Thị Mộng Tuyền</t>
  </si>
  <si>
    <t>351847671</t>
  </si>
  <si>
    <t>27/07/2004</t>
  </si>
  <si>
    <t>Ấp Trung 2 - Xã Tân Trung, Huyện Phú Tân, An Giang</t>
  </si>
  <si>
    <t>0946182086</t>
  </si>
  <si>
    <t>DNA072</t>
  </si>
  <si>
    <t>Huỳnh Trọng Hiếu</t>
  </si>
  <si>
    <t>351510401</t>
  </si>
  <si>
    <t>06/11/2009</t>
  </si>
  <si>
    <t>Ấp Trung 1 - TT.Phú Mỹ, Huyện Phú Tân, An Giang</t>
  </si>
  <si>
    <t>0988228098</t>
  </si>
  <si>
    <t>DNA077</t>
  </si>
  <si>
    <t>Hà Thị Kim Thuỳ</t>
  </si>
  <si>
    <t>350929116</t>
  </si>
  <si>
    <t>21/04/2003</t>
  </si>
  <si>
    <t>Ấp Trung 1  - TT.Phú Mỹ, Huyện Phú Tân, An Giang</t>
  </si>
  <si>
    <t>0913452277</t>
  </si>
  <si>
    <t>DNA090</t>
  </si>
  <si>
    <t>Lê Minh Tuấn Anh</t>
  </si>
  <si>
    <t>351510107</t>
  </si>
  <si>
    <t>05/09/2014</t>
  </si>
  <si>
    <t>Ấp Hưng Hòa - Xã Phú Hưng, Huyện Phú Tân, An Giang</t>
  </si>
  <si>
    <t>0989613168</t>
  </si>
  <si>
    <t>DNA125</t>
  </si>
  <si>
    <t>Lê Thị Huỳnh Cúc</t>
  </si>
  <si>
    <t>351383830</t>
  </si>
  <si>
    <t>26/01/2016</t>
  </si>
  <si>
    <t>Khóm Long Hưng 2, Long Sơn, Tân Châu, An Giang</t>
  </si>
  <si>
    <t>0918899964</t>
  </si>
  <si>
    <t>DNA143</t>
  </si>
  <si>
    <t>Lê Thị Mỹ Hạnh</t>
  </si>
  <si>
    <t>350327217</t>
  </si>
  <si>
    <t>04/08/2011</t>
  </si>
  <si>
    <t>Ấp Trung Thạnh - TT.Phú Mỹ, Huyện Phú Tân, An Giang</t>
  </si>
  <si>
    <t>0989315571</t>
  </si>
  <si>
    <t>DNA147</t>
  </si>
  <si>
    <t>Nguyễn Minh Nại</t>
  </si>
  <si>
    <t>350897611</t>
  </si>
  <si>
    <t>24/06/2010</t>
  </si>
  <si>
    <t>Ấp Hậu Giang 1 - Tân Hòa, Huyện Phú Tân, An Giang</t>
  </si>
  <si>
    <t>0918503966</t>
  </si>
  <si>
    <t>DNA248</t>
  </si>
  <si>
    <t>Nguyễn Ngọc Thiệt</t>
  </si>
  <si>
    <t>351105209</t>
  </si>
  <si>
    <t>23/03/2005</t>
  </si>
  <si>
    <t>Ấp Long Thạnh  II - Xã Long Hòa, Huyện Phú Tân, An Giang</t>
  </si>
  <si>
    <t>0919157781</t>
  </si>
  <si>
    <t>DNA257</t>
  </si>
  <si>
    <t>Nguyễn Thanh Hồ</t>
  </si>
  <si>
    <t>351719630</t>
  </si>
  <si>
    <t>20/10/2017</t>
  </si>
  <si>
    <t>Ấp Phú Mỹ Hạ, xã Phú Thọ, Phú Tân, An Giang</t>
  </si>
  <si>
    <t>0918119008</t>
  </si>
  <si>
    <t>DNA275</t>
  </si>
  <si>
    <t>Nguyễn Văn Minh</t>
  </si>
  <si>
    <t>351510871</t>
  </si>
  <si>
    <t>13/03/2014</t>
  </si>
  <si>
    <t>Ấp Phú Trung Xã Phú Thọ, Huyện Phú Tân, An Giang</t>
  </si>
  <si>
    <t>0916193997</t>
  </si>
  <si>
    <t>DNA335</t>
  </si>
  <si>
    <t>Nguyễn Văn Thạnh</t>
  </si>
  <si>
    <t>351614905</t>
  </si>
  <si>
    <t>27/03/2008</t>
  </si>
  <si>
    <t>Ấp Hưng Thới 2, xã Phú Hưng, Huyện Phú Tân, An Giang</t>
  </si>
  <si>
    <t>0916794198</t>
  </si>
  <si>
    <t>DNA345</t>
  </si>
  <si>
    <t>Nguyễn Văn Tiền</t>
  </si>
  <si>
    <t>351932325</t>
  </si>
  <si>
    <t>06/09/2005</t>
  </si>
  <si>
    <t>Trung 2, Tân Trung, Huyện Phú Tân, An Giang</t>
  </si>
  <si>
    <t>01697470450</t>
  </si>
  <si>
    <t>DNA347</t>
  </si>
  <si>
    <t>Nguyễn Văn Trung</t>
  </si>
  <si>
    <t>351515492</t>
  </si>
  <si>
    <t>15/03/2017</t>
  </si>
  <si>
    <t>345 Ấp Bình Trung 2 , Xã Bình Thạnh Đông , Huyện Phú Tân, Tỉnh An Giang</t>
  </si>
  <si>
    <t>01676793820</t>
  </si>
  <si>
    <t>DNA348</t>
  </si>
  <si>
    <t>Phan Bảo Doanh</t>
  </si>
  <si>
    <t>341099687</t>
  </si>
  <si>
    <t>23/08/2017</t>
  </si>
  <si>
    <t>Ấp Long Thới, Long Thuận, Hồng Ngự, Đồng Tháp</t>
  </si>
  <si>
    <t>0919574475</t>
  </si>
  <si>
    <t>DNA369</t>
  </si>
  <si>
    <t>Phan Thị Mỹ Ngân</t>
  </si>
  <si>
    <t>351639952</t>
  </si>
  <si>
    <t>10/10/2016</t>
  </si>
  <si>
    <t>Ấp Mỹ Lương - TT.Phú Mỹ, Huyện Phú Tân, An Giang</t>
  </si>
  <si>
    <t>0919321133</t>
  </si>
  <si>
    <t>DNA388</t>
  </si>
  <si>
    <t>Phan Văn Trinh</t>
  </si>
  <si>
    <t>352297093</t>
  </si>
  <si>
    <t>11/01/2011</t>
  </si>
  <si>
    <t>Ấp Thượng 2 - TT.Phú Mỹ, Huyện Phú Tân, An Giang</t>
  </si>
  <si>
    <t>0919808868</t>
  </si>
  <si>
    <t>DNA398</t>
  </si>
  <si>
    <t>Phạm Hồng Kỳ</t>
  </si>
  <si>
    <t>351343076</t>
  </si>
  <si>
    <t>06/01/2004</t>
  </si>
  <si>
    <t>Ấp Long Hòa I, xã Long Hòa, Huyện Phú Tân, An Giang</t>
  </si>
  <si>
    <t>0919883538</t>
  </si>
  <si>
    <t>DNA408</t>
  </si>
  <si>
    <t>Trương Chánh Thi</t>
  </si>
  <si>
    <t>351601645</t>
  </si>
  <si>
    <t>10/12/2009</t>
  </si>
  <si>
    <t>Ấp Trung 2, Xã Tân Trung, Huyện Phú Tân, Tỉnh An Giang</t>
  </si>
  <si>
    <t>0913731772</t>
  </si>
  <si>
    <t>DNA444</t>
  </si>
  <si>
    <t>Trương Quang Nghiệp</t>
  </si>
  <si>
    <t>351064858</t>
  </si>
  <si>
    <t>16/11/2006</t>
  </si>
  <si>
    <t>Ấp Long Hòa II - Xã Long Hòa, Huyện Phú Tân, An Giang</t>
  </si>
  <si>
    <t>01677199433</t>
  </si>
  <si>
    <t>DNA449</t>
  </si>
  <si>
    <t>Trần Bảo Lợi</t>
  </si>
  <si>
    <t>351512157</t>
  </si>
  <si>
    <t>11/11/2005</t>
  </si>
  <si>
    <t>Ấp Phú Lợi, Xã Phú Lâm, Huyện Phú Tân, An Giang</t>
  </si>
  <si>
    <t>0917478345</t>
  </si>
  <si>
    <t>DNA458</t>
  </si>
  <si>
    <t>Trần Nam Trung</t>
  </si>
  <si>
    <t>352058278</t>
  </si>
  <si>
    <t>26/06/2007</t>
  </si>
  <si>
    <t>9B4 Nguyễn Khuyến , K.Bình Thới 2 , P.Bình Khánh , TP LX, Tỉnh An Giang</t>
  </si>
  <si>
    <t>0918828276</t>
  </si>
  <si>
    <t>DNA469</t>
  </si>
  <si>
    <t>Trịnh Minh Thành</t>
  </si>
  <si>
    <t>351383510</t>
  </si>
  <si>
    <t>12/04/2010</t>
  </si>
  <si>
    <t>Khóm Long Hưng 2, Phường Long Sơn - TX. Tân Châu, An Giang</t>
  </si>
  <si>
    <t>0911699927</t>
  </si>
  <si>
    <t>DNA520</t>
  </si>
  <si>
    <t>Trịnh Văn Hôn</t>
  </si>
  <si>
    <t>351648782</t>
  </si>
  <si>
    <t>14/04/2010</t>
  </si>
  <si>
    <t>Ấp Long Sơn 2, Phường Long Sơn - TX. Tân Châu, An Giang</t>
  </si>
  <si>
    <t>0919511035</t>
  </si>
  <si>
    <t>DNA521</t>
  </si>
  <si>
    <t>Võ Hữu Nghĩa</t>
  </si>
  <si>
    <t>351689541</t>
  </si>
  <si>
    <t>09/02/2006</t>
  </si>
  <si>
    <t>Xã Long Điền B - Huyện Chợ Mới, Tỉnh An Giang</t>
  </si>
  <si>
    <t>0987112243</t>
  </si>
  <si>
    <t>DNA536</t>
  </si>
  <si>
    <t>Võ Thanh Bình</t>
  </si>
  <si>
    <t>351510281</t>
  </si>
  <si>
    <t>04/05/2017</t>
  </si>
  <si>
    <t>Ấp Trung Hòa - Tân Trung, Huyện Phú Tân, An Giang</t>
  </si>
  <si>
    <t>0919573090</t>
  </si>
  <si>
    <t>DNA543</t>
  </si>
  <si>
    <t>Võ Văn Tòng</t>
  </si>
  <si>
    <t>351435640</t>
  </si>
  <si>
    <t>04/06/2010</t>
  </si>
  <si>
    <t>Ấp Trung 2 - Tân Trung, Huyện Phú Tân, An Giang</t>
  </si>
  <si>
    <t>01237385993</t>
  </si>
  <si>
    <t>DNA556</t>
  </si>
  <si>
    <t>Đỗ Khởi Nghĩa lx</t>
  </si>
  <si>
    <t>350834210</t>
  </si>
  <si>
    <t>20/11/2007</t>
  </si>
  <si>
    <t>42/15A An Hưng, Phường Mỹ Thới, TP Long Xuyên, An Giang</t>
  </si>
  <si>
    <t>0939123505</t>
  </si>
  <si>
    <t>DNA578</t>
  </si>
  <si>
    <t>Đỗ Ngọc An</t>
  </si>
  <si>
    <t>351010393</t>
  </si>
  <si>
    <t>19/02/2004</t>
  </si>
  <si>
    <t>Ấp Thượng 3 - TT.Phú Mỹ, Huyện Phú Tân, An Giang</t>
  </si>
  <si>
    <t>0915379549</t>
  </si>
  <si>
    <t>DNA579</t>
  </si>
  <si>
    <t>Bùi Hiền Hậu ngoai</t>
  </si>
  <si>
    <t>351010088</t>
  </si>
  <si>
    <t>17/02/2017</t>
  </si>
  <si>
    <t>Thị Trấn Phú Mỹ, Huyện Phú Tân, AG</t>
  </si>
  <si>
    <t>0919995519</t>
  </si>
  <si>
    <t>DNA003</t>
  </si>
  <si>
    <t>Nguyễn Hữu Quyền</t>
  </si>
  <si>
    <t>350978801</t>
  </si>
  <si>
    <t>20/10/2005</t>
  </si>
  <si>
    <t>Ấp Mỹ Tân, Xã Mỹ Hội Đông - Huyện Chợ Mới, An Giang</t>
  </si>
  <si>
    <t>0918888521</t>
  </si>
  <si>
    <t>DNA240</t>
  </si>
  <si>
    <t>DANH SÁCH SỐ LƯỢNG CỔ PHẦN XÍ NGHIỆP AN PHÚ</t>
  </si>
  <si>
    <t>TỔNG 
SL CP</t>
  </si>
  <si>
    <t>Bùi Văn Phương</t>
  </si>
  <si>
    <t>351503675</t>
  </si>
  <si>
    <t>15/07/2015</t>
  </si>
  <si>
    <t>Khóm Xuân Phú, Thị Trấn Tịnh Biên, Huyện Tịnh Biên, Tỉnh An Giang</t>
  </si>
  <si>
    <t>0979392922</t>
  </si>
  <si>
    <t>DNA014</t>
  </si>
  <si>
    <t>AP</t>
  </si>
  <si>
    <t>Dương Thái Bình</t>
  </si>
  <si>
    <t>351091177</t>
  </si>
  <si>
    <t>29/12/2004</t>
  </si>
  <si>
    <t>Ấp Vĩnh Nghĩa, Xã Vĩnh Trường, Huyện An Phú, Tỉnh An Giang</t>
  </si>
  <si>
    <t>0919848067</t>
  </si>
  <si>
    <t>DNA041</t>
  </si>
  <si>
    <t>Huỳnh Thanh Tâm</t>
  </si>
  <si>
    <t>351255095</t>
  </si>
  <si>
    <t>17/08/2012</t>
  </si>
  <si>
    <t>261,Tổ 15, khóm Châu Long 4, phường Châu Phú B,TP Châu Đốc, An Giang.</t>
  </si>
  <si>
    <t>0917211511</t>
  </si>
  <si>
    <t>DNA068</t>
  </si>
  <si>
    <t>Huỳnh Trung Phong</t>
  </si>
  <si>
    <t>351451472</t>
  </si>
  <si>
    <t>20/11/2010</t>
  </si>
  <si>
    <t>Ấp An Khánh, Xã Khánh An, Huyện An Phú, Tỉnh An Giang.</t>
  </si>
  <si>
    <t>0915326032</t>
  </si>
  <si>
    <t>DNA074</t>
  </si>
  <si>
    <t>Huỳnh Trần Lâm</t>
  </si>
  <si>
    <t>351405668</t>
  </si>
  <si>
    <t>28/11/2013</t>
  </si>
  <si>
    <t>Ấp Vĩnh An, Xã Vĩnh Hội Đông, Huyện An Phú, Tỉnh An Giang.</t>
  </si>
  <si>
    <t>0919445034</t>
  </si>
  <si>
    <t>DNA076</t>
  </si>
  <si>
    <t>Lâm Văn Dũng</t>
  </si>
  <si>
    <t>351398925</t>
  </si>
  <si>
    <t>14/06/2008</t>
  </si>
  <si>
    <t>Ấp Tân Khánh, thị trấn Long Bình, huyện An Phú, tỉnh An Giang.</t>
  </si>
  <si>
    <t>0942611115</t>
  </si>
  <si>
    <t>DNA114</t>
  </si>
  <si>
    <t>Lê Mạnh Quân</t>
  </si>
  <si>
    <t>186176691</t>
  </si>
  <si>
    <t>24/04/2003</t>
  </si>
  <si>
    <t>01218786768</t>
  </si>
  <si>
    <t>DNA126</t>
  </si>
  <si>
    <t>Lê Thanh Trường Lộc</t>
  </si>
  <si>
    <t>351528094</t>
  </si>
  <si>
    <t>08/06/2015</t>
  </si>
  <si>
    <t>Ấp Vĩnh Nghĩa, xã Vĩnh Trường, Huyện An Phú, An Giang</t>
  </si>
  <si>
    <t>0946552445</t>
  </si>
  <si>
    <t>DNA136</t>
  </si>
  <si>
    <t>Lê Văn Rạng</t>
  </si>
  <si>
    <t>351211541</t>
  </si>
  <si>
    <t>27/12/2004</t>
  </si>
  <si>
    <t>Ấp An Thạnh, thị trấn An Phú, huyện An Phú, tỉnh An Giang</t>
  </si>
  <si>
    <t>0949797414</t>
  </si>
  <si>
    <t>DNA168</t>
  </si>
  <si>
    <t>Lý Tấn Đạt</t>
  </si>
  <si>
    <t>351527098</t>
  </si>
  <si>
    <t>26/06/2014</t>
  </si>
  <si>
    <t>268, ấp Bình Yên, xã Bình Thủy, huyện Châu Phú, tỉnh An Giang.</t>
  </si>
  <si>
    <t>0919952929</t>
  </si>
  <si>
    <t>DNA193</t>
  </si>
  <si>
    <t>Mai Thành Tuấn</t>
  </si>
  <si>
    <t>351743464</t>
  </si>
  <si>
    <t>10/01/2003</t>
  </si>
  <si>
    <t>Khóm Vĩnh Đông 1, phường Núi Sam, thị xã Châu Đốc, tỉnh An Giang.</t>
  </si>
  <si>
    <t>0915853262</t>
  </si>
  <si>
    <t>DNA210</t>
  </si>
  <si>
    <t>Nguyễn Hoàng Thiện</t>
  </si>
  <si>
    <t>351295355</t>
  </si>
  <si>
    <t>11/05/2009</t>
  </si>
  <si>
    <t>244, tổ 10, Ấp khánh An, Xã Khánh Hòa, Huyện Châu Phú, Tỉnh An Giang</t>
  </si>
  <si>
    <t>0918508070</t>
  </si>
  <si>
    <t>DNA229</t>
  </si>
  <si>
    <t>Nguyễn Huy Linh</t>
  </si>
  <si>
    <t>351468753</t>
  </si>
  <si>
    <t>07/01/2013</t>
  </si>
  <si>
    <t>Khóm Châu Quới 1, Phường Châu Phú B, TX Châu Đốc, Tỉnh An Giang.</t>
  </si>
  <si>
    <t>0949886500</t>
  </si>
  <si>
    <t>DNA230</t>
  </si>
  <si>
    <t>Nguyễn Hùng Cường</t>
  </si>
  <si>
    <t>351255150</t>
  </si>
  <si>
    <t>08/04/2016</t>
  </si>
  <si>
    <t>Khóm Châu Quới 3, phường Châu Phú B, TX Châu Đốc, Tỉnh An Giang.</t>
  </si>
  <si>
    <t>0985933414</t>
  </si>
  <si>
    <t>DNA234</t>
  </si>
  <si>
    <t>Nguyễn Thành Nhân</t>
  </si>
  <si>
    <t>351488864</t>
  </si>
  <si>
    <t>04/11/2013</t>
  </si>
  <si>
    <t>Ấp Vĩnh Hưng, Xã Vĩnh Lộc, Huyện An Phú, Tỉnh An Giang</t>
  </si>
  <si>
    <t>0986566777</t>
  </si>
  <si>
    <t>DNA292</t>
  </si>
  <si>
    <t>Nguyễn Thành Trúc</t>
  </si>
  <si>
    <t>351573006</t>
  </si>
  <si>
    <t>30/07/2007</t>
  </si>
  <si>
    <t>Ấp Vĩnh Bình, Xã Vĩnh Trường, Huyện An Phú, Tỉnh An Giang</t>
  </si>
  <si>
    <t>0943996599</t>
  </si>
  <si>
    <t>DNA295</t>
  </si>
  <si>
    <t>Nguyễn Thị Thu Lan</t>
  </si>
  <si>
    <t>351565275</t>
  </si>
  <si>
    <t>04/04/2015</t>
  </si>
  <si>
    <t>Ấp 4, thị trấn An Phú, huyện An Phú, tỉnh An Giang</t>
  </si>
  <si>
    <t>0982266460</t>
  </si>
  <si>
    <t>DNA314</t>
  </si>
  <si>
    <t>Nguyễn Trường Dũng</t>
  </si>
  <si>
    <t>351498798</t>
  </si>
  <si>
    <t>09/02/2012</t>
  </si>
  <si>
    <t>0974558867</t>
  </si>
  <si>
    <t>DNA323</t>
  </si>
  <si>
    <t>Nguyễn Tuấn Anh</t>
  </si>
  <si>
    <t>351591614</t>
  </si>
  <si>
    <t>29/12/2011</t>
  </si>
  <si>
    <t>1068 tổ 90, Ấp An Thạnh, TT.An Phú, Huyện An Phú, An Giang</t>
  </si>
  <si>
    <t>0919159220</t>
  </si>
  <si>
    <t>DNA325</t>
  </si>
  <si>
    <t>Nguyễn Văn Phùng</t>
  </si>
  <si>
    <t>351016887</t>
  </si>
  <si>
    <t>05/02/2016</t>
  </si>
  <si>
    <t>Ấp Phú Thạnh, Xã Phú Hữu, Huyện An Phú, Tỉnh An Giang.</t>
  </si>
  <si>
    <t>0918811060</t>
  </si>
  <si>
    <t>DNA339</t>
  </si>
  <si>
    <t>Phạm Văn Vương</t>
  </si>
  <si>
    <t>351591725</t>
  </si>
  <si>
    <t>04/11/2016</t>
  </si>
  <si>
    <t>Tổ 90, Ấp An Thạnh, Thị trấn An Phú, Huyện An Phú, Tỉnh An Giang</t>
  </si>
  <si>
    <t>0985171949</t>
  </si>
  <si>
    <t>DNA431</t>
  </si>
  <si>
    <t>Trang Văn Khiết</t>
  </si>
  <si>
    <t>351747794</t>
  </si>
  <si>
    <t>17/02/2003</t>
  </si>
  <si>
    <t>Xã Long Hòa, Huyện Phú Tân, Tỉnh An Giang</t>
  </si>
  <si>
    <t>0914714696</t>
  </si>
  <si>
    <t>DNA443</t>
  </si>
  <si>
    <t>Trần Kim Mến</t>
  </si>
  <si>
    <t>350908814</t>
  </si>
  <si>
    <t>21/04/2009</t>
  </si>
  <si>
    <t>Ấp Phước Hòa, Xã Phước Hưng, Huyện An Phú, Tỉnh An Giang</t>
  </si>
  <si>
    <t>0986036230</t>
  </si>
  <si>
    <t>DNA464</t>
  </si>
  <si>
    <t>Trần Thành Đông</t>
  </si>
  <si>
    <t>351257903</t>
  </si>
  <si>
    <t>05/09/2005</t>
  </si>
  <si>
    <t>Ấp Vĩnh Tường 1, Xã Châu Phong, thị xã Tân Châu, Tỉnh An Giang</t>
  </si>
  <si>
    <t>01697015558</t>
  </si>
  <si>
    <t>DNA487</t>
  </si>
  <si>
    <t>Tô Thị Mỹ Danh</t>
  </si>
  <si>
    <t>350105238</t>
  </si>
  <si>
    <t>Long Thạnh D, Long Thạnh, Tân Châu, An Giang</t>
  </si>
  <si>
    <t>01635836936</t>
  </si>
  <si>
    <t>DNA525</t>
  </si>
  <si>
    <t>Võ Hữu Thọ</t>
  </si>
  <si>
    <t>351526918</t>
  </si>
  <si>
    <t>19/09/2014</t>
  </si>
  <si>
    <t>Khóm Châu Thới, phường Châu Phú B , thị xã Châu Đốc, tỉnh An Giang.</t>
  </si>
  <si>
    <t>0979819951</t>
  </si>
  <si>
    <t>DNA537</t>
  </si>
  <si>
    <t>Võ Thị Thanh Trúc</t>
  </si>
  <si>
    <t>351488783</t>
  </si>
  <si>
    <t>19/06/2014</t>
  </si>
  <si>
    <t>Ấp An Hưng, Thị trấn An Phú, Huyện An Phú, Tỉnh An Giang</t>
  </si>
  <si>
    <t>0949633313</t>
  </si>
  <si>
    <t>DNA552</t>
  </si>
  <si>
    <t>Đặng Hoàng Vũ</t>
  </si>
  <si>
    <t>351326563</t>
  </si>
  <si>
    <t>14/12/2017</t>
  </si>
  <si>
    <t>277 KDC Khóm 8, phường A, TP.Châu Đốc, An Giang</t>
  </si>
  <si>
    <t>0949995780</t>
  </si>
  <si>
    <t>DNA571</t>
  </si>
  <si>
    <t>Trương Thị Diễm</t>
  </si>
  <si>
    <t>351498493</t>
  </si>
  <si>
    <t>04/11/2002</t>
  </si>
  <si>
    <t>Ấp An Hưng, thị trấn An Phú, huyện An Phú, Tỉnh An Giang</t>
  </si>
  <si>
    <t>DNA451</t>
  </si>
  <si>
    <t>Huỳnh Thanh Hiền</t>
  </si>
  <si>
    <t>350943944</t>
  </si>
  <si>
    <t>05/04/2005</t>
  </si>
  <si>
    <t>648 Ấp H Bao 1, X Đa Phước, H.An Ph, An Giang</t>
  </si>
  <si>
    <t>0918692969</t>
  </si>
  <si>
    <t>DNA067</t>
  </si>
  <si>
    <t>Huỳnh Văn Trung</t>
  </si>
  <si>
    <t>351333057</t>
  </si>
  <si>
    <t>04/08/2017</t>
  </si>
  <si>
    <t>Ấp Vĩnh Lịnh, Xã Vĩnh Hậu, Huyện An Phú, Tỉnh An Giang</t>
  </si>
  <si>
    <t>0919190336</t>
  </si>
  <si>
    <t>DNA084</t>
  </si>
  <si>
    <t>DANH SÁCH CHỐT SỐ LƯỢNG CỔ PHẦN  XÍ NGHIỆP TÂN CHÂU</t>
  </si>
  <si>
    <t>VSD CHỐT NGÀY :05-06-2019</t>
  </si>
  <si>
    <t>SL CP
ĐÃ LƯU KÝ</t>
  </si>
  <si>
    <t>TỔNG SL
CP</t>
  </si>
  <si>
    <t>Châu Ngọc Hậu</t>
  </si>
  <si>
    <t>351804125</t>
  </si>
  <si>
    <t>10/05/2010</t>
  </si>
  <si>
    <t>Khóm  Long Hưng 2-P.Long Sơn-TX.Tân Châu-tỉnh An Giang</t>
  </si>
  <si>
    <t>0989329891</t>
  </si>
  <si>
    <t>DNA026</t>
  </si>
  <si>
    <t>TC</t>
  </si>
  <si>
    <t>Huỳnh Chí Lý</t>
  </si>
  <si>
    <t>351103093</t>
  </si>
  <si>
    <t>08/08/2011</t>
  </si>
  <si>
    <t>Số 57-Phan Thanh Giản-Khóm Long Thị C-P.Long Hưng-TX.Tân Châu-AG</t>
  </si>
  <si>
    <t>0918482388</t>
  </si>
  <si>
    <t>DNA050</t>
  </si>
  <si>
    <t>Hồ Thanh Sơn</t>
  </si>
  <si>
    <t>351088756</t>
  </si>
  <si>
    <t>Số 02 Phạm Hùng - Khóm Long Thị D - P.Long Thạnh - TX Tân Châu - AG</t>
  </si>
  <si>
    <t>0973455504</t>
  </si>
  <si>
    <t>DNA097</t>
  </si>
  <si>
    <t>Hứa Hoài Phong</t>
  </si>
  <si>
    <t>350870025</t>
  </si>
  <si>
    <t>07/05/2010</t>
  </si>
  <si>
    <t>Khóm Long Hưng 2 , P.Long Sơn - TX Tân Châu - AG</t>
  </si>
  <si>
    <t>DNA103</t>
  </si>
  <si>
    <t>Lâm Hoài An</t>
  </si>
  <si>
    <t>351683539</t>
  </si>
  <si>
    <t>Tân Phú B, Tân An, Tân Châu, An Giang</t>
  </si>
  <si>
    <t>0948818661</t>
  </si>
  <si>
    <t>DNA106</t>
  </si>
  <si>
    <t>Lâm Thành Phước</t>
  </si>
  <si>
    <t>351214407</t>
  </si>
  <si>
    <t>Khóm Long Thạnh D - Phường Long Thạnh - TX Tân Châu - An Giang</t>
  </si>
  <si>
    <t>0979779636</t>
  </si>
  <si>
    <t>DNA108</t>
  </si>
  <si>
    <t>Lâm Văn Bình</t>
  </si>
  <si>
    <t>350183563</t>
  </si>
  <si>
    <t>Số 103-tỉnh lộ 952-Ap Tân Phú B-X.Tân An-TX.Tân Châu-tỉnh AG</t>
  </si>
  <si>
    <t>0919159278</t>
  </si>
  <si>
    <t>DNA113</t>
  </si>
  <si>
    <t>Lê Dương Nhựt Thọ</t>
  </si>
  <si>
    <t>351311472</t>
  </si>
  <si>
    <t>42/9 D Khóm Mỹ Phú - Phường Mỹ Quý - TP Long Xuyên - An Giang</t>
  </si>
  <si>
    <t>0917899169</t>
  </si>
  <si>
    <t>DNA120</t>
  </si>
  <si>
    <t>Lê Minh Mẫn</t>
  </si>
  <si>
    <t>351393420</t>
  </si>
  <si>
    <t>22/03/2011</t>
  </si>
  <si>
    <t>Tổ 3 Khóm Long Hưng - Phường Long Châu - TX Tân Châu - An Giang</t>
  </si>
  <si>
    <t>0916176661</t>
  </si>
  <si>
    <t>DNA124</t>
  </si>
  <si>
    <t>Lê Văn Thơ</t>
  </si>
  <si>
    <t>351257382</t>
  </si>
  <si>
    <t>17/11/2010</t>
  </si>
  <si>
    <t>112 Khóm Long Thạnh - Phường Long Châu - TX Tân Châu - An Giang</t>
  </si>
  <si>
    <t>0913977945</t>
  </si>
  <si>
    <t>DNA171</t>
  </si>
  <si>
    <t>Lý Ngọc Hiếu</t>
  </si>
  <si>
    <t>350294037</t>
  </si>
  <si>
    <t>13/02/2017</t>
  </si>
  <si>
    <t>Tổ 2 - Khóm Long Hưng 2-P.Long Sơn-TX.Tân Châu-tỉnh An Giang</t>
  </si>
  <si>
    <t>01256002252</t>
  </si>
  <si>
    <t>DNA187</t>
  </si>
  <si>
    <t>Lý Ngọc Trung</t>
  </si>
  <si>
    <t>350294094</t>
  </si>
  <si>
    <t>14/03/2003</t>
  </si>
  <si>
    <t>K.Long Hưng 2, Phường Long Sơn, TX Tn Chu, An Giang</t>
  </si>
  <si>
    <t>0913970667</t>
  </si>
  <si>
    <t>DNA189</t>
  </si>
  <si>
    <t>Nguyễn Bảo Quốc</t>
  </si>
  <si>
    <t>351443036</t>
  </si>
  <si>
    <t>29/04/2016</t>
  </si>
  <si>
    <t>Ấp Long Hoà-Xã Long An-TX Tân Châu-tỉnh An Giang</t>
  </si>
  <si>
    <t>01697971828</t>
  </si>
  <si>
    <t>DNA218</t>
  </si>
  <si>
    <t>Nguyễn Bảo Xuyên</t>
  </si>
  <si>
    <t>351423819</t>
  </si>
  <si>
    <t>09/10/2010</t>
  </si>
  <si>
    <t>Khóm Long Hưng - phường Long Châu - thị xã Tân Châu - tỉnh An Giang</t>
  </si>
  <si>
    <t>0908707626</t>
  </si>
  <si>
    <t>DNA219</t>
  </si>
  <si>
    <t>Nguyễn Bằng Phương</t>
  </si>
  <si>
    <t>350857538</t>
  </si>
  <si>
    <t>28/11/2008</t>
  </si>
  <si>
    <t>Ấp Tân Phú B - X.Tân An-TX.Tân Châu-tỉnh An Giang</t>
  </si>
  <si>
    <t>0763824617</t>
  </si>
  <si>
    <t>DNA220</t>
  </si>
  <si>
    <t>Nguyễn Hoài Tâm</t>
  </si>
  <si>
    <t>351384673</t>
  </si>
  <si>
    <t>17/06/2016</t>
  </si>
  <si>
    <t>Khóm Long An B-P.Long Phú-TX Tân Châu-tỉnh An Giang</t>
  </si>
  <si>
    <t>01685848343</t>
  </si>
  <si>
    <t>DNA225</t>
  </si>
  <si>
    <t>Nguyễn Thanh Truyền</t>
  </si>
  <si>
    <t>351327729</t>
  </si>
  <si>
    <t>17/05/2010</t>
  </si>
  <si>
    <t>Số 269-Nguyễn Thị Định -K.Long Thạnh C-P.Long Hưng-TX Tân Châu-An Giang</t>
  </si>
  <si>
    <t>0919837671</t>
  </si>
  <si>
    <t>DNA281</t>
  </si>
  <si>
    <t>Nguyễn Thị Quyên</t>
  </si>
  <si>
    <t>351211665</t>
  </si>
  <si>
    <t>11/08/2016</t>
  </si>
  <si>
    <t>18/6 Hùng Cẩm Hòa, Long Thị D, Long Thạnh, Tân Châu, An Giang</t>
  </si>
  <si>
    <t>0947345438</t>
  </si>
  <si>
    <t>DNA311</t>
  </si>
  <si>
    <t>Nguyễn Văn Phương</t>
  </si>
  <si>
    <t>340819834</t>
  </si>
  <si>
    <t>26/11/2011</t>
  </si>
  <si>
    <t>Số 739-Ap Long Hưng-X.Long Thuận-H.Hồng Ngự-tỉnh Đồng Tháp</t>
  </si>
  <si>
    <t>0986579741</t>
  </si>
  <si>
    <t>DNA341</t>
  </si>
  <si>
    <t>Phan Tùng Nghĩa</t>
  </si>
  <si>
    <t>351612545</t>
  </si>
  <si>
    <t>21/07/2015</t>
  </si>
  <si>
    <t>708 Ấp Vĩnh Lợi 1 - xã Châu Phong - thị xã Tân Châu - tỉnh An Giang</t>
  </si>
  <si>
    <t>0939557352</t>
  </si>
  <si>
    <t>DNA394</t>
  </si>
  <si>
    <t>Phan Văn Trung</t>
  </si>
  <si>
    <t>351489261</t>
  </si>
  <si>
    <t>06/10/2014</t>
  </si>
  <si>
    <t>Số 533-Ấp Tân Hậu A1-X.Tân An-TX.Tân Châu-tỉnh An Giang</t>
  </si>
  <si>
    <t>0942151821</t>
  </si>
  <si>
    <t>DNA399</t>
  </si>
  <si>
    <t>Phạm Hùng Sơn</t>
  </si>
  <si>
    <t>340986411</t>
  </si>
  <si>
    <t>11/07/2012</t>
  </si>
  <si>
    <t>Số 79 Khóm 2, P.An Thạnh, Thị xã Hồng Ngự, Đồng Tháp</t>
  </si>
  <si>
    <t>0978928916</t>
  </si>
  <si>
    <t>DNA407</t>
  </si>
  <si>
    <t>Trương Hải Bằng</t>
  </si>
  <si>
    <t>351368874</t>
  </si>
  <si>
    <t>Ấp Long Hoà 2 - xã Long Hòa - huyện Phú Tân - An Giang</t>
  </si>
  <si>
    <t>0919384653</t>
  </si>
  <si>
    <t>DNA447</t>
  </si>
  <si>
    <t>Trần Thị Huệ</t>
  </si>
  <si>
    <t>351552778</t>
  </si>
  <si>
    <t>07/01/2014</t>
  </si>
  <si>
    <t>Số 04 Tôn Đức Thắng, K.Long Thạnh A, P.Long Thạnh, TX Tân Châu, An Giang</t>
  </si>
  <si>
    <t>0917769888</t>
  </si>
  <si>
    <t>DNA490</t>
  </si>
  <si>
    <t>Trần Văn Quốc</t>
  </si>
  <si>
    <t>350826110</t>
  </si>
  <si>
    <t>Số 29/16 Nguyễn Huệ - khóm Long Thị C - P.Long Hưng - TX Tân Châu - An Giang</t>
  </si>
  <si>
    <t>0918358280</t>
  </si>
  <si>
    <t>DNA511</t>
  </si>
  <si>
    <t>Trần Văn Tùng</t>
  </si>
  <si>
    <t>352306059</t>
  </si>
  <si>
    <t>18/02/2011</t>
  </si>
  <si>
    <t>18/2 Tổ 2 Khóm Long Thị D - P. Long Thạnh - TX Tân Châu - An Giang</t>
  </si>
  <si>
    <t>0918930216</t>
  </si>
  <si>
    <t>DNA514</t>
  </si>
  <si>
    <t>Võ Thanh Tùng</t>
  </si>
  <si>
    <t>351609195</t>
  </si>
  <si>
    <t>13/04/2010</t>
  </si>
  <si>
    <t>289 Nguyễn Tri Phương - P. Long Thạnh - Thị xã Tân Châu - An Giang</t>
  </si>
  <si>
    <t>0949775298</t>
  </si>
  <si>
    <t>DNA546</t>
  </si>
  <si>
    <t>Đặng Phước Sang</t>
  </si>
  <si>
    <t>351406413</t>
  </si>
  <si>
    <t>Ấp 5, Vĩnh Xương, TX Tân Châu, An Giang</t>
  </si>
  <si>
    <t>0979025111</t>
  </si>
  <si>
    <t>DNA574</t>
  </si>
  <si>
    <t>Lý Cẩm Vân</t>
  </si>
  <si>
    <t>350270821</t>
  </si>
  <si>
    <t>04/08/2010</t>
  </si>
  <si>
    <t>DNA181</t>
  </si>
  <si>
    <t>Lý Ngọc Hải</t>
  </si>
  <si>
    <t>351156126</t>
  </si>
  <si>
    <t>30/04/1992</t>
  </si>
  <si>
    <t>Khóm Long Hưng 2, Phường Long Sơn, TX Tân Châu, An Giang</t>
  </si>
  <si>
    <t>DNA188</t>
  </si>
  <si>
    <t>Lý Ngọc Tân NG</t>
  </si>
  <si>
    <t>351600569</t>
  </si>
  <si>
    <t>05/05/2010</t>
  </si>
  <si>
    <t>Khóm Long Hưng 2, P. Long Sơn, TX Tân Châu, tỉnh An Giang</t>
  </si>
  <si>
    <t>01274111667</t>
  </si>
  <si>
    <t>DNA190</t>
  </si>
  <si>
    <t>Nguyễn Thị Mỡn</t>
  </si>
  <si>
    <t>351261605</t>
  </si>
  <si>
    <t>03/10/2005</t>
  </si>
  <si>
    <t>140B Tỉnh lộ 953, Tổ 4, Khóm Long Quới B, P.Long Phú, TX.Tân Châu, An Giang</t>
  </si>
  <si>
    <t>0918027515</t>
  </si>
  <si>
    <t>DNA307</t>
  </si>
  <si>
    <t>Lữ Xuân Nguyên NG</t>
  </si>
  <si>
    <t>351683352</t>
  </si>
  <si>
    <t>12/01/2015</t>
  </si>
  <si>
    <t>Khóm Long Thị C, phường Long Hưng, thị xã Tân Châu, tỉnh An Giang.</t>
  </si>
  <si>
    <t>0947688847</t>
  </si>
  <si>
    <t>DNA207</t>
  </si>
  <si>
    <t>DANH SÁCH CHỐT SỐ LƯỢNG CỔ PHẦN CỦA CỔ ĐÔNG XN THOẠI SƠN</t>
  </si>
  <si>
    <t>SL CP Chưa
Lưu ký</t>
  </si>
  <si>
    <t>SL CP 
Đã Lưu Ký</t>
  </si>
  <si>
    <t>Tổng 
SL CP</t>
  </si>
  <si>
    <t>Tên Cổ Đông</t>
  </si>
  <si>
    <t>Số CMND</t>
  </si>
  <si>
    <t>Ngày cấp</t>
  </si>
  <si>
    <t>Địa Chỉ</t>
  </si>
  <si>
    <t>Số điện thoại</t>
  </si>
  <si>
    <t>Mã CĐ</t>
  </si>
  <si>
    <t>Dương Quang Minh</t>
  </si>
  <si>
    <t>351379794</t>
  </si>
  <si>
    <t>05/05/2015</t>
  </si>
  <si>
    <t>104, ấp An Tịnh, xã An Thạnh Trung, huyện Chợ Mới, AG</t>
  </si>
  <si>
    <t>0918472793</t>
  </si>
  <si>
    <t>DNA039</t>
  </si>
  <si>
    <t>TS</t>
  </si>
  <si>
    <t>Lê Phát Đạt</t>
  </si>
  <si>
    <t>351255529</t>
  </si>
  <si>
    <t>14/04/2012</t>
  </si>
  <si>
    <t>144/3/28, Cô Giang, phường Mỹ Bình, TP Long Xuyên , AG</t>
  </si>
  <si>
    <t>0918822739</t>
  </si>
  <si>
    <t>DNA129</t>
  </si>
  <si>
    <t>Nguyễn Ngọc Mãi</t>
  </si>
  <si>
    <t>351287871</t>
  </si>
  <si>
    <t>08/04/2011</t>
  </si>
  <si>
    <t>Khóm Tây Huề, phường Mỹ Hòa, TP Long Xuyên, An Giang</t>
  </si>
  <si>
    <t>0917288452</t>
  </si>
  <si>
    <t>DNA255</t>
  </si>
  <si>
    <t>Nguyễn Ngọc Thái</t>
  </si>
  <si>
    <t>351243460</t>
  </si>
  <si>
    <t>08/07/2011</t>
  </si>
  <si>
    <t>Tổ 2, Ấp Sơn Lập, xã Vọng Đông, huyện Thoại Sơn, An Giang</t>
  </si>
  <si>
    <t>0975026758</t>
  </si>
  <si>
    <t>DNA259</t>
  </si>
  <si>
    <t>Nguyễn Phước Tài</t>
  </si>
  <si>
    <t>351386188</t>
  </si>
  <si>
    <t>19/09/2012</t>
  </si>
  <si>
    <t>Ấp Bắc Sơn, TT Núi Sập, Huyện Thoại Sơn, An Giang</t>
  </si>
  <si>
    <t>0985855588</t>
  </si>
  <si>
    <t>DNA266</t>
  </si>
  <si>
    <t>Nguyễn Quốc Hưng</t>
  </si>
  <si>
    <t>093077000013</t>
  </si>
  <si>
    <t>14/10/2016</t>
  </si>
  <si>
    <t>04 Mai Xuân Thưởng, P Bình Khánh, TP Long Xuyên, An Giang</t>
  </si>
  <si>
    <t>0939599956</t>
  </si>
  <si>
    <t>DNA269</t>
  </si>
  <si>
    <t>Nguyễn Tuấn Huy</t>
  </si>
  <si>
    <t>350974918</t>
  </si>
  <si>
    <t>11/10/2007</t>
  </si>
  <si>
    <t>257D/13 khóm Bình Khánh 3, P.Bình Khánh, Long Xuyên, An Giang</t>
  </si>
  <si>
    <t>0916762994</t>
  </si>
  <si>
    <t>DNA326</t>
  </si>
  <si>
    <t>Nguyễn Xuân Hoàng</t>
  </si>
  <si>
    <t>351041352</t>
  </si>
  <si>
    <t>24/11/2008</t>
  </si>
  <si>
    <t>Ấp Đông Sơn II, TT Núi sập, Huyện Thoại Sơn, An Giang</t>
  </si>
  <si>
    <t>0942299555</t>
  </si>
  <si>
    <t>DNA355</t>
  </si>
  <si>
    <t>Phan Thùy Việt Linh</t>
  </si>
  <si>
    <t>351346580</t>
  </si>
  <si>
    <t>02/04/2010</t>
  </si>
  <si>
    <t>299/10, Tây Khánh 3, phường Mỹ Hòa, TP Long Xuyên, An Giang</t>
  </si>
  <si>
    <t>0988210988</t>
  </si>
  <si>
    <t>DNA387</t>
  </si>
  <si>
    <t>Trần Danh Quế</t>
  </si>
  <si>
    <t>352184485</t>
  </si>
  <si>
    <t>05/03/2009</t>
  </si>
  <si>
    <t>Ấp An Lợi, xã Châu Lăng, TT Tri Tôn, An Giang</t>
  </si>
  <si>
    <t>0919072878</t>
  </si>
  <si>
    <t>DNA459</t>
  </si>
  <si>
    <t>Trần Minh Thuận</t>
  </si>
  <si>
    <t>351454040</t>
  </si>
  <si>
    <t>16/01/2008</t>
  </si>
  <si>
    <t>Ấp Mỹ Phú, xã Định Mỹ, huyện Thoại Sơn, An Giang</t>
  </si>
  <si>
    <t>0979990669</t>
  </si>
  <si>
    <t>DNA466</t>
  </si>
  <si>
    <t>Trần Ngọc Hân</t>
  </si>
  <si>
    <t>351371165</t>
  </si>
  <si>
    <t>Ấp Đông Sơn II, TT Núi Sập, Huyện Thoại Sơn, An Giang</t>
  </si>
  <si>
    <t>01252012156</t>
  </si>
  <si>
    <t>DNA471</t>
  </si>
  <si>
    <t>Trần Phan Minh Đức</t>
  </si>
  <si>
    <t>351039540</t>
  </si>
  <si>
    <t>15/02/2007</t>
  </si>
  <si>
    <t>Ấp Tân Hiệp A, TT Oc Eo, Huyện Thoại Sơn, An Giang</t>
  </si>
  <si>
    <t>0918988119</t>
  </si>
  <si>
    <t>DNA477</t>
  </si>
  <si>
    <t>Trần Quốc Dũng</t>
  </si>
  <si>
    <t>351525949</t>
  </si>
  <si>
    <t>18/08/2015</t>
  </si>
  <si>
    <t>127, Ấp Tây Sơn, TT Núi sập, huyện Thoại Sơn, An Giang</t>
  </si>
  <si>
    <t>0919572339</t>
  </si>
  <si>
    <t>DNA478</t>
  </si>
  <si>
    <t>Trần Quốc Trung</t>
  </si>
  <si>
    <t>351381608</t>
  </si>
  <si>
    <t>18/03/2014</t>
  </si>
  <si>
    <t>33, Thoại Ngọc Hầu, Ấp Nam Sơn, TT Núi Sập, Thoại Sơn , An Giang</t>
  </si>
  <si>
    <t>0988948794</t>
  </si>
  <si>
    <t>DNA480</t>
  </si>
  <si>
    <t>Võ Dũng Bá Tùng</t>
  </si>
  <si>
    <t>351381583</t>
  </si>
  <si>
    <t>13/11/2009</t>
  </si>
  <si>
    <t>539/10, Ấp Đông Sơn II, TT Núi Sập, Thoại Sơn, An Giang</t>
  </si>
  <si>
    <t>0939123406</t>
  </si>
  <si>
    <t>DNA535</t>
  </si>
  <si>
    <t>Mai Thiện Tâm</t>
  </si>
  <si>
    <t>350019769</t>
  </si>
  <si>
    <t>24/09/2003</t>
  </si>
  <si>
    <t>Lê Lai, ấp Đông Sơn II, TT Núi Sập, H. Thoại Sơn, AG</t>
  </si>
  <si>
    <t>DNA209</t>
  </si>
  <si>
    <t>CHỐT DANH SÁCH SL CỔ PHẦN XÍ NGHIỆP CHÂU ĐỐC</t>
  </si>
  <si>
    <t>Bành Hòa Bình</t>
  </si>
  <si>
    <t>350837626</t>
  </si>
  <si>
    <t>02/12/2014</t>
  </si>
  <si>
    <t>Khóm Châu Long 6 ,Phường Vĩnh Mỹ,TX Châu Đốc , Tỉnh An Giang</t>
  </si>
  <si>
    <t>0918976170</t>
  </si>
  <si>
    <t>DNA001</t>
  </si>
  <si>
    <t>CĐ</t>
  </si>
  <si>
    <t>Châu Đức Long</t>
  </si>
  <si>
    <t>351161996</t>
  </si>
  <si>
    <t>09/06/2009</t>
  </si>
  <si>
    <t>1/33 Nguyễn Đình Chiểu, Phường Châu Phú A, TXCĐ, AG</t>
  </si>
  <si>
    <t>01255617289</t>
  </si>
  <si>
    <t>DNA031</t>
  </si>
  <si>
    <t>Huỳnh Thị Cẩm Nương</t>
  </si>
  <si>
    <t>350949583</t>
  </si>
  <si>
    <t>30/05/2007</t>
  </si>
  <si>
    <t>Tổ 13, K.Châu Long 4, Phường Châu Phú B, TXCĐ, An Giang</t>
  </si>
  <si>
    <t>0982238310</t>
  </si>
  <si>
    <t>DNA070</t>
  </si>
  <si>
    <t>Lâm Văn Tấn</t>
  </si>
  <si>
    <t>350983545</t>
  </si>
  <si>
    <t>14/10/2014</t>
  </si>
  <si>
    <t>Tổ 8, ấp Thượng 3, Thị trấn Phú Mỹ, huyện Phú Tân, An Giang</t>
  </si>
  <si>
    <t>0918941861</t>
  </si>
  <si>
    <t>DNA116</t>
  </si>
  <si>
    <t>Lê Trung Minh</t>
  </si>
  <si>
    <t>351316684</t>
  </si>
  <si>
    <t>31/05/2012</t>
  </si>
  <si>
    <t>7/2B, Nguyễn Đình Chiểu, K.4, Phường Châu Phú A, TXCĐ, AG</t>
  </si>
  <si>
    <t>0949796743</t>
  </si>
  <si>
    <t>DNA161</t>
  </si>
  <si>
    <t>Lý Kim Hoàng</t>
  </si>
  <si>
    <t>351506096</t>
  </si>
  <si>
    <t>24/07/2009</t>
  </si>
  <si>
    <t>1/49 Nguyễn Đình Chiểu, khóm 4, P.Châu Phú A, Châu Đốc, AG</t>
  </si>
  <si>
    <t>0939399917</t>
  </si>
  <si>
    <t>DNA184</t>
  </si>
  <si>
    <t>Mai Đình Khương</t>
  </si>
  <si>
    <t>351390188</t>
  </si>
  <si>
    <t>24 Sân Vận Động, Phường Châu Phú B, TXCĐ, An Giang</t>
  </si>
  <si>
    <t>0907430077</t>
  </si>
  <si>
    <t>DNA212</t>
  </si>
  <si>
    <t>Nguyễn An Khang</t>
  </si>
  <si>
    <t>351189876</t>
  </si>
  <si>
    <t>12/12/2017</t>
  </si>
  <si>
    <t>SỐ NHÀ 364 KHÓM VĨNH PHƯỚC, PHƯỜNG NÚI SAM, TP. CHÂU ĐỐC, AN GIANG</t>
  </si>
  <si>
    <t>01678989686</t>
  </si>
  <si>
    <t>DNA214</t>
  </si>
  <si>
    <t>Nguyễn Huỳnh Bạch Uyên</t>
  </si>
  <si>
    <t>351423828</t>
  </si>
  <si>
    <t>04/06/2012</t>
  </si>
  <si>
    <t>123, Lê Lợi, Châu Long 2, Phường Châu Phú B, TXCĐ, AG</t>
  </si>
  <si>
    <t>0939978288</t>
  </si>
  <si>
    <t>DNA231</t>
  </si>
  <si>
    <t>Nguyễn Hữu Nhiêm</t>
  </si>
  <si>
    <t>351467965</t>
  </si>
  <si>
    <t>29/06/2016</t>
  </si>
  <si>
    <t>Ấp Mỹ Chánh, Xã Mỹ Đức, Huyện Châu Phú, Tỉnh An Giang</t>
  </si>
  <si>
    <t>0918555832</t>
  </si>
  <si>
    <t>DNA239</t>
  </si>
  <si>
    <t>Nguyễn Thanh Hà</t>
  </si>
  <si>
    <t>351526732</t>
  </si>
  <si>
    <t>09/06/2016</t>
  </si>
  <si>
    <t>Tổ 5, Khóm Châu Thới 3, Phường Châu Phú  B, TP Châu Đốc, An Giang</t>
  </si>
  <si>
    <t>01242181333</t>
  </si>
  <si>
    <t>DNA273</t>
  </si>
  <si>
    <t>Nguyễn Thái Bình</t>
  </si>
  <si>
    <t>351085531</t>
  </si>
  <si>
    <t>22/05/2017</t>
  </si>
  <si>
    <t>Vĩnh Đông, Núi Sam, Châu Đốc, An Giang</t>
  </si>
  <si>
    <t>0913171558</t>
  </si>
  <si>
    <t>DNA297</t>
  </si>
  <si>
    <t>Nguyễn Đông Phương</t>
  </si>
  <si>
    <t>351509705</t>
  </si>
  <si>
    <t>23/09/2004</t>
  </si>
  <si>
    <t>98 Khu Dân Cư Vĩnh Mỹ, Phường Vĩnh Mỹ, TXCĐ, An Giang</t>
  </si>
  <si>
    <t>01695107331</t>
  </si>
  <si>
    <t>DNA358</t>
  </si>
  <si>
    <t>Phan Thanh Hà</t>
  </si>
  <si>
    <t>350620615</t>
  </si>
  <si>
    <t>17/07/2017</t>
  </si>
  <si>
    <t>36/6  Quang Trung, K.Châu Quới 3, Phường Châu Phú B, TP CĐ, An Giang</t>
  </si>
  <si>
    <t>0918182020</t>
  </si>
  <si>
    <t>DNA380</t>
  </si>
  <si>
    <t>Phan Thị Phi Loan</t>
  </si>
  <si>
    <t>351211134</t>
  </si>
  <si>
    <t>Nên 5, Khóm 8, Phường Châu Phú A, TX Châu Đốc, T.An Giang</t>
  </si>
  <si>
    <t>0945283664</t>
  </si>
  <si>
    <t>DNA390</t>
  </si>
  <si>
    <t>Phan Văn Bình</t>
  </si>
  <si>
    <t>350976667</t>
  </si>
  <si>
    <t>08/12/2003</t>
  </si>
  <si>
    <t>Số 4, K.Châu Quới 3, Phường Châu Phú B, TX Châu Đốc, T.An Giang</t>
  </si>
  <si>
    <t>0945331873</t>
  </si>
  <si>
    <t>DNA395</t>
  </si>
  <si>
    <t>Phan Đức Thuận</t>
  </si>
  <si>
    <t>351174724</t>
  </si>
  <si>
    <t>15/04/2005</t>
  </si>
  <si>
    <t>Đường 55A, K.Vĩnh Chánh, Phường Châu Phú A, TX.Châu Đốc, An Giang</t>
  </si>
  <si>
    <t>0939884151</t>
  </si>
  <si>
    <t>DNA401</t>
  </si>
  <si>
    <t>Phạm Tố Như</t>
  </si>
  <si>
    <t>351397099</t>
  </si>
  <si>
    <t>25/02/2011</t>
  </si>
  <si>
    <t>Tổ 15, Khóm Vĩnh Đông, P.Núi Sam, TX.Châu Đốc, An Giang</t>
  </si>
  <si>
    <t>0937607081</t>
  </si>
  <si>
    <t>DNA425</t>
  </si>
  <si>
    <t>Trần Ngọc Quang</t>
  </si>
  <si>
    <t>351407753</t>
  </si>
  <si>
    <t>03/05/2007</t>
  </si>
  <si>
    <t>Tổ 1, Vĩnh Đông, Phường Núi Sam, TX Châu Đốc, Tỉnh An Giang</t>
  </si>
  <si>
    <t>0979663163</t>
  </si>
  <si>
    <t>DNA472</t>
  </si>
  <si>
    <t>Trần Nhựt Vĩ</t>
  </si>
  <si>
    <t>351980306</t>
  </si>
  <si>
    <t>11/06/2009</t>
  </si>
  <si>
    <t>431, Louis Pasteur, Vĩnh Phú, Châu Phú A, Châu Đốc, An Giang</t>
  </si>
  <si>
    <t>0945789949</t>
  </si>
  <si>
    <t>DNA476</t>
  </si>
  <si>
    <t>Trần Văn Na</t>
  </si>
  <si>
    <t>351174335</t>
  </si>
  <si>
    <t>20/06/2006</t>
  </si>
  <si>
    <t>Số nhà 146, Đường 30/4 Khóm Châu Long 8, P Châu Phú B, TP Châu Đốc, An Giang</t>
  </si>
  <si>
    <t>0979688108</t>
  </si>
  <si>
    <t>DNA509</t>
  </si>
  <si>
    <t>Trần Vũ Đăng</t>
  </si>
  <si>
    <t>351408410</t>
  </si>
  <si>
    <t>24/12/2010</t>
  </si>
  <si>
    <t>Khóm 7, Phường Châu Phú A, TX Châu Đốc, Tỉnh An Giang</t>
  </si>
  <si>
    <t>01227815111</t>
  </si>
  <si>
    <t>DNA519</t>
  </si>
  <si>
    <t>Tăng Tiểu Phi</t>
  </si>
  <si>
    <t>351087290</t>
  </si>
  <si>
    <t>27/10/2008</t>
  </si>
  <si>
    <t>318, Lê Lợi, Khóm Châu Long 2, Phường "B", Thị Xã Châu Đốc, Tỉnh An Giang</t>
  </si>
  <si>
    <t>0919241117</t>
  </si>
  <si>
    <t>DNA529</t>
  </si>
  <si>
    <t>Vi Kiến Nam</t>
  </si>
  <si>
    <t>351623357</t>
  </si>
  <si>
    <t>460 KDC Bờ Tây, Phường Châu Phú B, TX Châu Đốc, Tỉnh  An Giang</t>
  </si>
  <si>
    <t>0946709477</t>
  </si>
  <si>
    <t>DNA534</t>
  </si>
  <si>
    <t>Võ Thanh Dũng</t>
  </si>
  <si>
    <t>350866268</t>
  </si>
  <si>
    <t>22/08/2005</t>
  </si>
  <si>
    <t>Ấp Long Hiệp, X Long An, Thị X Tn Chu, T. An Giang</t>
  </si>
  <si>
    <t>0917912878</t>
  </si>
  <si>
    <t>DNA544</t>
  </si>
  <si>
    <t>Nguyễn Hoàng Nhi</t>
  </si>
  <si>
    <t>351508968</t>
  </si>
  <si>
    <t>23/11/2004</t>
  </si>
  <si>
    <t>Khóm Vĩnh Phước, Phường Núi Sam, TXCĐ, T. An Giang</t>
  </si>
  <si>
    <t>DNA227</t>
  </si>
  <si>
    <t>Lê Đình Toàn</t>
  </si>
  <si>
    <t>351408861</t>
  </si>
  <si>
    <t>09/05/2002</t>
  </si>
  <si>
    <t>105 Nguyễn Hữu Cảnh, K.6, Phường Châu Phú A, TXCĐ, AG</t>
  </si>
  <si>
    <t>DNA178</t>
  </si>
  <si>
    <t>Lê Hữu Trí</t>
  </si>
  <si>
    <t>351558045</t>
  </si>
  <si>
    <t>22/07/1999</t>
  </si>
  <si>
    <t>K.Long An B, Phường Long Phú, TX Tân Chu, Agiang</t>
  </si>
  <si>
    <t>DNA122</t>
  </si>
  <si>
    <t>Đỗ Văn Huấn</t>
  </si>
  <si>
    <t>350760921</t>
  </si>
  <si>
    <t>18/08/2000</t>
  </si>
  <si>
    <t>17 Lê Lợi, K.Châu Long 2, Phường Châu Phú B, TXCĐ, AG</t>
  </si>
  <si>
    <t>DNA583</t>
  </si>
  <si>
    <t>Quách Bình Long</t>
  </si>
  <si>
    <t>352521235</t>
  </si>
  <si>
    <t>17/04/2015</t>
  </si>
  <si>
    <t>Khóm Châu Quới, phường Châu Phú B, thị xã Châu Đốc, tỉnh An Giang</t>
  </si>
  <si>
    <t>DNA433</t>
  </si>
  <si>
    <t>DANH SÁCH CỔ ĐÔNG XÍ NGHIỆP CẤP NƯỚC TP LONG XUYÊN</t>
  </si>
  <si>
    <t>SL CHƯA LK</t>
  </si>
  <si>
    <t>SL 
ĐÃ LƯU KÝ</t>
  </si>
  <si>
    <t>SL CĐ</t>
  </si>
  <si>
    <t>Bùi Thanh Phong</t>
  </si>
  <si>
    <t>350973710</t>
  </si>
  <si>
    <t>11/03/2017</t>
  </si>
  <si>
    <t>Số 41/9B Nguyễn Du, P. Mỹ Bình, TPLX, An Giang</t>
  </si>
  <si>
    <t>0918988865</t>
  </si>
  <si>
    <t>DNA007</t>
  </si>
  <si>
    <t>LX</t>
  </si>
  <si>
    <t>Chế Hùng Cường</t>
  </si>
  <si>
    <t>341314288</t>
  </si>
  <si>
    <t>04/02/2005</t>
  </si>
  <si>
    <t>470 ấp Bình Hoà, xã Bình Thạnh Trung, huyện Lấp Vò, Đồng Tháp</t>
  </si>
  <si>
    <t>0913848171</t>
  </si>
  <si>
    <t>DNA032</t>
  </si>
  <si>
    <t>Chế Văn Vũ</t>
  </si>
  <si>
    <t>351229603</t>
  </si>
  <si>
    <t>15/09/2008</t>
  </si>
  <si>
    <t>Số 17 Thiên Hộ Dương, Bình Khánh 3, Bình Khánh, TPLX, An Giang</t>
  </si>
  <si>
    <t>0919725995</t>
  </si>
  <si>
    <t>DNA033</t>
  </si>
  <si>
    <t>Dương Tươi Phú</t>
  </si>
  <si>
    <t>350787370</t>
  </si>
  <si>
    <t>13/06/2014</t>
  </si>
  <si>
    <t>Tổ 60,  khóm Bình Đức 1, P. Bình Đức, TPLX, An Giang</t>
  </si>
  <si>
    <t>0915440027</t>
  </si>
  <si>
    <t>DNA042</t>
  </si>
  <si>
    <t>Huỳnh Duy Thanh</t>
  </si>
  <si>
    <t>351798173</t>
  </si>
  <si>
    <t>23/06/2017</t>
  </si>
  <si>
    <t>Số 979, Ấp Cây Chăm, Xã Vĩnh Tế, TP.Châu Đốc, An Giang</t>
  </si>
  <si>
    <t>0967448911</t>
  </si>
  <si>
    <t>DNA052</t>
  </si>
  <si>
    <t>Huỳnh Hữu Công</t>
  </si>
  <si>
    <t>350973161</t>
  </si>
  <si>
    <t>22/08/2009</t>
  </si>
  <si>
    <t>Số 1031A/52 Võ Văn Hoài, P. Bình Khánh, TPLX, An Giang</t>
  </si>
  <si>
    <t>0937706434</t>
  </si>
  <si>
    <t>DNA053</t>
  </si>
  <si>
    <t>Huỳnh Văn Tuấn</t>
  </si>
  <si>
    <t>351209392</t>
  </si>
  <si>
    <t>13/03/2015</t>
  </si>
  <si>
    <t>Tổ 1 , ấp Vĩnh Thạnh C-xã Vĩnh Hòa -TXTân Châu-AG</t>
  </si>
  <si>
    <t>0949495105</t>
  </si>
  <si>
    <t>DNA086</t>
  </si>
  <si>
    <t>351868809</t>
  </si>
  <si>
    <t>Số 664/ 17A Hà hoàng Hổ, P. Đông Xuyên, TPLX, An Giang</t>
  </si>
  <si>
    <t>01253928671</t>
  </si>
  <si>
    <t>DNA087</t>
  </si>
  <si>
    <t>Hồ Minh Trí</t>
  </si>
  <si>
    <t>351482476</t>
  </si>
  <si>
    <t>19/10/2006</t>
  </si>
  <si>
    <t>Số 900/10  khóm Tây Khánh 6, P. Mỹ Hoà, TPLX, An Giang</t>
  </si>
  <si>
    <t>0971778810</t>
  </si>
  <si>
    <t>DNA095</t>
  </si>
  <si>
    <t>Hồ Minh Đức</t>
  </si>
  <si>
    <t>351139529</t>
  </si>
  <si>
    <t>10/03/2008</t>
  </si>
  <si>
    <t>1/24 Yết Kiêu - P.Mỹ Bình - TPLX - AG</t>
  </si>
  <si>
    <t>0918727959</t>
  </si>
  <si>
    <t>DNA096</t>
  </si>
  <si>
    <t>Lê Anh Hoàng</t>
  </si>
  <si>
    <t>350807281</t>
  </si>
  <si>
    <t>25/06/2009</t>
  </si>
  <si>
    <t>1780/59 tổ 59-K.Bình Đức 1-P.Bình Đức-TPLX-AG</t>
  </si>
  <si>
    <t>0908469211</t>
  </si>
  <si>
    <t>DNA117</t>
  </si>
  <si>
    <t>Lê Anh Tài</t>
  </si>
  <si>
    <t>350973711</t>
  </si>
  <si>
    <t>27/02/2003</t>
  </si>
  <si>
    <t>38 Ngô Văn Sở-P.Đông Xuyên-TPLX-AG</t>
  </si>
  <si>
    <t>0983998433</t>
  </si>
  <si>
    <t>DNA119</t>
  </si>
  <si>
    <t>Lê Quang Hồng</t>
  </si>
  <si>
    <t>350800815</t>
  </si>
  <si>
    <t>13/05/2008</t>
  </si>
  <si>
    <t>Số 50/10 Cô Bắc , P. Mỹ Bình, TPLX, An Giang</t>
  </si>
  <si>
    <t>0939562767</t>
  </si>
  <si>
    <t>DNA132</t>
  </si>
  <si>
    <t>Lê Thị Thanh Bình</t>
  </si>
  <si>
    <t>351002363</t>
  </si>
  <si>
    <t>17/09/2004</t>
  </si>
  <si>
    <t>1/24 Yết Kiêu, P. Mỹ Bình, TP. Long Xuyên, An Giang</t>
  </si>
  <si>
    <t>0916293797</t>
  </si>
  <si>
    <t>DNA151</t>
  </si>
  <si>
    <t>Lê Thị Thoa</t>
  </si>
  <si>
    <t>351996865</t>
  </si>
  <si>
    <t>22/07/2016</t>
  </si>
  <si>
    <t>Xã An Thạnh Trung, Huyện Chợ Mới, An Giang</t>
  </si>
  <si>
    <t>0989700432</t>
  </si>
  <si>
    <t>DNA152</t>
  </si>
  <si>
    <t>Lê Thị Thu Thảo</t>
  </si>
  <si>
    <t>352021386</t>
  </si>
  <si>
    <t>03/08/2006</t>
  </si>
  <si>
    <t>487D/25 Quản Cơ Thành-K.Bình Thới 3-P.Bình Khánh-TPLX-AG</t>
  </si>
  <si>
    <t>0919257666</t>
  </si>
  <si>
    <t>DNA154</t>
  </si>
  <si>
    <t>Lê Văn Hạnh</t>
  </si>
  <si>
    <t>351504622</t>
  </si>
  <si>
    <t>109/2F Rạch Tầm Bót khóm Đông thịnh 7-P.Mỹ Phước -TPLX-AG</t>
  </si>
  <si>
    <t>0939220420</t>
  </si>
  <si>
    <t>DNA166</t>
  </si>
  <si>
    <t>Lê Văn Đẳng</t>
  </si>
  <si>
    <t>351191009</t>
  </si>
  <si>
    <t>15/05/2014</t>
  </si>
  <si>
    <t>Số 204 ấp Thanh Lương, TT Ba Chúc, huyện Tri Tôn, An Giang</t>
  </si>
  <si>
    <t>0919228123</t>
  </si>
  <si>
    <t>DNA176</t>
  </si>
  <si>
    <t>Lê Đức Bắc</t>
  </si>
  <si>
    <t>351208324</t>
  </si>
  <si>
    <t>14/03/2014</t>
  </si>
  <si>
    <t>Số 22/1C Nguyễn Du, P. Mỹ Bình, TPLX, An Giang</t>
  </si>
  <si>
    <t>0919383069</t>
  </si>
  <si>
    <t>DNA180</t>
  </si>
  <si>
    <t>Lý Hữu Lực</t>
  </si>
  <si>
    <t>350097251</t>
  </si>
  <si>
    <t>21/06/2004</t>
  </si>
  <si>
    <t>Số 448, tổ 144, Khóm Đông Thịnh 9, P. Mỹ Phước, TP Long Xuyên, An Giang</t>
  </si>
  <si>
    <t>01636852668</t>
  </si>
  <si>
    <t>DNA183</t>
  </si>
  <si>
    <t>Lưu Thanh Việt</t>
  </si>
  <si>
    <t>351102740</t>
  </si>
  <si>
    <t>06/07/2006</t>
  </si>
  <si>
    <t>397/8A K.Tây Khánh 1-P.Mỹ Hòa-TPLX-AG</t>
  </si>
  <si>
    <t>0918823272</t>
  </si>
  <si>
    <t>DNA195</t>
  </si>
  <si>
    <t>Lương Thị Cẩm Bình</t>
  </si>
  <si>
    <t>351680669</t>
  </si>
  <si>
    <t>13/10/2016</t>
  </si>
  <si>
    <t>Số 4 lô 3 Võ Thị Sáu-P.Đông Xuyên-TPLX-AG</t>
  </si>
  <si>
    <t>0939116662</t>
  </si>
  <si>
    <t>DNA201</t>
  </si>
  <si>
    <t>Lương Văn Tướng</t>
  </si>
  <si>
    <t>351178004</t>
  </si>
  <si>
    <t>02/10/2002</t>
  </si>
  <si>
    <t>KDC Khóm 8, Phường Châu Phú A, TXCĐ, Tỉnh An Giang</t>
  </si>
  <si>
    <t>01638152217</t>
  </si>
  <si>
    <t>DNA205</t>
  </si>
  <si>
    <t>Nguyễn Công Trí</t>
  </si>
  <si>
    <t>351848477</t>
  </si>
  <si>
    <t>06/06/2016</t>
  </si>
  <si>
    <t>Số 92/5 Phạm Ngũ Lão, P. Mỹ Phước, TP Long Xuyên, An Giang</t>
  </si>
  <si>
    <t>01252232419</t>
  </si>
  <si>
    <t>DNA221</t>
  </si>
  <si>
    <t>Nguyễn Huỳnh Thạnh</t>
  </si>
  <si>
    <t>351166337</t>
  </si>
  <si>
    <t>28 tổ 5-K.Vĩnh Phú-phường A-TX.Châu Đốc-An Giang</t>
  </si>
  <si>
    <t>01234650193</t>
  </si>
  <si>
    <t>DNA232</t>
  </si>
  <si>
    <t>Nguyễn Minh Trường</t>
  </si>
  <si>
    <t>350115678</t>
  </si>
  <si>
    <t>14/08/2006</t>
  </si>
  <si>
    <t>31/1 Trần Hưng Đạo-P.Mỹ Xuyên-TP Long Xuyên-An Giang</t>
  </si>
  <si>
    <t>0919424238</t>
  </si>
  <si>
    <t>DNA250</t>
  </si>
  <si>
    <t>Nguyễn Thanh Tuấn</t>
  </si>
  <si>
    <t>351616373</t>
  </si>
  <si>
    <t>09/03/2005</t>
  </si>
  <si>
    <t>10A Bùi Văn Danh, Mỹ Xuyên, Long Xuyên, An Giang</t>
  </si>
  <si>
    <t>0931051185</t>
  </si>
  <si>
    <t>DNA282</t>
  </si>
  <si>
    <t>Nguyễn Thanh Đông</t>
  </si>
  <si>
    <t>351229929</t>
  </si>
  <si>
    <t>16/10/2007</t>
  </si>
  <si>
    <t>Số 175/ 4 Phan Tôn, P. Mỹ Xuyên, TP Long Xuyên, An Giang</t>
  </si>
  <si>
    <t>0918951994</t>
  </si>
  <si>
    <t>DNA289</t>
  </si>
  <si>
    <t>Nguyễn Thành Châu</t>
  </si>
  <si>
    <t>350041776</t>
  </si>
  <si>
    <t>17/04/2008</t>
  </si>
  <si>
    <t>6C4 Tú Xương-K.Bình Thới 2-P.Bình Khánh-TP Long Xuyên-An Giang</t>
  </si>
  <si>
    <t>0918553765</t>
  </si>
  <si>
    <t>DNA290</t>
  </si>
  <si>
    <t>Nguyễn Thành Nam</t>
  </si>
  <si>
    <t>350009112</t>
  </si>
  <si>
    <t>28/09/2006</t>
  </si>
  <si>
    <t>10 Bùi Văn Danh-P.Mỹ Xuyên-TP Long Xuyên-An Giang</t>
  </si>
  <si>
    <t>01653933775</t>
  </si>
  <si>
    <t>DNA291</t>
  </si>
  <si>
    <t>Nguyễn Thành Điền</t>
  </si>
  <si>
    <t>351305236</t>
  </si>
  <si>
    <t>11/09/2009</t>
  </si>
  <si>
    <t>Số 3C3 Tú Xương, P. Bình Khánh, TP Long Xuyên, An Giang</t>
  </si>
  <si>
    <t>0918951956</t>
  </si>
  <si>
    <t>DNA296</t>
  </si>
  <si>
    <t>Nguyễn Thông Tuệ</t>
  </si>
  <si>
    <t>351568546</t>
  </si>
  <si>
    <t>08/06/2017</t>
  </si>
  <si>
    <t>1304/66 K.Bình Đức 1, P.Bình Đức, TP.Long Xuyên , An Giang</t>
  </si>
  <si>
    <t>0919303853</t>
  </si>
  <si>
    <t>DNA299</t>
  </si>
  <si>
    <t>Nguyễn Thị Hải</t>
  </si>
  <si>
    <t>351259116</t>
  </si>
  <si>
    <t>Số 1604 tổ 76A, khóm Bình Đức 3, p. Bình Đức, TP Long Xuyên, An Giang</t>
  </si>
  <si>
    <t>0917267880</t>
  </si>
  <si>
    <t>DNA302</t>
  </si>
  <si>
    <t>Nguyễn Trung Dũng</t>
  </si>
  <si>
    <t>351121924</t>
  </si>
  <si>
    <t>05/11/2004</t>
  </si>
  <si>
    <t>Số 42/13B khóm Trung Hưng, P. Mỹ Thới, TP.Long Xuyên, An Giang</t>
  </si>
  <si>
    <t>0939418282</t>
  </si>
  <si>
    <t>DNA322</t>
  </si>
  <si>
    <t>Nguyễn Văn Beo</t>
  </si>
  <si>
    <t>350009445</t>
  </si>
  <si>
    <t>03/08/2016</t>
  </si>
  <si>
    <t>Tổ 11 Ấp Mỹ Long, xã Mỹ Hòa Hưng, TP.Long Xuyên,  An Giang</t>
  </si>
  <si>
    <t>DNA330</t>
  </si>
  <si>
    <t>Nguyễn Văn Phúc</t>
  </si>
  <si>
    <t>351259117</t>
  </si>
  <si>
    <t>09/03/2010</t>
  </si>
  <si>
    <t>Số 1604 tổ 76A, khóm Bình Đức 3, P. Bình Đức, TP Long Xuyên, An Giang</t>
  </si>
  <si>
    <t>0919572934</t>
  </si>
  <si>
    <t>DNA340</t>
  </si>
  <si>
    <t>Nguyễn Văn Tính</t>
  </si>
  <si>
    <t>350009131</t>
  </si>
  <si>
    <t>11/09/2006</t>
  </si>
  <si>
    <t>93/4B Thoại Ngọc Hầu, P.Mỹ Long, TP.Long Xuyên, An Giang</t>
  </si>
  <si>
    <t>0918951797</t>
  </si>
  <si>
    <t>DNA349</t>
  </si>
  <si>
    <t>Ngô Ngọc Trường Linh</t>
  </si>
  <si>
    <t>351107032</t>
  </si>
  <si>
    <t>25/06/2008</t>
  </si>
  <si>
    <t>Ấp An Lương-xã Hòa Bình-H.Chợ Mới-An Giang</t>
  </si>
  <si>
    <t>0943218799</t>
  </si>
  <si>
    <t>DNA365</t>
  </si>
  <si>
    <t>Phạm Tấn Hùng</t>
  </si>
  <si>
    <t>350997589</t>
  </si>
  <si>
    <t>27/10/2007</t>
  </si>
  <si>
    <t>Số 706A Phan Tôn, P.Mỹ Xuyên, TP.Long Xuyên, An Giang</t>
  </si>
  <si>
    <t>0918627101</t>
  </si>
  <si>
    <t>DNA424</t>
  </si>
  <si>
    <t>Thái Đức Tuyến</t>
  </si>
  <si>
    <t>351185341</t>
  </si>
  <si>
    <t>09/04/2013</t>
  </si>
  <si>
    <t>7I Hàm Nghi-K.Bình Khánh 5-P.Bình Khánh-TP Long Xuyên-An Giang</t>
  </si>
  <si>
    <t>0917246790</t>
  </si>
  <si>
    <t>DNA439</t>
  </si>
  <si>
    <t>Tiêu Thị Thúy Hằng</t>
  </si>
  <si>
    <t>350680323</t>
  </si>
  <si>
    <t>10/08/2018</t>
  </si>
  <si>
    <t>1/7 Yết Kiêu - P.Mỹ Bình - TP Long Xuyên - An Giang</t>
  </si>
  <si>
    <t>0916682946</t>
  </si>
  <si>
    <t>DNA440</t>
  </si>
  <si>
    <t>Trần Nhất Trí</t>
  </si>
  <si>
    <t>352026491</t>
  </si>
  <si>
    <t>02/11/2006</t>
  </si>
  <si>
    <t>0918409878</t>
  </si>
  <si>
    <t>DNA474</t>
  </si>
  <si>
    <t>Trần Thị Yến Thu</t>
  </si>
  <si>
    <t>350710908</t>
  </si>
  <si>
    <t>38 Ngô Văn Sở-P.Đông Xuyên-TP Long Xuyên-An Giang</t>
  </si>
  <si>
    <t>0915776338</t>
  </si>
  <si>
    <t>DNA500</t>
  </si>
  <si>
    <t>Trần Văn Song</t>
  </si>
  <si>
    <t>350094559</t>
  </si>
  <si>
    <t>31/05/2006</t>
  </si>
  <si>
    <t>Số 61/10 khóm Đông Thạnh , P. Mỹ Thạnh, TP Long Xuyên, An Giang</t>
  </si>
  <si>
    <t>0918588324</t>
  </si>
  <si>
    <t>DNA512</t>
  </si>
  <si>
    <t>Trần Văn Đạt</t>
  </si>
  <si>
    <t>350050683</t>
  </si>
  <si>
    <t>1/7 Yết Kiêu-P.Mỹ Bình-TP Long Xuyên-An Giang</t>
  </si>
  <si>
    <t>0918070558</t>
  </si>
  <si>
    <t>DNA516</t>
  </si>
  <si>
    <t>Trần Vũ Quốc Nam</t>
  </si>
  <si>
    <t>350830196</t>
  </si>
  <si>
    <t>Số 162/3 Bùi Văn Danh, P. Đông Xuyên, TP Long Xuyên, An Giang</t>
  </si>
  <si>
    <t>01696600007</t>
  </si>
  <si>
    <t>DNA518</t>
  </si>
  <si>
    <t>Võ Ngọc Thành</t>
  </si>
  <si>
    <t>350011567</t>
  </si>
  <si>
    <t>16/04/2014</t>
  </si>
  <si>
    <t>Số 1/2 Tôn Đức Thắng, P. Mỹ Bình, TPLX, An Giang</t>
  </si>
  <si>
    <t>0917925711</t>
  </si>
  <si>
    <t>DNA540</t>
  </si>
  <si>
    <t>Vương Ngọc Triệu</t>
  </si>
  <si>
    <t>350807074</t>
  </si>
  <si>
    <t>13/04/2007</t>
  </si>
  <si>
    <t>116/4 Bùi Văn Danh, P. Mỹ Xuyên, TPLX, An Giang</t>
  </si>
  <si>
    <t>0918958657</t>
  </si>
  <si>
    <t>DNA560</t>
  </si>
  <si>
    <t>Vương Văn Trung</t>
  </si>
  <si>
    <t>351674159</t>
  </si>
  <si>
    <t>14/09/2015</t>
  </si>
  <si>
    <t>596/16 Hà Hoàng Hổ -P.Đông Xuyên-TPLX-AG</t>
  </si>
  <si>
    <t>0989171109</t>
  </si>
  <si>
    <t>DNA561</t>
  </si>
  <si>
    <t>Đặng Ngọc Danh</t>
  </si>
  <si>
    <t>350043328</t>
  </si>
  <si>
    <t>04/08/2005</t>
  </si>
  <si>
    <t>Số 118/5 Bùi Văn Danh, P. Đông Xuyên, TPLX, An Giang</t>
  </si>
  <si>
    <t>0984545275</t>
  </si>
  <si>
    <t>DNA572</t>
  </si>
  <si>
    <t>Phạm Thảo Sơn</t>
  </si>
  <si>
    <t>350820732</t>
  </si>
  <si>
    <t>18/08/2009</t>
  </si>
  <si>
    <t>Số 77/1 Lê Văn Nhung, P. Mỹ Bình, TPLX, An Giang</t>
  </si>
  <si>
    <t>DNA418</t>
  </si>
  <si>
    <t>Nguyễn Thanh Phương</t>
  </si>
  <si>
    <t>340975487</t>
  </si>
  <si>
    <t>12/11/1995</t>
  </si>
  <si>
    <t>36B2 Tôn Thất Thuyết-P.Bình Khánh-TPLX-AG</t>
  </si>
  <si>
    <t>DNA279</t>
  </si>
  <si>
    <t>Bùi Thanh Ý</t>
  </si>
  <si>
    <t>351098368</t>
  </si>
  <si>
    <t>25/08/2006</t>
  </si>
  <si>
    <t>N10 Tống Duy Tân-K.Bình Khánh 3-P.Bình Khánh-TPLX-AG</t>
  </si>
  <si>
    <t>DNA008</t>
  </si>
  <si>
    <t>Mai Trường Phúc</t>
  </si>
  <si>
    <t>350007771</t>
  </si>
  <si>
    <t>08/01/2000</t>
  </si>
  <si>
    <t>148/13 Dương Diên Nghệ-P.Mỹ Quý -TPLX-AG</t>
  </si>
  <si>
    <t>DNA211</t>
  </si>
  <si>
    <t>Phan Vĩnh Phú</t>
  </si>
  <si>
    <t>351266414</t>
  </si>
  <si>
    <t>05/09/2009</t>
  </si>
  <si>
    <t>60/1B K.Đông Thạnh B-P.Mỹ Thạnh-TPLX-AG</t>
  </si>
  <si>
    <t>DNA400</t>
  </si>
  <si>
    <t>TỔNG CỘNG</t>
  </si>
  <si>
    <t>nguyen văn tỉnh</t>
  </si>
  <si>
    <t>them vao</t>
  </si>
  <si>
    <t>32/4 nguyen du</t>
  </si>
  <si>
    <t>Kiều Duy Sơn</t>
  </si>
  <si>
    <t>017497475</t>
  </si>
  <si>
    <t>16/01/2014</t>
  </si>
  <si>
    <t>Xóm Chùa Cao, Thôn Thủ Trung, Thanh Mĩ, Sơn Tây, Hà Nội</t>
  </si>
  <si>
    <t>0869827008</t>
  </si>
  <si>
    <t>DNA104</t>
  </si>
  <si>
    <t>NEW</t>
  </si>
  <si>
    <t>Lê Thị Phượng</t>
  </si>
  <si>
    <t>361698983</t>
  </si>
  <si>
    <t>14/07/2016</t>
  </si>
  <si>
    <t>Đường Nam Kỳ Khởi Nghĩa, Tô Hạ, Núi Tô, Tri Tôn, An Giang</t>
  </si>
  <si>
    <t>0356655526</t>
  </si>
  <si>
    <t>DNA150</t>
  </si>
  <si>
    <t>Lê Thị Viễn Ly</t>
  </si>
  <si>
    <t>273525643</t>
  </si>
  <si>
    <t>25 Đường 30/4, P.6, Vũng Tàu, Bà Rịa Vũng Tàu</t>
  </si>
  <si>
    <t>0908347088</t>
  </si>
  <si>
    <t>DNA158</t>
  </si>
  <si>
    <t>Nguyễn Sinh Dũng Thắng</t>
  </si>
  <si>
    <t>011755786</t>
  </si>
  <si>
    <t>26/11/2003</t>
  </si>
  <si>
    <t>PHÒNG 1904 TÒA NHÀ EUROWINDOWS 27 TRẦN DUY HƯNG, Q CẦU GIÂY, HÀ NỘI</t>
  </si>
  <si>
    <t>0909158868</t>
  </si>
  <si>
    <t>DNA270</t>
  </si>
  <si>
    <t>Nguyễn Thanh Phong</t>
  </si>
  <si>
    <t>024302473</t>
  </si>
  <si>
    <t>278 Tô Hiến Thành, P15, Q10 TPHCM</t>
  </si>
  <si>
    <t>DNA278</t>
  </si>
  <si>
    <t>NGUYỄN TƯỜNG CƠ</t>
  </si>
  <si>
    <t>022765457</t>
  </si>
  <si>
    <t>11/11/2004</t>
  </si>
  <si>
    <t>258/55 Trần Hưng Đạo, P. Nguyễn Cư Trinh, Q.1, Tp.HCM</t>
  </si>
  <si>
    <t>0962481587</t>
  </si>
  <si>
    <t>DNA327</t>
  </si>
  <si>
    <t>Nguyễn Võ Lê Huy</t>
  </si>
  <si>
    <t>251038206</t>
  </si>
  <si>
    <t>18/07/2012</t>
  </si>
  <si>
    <t>15A Nguyễn Du, Đà Lạt, Lâm Đồng</t>
  </si>
  <si>
    <t>0902663939</t>
  </si>
  <si>
    <t>DNA329</t>
  </si>
  <si>
    <t>Nguyễn Đỗ Ngọc Bảo</t>
  </si>
  <si>
    <t>022527331</t>
  </si>
  <si>
    <t>20/10/2004</t>
  </si>
  <si>
    <t>278 Tô Hiến Thành, Phường 15, Quận 10 Tp.HCM</t>
  </si>
  <si>
    <t>DNA360</t>
  </si>
  <si>
    <t>Nguyễn Thanh Việt</t>
  </si>
  <si>
    <t>350965898</t>
  </si>
  <si>
    <t>22/03/2008</t>
  </si>
  <si>
    <t>6 Yết Kiêu, P.Mỹ Bình, TP Long Xuyên, An Giang</t>
  </si>
  <si>
    <t>DNA288</t>
  </si>
  <si>
    <t>Bùi Hiền Hậu</t>
  </si>
  <si>
    <t>NG</t>
  </si>
  <si>
    <t>Bùi Thị Nguyệt</t>
  </si>
  <si>
    <t>350063573</t>
  </si>
  <si>
    <t>16/07/2009</t>
  </si>
  <si>
    <t>97/2 Thoại Ngọc Hầu-P.Mỹ Long-TPLX-AG</t>
  </si>
  <si>
    <t>0982624690</t>
  </si>
  <si>
    <t>DNA011</t>
  </si>
  <si>
    <t>Bùi Thị Thuý Diễm</t>
  </si>
  <si>
    <t>350875898</t>
  </si>
  <si>
    <t>Số 18 Phan Thành Long, P.Mỹ Long, TP.Long Xuyên, Tỉnh An Giang</t>
  </si>
  <si>
    <t>0918027955</t>
  </si>
  <si>
    <t>DNA012</t>
  </si>
  <si>
    <t>Bùi Văn Hoàng</t>
  </si>
  <si>
    <t>350033875</t>
  </si>
  <si>
    <t>08/08/2012</t>
  </si>
  <si>
    <t>36/2 Quang Trung, P. Châu Phú B, TP. Châu Đốc, An Giang</t>
  </si>
  <si>
    <t>0989679707</t>
  </si>
  <si>
    <t>DNA013</t>
  </si>
  <si>
    <t>Dư Quí Trường</t>
  </si>
  <si>
    <t>350589537</t>
  </si>
  <si>
    <t>01 Lê Lợi  -Khóm 2 , TT Tri Tôn -Tri Tôn ,AG</t>
  </si>
  <si>
    <t>0763770325</t>
  </si>
  <si>
    <t>DNA036</t>
  </si>
  <si>
    <t>Dương Hoàng Vân Thanh</t>
  </si>
  <si>
    <t>351195218</t>
  </si>
  <si>
    <t>30/12/2011</t>
  </si>
  <si>
    <t>Ấp An Hưng , thị trấn An Phú, huyện An Phú, tỉnh An Giang</t>
  </si>
  <si>
    <t>0918277339</t>
  </si>
  <si>
    <t>DNA038</t>
  </si>
  <si>
    <t>HOÀNG THỊ SƠN</t>
  </si>
  <si>
    <t>034164005599</t>
  </si>
  <si>
    <t>28/05/2018</t>
  </si>
  <si>
    <t>213A, Nam Hòa, KP1, Phước Long A, Quận 9, TPHCM</t>
  </si>
  <si>
    <t>0886331187</t>
  </si>
  <si>
    <t>DNA047</t>
  </si>
  <si>
    <t>Huỳnh Phú Quí</t>
  </si>
  <si>
    <t>351412234</t>
  </si>
  <si>
    <t>23/05/2013</t>
  </si>
  <si>
    <t>614/26 khóm Bình Đức 6 , Phường Bình Đức , Tp Long Xuyên , An Giang</t>
  </si>
  <si>
    <t>0975249094</t>
  </si>
  <si>
    <t>DNA063</t>
  </si>
  <si>
    <t>Huỳnh Quốc Trung</t>
  </si>
  <si>
    <t>351413464</t>
  </si>
  <si>
    <t>17/02/2005</t>
  </si>
  <si>
    <t>Xã Phú Bình, Huyện Phú Tân, AG</t>
  </si>
  <si>
    <t>0977131322</t>
  </si>
  <si>
    <t>DNA066</t>
  </si>
  <si>
    <t>Huỳnh Thị Cẩm Tú</t>
  </si>
  <si>
    <t>351948293</t>
  </si>
  <si>
    <t>27/05/2013</t>
  </si>
  <si>
    <t>05 Tô Ký, Trung Mỹ Tây, Q.12, TP Hồ Chí Minh</t>
  </si>
  <si>
    <t>0939964833</t>
  </si>
  <si>
    <t>DNA071</t>
  </si>
  <si>
    <t>Huỳnh Thị Thu Hương</t>
  </si>
  <si>
    <t>350053763</t>
  </si>
  <si>
    <t>23/01/2007</t>
  </si>
  <si>
    <t>138/27, Trần Hưng Đạo, Phường Mỹ Bình, TP.LX, Tỉnh An Giang</t>
  </si>
  <si>
    <t>0919191107</t>
  </si>
  <si>
    <t>DNA073</t>
  </si>
  <si>
    <t>Hà Trung Hiền</t>
  </si>
  <si>
    <t>351110713</t>
  </si>
  <si>
    <t>21/10/2013</t>
  </si>
  <si>
    <t>19-20G2 Lý Phật Mã, KĐT Sao Mai, P.Bình Khánh, TP.Long Xuyên, AG</t>
  </si>
  <si>
    <t>0913836305</t>
  </si>
  <si>
    <t>DNA091</t>
  </si>
  <si>
    <t>Lê Anh Khoa</t>
  </si>
  <si>
    <t>351198601</t>
  </si>
  <si>
    <t>09/01/2009</t>
  </si>
  <si>
    <t>Tổ 19, Ấp Vĩnh Thành, Xã Vĩnh Trường, Huyện An Phú, Tỉnh AG</t>
  </si>
  <si>
    <t>0977973347</t>
  </si>
  <si>
    <t>DNA118</t>
  </si>
  <si>
    <t>Lê Thị Nga</t>
  </si>
  <si>
    <t>173553430</t>
  </si>
  <si>
    <t>13/01/2014</t>
  </si>
  <si>
    <t>50 Trần Phú, Vĩnh Thanh Vân, Rạch Gía, Kiên Giang</t>
  </si>
  <si>
    <t>0974971220</t>
  </si>
  <si>
    <t>DNA148</t>
  </si>
  <si>
    <t>Lê Thị Thu Thanh</t>
  </si>
  <si>
    <t>350166072</t>
  </si>
  <si>
    <t>55 ấp Thị 2  , TT Chợ Mới  ,Huyện Chợ Mới  , An Giang</t>
  </si>
  <si>
    <t>DNA153</t>
  </si>
  <si>
    <t>Lê Thị Thảo</t>
  </si>
  <si>
    <t>352103367</t>
  </si>
  <si>
    <t>25/03/2008</t>
  </si>
  <si>
    <t>Khóm 2, TT Tri Tôn, Huyện Tri Tôn,  An Giang</t>
  </si>
  <si>
    <t>0907964449</t>
  </si>
  <si>
    <t>DNA155</t>
  </si>
  <si>
    <t>Lê Thị Tuyết Tiên</t>
  </si>
  <si>
    <t>350130545</t>
  </si>
  <si>
    <t>11/02/2011</t>
  </si>
  <si>
    <t>Thị Trấn Phú Mỹ, Huyện Phú Tân, An Giang</t>
  </si>
  <si>
    <t>0978200308</t>
  </si>
  <si>
    <t>DNA157</t>
  </si>
  <si>
    <t>Lê Việt Khoa</t>
  </si>
  <si>
    <t>350000801</t>
  </si>
  <si>
    <t>20/09/2005</t>
  </si>
  <si>
    <t>95/7A Phạm Ngũ Lão -P.Mỹ Phước -TP Long Xuyên -An Giang</t>
  </si>
  <si>
    <t>0913877500</t>
  </si>
  <si>
    <t>DNA163</t>
  </si>
  <si>
    <t>Lý Ngọc Tân</t>
  </si>
  <si>
    <t>DNA196</t>
  </si>
  <si>
    <t>Lương Minh Quang</t>
  </si>
  <si>
    <t>351582258</t>
  </si>
  <si>
    <t>01/12/2016</t>
  </si>
  <si>
    <t>Khóm 2 , Thị Trấn Tri Tôn , Huyện Tri Tôn , An Giang</t>
  </si>
  <si>
    <t>0988990180</t>
  </si>
  <si>
    <t>DNA200</t>
  </si>
  <si>
    <t>Lữ Xuân Nguyên</t>
  </si>
  <si>
    <t>Nguyễn Anh Dũng</t>
  </si>
  <si>
    <t>022341033</t>
  </si>
  <si>
    <t>14/07/2009</t>
  </si>
  <si>
    <t>65 Tân Hoá F14 Q6, HCM</t>
  </si>
  <si>
    <t>0906.907.351</t>
  </si>
  <si>
    <t>DNA215</t>
  </si>
  <si>
    <t>Nguyễn Duy Hiển</t>
  </si>
  <si>
    <t>351997697</t>
  </si>
  <si>
    <t>05/08/2009</t>
  </si>
  <si>
    <t>Số 683, Tổ 6 Ấp Bình Hòa , xã Mỹ Khánh , TP Long Xuyên, An Giang</t>
  </si>
  <si>
    <t>01634859448</t>
  </si>
  <si>
    <t>DNA222</t>
  </si>
  <si>
    <t>Nguyễn Hiệp Hòa</t>
  </si>
  <si>
    <t>022310628</t>
  </si>
  <si>
    <t>13/11/2008</t>
  </si>
  <si>
    <t>C306 Lý Văn Phức, Phường Tân Định, Q1, HCM</t>
  </si>
  <si>
    <t>DNA224</t>
  </si>
  <si>
    <t>Nguyễn Minh Dũng</t>
  </si>
  <si>
    <t>225085841</t>
  </si>
  <si>
    <t>22/01/2009</t>
  </si>
  <si>
    <t>15 Nguyên Hồng, Tây An, Mỹ Thới, TP.Long Xuyên, An Giang</t>
  </si>
  <si>
    <t>0907566859</t>
  </si>
  <si>
    <t>DNA244</t>
  </si>
  <si>
    <t>Nguyễn Mạnh Tú</t>
  </si>
  <si>
    <t>352636883</t>
  </si>
  <si>
    <t>Bình Đức, Tp.Long Xuyên, An Giang</t>
  </si>
  <si>
    <t>0919191667</t>
  </si>
  <si>
    <t>DNA251</t>
  </si>
  <si>
    <t>Nguyễn Phạm Thái</t>
  </si>
  <si>
    <t>352027838</t>
  </si>
  <si>
    <t>23/12/2006</t>
  </si>
  <si>
    <t>Bình Đức, Long Xuyên, An Giang</t>
  </si>
  <si>
    <t>DNA267</t>
  </si>
  <si>
    <t>Nguyễn Quốc Cường</t>
  </si>
  <si>
    <t>350883496</t>
  </si>
  <si>
    <t>12/09/2008</t>
  </si>
  <si>
    <t>174/9 Phan Bội Châu - P.Bình Khánh, TP.Long Xuyên, An Giang</t>
  </si>
  <si>
    <t>0918509599</t>
  </si>
  <si>
    <t>DNA268</t>
  </si>
  <si>
    <t>Nguyễn Thanh Sơn</t>
  </si>
  <si>
    <t>350040263</t>
  </si>
  <si>
    <t>16/06/2010</t>
  </si>
  <si>
    <t>22/1 Nguyễn Du, P.Mỹ Bình, TP.Long Xuyên, An Giang</t>
  </si>
  <si>
    <t>0918985658</t>
  </si>
  <si>
    <t>DNA280</t>
  </si>
  <si>
    <t>Nguyễn Thành Trí</t>
  </si>
  <si>
    <t>350886191</t>
  </si>
  <si>
    <t>26/07/2017</t>
  </si>
  <si>
    <t>Ấp Bình Thành, Xã Bình Mỹ, Huyện Châu Phú, Tỉnh An Giang</t>
  </si>
  <si>
    <t>0913783335</t>
  </si>
  <si>
    <t>DNA294</t>
  </si>
  <si>
    <t>Nguyễn Thị Bích Phượng</t>
  </si>
  <si>
    <t>352378494</t>
  </si>
  <si>
    <t>67 Nguyễn Văn Cừ, An Hòa, Ninh Kiều, Cần Thơ</t>
  </si>
  <si>
    <t>DNA300</t>
  </si>
  <si>
    <t>Nguyễn Thị Hiền</t>
  </si>
  <si>
    <t>351620113</t>
  </si>
  <si>
    <t>16/11/2012</t>
  </si>
  <si>
    <t>77, Lê Lợi, Khóm Châu Long 2, Phường "B", Thị Xã Châu Đốc, An Giang</t>
  </si>
  <si>
    <t>0975926577</t>
  </si>
  <si>
    <t>DNA301</t>
  </si>
  <si>
    <t>Nguyễn Thị Ngọc Tuyền</t>
  </si>
  <si>
    <t>350980683</t>
  </si>
  <si>
    <t>14/09/2008</t>
  </si>
  <si>
    <t>11G3 Hồ Biểu Chánh, P.Bình Khánh, TP.Long Xuyên, An Giang</t>
  </si>
  <si>
    <t>0945168222</t>
  </si>
  <si>
    <t>DNA310</t>
  </si>
  <si>
    <t>Nguyễn Thị Thu Nga</t>
  </si>
  <si>
    <t>351272244</t>
  </si>
  <si>
    <t>16/06/2016</t>
  </si>
  <si>
    <t>4E5 Đốc Binh Kiều, P.Bình Khánh, TP.Long Xuyên, Tình An Giang</t>
  </si>
  <si>
    <t>0913649665</t>
  </si>
  <si>
    <t>DNA315</t>
  </si>
  <si>
    <t>Nguyễn Thị Thu Nhàn</t>
  </si>
  <si>
    <t>351285506</t>
  </si>
  <si>
    <t>15/02/2011</t>
  </si>
  <si>
    <t>TT.Phú Mỹ, Huyện Phú Tân, Tỉnh An Giang</t>
  </si>
  <si>
    <t>0919573828</t>
  </si>
  <si>
    <t>DNA316</t>
  </si>
  <si>
    <t>Nguyễn Thị Tiếp</t>
  </si>
  <si>
    <t>350443002</t>
  </si>
  <si>
    <t>17/02/2016</t>
  </si>
  <si>
    <t>81 Lê Hồng Phong, Ấp Bắc Sơn, TT Núi Sập, Thoại Sơn, An Giang</t>
  </si>
  <si>
    <t>01234425727</t>
  </si>
  <si>
    <t>DNA318</t>
  </si>
  <si>
    <t>Nguyễn Thị Ánh Tuyết</t>
  </si>
  <si>
    <t>350011259</t>
  </si>
  <si>
    <t>29/06/2010</t>
  </si>
  <si>
    <t>11, Ấp Long Thị D, P. Long Thanh, Tân Châu, An Giang</t>
  </si>
  <si>
    <t>0918321459</t>
  </si>
  <si>
    <t>DNA319</t>
  </si>
  <si>
    <t>350870098</t>
  </si>
  <si>
    <t>Long Hưng 2, P. Long Sơn, Tân Châu, An Giang</t>
  </si>
  <si>
    <t>0916191855</t>
  </si>
  <si>
    <t>DNA320</t>
  </si>
  <si>
    <t>Nguyễn Văn Túc</t>
  </si>
  <si>
    <t>350238868</t>
  </si>
  <si>
    <t>24/12/2009</t>
  </si>
  <si>
    <t>1068, Tổ 90, Ấp An Thạnh, thị trấn An Phú, huyện An Phú, tỉnh An Giang</t>
  </si>
  <si>
    <t>0913972027</t>
  </si>
  <si>
    <t>DNA350</t>
  </si>
  <si>
    <t>Nguyễn Văn Tĩnh</t>
  </si>
  <si>
    <t>352481727</t>
  </si>
  <si>
    <t>24/10/2013</t>
  </si>
  <si>
    <t>32/4 Nguyễn Du, Mỹ Bình, TP.Long Xuyên, An Giang</t>
  </si>
  <si>
    <t>0985144876</t>
  </si>
  <si>
    <t>DNA351</t>
  </si>
  <si>
    <t>Nguyễn Đình Quí</t>
  </si>
  <si>
    <t>042053000232</t>
  </si>
  <si>
    <t>12/07/2018</t>
  </si>
  <si>
    <t>196/47/13 TRẦN THỊ CỜ KHU PHỐ 6, P. THỚI AN, Q. 12, TP. HCM</t>
  </si>
  <si>
    <t>0913826660</t>
  </si>
  <si>
    <t>DNA357</t>
  </si>
  <si>
    <t>Nguyễn Đức Thắng</t>
  </si>
  <si>
    <t>025110460</t>
  </si>
  <si>
    <t>12/03/2009</t>
  </si>
  <si>
    <t>B205 Nam Thiên I, Phú Mỹ Hưng, P.Tân Phong, Q7, TPHCM</t>
  </si>
  <si>
    <t>0918271011</t>
  </si>
  <si>
    <t>DNA361</t>
  </si>
  <si>
    <t>Ngô Hồng Phúc</t>
  </si>
  <si>
    <t>350935767</t>
  </si>
  <si>
    <t>11/12/2009</t>
  </si>
  <si>
    <t>Khóm Sơn Đông, thị trấn Nhà Bàng, Tịnh Biên, An Giang</t>
  </si>
  <si>
    <t>0913816399</t>
  </si>
  <si>
    <t>DNA363</t>
  </si>
  <si>
    <t>Ngô Thị Thu Trang</t>
  </si>
  <si>
    <t>351285683</t>
  </si>
  <si>
    <t>26/02/2013</t>
  </si>
  <si>
    <t>Xã Tân Hòa, Huyện Phú Tân, AG</t>
  </si>
  <si>
    <t>0919545651</t>
  </si>
  <si>
    <t>DNA367</t>
  </si>
  <si>
    <t>Phan Quốc Tuấn</t>
  </si>
  <si>
    <t>350012851</t>
  </si>
  <si>
    <t>18/05/2016</t>
  </si>
  <si>
    <t>Số 4-Tôn Đức Thắng-Khóm Long Thạnh A-P.Long Thạnh-TX Tân Châu-An Giang</t>
  </si>
  <si>
    <t>0912301254</t>
  </si>
  <si>
    <t>DNA379</t>
  </si>
  <si>
    <t>Phùng Thị Cẩm Hương</t>
  </si>
  <si>
    <t>350942424</t>
  </si>
  <si>
    <t>01/04/2010</t>
  </si>
  <si>
    <t>Tổ 7, Khóm Sơn Đông, TT.Nhà Bàng, Tịnh Biên, An Giang</t>
  </si>
  <si>
    <t>0913186805</t>
  </si>
  <si>
    <t>DNA402</t>
  </si>
  <si>
    <t>Phạm Công Thành</t>
  </si>
  <si>
    <t>350989306</t>
  </si>
  <si>
    <t>07/03/2009</t>
  </si>
  <si>
    <t>Số 14/12 khóm Thới Thạnh, P. Mỹ Thạnh, TP.Long Xuyên, An Giang</t>
  </si>
  <si>
    <t>0919553290</t>
  </si>
  <si>
    <t>DNA406</t>
  </si>
  <si>
    <t>Phạm Minh Hiền</t>
  </si>
  <si>
    <t>351045662</t>
  </si>
  <si>
    <t>03/04/2007</t>
  </si>
  <si>
    <t>Khóm An Hòa B, TT Ba Chúc, H Tri Tôn, An Giang</t>
  </si>
  <si>
    <t>0918431312</t>
  </si>
  <si>
    <t>DNA410</t>
  </si>
  <si>
    <t>Phạm Thanh Huy</t>
  </si>
  <si>
    <t>079085010229</t>
  </si>
  <si>
    <t>22/09/2017</t>
  </si>
  <si>
    <t>235/17 Nghĩa Phát, P6, Q. Tân Bình, TPHCM</t>
  </si>
  <si>
    <t>DNA414</t>
  </si>
  <si>
    <t>Phạm Thị Mai</t>
  </si>
  <si>
    <t>351916969</t>
  </si>
  <si>
    <t>02/05/2013</t>
  </si>
  <si>
    <t>18/76A, Khóm Bình Đức 3, Phường Bình Đức TP.Long Xuyên, An Giang</t>
  </si>
  <si>
    <t>01677157696</t>
  </si>
  <si>
    <t>DNA420</t>
  </si>
  <si>
    <t>Thái Minh Quang</t>
  </si>
  <si>
    <t>351570074</t>
  </si>
  <si>
    <t>06/07/2009</t>
  </si>
  <si>
    <t>0916042522</t>
  </si>
  <si>
    <t>DNA438</t>
  </si>
  <si>
    <t>Trương Thanh Tuấn</t>
  </si>
  <si>
    <t>341989551</t>
  </si>
  <si>
    <t>12/06/2017</t>
  </si>
  <si>
    <t>Số 19 , Ấp Tấn Long , xã tấn Mỹ , huyện Chợ Mới , An Giang</t>
  </si>
  <si>
    <t>0979504800</t>
  </si>
  <si>
    <t>DNA450</t>
  </si>
  <si>
    <t>Trương Thị Nguyệt</t>
  </si>
  <si>
    <t>020793021</t>
  </si>
  <si>
    <t>08/03/2010</t>
  </si>
  <si>
    <t>319-A7 Lý Thường Kiệt, P15, Q 11, TPHCM</t>
  </si>
  <si>
    <t>DNA452</t>
  </si>
  <si>
    <t>Trần Anh Huy</t>
  </si>
  <si>
    <t>351199237</t>
  </si>
  <si>
    <t>27/05/2005</t>
  </si>
  <si>
    <t>Xã Cần Đăng, Huyện Châu Thành, Tỉnh An Giang</t>
  </si>
  <si>
    <t>0939663390</t>
  </si>
  <si>
    <t>DNA456</t>
  </si>
  <si>
    <t>Trần Kim Nga</t>
  </si>
  <si>
    <t>350563891</t>
  </si>
  <si>
    <t>27/10/2009</t>
  </si>
  <si>
    <t>Khóm Xuân Hòa, TT Tịnh Biên, An Giang</t>
  </si>
  <si>
    <t>0976698007</t>
  </si>
  <si>
    <t>DNA465</t>
  </si>
  <si>
    <t>Trần Minh Tuấn</t>
  </si>
  <si>
    <t>350747704</t>
  </si>
  <si>
    <t>30/12/2015</t>
  </si>
  <si>
    <t>152, Thoại Ngọc Hầu, Ấp Nam Sơn, TT Núi Sập , Thoại Sơn An Giang</t>
  </si>
  <si>
    <t>0913691019</t>
  </si>
  <si>
    <t>DNA468</t>
  </si>
  <si>
    <t>Trần Thị Mỹ Lạc</t>
  </si>
  <si>
    <t>351193909</t>
  </si>
  <si>
    <t>51B Tôn Đức Thắng, Mỹ Bình, Long Xuyên, An Giang</t>
  </si>
  <si>
    <t>0917522280</t>
  </si>
  <si>
    <t>DNA492</t>
  </si>
  <si>
    <t>Trần Thị Như</t>
  </si>
  <si>
    <t>351245168</t>
  </si>
  <si>
    <t>10/06/2010</t>
  </si>
  <si>
    <t>Lê Văn Duyệt, Khóm Long Thị A, P. Long Hưng, TX Tân Châu, tỉnh An Giang</t>
  </si>
  <si>
    <t>01252121156</t>
  </si>
  <si>
    <t>DNA493</t>
  </si>
  <si>
    <t>Trần Thị Thanh Tuyền</t>
  </si>
  <si>
    <t>350860039</t>
  </si>
  <si>
    <t>03/10/2006</t>
  </si>
  <si>
    <t>273/3B Lý Thái Tổ, P.Mỹ Long, TP.Long Xuyên, An Giang</t>
  </si>
  <si>
    <t>0919129687</t>
  </si>
  <si>
    <t>DNA496</t>
  </si>
  <si>
    <t>Trần Thị Thanh Vân</t>
  </si>
  <si>
    <t>042159000243</t>
  </si>
  <si>
    <t>196/47/13 TA32 KHU PHỐ 6, THỚI AN, Q.12, TP. HCM</t>
  </si>
  <si>
    <t>0975261857</t>
  </si>
  <si>
    <t>DNA497</t>
  </si>
  <si>
    <t>Trần Trọng Hiếu</t>
  </si>
  <si>
    <t>351428771</t>
  </si>
  <si>
    <t>19/03/2012</t>
  </si>
  <si>
    <t>Long Hoà 1, Long Kiến, Chợ Mới, An Giang</t>
  </si>
  <si>
    <t>0919133336</t>
  </si>
  <si>
    <t>DNA502</t>
  </si>
  <si>
    <t>Trần Tấn Trung</t>
  </si>
  <si>
    <t>350215573</t>
  </si>
  <si>
    <t>DNA505</t>
  </si>
  <si>
    <t>Trần Tỷ Em</t>
  </si>
  <si>
    <t>350020032</t>
  </si>
  <si>
    <t>02/04/2009</t>
  </si>
  <si>
    <t>586, Ấp Hòa Thới, xã Định Thành, huyện Thoại Sơn, An Giang</t>
  </si>
  <si>
    <t>0919613939</t>
  </si>
  <si>
    <t>DNA506</t>
  </si>
  <si>
    <t>Trần Viết Nhung</t>
  </si>
  <si>
    <t>351668722</t>
  </si>
  <si>
    <t>28/10/2017</t>
  </si>
  <si>
    <t>1/7A Yết Kiêu, Mỹ Bình, Long Xuyên, An Giang</t>
  </si>
  <si>
    <t>0985338377</t>
  </si>
  <si>
    <t>DNA507</t>
  </si>
  <si>
    <t>Trần Văn Hiến</t>
  </si>
  <si>
    <t>350630089</t>
  </si>
  <si>
    <t>10/12/2004</t>
  </si>
  <si>
    <t>Ấp Đông Sơn 2, TT Núi Sập, huyện Thoại Sơn, An Giang</t>
  </si>
  <si>
    <t>0943564357</t>
  </si>
  <si>
    <t>DNA508</t>
  </si>
  <si>
    <t>Trần Văn Tuấn</t>
  </si>
  <si>
    <t>350630993</t>
  </si>
  <si>
    <t>15/12/2015</t>
  </si>
  <si>
    <t>Ấp Đông Sơn II, TT Núi Sập, huyện Thoại Sơn, An Giang</t>
  </si>
  <si>
    <t>0988049317</t>
  </si>
  <si>
    <t>DNA513</t>
  </si>
  <si>
    <t>Trần Vũ Quang</t>
  </si>
  <si>
    <t>350831115</t>
  </si>
  <si>
    <t>06/10/2007</t>
  </si>
  <si>
    <t>Số 486B Võ Thị Sáu, P. Mỹ Xuyên, TP Long Xuyên, An Giang</t>
  </si>
  <si>
    <t>0983684287</t>
  </si>
  <si>
    <t>DNA517</t>
  </si>
  <si>
    <t>Võ Kỳ Vọng</t>
  </si>
  <si>
    <t>351397169</t>
  </si>
  <si>
    <t>25/11/2002</t>
  </si>
  <si>
    <t>Tổ 03 , khóm Vĩnh Đông I , phường Núi Sam , TX Châu Đốc , An Giang</t>
  </si>
  <si>
    <t>0917243895</t>
  </si>
  <si>
    <t>DNA538</t>
  </si>
  <si>
    <t>Võ Phong Lưu</t>
  </si>
  <si>
    <t>352559152</t>
  </si>
  <si>
    <t>17/11/2015</t>
  </si>
  <si>
    <t>Tổ 41-Ap Long Hưng-X.Long Thuận-H.Hồng Ngự- tỉnh Đồng Tháp</t>
  </si>
  <si>
    <t>0942152939</t>
  </si>
  <si>
    <t>DNA541</t>
  </si>
  <si>
    <t>Võ Thanh Khiết</t>
  </si>
  <si>
    <t>351269165</t>
  </si>
  <si>
    <t>21/06/2007</t>
  </si>
  <si>
    <t>Số 16 Hoàng Văn Thụ -TP Long Xuyên -An Giang</t>
  </si>
  <si>
    <t>0913877337</t>
  </si>
  <si>
    <t>DNA545</t>
  </si>
  <si>
    <t>Võ Thị Vân</t>
  </si>
  <si>
    <t>350097264</t>
  </si>
  <si>
    <t>06/01/2012</t>
  </si>
  <si>
    <t>Số 22/1D Nguyễn Du, P. Mỹ Bình, TPLX, An Giang</t>
  </si>
  <si>
    <t>01686414256</t>
  </si>
  <si>
    <t>DNA553</t>
  </si>
  <si>
    <t>Đoàn Vĩnh Nghi</t>
  </si>
  <si>
    <t>362076794</t>
  </si>
  <si>
    <t>22/11/2010</t>
  </si>
  <si>
    <t>Xã Vĩnh Trinh, Huyện Vĩnh Thạnh, TP.Cần Thơ</t>
  </si>
  <si>
    <t>0918044288</t>
  </si>
  <si>
    <t>DNA568</t>
  </si>
  <si>
    <t>Đàm Thị Cẩm Tiên</t>
  </si>
  <si>
    <t>352280011</t>
  </si>
  <si>
    <t>12/08/2010</t>
  </si>
  <si>
    <t>662 Lý Đạo Thành, Quận Bình Chánh, Hồ Chí Minh - TP   HO</t>
  </si>
  <si>
    <t>DNA569</t>
  </si>
  <si>
    <t>Đặng Như Bình</t>
  </si>
  <si>
    <t>351393433</t>
  </si>
  <si>
    <t>21/09/2012</t>
  </si>
  <si>
    <t>169B/9 Phan Bội Châu phường bình Khánh , Tp Long Xuyên , An Giang</t>
  </si>
  <si>
    <t>0977331133</t>
  </si>
  <si>
    <t>DNA573</t>
  </si>
  <si>
    <t>Đỗ Hồng Hà</t>
  </si>
  <si>
    <t>350890063</t>
  </si>
  <si>
    <t>22/08/2007</t>
  </si>
  <si>
    <t>Tổ 5, Khóm 7, Phường Châu Phú A, TXCĐ, Tỉnh An Giang</t>
  </si>
  <si>
    <t>0913689181</t>
  </si>
  <si>
    <t>DNA577</t>
  </si>
  <si>
    <t>0301413755</t>
  </si>
  <si>
    <t>25/05/2006</t>
  </si>
  <si>
    <t>199 Đường 16, Khu dân cư An Lạc, P Bình Trị Đông B, Q Bình Tân, TPHCM</t>
  </si>
  <si>
    <t>02838751146</t>
  </si>
  <si>
    <t>DNA589</t>
  </si>
  <si>
    <t>0301658057</t>
  </si>
  <si>
    <t>18/11/2013</t>
  </si>
  <si>
    <t>278 Tô Hiến Thành, P.15, Q.10 Tp.HCM</t>
  </si>
  <si>
    <t>DNA590</t>
  </si>
  <si>
    <t>0303716385</t>
  </si>
  <si>
    <t>Số 319 (A7-Thuận Việt) Lý Thường Kiệt, P15, Q11,TP.HCM, Việt Nam</t>
  </si>
  <si>
    <t>DNA591</t>
  </si>
  <si>
    <t>America LLC</t>
  </si>
  <si>
    <t>CA5883</t>
  </si>
  <si>
    <t>31/07/2012</t>
  </si>
  <si>
    <t>PO Box F43031, Freeport, Bahamas</t>
  </si>
  <si>
    <t>DNA594</t>
  </si>
  <si>
    <t>CS7490</t>
  </si>
  <si>
    <t>10/09/2007</t>
  </si>
  <si>
    <t>23-2, Yoido-Dong, Youngdeungpo-Gu, Seoul, 150-712, Korea</t>
  </si>
  <si>
    <t>DNA595</t>
  </si>
  <si>
    <t>Lý Thành Nghiêm</t>
  </si>
  <si>
    <t>350486101</t>
  </si>
  <si>
    <t>04/06/1998</t>
  </si>
  <si>
    <t>ấp Hòa Long 4 , Thị trấn An Châu , Huyện Châu Thành , An Giang</t>
  </si>
  <si>
    <t>DNA192</t>
  </si>
  <si>
    <t>Huỳnh Thị Cẩm Nhung</t>
  </si>
  <si>
    <t>351917879</t>
  </si>
  <si>
    <t>28/05/2010</t>
  </si>
  <si>
    <t>DNA069</t>
  </si>
  <si>
    <t>Lưu Phước Lộc</t>
  </si>
  <si>
    <t>351301511</t>
  </si>
  <si>
    <t>25/06/2013</t>
  </si>
  <si>
    <t>Số 82, Tổ 107, Ấp An Thạnh, 
TT.An Phú, Huyện Am Phú, Tỉnh AG</t>
  </si>
  <si>
    <t>DNA194</t>
  </si>
  <si>
    <t>Nguyễn Hồng Hải</t>
  </si>
  <si>
    <t>350077945</t>
  </si>
  <si>
    <t>09/07/1978</t>
  </si>
  <si>
    <t>224/3A tổ 21 , khóm Tây Huề 2, P. Mỹ Hoà, TPLX, An Giang</t>
  </si>
  <si>
    <t>DNA236</t>
  </si>
  <si>
    <t>Trần Thế Mẫn</t>
  </si>
  <si>
    <t>350932774</t>
  </si>
  <si>
    <t>08/09/2003</t>
  </si>
  <si>
    <t>Tổ I, Ấp Phú Mỹ Hạ, Phú Thọ, Phú Tân, An Giang</t>
  </si>
  <si>
    <t>0913931063</t>
  </si>
  <si>
    <t>DNA489</t>
  </si>
  <si>
    <t>Hồ Trường Hận</t>
  </si>
  <si>
    <t>351599257</t>
  </si>
  <si>
    <t>14/03/2000</t>
  </si>
  <si>
    <t>Xã Cần Đăng , Huyện Châu Thành , An Giang</t>
  </si>
  <si>
    <t>DNA100</t>
  </si>
  <si>
    <t>Lê Thị Bảy</t>
  </si>
  <si>
    <t>351063310</t>
  </si>
  <si>
    <t>04/08/2007</t>
  </si>
  <si>
    <t>Ấp Long Hoà ,TT Chợ Mới, H Chợ Mới,AG</t>
  </si>
  <si>
    <t>DNA141</t>
  </si>
  <si>
    <t>Nguyễn Thị Kim Bích</t>
  </si>
  <si>
    <t>351290113</t>
  </si>
  <si>
    <t>03/05/2012</t>
  </si>
  <si>
    <t>Số 1099/63A, Bình Đức 3, Phường Bình Khánh, TP.LX, Tỉnh An Giang</t>
  </si>
  <si>
    <t>DNA303</t>
  </si>
  <si>
    <t>Nguyễn Thị Kim Duyên</t>
  </si>
  <si>
    <t>351490894</t>
  </si>
  <si>
    <t>23/04/1998</t>
  </si>
  <si>
    <t>Số 152 Trần Hưng Đạo, Thị Trấn Tri Tôn - An Giang</t>
  </si>
  <si>
    <t>DNA304</t>
  </si>
  <si>
    <t>Phan Thị Đầm</t>
  </si>
  <si>
    <t>350570263</t>
  </si>
  <si>
    <t>26/05/2008</t>
  </si>
  <si>
    <t>Ấp An Hòa, Thị Trấn Ba Chúc, Huyện Tri Tôn, AG</t>
  </si>
  <si>
    <t>DNA392</t>
  </si>
  <si>
    <t>Nguyễn Thanh Long</t>
  </si>
  <si>
    <t>351167165</t>
  </si>
  <si>
    <t>09/09/2003</t>
  </si>
  <si>
    <t>Đường 55A, K.Vĩnh Chánh, Phường Châu Phú.A,TXCĐ,AG</t>
  </si>
  <si>
    <t>DNA277</t>
  </si>
  <si>
    <t>Lê Văn Giỏi</t>
  </si>
  <si>
    <t>361346414</t>
  </si>
  <si>
    <t>06/12/1987</t>
  </si>
  <si>
    <t>Ấp An Hòa A - thị trấn Ba Chúc , huyện Tri Tôn ,  AG</t>
  </si>
  <si>
    <t>DNA165</t>
  </si>
  <si>
    <t>Võ Thành Thông</t>
  </si>
  <si>
    <t>351768544</t>
  </si>
  <si>
    <t>18/11/2010</t>
  </si>
  <si>
    <t>1234/60 Trần Hưng Đạo, Long Xuyên, An Giang</t>
  </si>
  <si>
    <t>DNA549</t>
  </si>
  <si>
    <t>Nguyễn Ngọc Thúy</t>
  </si>
  <si>
    <t>350008139</t>
  </si>
  <si>
    <t>07/01/2010</t>
  </si>
  <si>
    <t>Số 231/4 Nguyễn Tri Phương - P.Long Thạnh - TX Tân Châu - An Giang</t>
  </si>
  <si>
    <t>DNA260</t>
  </si>
  <si>
    <t>Võ Văn Đáp</t>
  </si>
  <si>
    <t>350286012</t>
  </si>
  <si>
    <t>16/06/2006</t>
  </si>
  <si>
    <t>ấp Long Phú 2  xã Long điền B , H Chợ Mới, AG</t>
  </si>
  <si>
    <t>DNA557</t>
  </si>
  <si>
    <t>Tô Đức Tân</t>
  </si>
  <si>
    <t>350589385</t>
  </si>
  <si>
    <t>11/06/1994</t>
  </si>
  <si>
    <t>56 Phó Cơ Điều , phường 12 , quận 5 , TPHCM</t>
  </si>
  <si>
    <t>DNA526</t>
  </si>
  <si>
    <t>Huỳnh Văn Hắc</t>
  </si>
  <si>
    <t>351031600</t>
  </si>
  <si>
    <t>09/07/2002</t>
  </si>
  <si>
    <t>Số 138, Tổ 4, Ấp Vĩnh Tân, Xã Vĩnh Nguơn, TXCĐ, An Giang</t>
  </si>
  <si>
    <t>DNA080</t>
  </si>
  <si>
    <t>Hùng Quốc Thái</t>
  </si>
  <si>
    <t>351609180</t>
  </si>
  <si>
    <t>22/03/2004</t>
  </si>
  <si>
    <t>Số 9 Lê Lợi-P.Mỹ Bình-TPLX-An Giang</t>
  </si>
  <si>
    <t>DNA092</t>
  </si>
  <si>
    <t>Nguyễn Thị Mỹ Hương</t>
  </si>
  <si>
    <t>351268964</t>
  </si>
  <si>
    <t>09/05/1994</t>
  </si>
  <si>
    <t>Số 194 Tổ 8 Ấp Hoà Long 3, TT An Châu, Huyện Châu Thành, AG</t>
  </si>
  <si>
    <t>DNA308</t>
  </si>
  <si>
    <t>Huỳnh Hữu Ngân</t>
  </si>
  <si>
    <t>350009121</t>
  </si>
  <si>
    <t>26/10/1995</t>
  </si>
  <si>
    <t>1 Nguyễn Du-P.Mỹ Bình-TPLX-AG</t>
  </si>
  <si>
    <t>DNA055</t>
  </si>
  <si>
    <t>Nguyễn Ngọc Đông</t>
  </si>
  <si>
    <t>351229098</t>
  </si>
  <si>
    <t>29/09/2003</t>
  </si>
  <si>
    <t>243/2 Nguyễn Trãi, Thành Phố Long Xuyên  An Giang</t>
  </si>
  <si>
    <t>0903606131</t>
  </si>
  <si>
    <t>DNA262</t>
  </si>
  <si>
    <t>Nguyễn Văn Hạo</t>
  </si>
  <si>
    <t>350685947</t>
  </si>
  <si>
    <t>12/10/2000</t>
  </si>
  <si>
    <t>Khóm III, Thị Trấn Chi Lăng, Huyện Tịnh Biên, Tỉnh An Giang</t>
  </si>
  <si>
    <t>DNA332</t>
  </si>
  <si>
    <t>Hồ Thị Kim Tuyến</t>
  </si>
  <si>
    <t>351038052</t>
  </si>
  <si>
    <t>20/04/2004</t>
  </si>
  <si>
    <t>Số 7A, đường La Sơn Phụ Tử, P.Mỹ Bình, TPLX, AG</t>
  </si>
  <si>
    <t>DNA099</t>
  </si>
  <si>
    <t>Hoàng Thị Phượng</t>
  </si>
  <si>
    <t>350030502</t>
  </si>
  <si>
    <t>31/08/1999</t>
  </si>
  <si>
    <t>3/1 Quang Trung, K.Châu Quới 3, Phường Châu Phú B, TXCĐ, AG</t>
  </si>
  <si>
    <t>DNA046</t>
  </si>
  <si>
    <t>Phan Hữu Quốc Hùng</t>
  </si>
  <si>
    <t>350005437</t>
  </si>
  <si>
    <t>07/12/2010</t>
  </si>
  <si>
    <t>DNA374</t>
  </si>
  <si>
    <t>Trần Thị Kim Trọng</t>
  </si>
  <si>
    <t>350935480</t>
  </si>
  <si>
    <t>29/08/2005</t>
  </si>
  <si>
    <t>162A10 Hàm Nghi, Phường Bình Khánh, Tp Long Xuyên , An Giang</t>
  </si>
  <si>
    <t>DNA491</t>
  </si>
  <si>
    <t>Lê Thị Lệ</t>
  </si>
  <si>
    <t>350156468</t>
  </si>
  <si>
    <t>27/10/2004</t>
  </si>
  <si>
    <t>số 01 , khóm Đông Thịnh 5 , phường Mỹ Phước , Long Xuyên , AG</t>
  </si>
  <si>
    <t>DNA146</t>
  </si>
  <si>
    <t>Trần Minh Thế</t>
  </si>
  <si>
    <t>350010674</t>
  </si>
  <si>
    <t>18/5C Trần Hưng Đạo , phường Mỹ Quý , Long Xuyên , An Giang</t>
  </si>
  <si>
    <t>DNA467</t>
  </si>
  <si>
    <t>Trần Thị Phương Thảo</t>
  </si>
  <si>
    <t>352146117</t>
  </si>
  <si>
    <t>21/07/2008</t>
  </si>
  <si>
    <t>DNA494</t>
  </si>
  <si>
    <t>1601310689</t>
  </si>
  <si>
    <t>18/03/2010</t>
  </si>
  <si>
    <t>Khu dân cư khóm 8 , phường A , Thị xã Châu Đốc , An Giang</t>
  </si>
  <si>
    <t>DNA588</t>
  </si>
  <si>
    <t>Tạ Minh Thành</t>
  </si>
  <si>
    <t>023524116</t>
  </si>
  <si>
    <t>15/07/2008</t>
  </si>
  <si>
    <t>194, Bãi Sậy, Phường 4, Quận 6, TP.HCM</t>
  </si>
  <si>
    <t>DNA532</t>
  </si>
  <si>
    <t>Lâm Sư Chánh</t>
  </si>
  <si>
    <t>350538970</t>
  </si>
  <si>
    <t>10/10/2010</t>
  </si>
  <si>
    <t>DNA107</t>
  </si>
  <si>
    <t>Ngô Minh Trạng</t>
  </si>
  <si>
    <t>350766780</t>
  </si>
  <si>
    <t>21/01/2003</t>
  </si>
  <si>
    <t>Ấp An Hưng , Thị trấn An Phú , Huyện An Phú , An Giang</t>
  </si>
  <si>
    <t>DNA364</t>
  </si>
  <si>
    <t>Nguyễn Hồng Hạnh</t>
  </si>
  <si>
    <t>351298322</t>
  </si>
  <si>
    <t>22/08/2002</t>
  </si>
  <si>
    <t>Số 337, Trần Hưng Đạo, Khóm 5 Châu Phú A, TP.Châu Đốc, An Giang</t>
  </si>
  <si>
    <t>DNA235</t>
  </si>
  <si>
    <t>Trần Văn ích</t>
  </si>
  <si>
    <t>350067437</t>
  </si>
  <si>
    <t>08/11/1999</t>
  </si>
  <si>
    <t>40 Hai Bà Trưng -P.Mỹ Long -TP Long Xuyên -An Giang</t>
  </si>
  <si>
    <t>DNA515</t>
  </si>
  <si>
    <t>1600672100</t>
  </si>
  <si>
    <t>05/11/2008</t>
  </si>
  <si>
    <t>Xã Đa Phước , Huyện An Phú , An Giang</t>
  </si>
  <si>
    <t>DNA587</t>
  </si>
  <si>
    <t>4103009943</t>
  </si>
  <si>
    <t>09/04/2008</t>
  </si>
  <si>
    <t>10 Phổ Quang, P.2, Quận Tân Bình, Tp. Hồ Chí Minh</t>
  </si>
  <si>
    <t>0838475177</t>
  </si>
  <si>
    <t>DNA585</t>
  </si>
  <si>
    <t>4103001161</t>
  </si>
  <si>
    <t>26/08/2002</t>
  </si>
  <si>
    <t>27 Đồng Khởi , phường Bến Nghé , Quận I , TPHCM</t>
  </si>
  <si>
    <t>DNA586</t>
  </si>
  <si>
    <t>VSĐNA1</t>
  </si>
  <si>
    <t>30/04/1975</t>
  </si>
  <si>
    <t>253/13 Trần Hưng Đạo , phường Bình Khánh , TP Long Xuyên , An Giang</t>
  </si>
  <si>
    <t>DNA592</t>
  </si>
  <si>
    <t>626/QĐ-UBND</t>
  </si>
  <si>
    <t>28/03/2018</t>
  </si>
  <si>
    <t>16C Tôn Đức Thắng, Mỹ Bình, Long Xuyên, An Giang</t>
  </si>
  <si>
    <t>DNA593</t>
  </si>
  <si>
    <t>Châu Đức Khánh</t>
  </si>
  <si>
    <t>351272439</t>
  </si>
  <si>
    <t>29/01/2004</t>
  </si>
  <si>
    <t>14B1 Hùng Vương , phường Mỹ Phước , Long Xuyên , An Giang</t>
  </si>
  <si>
    <t>0983.041.029</t>
  </si>
  <si>
    <t>DNA030</t>
  </si>
  <si>
    <t>POW</t>
  </si>
  <si>
    <t>Huỳnh Chí Hiếu</t>
  </si>
  <si>
    <t>351102791</t>
  </si>
  <si>
    <t>15/06/2013</t>
  </si>
  <si>
    <t>01 Nguyễn Văn Trỗi -Khóm 2- TT Tri Tôn , Tri Tôn AG</t>
  </si>
  <si>
    <t>0966558181</t>
  </si>
  <si>
    <t>DNA049</t>
  </si>
  <si>
    <t>Huỳnh Công Thảo</t>
  </si>
  <si>
    <t>351041769</t>
  </si>
  <si>
    <t>16/08/2006</t>
  </si>
  <si>
    <t>Ap Phú hữu- thị trấn Phú hòa , Thoại Sơn , An Giang</t>
  </si>
  <si>
    <t>0918330357</t>
  </si>
  <si>
    <t>DNA051</t>
  </si>
  <si>
    <t>Huỳnh Hữu Nhàn</t>
  </si>
  <si>
    <t>351412075</t>
  </si>
  <si>
    <t>07/12/2013</t>
  </si>
  <si>
    <t>số 3/5 Dã Tượng,P.Bình Khánh, Long Xuyên , An Giang</t>
  </si>
  <si>
    <t>0984397380</t>
  </si>
  <si>
    <t>DNA056</t>
  </si>
  <si>
    <t>Huỳnh Kim Bằng</t>
  </si>
  <si>
    <t>350693322</t>
  </si>
  <si>
    <t>07/11/2005</t>
  </si>
  <si>
    <t>888B,tổ 75, ấp An Thạnh, thị trấn An Phú, huyện An Phú, tỉnh An Giang</t>
  </si>
  <si>
    <t>0945484748</t>
  </si>
  <si>
    <t>DNA057</t>
  </si>
  <si>
    <t>Huỳnh Văn Non</t>
  </si>
  <si>
    <t>350671085</t>
  </si>
  <si>
    <t>09/08/2017</t>
  </si>
  <si>
    <t>1412/71 khóm Bình Đức 1, phường Bình Đức , Long Xuyên , An Giang</t>
  </si>
  <si>
    <t>0933899767</t>
  </si>
  <si>
    <t>DNA082</t>
  </si>
  <si>
    <t>Hồ Hoàng Hiệp</t>
  </si>
  <si>
    <t>350830031</t>
  </si>
  <si>
    <t>05/07/2007</t>
  </si>
  <si>
    <t>17/2 Trần Hưng Đạo, phường Mỹ Xuyên , Long Xuyên , An Giang</t>
  </si>
  <si>
    <t>0988169162</t>
  </si>
  <si>
    <t>DNA093</t>
  </si>
  <si>
    <t>Hồ Thị Diễm Phượng</t>
  </si>
  <si>
    <t>022326113</t>
  </si>
  <si>
    <t>13/08/2012</t>
  </si>
  <si>
    <t>141/2/2 Nguyễn Thái Học , phường Mỹ Bình , Long Xuyên , An Giang</t>
  </si>
  <si>
    <t>0918660066</t>
  </si>
  <si>
    <t>DNA098</t>
  </si>
  <si>
    <t>Lâm Thị Mỹ Diệu</t>
  </si>
  <si>
    <t>352297221</t>
  </si>
  <si>
    <t>215/7/6 Khóm Bình Khánh 5, p Bình Khánh , Long Xuyên , An Giang</t>
  </si>
  <si>
    <t>0914415253</t>
  </si>
  <si>
    <t>DNA111</t>
  </si>
  <si>
    <t>Lê Ngọc Thuận</t>
  </si>
  <si>
    <t>351032964</t>
  </si>
  <si>
    <t>04/03/2008</t>
  </si>
  <si>
    <t>521E Võ Thị Sáu , phường Mỹ Xuyên , Long Xuyên , An Giang</t>
  </si>
  <si>
    <t>0911505107</t>
  </si>
  <si>
    <t>DNA127</t>
  </si>
  <si>
    <t>Lê Phúc Nhuận</t>
  </si>
  <si>
    <t>350002790</t>
  </si>
  <si>
    <t>10/06/2011</t>
  </si>
  <si>
    <t>9/1 Trần Hưng Đạo, Khóm Đông Thịnh 5, P.Mỹ Phước, Long Xuyên , AG</t>
  </si>
  <si>
    <t>0913970387</t>
  </si>
  <si>
    <t>DNA130</t>
  </si>
  <si>
    <t>Lê Thanh Út</t>
  </si>
  <si>
    <t>351357172</t>
  </si>
  <si>
    <t>Xã Phước Hưng, An Phú, An Giang</t>
  </si>
  <si>
    <t>0977003309</t>
  </si>
  <si>
    <t>DNA138</t>
  </si>
  <si>
    <t>Lê Thành Bửu</t>
  </si>
  <si>
    <t>350009449</t>
  </si>
  <si>
    <t>19/09/2008</t>
  </si>
  <si>
    <t>97/2 Thoại Ngọc Hầu , phường Mỹ Long , Long Xuyên , An Giang</t>
  </si>
  <si>
    <t>0913877302</t>
  </si>
  <si>
    <t>DNA139</t>
  </si>
  <si>
    <t>Lê Thành Lợi</t>
  </si>
  <si>
    <t>351217595</t>
  </si>
  <si>
    <t>13/09/2010</t>
  </si>
  <si>
    <t>ấp Long thạnh 2, xã long giang, H Chợ Mới, AG</t>
  </si>
  <si>
    <t>0986903431</t>
  </si>
  <si>
    <t>DNA140</t>
  </si>
  <si>
    <t>Lê Thị Ngọc Hiệp</t>
  </si>
  <si>
    <t>350041659</t>
  </si>
  <si>
    <t>776/9B tổ 42A Tây Khánh 4, Mỹ Hòa , Long Xuyên , An Giang</t>
  </si>
  <si>
    <t>0987687771</t>
  </si>
  <si>
    <t>DNA149</t>
  </si>
  <si>
    <t>Lê Việt Anh</t>
  </si>
  <si>
    <t>351012816</t>
  </si>
  <si>
    <t>11/02/2015</t>
  </si>
  <si>
    <t>TT An Châu - huyện Châu Thành , An Giang</t>
  </si>
  <si>
    <t>0913783287</t>
  </si>
  <si>
    <t>DNA162</t>
  </si>
  <si>
    <t>Lê Văn Trúc</t>
  </si>
  <si>
    <t>340873032</t>
  </si>
  <si>
    <t>25/07/2011</t>
  </si>
  <si>
    <t>36 Chu Văn An , phường Mỹ Long, Long Xuyên , An Giang</t>
  </si>
  <si>
    <t>0918055068</t>
  </si>
  <si>
    <t>DNA172</t>
  </si>
  <si>
    <t>Lê Văn Tâm</t>
  </si>
  <si>
    <t>350018835</t>
  </si>
  <si>
    <t>25/05/2016</t>
  </si>
  <si>
    <t>1241 tổ 57  khóm Bình Đức 1, phường Bình Đức , Long Xuyên , An Giang</t>
  </si>
  <si>
    <t>0913852994</t>
  </si>
  <si>
    <t>DNA173</t>
  </si>
  <si>
    <t>Lý Minh Sáng</t>
  </si>
  <si>
    <t>351470914</t>
  </si>
  <si>
    <t>692/30D Trần Hưng Đạo , phường Mỹ Phước , Long Xuyên , An Giang</t>
  </si>
  <si>
    <t>0906717494</t>
  </si>
  <si>
    <t>DNA185</t>
  </si>
  <si>
    <t>Lương Thị Kim Hiên</t>
  </si>
  <si>
    <t>351662188</t>
  </si>
  <si>
    <t>22/05/2015</t>
  </si>
  <si>
    <t>Số 4 lô 3 Võ Thị Sáu , phường Đông Xuyên , Long Xuyên , An Giang</t>
  </si>
  <si>
    <t>0977181778</t>
  </si>
  <si>
    <t>DNA202</t>
  </si>
  <si>
    <t>Lương Trí Thành</t>
  </si>
  <si>
    <t>351079456</t>
  </si>
  <si>
    <t>03/02/2009</t>
  </si>
  <si>
    <t>Tổ 6 , ấp Bình Hòa , TT Cái Dầu , huyện Châu Phú ,AG</t>
  </si>
  <si>
    <t>0918584743</t>
  </si>
  <si>
    <t>DNA203</t>
  </si>
  <si>
    <t>Lương Văn Bạ</t>
  </si>
  <si>
    <t>350860163</t>
  </si>
  <si>
    <t>09/06/2014</t>
  </si>
  <si>
    <t>142/1 Thoại Ngọc Hầu , phường Mỹ Long , Long Xuyên , An Giang</t>
  </si>
  <si>
    <t>0913952352</t>
  </si>
  <si>
    <t>DNA204</t>
  </si>
  <si>
    <t>Nguyễn Hoàng Nhân</t>
  </si>
  <si>
    <t>351336564</t>
  </si>
  <si>
    <t>22/04/2015</t>
  </si>
  <si>
    <t>L3D4 Trịnh Văn An , phường Đông Xuyên , Long Xuyên , An Giang</t>
  </si>
  <si>
    <t>0932944260</t>
  </si>
  <si>
    <t>DNA228</t>
  </si>
  <si>
    <t>Nguyễn Hữu Dũng</t>
  </si>
  <si>
    <t>351036269</t>
  </si>
  <si>
    <t>15/07/2011</t>
  </si>
  <si>
    <t>Lô 15C KDC Tỉnh Uy , phường Bình Đức , Long Xuyên , An Giang</t>
  </si>
  <si>
    <t>0917717217</t>
  </si>
  <si>
    <t>DNA238</t>
  </si>
  <si>
    <t>Nguyễn Minh Kim</t>
  </si>
  <si>
    <t>350913136</t>
  </si>
  <si>
    <t>65 Trần Hưng Đạo, phường Mỹ Bình , Long Xuyên , An Giang</t>
  </si>
  <si>
    <t>01657329717</t>
  </si>
  <si>
    <t>DNA245</t>
  </si>
  <si>
    <t>Nguyễn Ngọc Châu</t>
  </si>
  <si>
    <t>351269716</t>
  </si>
  <si>
    <t>11/05/2006</t>
  </si>
  <si>
    <t>3415B Thoại Ngọc Hầu , phường Mỹ Phước , Long Xuyên , An Giang</t>
  </si>
  <si>
    <t>0913712464</t>
  </si>
  <si>
    <t>DNA253</t>
  </si>
  <si>
    <t>Nguyễn Ngọc Hiền</t>
  </si>
  <si>
    <t>351567719</t>
  </si>
  <si>
    <t>18/09/2014</t>
  </si>
  <si>
    <t>Ấp Long Thượng , xã Kiến An , Chợ Mới , An Giang</t>
  </si>
  <si>
    <t>0942616169</t>
  </si>
  <si>
    <t>DNA254</t>
  </si>
  <si>
    <t>Nguyễn Ngọc Mẫn</t>
  </si>
  <si>
    <t>350981256</t>
  </si>
  <si>
    <t>204 tổ 4 Ấp Phú Thượng 2 , xã Kiến An , huyện Chợ Mới , An Giang</t>
  </si>
  <si>
    <t>0903335282</t>
  </si>
  <si>
    <t>DNA256</t>
  </si>
  <si>
    <t>Nguyễn Nhật Tân</t>
  </si>
  <si>
    <t>351482978</t>
  </si>
  <si>
    <t>592/15E Hà Hoàng Hổ , phường Đông Xuyên , Long Xuyên , An Giang</t>
  </si>
  <si>
    <t>0919877734</t>
  </si>
  <si>
    <t>DNA263</t>
  </si>
  <si>
    <t>Nguyễn Phú Hoàng</t>
  </si>
  <si>
    <t>351009176</t>
  </si>
  <si>
    <t>18/5E Trần Hưng Đạo-P.Mỹ Quý-TP Long Xuyên-An Giang</t>
  </si>
  <si>
    <t>0913877307</t>
  </si>
  <si>
    <t>DNA265</t>
  </si>
  <si>
    <t>Nguyễn Thanh Hùng</t>
  </si>
  <si>
    <t>351465618</t>
  </si>
  <si>
    <t>10/06/2015</t>
  </si>
  <si>
    <t>Ấp Khánh Phát , Xã Khánh Hòa , Huyện Châu Phú , Tỉnh An Giang</t>
  </si>
  <si>
    <t>0963640401</t>
  </si>
  <si>
    <t>DNA274</t>
  </si>
  <si>
    <t>Nguyễn Thị Lan Phương</t>
  </si>
  <si>
    <t>350671282</t>
  </si>
  <si>
    <t>24/06/2017</t>
  </si>
  <si>
    <t>1/57 Yết Kiêu , P. Mỹ Bình  , Long Xuyên , An Giang</t>
  </si>
  <si>
    <t>0948546548</t>
  </si>
  <si>
    <t>DNA305</t>
  </si>
  <si>
    <t>Nguyễn Thị Ngọc Quyên</t>
  </si>
  <si>
    <t>351472425</t>
  </si>
  <si>
    <t>22/11/2013</t>
  </si>
  <si>
    <t>54 Khóm Phó Quế, P.Mỹ Long, TP.Long Xuyên, An Giang</t>
  </si>
  <si>
    <t>0977515150</t>
  </si>
  <si>
    <t>DNA309</t>
  </si>
  <si>
    <t>Nguyễn Văn Nghiệp</t>
  </si>
  <si>
    <t>351126384</t>
  </si>
  <si>
    <t>04/01/2006</t>
  </si>
  <si>
    <t>67 Trần Hưng Đạo , phường Mỹ Bình , Tp Long Xuyên , An Giang</t>
  </si>
  <si>
    <t>919499081</t>
  </si>
  <si>
    <t>DNA337</t>
  </si>
  <si>
    <t>Nguyễn Văn Êm</t>
  </si>
  <si>
    <t>352479556</t>
  </si>
  <si>
    <t>10/08/2013</t>
  </si>
  <si>
    <t>1113/1 Khóm Bình Đức 1, P.Bình Đức, TP Long Xuyên, Tỉnh An Giang</t>
  </si>
  <si>
    <t>01242678837</t>
  </si>
  <si>
    <t>DNA352</t>
  </si>
  <si>
    <t>Nguyễn Đăng Pha</t>
  </si>
  <si>
    <t>351360477</t>
  </si>
  <si>
    <t>10/08/2012</t>
  </si>
  <si>
    <t>255 tổ 9 Bình Trung , xã Bình Mỹ , Huyện Châu Phú , An Giang</t>
  </si>
  <si>
    <t>0943778797</t>
  </si>
  <si>
    <t>DNA359</t>
  </si>
  <si>
    <t>Ong Kiến Hùng</t>
  </si>
  <si>
    <t>351462451</t>
  </si>
  <si>
    <t>18/06/2010</t>
  </si>
  <si>
    <t>Long Thạnh D , phường Long Thạnh , TX Tân Châu , An Giang</t>
  </si>
  <si>
    <t>0942221388</t>
  </si>
  <si>
    <t>DNA368</t>
  </si>
  <si>
    <t>Phan Hữu Quốc Việt</t>
  </si>
  <si>
    <t>350998512</t>
  </si>
  <si>
    <t>25/06/2007</t>
  </si>
  <si>
    <t>17/E2 Phan Kế Bính, P.Bình Khánh, Long Xuyên, An Giang</t>
  </si>
  <si>
    <t>0913607017</t>
  </si>
  <si>
    <t>DNA375</t>
  </si>
  <si>
    <t>Phan Hữu Trí</t>
  </si>
  <si>
    <t>351293982</t>
  </si>
  <si>
    <t>29/11/2011</t>
  </si>
  <si>
    <t>1190G/60 Khóm Bình Khánh 5, P.Bình Khánh, Long Xuyên, An Giang</t>
  </si>
  <si>
    <t>0939599765</t>
  </si>
  <si>
    <t>DNA376</t>
  </si>
  <si>
    <t>Phan Thị Tuyết Mai</t>
  </si>
  <si>
    <t>351151436</t>
  </si>
  <si>
    <t>19/04/2014</t>
  </si>
  <si>
    <t>60/1B Đông Thạnh , phường Mỹ Thạnh , Long Xuyên , An Giang</t>
  </si>
  <si>
    <t>0986667148</t>
  </si>
  <si>
    <t>DNA391</t>
  </si>
  <si>
    <t>Phạm Cao Trí</t>
  </si>
  <si>
    <t>350960735</t>
  </si>
  <si>
    <t>579K/29 hẻm Trần Hưng Đạo, P.Bình Khánh, Long Xuyên, An Giang</t>
  </si>
  <si>
    <t>0913739011</t>
  </si>
  <si>
    <t>DNA404</t>
  </si>
  <si>
    <t>Phạm Chí Hiếu</t>
  </si>
  <si>
    <t>350866391</t>
  </si>
  <si>
    <t>27/04/2011</t>
  </si>
  <si>
    <t>Lô 20A , khóm Đông Thịnh 8 , P.Mỹ Phước, Long Xuyên, An Giang</t>
  </si>
  <si>
    <t>0902721070</t>
  </si>
  <si>
    <t>DNA405</t>
  </si>
  <si>
    <t>Phạm Tấn Chức</t>
  </si>
  <si>
    <t>351038244</t>
  </si>
  <si>
    <t>04/12/2015</t>
  </si>
  <si>
    <t>Số 36 tổ 2, Ấp Bình Hưng 2, xã Bình Mỹ, huyện Châu Phú, An Giang</t>
  </si>
  <si>
    <t>0913741866</t>
  </si>
  <si>
    <t>DNA423</t>
  </si>
  <si>
    <t>Phạm Văn Bưởi</t>
  </si>
  <si>
    <t>340661335</t>
  </si>
  <si>
    <t>02/08/2007</t>
  </si>
  <si>
    <t>Số 146, Tổ 4, Ấp Long Thạnh B, X.Long Khách A, H.Hồng Ngự, tỉnh Đồng Tháp</t>
  </si>
  <si>
    <t>0918619720</t>
  </si>
  <si>
    <t>DNA427</t>
  </si>
  <si>
    <t>Trương Văn Nghiệm</t>
  </si>
  <si>
    <t>352240364</t>
  </si>
  <si>
    <t>521 E Võ Thị Sáu, P.Mỹ Xuyên, TP.Long Xuyên</t>
  </si>
  <si>
    <t>DNA454</t>
  </si>
  <si>
    <t>Trần Hoàn Vũ</t>
  </si>
  <si>
    <t>350717748</t>
  </si>
  <si>
    <t>24/04/2007</t>
  </si>
  <si>
    <t>174 Phó Đức Chính , phường Bình Khánh , Long Xuyên , An Giang</t>
  </si>
  <si>
    <t>0944031322</t>
  </si>
  <si>
    <t>DNA461</t>
  </si>
  <si>
    <t>Trần Nguyên Khởi</t>
  </si>
  <si>
    <t>350965668</t>
  </si>
  <si>
    <t>26/10/2015</t>
  </si>
  <si>
    <t>ĐÔNG AN 1, P. MỸ XUYÊN, TP. LONG XUYÊN</t>
  </si>
  <si>
    <t>DNA470</t>
  </si>
  <si>
    <t>Trần Ngọc Tú</t>
  </si>
  <si>
    <t>350887588</t>
  </si>
  <si>
    <t>09/05/2014</t>
  </si>
  <si>
    <t>23 Lương Văn Cù , phường Mỹ Long  , Long Xuyên , An Giang</t>
  </si>
  <si>
    <t>0913822077</t>
  </si>
  <si>
    <t>DNA473</t>
  </si>
  <si>
    <t>Trần Thanh Duyệt</t>
  </si>
  <si>
    <t>351003633</t>
  </si>
  <si>
    <t>711/32 Triệu Quang Phục , phường Mỹ Phước , Long Xuyên , An Giang</t>
  </si>
  <si>
    <t>0947973459</t>
  </si>
  <si>
    <t>DNA481</t>
  </si>
  <si>
    <t>Trần Thanh Hoàng</t>
  </si>
  <si>
    <t>350002786</t>
  </si>
  <si>
    <t>21/09/2010</t>
  </si>
  <si>
    <t>67 Trần Hưng Đạo , phường Mỹ Bình , Long Xuyên , An Giang</t>
  </si>
  <si>
    <t>0913970761</t>
  </si>
  <si>
    <t>DNA482</t>
  </si>
  <si>
    <t>Trần Thị Thanh Phương</t>
  </si>
  <si>
    <t>351269979</t>
  </si>
  <si>
    <t>29/09/2009</t>
  </si>
  <si>
    <t>0907688552</t>
  </si>
  <si>
    <t>DNA495</t>
  </si>
  <si>
    <t>Tô Nguyễn Hiếu Loan</t>
  </si>
  <si>
    <t>351400445</t>
  </si>
  <si>
    <t>30/07/2012</t>
  </si>
  <si>
    <t>610A/31 Trần Hưng Đạo , phường Bình Khánh , Long Xuyên , An Giang</t>
  </si>
  <si>
    <t>0984001979</t>
  </si>
  <si>
    <t>DNA523</t>
  </si>
  <si>
    <t>Võ Minh Triết</t>
  </si>
  <si>
    <t>350875066</t>
  </si>
  <si>
    <t>24/02/2014</t>
  </si>
  <si>
    <t>29 Lê Văn Nhung , phường Mỹ Bình , Long Xuyên , An Giang</t>
  </si>
  <si>
    <t>0918678560</t>
  </si>
  <si>
    <t>DNA539</t>
  </si>
  <si>
    <t>Võ Thành Sản</t>
  </si>
  <si>
    <t>351018722</t>
  </si>
  <si>
    <t>03/01/2017</t>
  </si>
  <si>
    <t>Khóm Vĩnh Đông, Phường Núi Sam, TX Châu Đốc, An Giang</t>
  </si>
  <si>
    <t>0918755090</t>
  </si>
  <si>
    <t>DNA548</t>
  </si>
  <si>
    <t>Đinh Quốc Hùng</t>
  </si>
  <si>
    <t>350011777</t>
  </si>
  <si>
    <t>03/10/2016</t>
  </si>
  <si>
    <t>71 Võ Thị Sáu , phường Mỹ Xuyên , Long Xuyên , An Giang</t>
  </si>
  <si>
    <t>0944.512.998</t>
  </si>
  <si>
    <t>DNA562</t>
  </si>
  <si>
    <t>Đoàn Văn Đồng Văn</t>
  </si>
  <si>
    <t>351397122</t>
  </si>
  <si>
    <t>29/01/2013</t>
  </si>
  <si>
    <t>Số 292 Lê Hoàn, Phường Bình Khánh, TP. Long Xuyên, An Giang</t>
  </si>
  <si>
    <t>0913877952</t>
  </si>
  <si>
    <t>DNA567</t>
  </si>
  <si>
    <t>Đặng Chánh Nghĩa</t>
  </si>
  <si>
    <t>351662584</t>
  </si>
  <si>
    <t>9E0bis Đinh Công Tráng , phường Bình Khánh , Long Xuyên , An Giang</t>
  </si>
  <si>
    <t>0913877244</t>
  </si>
  <si>
    <t>DNA570</t>
  </si>
  <si>
    <t>Trương Hiệp</t>
  </si>
  <si>
    <t>385250382</t>
  </si>
  <si>
    <t>27/08/2001</t>
  </si>
  <si>
    <t>400/2 ấp Giồng Nhãn , xã Hiệp Thành , Tỉnh Bạc Liêu</t>
  </si>
  <si>
    <t>DNA445</t>
  </si>
  <si>
    <t>Lâm Thành Quang</t>
  </si>
  <si>
    <t>350002852</t>
  </si>
  <si>
    <t>22/12/2005</t>
  </si>
  <si>
    <t>5/2B Thủ Khoa Nghĩa-P.Mỹ Bình-TPLX-AG</t>
  </si>
  <si>
    <t>DNA109</t>
  </si>
  <si>
    <t>Hồ Văn Hội</t>
  </si>
  <si>
    <t>350610479</t>
  </si>
  <si>
    <t>28/08/1996</t>
  </si>
  <si>
    <t>07 đường La Sơn Phu Tử , phường Mỹ Bình , Long Xuyên , An Giang</t>
  </si>
  <si>
    <t>DNA101</t>
  </si>
  <si>
    <t>Đỗ Khởi Nghĩa</t>
  </si>
  <si>
    <t>MAQL</t>
  </si>
  <si>
    <t>Ủy ban nhân dân
 tỉnh An Giang</t>
  </si>
  <si>
    <t>Công đoàn Công ty
 cổ phần Điện nước An Giang</t>
  </si>
  <si>
    <t>Cty cổ phần
 nhựa Tân Tiến</t>
  </si>
  <si>
    <t>CTCP Đầu tư và 
Xây dựng Cấp thoát nước</t>
  </si>
  <si>
    <t>Cty TNHH X.Lắp 
Điện Nước Thanh Bình</t>
  </si>
  <si>
    <t>Cty TNHH
 Xây Dựng Tự Cường</t>
  </si>
  <si>
    <t>Công ty Cổ phần 
Thiết bị điện Sài Gòn</t>
  </si>
  <si>
    <t>CÔNG TY TNHH 
THƯƠNG MẠI N.T.P</t>
  </si>
  <si>
    <t>CÔNG TY TNHH 
THƯƠNG MẠI VÀ KỸ THUẬT TRƯƠNG NGUYỆT</t>
  </si>
  <si>
    <t>SHINHAN 
INVESTMENT CORP.</t>
  </si>
  <si>
    <t>C.TY CP ĐIỆN NƯỚC AN GIANG</t>
  </si>
  <si>
    <t>CỘNG HOÀ XÃ HỘI CHỦ NGHĨA VIỆT NAM</t>
  </si>
  <si>
    <t>Độc lập - Tự do - Hạnh phúc</t>
  </si>
  <si>
    <t>SỔ ĐĂNG KÝ THAM DỰ ĐẠI HỘI ĐỒNG CỔ ĐÔNG THƯỜNG NIÊN NĂM 2018</t>
  </si>
  <si>
    <t>S
T
T</t>
  </si>
  <si>
    <t>Họ và tên</t>
  </si>
  <si>
    <t>Mã cổ đông</t>
  </si>
  <si>
    <t>Điện thoại</t>
  </si>
  <si>
    <t>Số CP đang
sở hữu
(1)</t>
  </si>
  <si>
    <t>Số CP
được
ủy quyền
(2)</t>
  </si>
  <si>
    <t>Tổng số CP có
quyền biểu quyết
= (1) + (2)</t>
  </si>
  <si>
    <t>KÝ TÊN</t>
  </si>
  <si>
    <t>CTCP Đầu tư và
 Xây dựng Cấp thoát nước</t>
  </si>
  <si>
    <t>Cty cổ phần
 Nhựa Tân Tiến</t>
  </si>
  <si>
    <t>083.827.5837</t>
  </si>
  <si>
    <t>Cty TNHH X.Lắp
 Điện Nước Thanh Bình</t>
  </si>
  <si>
    <t>Cty TNHH Xây Dựng 
Tự Cường</t>
  </si>
  <si>
    <t>0763.550.055</t>
  </si>
  <si>
    <t>CÔNG TY TNHH
 THƯƠNG MẠI N.T.P</t>
  </si>
  <si>
    <t>083.863.1133</t>
  </si>
  <si>
    <t>CÔNG TY TNHH THƯƠNG MẠI
 VÀ KỸ THUẬT TRƯƠNG NGUYỆT</t>
  </si>
  <si>
    <t>083.866.5896</t>
  </si>
  <si>
    <t>Công Ty TNHH 
XD Điện BK</t>
  </si>
  <si>
    <t>044726</t>
  </si>
  <si>
    <t>26/04/1999</t>
  </si>
  <si>
    <t>0763 953996</t>
  </si>
  <si>
    <t>cm</t>
  </si>
  <si>
    <t>triton</t>
  </si>
  <si>
    <t>tinhbien</t>
  </si>
  <si>
    <t>cphu</t>
  </si>
  <si>
    <t>Hùng Tấn Hải</t>
  </si>
  <si>
    <t>350797612</t>
  </si>
  <si>
    <t>10/06/2009</t>
  </si>
  <si>
    <t>0913128984</t>
  </si>
  <si>
    <t>aphu</t>
  </si>
  <si>
    <t>Hồ Minh Trung</t>
  </si>
  <si>
    <t>351056805</t>
  </si>
  <si>
    <t>03/03/2010</t>
  </si>
  <si>
    <t>0913136870</t>
  </si>
  <si>
    <t>Nguyễn Hoài Đức</t>
  </si>
  <si>
    <t>351274869</t>
  </si>
  <si>
    <t>04/10/2012</t>
  </si>
  <si>
    <t>0917671771</t>
  </si>
  <si>
    <t xml:space="preserve">Trần  Nam Trung </t>
  </si>
  <si>
    <t>tân chau</t>
  </si>
  <si>
    <t>ts</t>
  </si>
  <si>
    <t>Nguyễn Thị Hài Em</t>
  </si>
  <si>
    <t>25/09/2010</t>
  </si>
  <si>
    <t>cđ</t>
  </si>
  <si>
    <t>Huỳnh Quốc An</t>
  </si>
  <si>
    <t>351255348</t>
  </si>
  <si>
    <t>lx</t>
  </si>
  <si>
    <t>UBND TỈNH AN GIANG
 (ĐD là ông Lương Văn Bạ)</t>
  </si>
  <si>
    <t>UBND TỈNH AN GIANG
 (ĐD là ông Lê Thành Bửu)</t>
  </si>
  <si>
    <t>UBND TỈNH AN GIANG
 (ĐD là ông Lê Việt Anh)</t>
  </si>
  <si>
    <t>UBND TỈNH AN GIANG
 (ĐD là ông Trần Nhất Trí)</t>
  </si>
  <si>
    <t xml:space="preserve">Trần Thanh Hoàng </t>
  </si>
  <si>
    <t>21/9/2010</t>
  </si>
  <si>
    <t>0913.952.352</t>
  </si>
  <si>
    <t>0913970045</t>
  </si>
  <si>
    <t>19/9/2008</t>
  </si>
  <si>
    <t>0913.877.302</t>
  </si>
  <si>
    <t xml:space="preserve">Trần Nhất Trí </t>
  </si>
  <si>
    <t>0918.409.878</t>
  </si>
  <si>
    <t>0939.971.747</t>
  </si>
  <si>
    <t xml:space="preserve">Lê Phúc Nhuận </t>
  </si>
  <si>
    <t>0913.970.387</t>
  </si>
  <si>
    <t>25/6/2007</t>
  </si>
  <si>
    <t>0913.607.017</t>
  </si>
  <si>
    <t>0947.973.459</t>
  </si>
  <si>
    <t xml:space="preserve">Huỳnh Công Thảo </t>
  </si>
  <si>
    <t>pkd</t>
  </si>
  <si>
    <t>pche</t>
  </si>
  <si>
    <t>cntt</t>
  </si>
  <si>
    <t>ktoan</t>
  </si>
  <si>
    <t>nước</t>
  </si>
  <si>
    <t>tchuc</t>
  </si>
  <si>
    <t>atoan</t>
  </si>
  <si>
    <t>ctt</t>
  </si>
  <si>
    <t>Mai Hạnh Trang</t>
  </si>
  <si>
    <t>351288535</t>
  </si>
  <si>
    <t>29/04/2003</t>
  </si>
  <si>
    <t>01692209367</t>
  </si>
  <si>
    <t>ban cđoc</t>
  </si>
  <si>
    <t>xây lắp</t>
  </si>
  <si>
    <t xml:space="preserve">Võ Thành Sản </t>
  </si>
  <si>
    <t>Bùi Đăng Khoa</t>
  </si>
  <si>
    <t>001084008702</t>
  </si>
  <si>
    <t>23/06/2015</t>
  </si>
  <si>
    <t>Dương Hồng Hoa</t>
  </si>
  <si>
    <t>350020807</t>
  </si>
  <si>
    <t>06/08/2007</t>
  </si>
  <si>
    <t>0937293493</t>
  </si>
  <si>
    <t>09822125910</t>
  </si>
  <si>
    <t>023502329</t>
  </si>
  <si>
    <t>0982629937</t>
  </si>
  <si>
    <t>0938919527</t>
  </si>
  <si>
    <t>Huỳnh Văn Hiệu</t>
  </si>
  <si>
    <t>350672008</t>
  </si>
  <si>
    <t>25/11/2010</t>
  </si>
  <si>
    <t>0918667630</t>
  </si>
  <si>
    <t>0763868317</t>
  </si>
  <si>
    <t>Hà Phương Lê</t>
  </si>
  <si>
    <t>012296579</t>
  </si>
  <si>
    <t>06/11/2010</t>
  </si>
  <si>
    <t>0916699628</t>
  </si>
  <si>
    <t>Hồ Thị Thu Trương</t>
  </si>
  <si>
    <t>350985745</t>
  </si>
  <si>
    <t>19/07/2004</t>
  </si>
  <si>
    <t>0909.175.571</t>
  </si>
  <si>
    <t>Kha Thị Ngọc Phương</t>
  </si>
  <si>
    <t>350559735</t>
  </si>
  <si>
    <t>01/03/2016</t>
  </si>
  <si>
    <t>01235087586</t>
  </si>
  <si>
    <t>0908797755</t>
  </si>
  <si>
    <t>Lê Thị Khánh Vân</t>
  </si>
  <si>
    <t>351627037</t>
  </si>
  <si>
    <t>03/10/2000</t>
  </si>
  <si>
    <t>0913.129.091</t>
  </si>
  <si>
    <t>LÊ VĂN ĐOAN</t>
  </si>
  <si>
    <t>261181908</t>
  </si>
  <si>
    <t>0977819137</t>
  </si>
  <si>
    <t>351600653</t>
  </si>
  <si>
    <t>01695050167</t>
  </si>
  <si>
    <t>Nguyễn Huân Thiện Hiệp</t>
  </si>
  <si>
    <t>351978428</t>
  </si>
  <si>
    <t>0973116707</t>
  </si>
  <si>
    <t>NGUYỄN HỮU TRĂNG</t>
  </si>
  <si>
    <t>038082003300</t>
  </si>
  <si>
    <t>0902573232</t>
  </si>
  <si>
    <t>Nguyễn Khôi Nguyên</t>
  </si>
  <si>
    <t>022828789</t>
  </si>
  <si>
    <t>076.3706607</t>
  </si>
  <si>
    <t>01668505535</t>
  </si>
  <si>
    <t>Nguyễn Thị Cúc</t>
  </si>
  <si>
    <t>038187005152</t>
  </si>
  <si>
    <t>31/05/2017</t>
  </si>
  <si>
    <t>0981876134</t>
  </si>
  <si>
    <t>0915733958</t>
  </si>
  <si>
    <t>0918889936</t>
  </si>
  <si>
    <t>0919964100</t>
  </si>
  <si>
    <t>0919072372</t>
  </si>
  <si>
    <t>Nguyễn Văn Sùng</t>
  </si>
  <si>
    <t>142238538</t>
  </si>
  <si>
    <t>01/04/2011</t>
  </si>
  <si>
    <t>0976228942</t>
  </si>
  <si>
    <t>0763..826.913</t>
  </si>
  <si>
    <t>0763.3585736</t>
  </si>
  <si>
    <t>Phan Thị Lệ Quyên</t>
  </si>
  <si>
    <t>351207350</t>
  </si>
  <si>
    <t>12/10/2016</t>
  </si>
  <si>
    <t>0917817077</t>
  </si>
  <si>
    <t>0903831229</t>
  </si>
  <si>
    <t>Trần Sỹ Phúc</t>
  </si>
  <si>
    <t>270713967</t>
  </si>
  <si>
    <t>08/06/2006</t>
  </si>
  <si>
    <t>Trần Thanh Lập</t>
  </si>
  <si>
    <t>340836795</t>
  </si>
  <si>
    <t>18/05/2010</t>
  </si>
  <si>
    <t>0988482060</t>
  </si>
  <si>
    <t>0918717538</t>
  </si>
  <si>
    <t>Trần Thị Mại</t>
  </si>
  <si>
    <t>350429879</t>
  </si>
  <si>
    <t>22/09/2005</t>
  </si>
  <si>
    <t>01257834439</t>
  </si>
  <si>
    <t>0984826562</t>
  </si>
  <si>
    <t>350067444</t>
  </si>
  <si>
    <t>29/10/2003</t>
  </si>
  <si>
    <t>0913.971.659</t>
  </si>
  <si>
    <t>0901441759</t>
  </si>
  <si>
    <t>Tạ Trọng Huấn</t>
  </si>
  <si>
    <t>273048562</t>
  </si>
  <si>
    <t>28/04/2010</t>
  </si>
  <si>
    <t>0913128909</t>
  </si>
  <si>
    <t>VƯƠNG MINH TÂM</t>
  </si>
  <si>
    <t>370611402</t>
  </si>
  <si>
    <t>24/05/2005</t>
  </si>
  <si>
    <t>Đỗ Hoài Nam</t>
  </si>
  <si>
    <t>351617621</t>
  </si>
  <si>
    <t>19/01/2016</t>
  </si>
  <si>
    <t>0972777991</t>
  </si>
  <si>
    <t>Tổng Cộng</t>
  </si>
  <si>
    <t xml:space="preserve">                        Long Xuyên, ngày        tháng 06 năm 2018</t>
  </si>
  <si>
    <t>CHỦ TỊCH HĐQT</t>
  </si>
  <si>
    <t xml:space="preserve">                 PHÒNG KẾ HOẠCH - KINH DOANH</t>
  </si>
  <si>
    <t>LƯƠNG VĂN BẠ</t>
  </si>
  <si>
    <t>HUỲNH CÔNG THẢO</t>
  </si>
  <si>
    <t>SỔ ĐĂNG KÝ THAM DỰ ĐẠI HỘI ĐỒNG CỔ ĐÔNG THƯỜNG NIÊN NĂM 2019</t>
  </si>
  <si>
    <t xml:space="preserve">                        Long Xuyên, ngày        tháng 06 năm 2019</t>
  </si>
  <si>
    <t>Lê Thị Phượng (ttôn)</t>
  </si>
  <si>
    <t>CHỊ TUYẾT AN PHÚ</t>
  </si>
  <si>
    <t>HÙNG TẤN HẢI</t>
  </si>
  <si>
    <t>Tô Nguyễn Hiếu Loan (VT)</t>
  </si>
  <si>
    <t>Nguyễn Thị Ngọc Quyên (VT)</t>
  </si>
  <si>
    <t>Trương Hiệp (VT)</t>
  </si>
  <si>
    <t>UBND TỈNH AN GIANG
(ĐD là ông  Lương Văn Bạ )</t>
  </si>
  <si>
    <t>UBND TỈNH AN GIANG
(ĐD là ông  Lê Thành Bửu)</t>
  </si>
  <si>
    <t>UBND TỈNH AN GIANG
(ĐD là ông  Lê Việt Anh)</t>
  </si>
  <si>
    <t>UBND TỈNH AN GIANG
(ĐD là ông  Trần Nhất Trí )</t>
  </si>
  <si>
    <t>DNA-UB1</t>
  </si>
  <si>
    <t>DNA-UB2</t>
  </si>
  <si>
    <t>DNA-UB3</t>
  </si>
  <si>
    <t>DNA-UB4</t>
  </si>
  <si>
    <t xml:space="preserve">MỚI CHỈNH </t>
  </si>
  <si>
    <t>18/06/2019</t>
  </si>
  <si>
    <t>CHUYEN  NGAY 18/06</t>
  </si>
  <si>
    <t>0974279871</t>
  </si>
  <si>
    <t>0913877803</t>
  </si>
  <si>
    <t>Số 464,Tổ 16,Ấp Bình Thành ,Xã Bình Mỹ, Châu Phú</t>
  </si>
  <si>
    <t>0994177787</t>
  </si>
  <si>
    <t>0983977327</t>
  </si>
  <si>
    <t>*</t>
  </si>
  <si>
    <t>0983.830.049</t>
  </si>
  <si>
    <t>02963868317</t>
  </si>
  <si>
    <t xml:space="preserve">* </t>
  </si>
  <si>
    <t>MỚI CHỈNH 05/08/2019</t>
  </si>
  <si>
    <t>0933872207</t>
  </si>
  <si>
    <t>0919.964.100</t>
  </si>
  <si>
    <t>.14/08/2019</t>
  </si>
  <si>
    <t>0918.696.658</t>
  </si>
  <si>
    <t>21/08/2019</t>
  </si>
  <si>
    <t>09620.77720</t>
  </si>
  <si>
    <t>LƯU Ý : PHAN ANH KO NHÂN DC THƯ MỜI</t>
  </si>
  <si>
    <t>0838475166</t>
  </si>
  <si>
    <t>02963.550.055</t>
  </si>
  <si>
    <t>0283.827.5837</t>
  </si>
  <si>
    <t>0903.020.183 chị  hồ</t>
  </si>
  <si>
    <t>0939693866 - kiệt</t>
  </si>
  <si>
    <t>0947108610 chi kiên</t>
  </si>
  <si>
    <t>0949.251.840</t>
  </si>
  <si>
    <t>Số 4124, Bạch Đằng, Ấp An Hưng, 
TT.An Phú, Tỉnh An Giang</t>
  </si>
  <si>
    <t xml:space="preserve"> cap nhap dia chi moi 28/08/2019</t>
  </si>
  <si>
    <t>0395.716.315</t>
  </si>
  <si>
    <t xml:space="preserve">Số 16- Lô 3- Khóm Long Thạnh C - Phường Long Hưng - TX . Tân Châu </t>
  </si>
  <si>
    <t>0966.667.969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</si>
</sst>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  <font>
      <sz val="14"/>
      <name val="Times New Roman"/>
      <family val="1"/>
    </font>
    <font>
      <b/>
      <sz val="18"/>
      <color theme="1"/>
      <name val="Times New Roman"/>
      <family val="1"/>
    </font>
    <font>
      <b/>
      <i/>
      <sz val="18"/>
      <color theme="1"/>
      <name val="Times New Roman"/>
      <family val="1"/>
    </font>
    <font>
      <sz val="11"/>
      <color rgb="FFFF0000"/>
      <name val="Calibri"/>
      <family val="2"/>
      <scheme val="minor"/>
    </font>
    <font>
      <b/>
      <sz val="20"/>
      <color theme="1"/>
      <name val="Times New Roman"/>
      <family val="1"/>
    </font>
    <font>
      <b/>
      <sz val="14"/>
      <name val="Times New Roman"/>
      <family val="1"/>
    </font>
    <font>
      <sz val="14"/>
      <color rgb="FFFF0000"/>
      <name val="Times New Roman"/>
      <family val="1"/>
    </font>
    <font>
      <sz val="20"/>
      <color theme="1"/>
      <name val="Times New Roman"/>
      <family val="1"/>
    </font>
    <font>
      <b/>
      <sz val="11"/>
      <name val="Times New Roman"/>
      <family val="1"/>
    </font>
    <font>
      <b/>
      <sz val="22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rgb="FFFF0000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b/>
      <sz val="8"/>
      <color theme="1"/>
      <name val="Times New Roman"/>
      <family val="1"/>
    </font>
    <font>
      <sz val="8"/>
      <color theme="1"/>
      <name val="Times New Roman"/>
      <family val="1"/>
    </font>
    <font>
      <b/>
      <sz val="11"/>
      <color theme="1"/>
      <name val="Calibri"/>
      <family val="2"/>
      <scheme val="minor"/>
    </font>
    <font>
      <sz val="11"/>
      <name val="VNI-Times"/>
    </font>
    <font>
      <b/>
      <sz val="14"/>
      <color indexed="8"/>
      <name val="Times New Roman"/>
      <family val="1"/>
    </font>
    <font>
      <b/>
      <sz val="20"/>
      <color indexed="8"/>
      <name val="Times New Roman"/>
      <family val="1"/>
    </font>
    <font>
      <b/>
      <sz val="12"/>
      <color indexed="8"/>
      <name val="Times New Roman"/>
      <family val="1"/>
    </font>
    <font>
      <b/>
      <sz val="13"/>
      <color indexed="8"/>
      <name val="Times New Roman"/>
      <family val="1"/>
    </font>
    <font>
      <b/>
      <sz val="13"/>
      <name val="Times New Roman"/>
      <family val="1"/>
    </font>
    <font>
      <b/>
      <sz val="13"/>
      <color theme="1"/>
      <name val="Times New Roman"/>
      <family val="1"/>
    </font>
    <font>
      <b/>
      <sz val="10"/>
      <color indexed="8"/>
      <name val="Times New Roman"/>
      <family val="1"/>
    </font>
    <font>
      <sz val="14"/>
      <color indexed="8"/>
      <name val="Times New Roman"/>
      <family val="1"/>
    </font>
    <font>
      <sz val="12"/>
      <name val="VNI-Times"/>
    </font>
    <font>
      <sz val="13"/>
      <name val="Times New Roman"/>
      <family val="1"/>
    </font>
    <font>
      <sz val="8"/>
      <name val="Times New Roman"/>
      <family val="1"/>
    </font>
    <font>
      <sz val="12"/>
      <color indexed="8"/>
      <name val="Times New Roman"/>
      <family val="1"/>
    </font>
    <font>
      <sz val="12"/>
      <color rgb="FFFF0000"/>
      <name val="Times New Roman"/>
      <family val="1"/>
    </font>
    <font>
      <sz val="8"/>
      <color indexed="8"/>
      <name val="Times New Roman"/>
      <family val="1"/>
    </font>
    <font>
      <sz val="11"/>
      <name val="Times New Roman"/>
      <family val="1"/>
    </font>
    <font>
      <sz val="10"/>
      <color indexed="8"/>
      <name val="Times New Roman"/>
      <family val="1"/>
    </font>
    <font>
      <b/>
      <sz val="10"/>
      <name val="Times New Roman"/>
      <family val="1"/>
    </font>
    <font>
      <b/>
      <sz val="10"/>
      <color theme="1"/>
      <name val="Calibri"/>
      <family val="2"/>
      <scheme val="minor"/>
    </font>
    <font>
      <sz val="20"/>
      <color rgb="FF0070C0"/>
      <name val="Calibri"/>
      <family val="2"/>
      <scheme val="minor"/>
    </font>
    <font>
      <b/>
      <sz val="8"/>
      <name val="Times New Roman"/>
      <family val="1"/>
    </font>
    <font>
      <b/>
      <sz val="20"/>
      <color rgb="FF0070C0"/>
      <name val="Calibri"/>
      <family val="2"/>
      <scheme val="minor"/>
    </font>
    <font>
      <b/>
      <sz val="12"/>
      <color rgb="FFFF0000"/>
      <name val="Times New Roman"/>
      <family val="1"/>
    </font>
    <font>
      <sz val="8"/>
      <color theme="1"/>
      <name val="Calibri"/>
      <family val="2"/>
      <scheme val="minor"/>
    </font>
    <font>
      <b/>
      <sz val="8"/>
      <color rgb="FFFF0000"/>
      <name val="Times New Roman"/>
      <family val="1"/>
    </font>
    <font>
      <sz val="9"/>
      <color theme="1"/>
      <name val="Times New Roman"/>
      <family val="1"/>
    </font>
    <font>
      <b/>
      <sz val="9"/>
      <color theme="1"/>
      <name val="Times New Roman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99CC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CCFFFF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 tint="0.39997558519241921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6" fillId="0" borderId="0"/>
    <xf numFmtId="0" fontId="26" fillId="0" borderId="0"/>
  </cellStyleXfs>
  <cellXfs count="251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/>
    <xf numFmtId="0" fontId="3" fillId="0" borderId="0" xfId="0" applyFont="1"/>
    <xf numFmtId="0" fontId="4" fillId="0" borderId="1" xfId="0" applyFont="1" applyBorder="1" applyAlignment="1">
      <alignment horizontal="center" vertical="center" wrapText="1"/>
    </xf>
    <xf numFmtId="0" fontId="4" fillId="0" borderId="0" xfId="0" applyFont="1"/>
    <xf numFmtId="0" fontId="5" fillId="0" borderId="1" xfId="0" applyFont="1" applyBorder="1"/>
    <xf numFmtId="164" fontId="5" fillId="0" borderId="1" xfId="1" applyNumberFormat="1" applyFont="1" applyBorder="1"/>
    <xf numFmtId="0" fontId="6" fillId="2" borderId="1" xfId="0" applyFont="1" applyFill="1" applyBorder="1"/>
    <xf numFmtId="0" fontId="5" fillId="0" borderId="0" xfId="0" applyFont="1"/>
    <xf numFmtId="0" fontId="7" fillId="0" borderId="0" xfId="0" applyFont="1"/>
    <xf numFmtId="0" fontId="8" fillId="0" borderId="0" xfId="0" applyFont="1"/>
    <xf numFmtId="0" fontId="4" fillId="0" borderId="0" xfId="0" applyFont="1" applyFill="1"/>
    <xf numFmtId="0" fontId="4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/>
    <xf numFmtId="0" fontId="5" fillId="0" borderId="1" xfId="0" applyFont="1" applyFill="1" applyBorder="1"/>
    <xf numFmtId="49" fontId="5" fillId="0" borderId="1" xfId="0" applyNumberFormat="1" applyFont="1" applyFill="1" applyBorder="1"/>
    <xf numFmtId="0" fontId="5" fillId="0" borderId="1" xfId="0" applyFont="1" applyFill="1" applyBorder="1" applyAlignment="1">
      <alignment horizontal="right" vertical="center" wrapText="1"/>
    </xf>
    <xf numFmtId="0" fontId="4" fillId="0" borderId="1" xfId="0" applyFont="1" applyBorder="1"/>
    <xf numFmtId="164" fontId="4" fillId="0" borderId="1" xfId="1" applyNumberFormat="1" applyFont="1" applyBorder="1"/>
    <xf numFmtId="0" fontId="2" fillId="0" borderId="1" xfId="0" applyFont="1" applyBorder="1"/>
    <xf numFmtId="164" fontId="5" fillId="0" borderId="1" xfId="1" applyNumberFormat="1" applyFont="1" applyFill="1" applyBorder="1"/>
    <xf numFmtId="0" fontId="10" fillId="0" borderId="0" xfId="0" applyFont="1"/>
    <xf numFmtId="49" fontId="5" fillId="0" borderId="1" xfId="0" applyNumberFormat="1" applyFont="1" applyBorder="1"/>
    <xf numFmtId="49" fontId="3" fillId="0" borderId="1" xfId="0" applyNumberFormat="1" applyFont="1" applyBorder="1"/>
    <xf numFmtId="0" fontId="5" fillId="3" borderId="1" xfId="0" applyFont="1" applyFill="1" applyBorder="1"/>
    <xf numFmtId="0" fontId="3" fillId="3" borderId="1" xfId="0" applyFont="1" applyFill="1" applyBorder="1"/>
    <xf numFmtId="0" fontId="6" fillId="3" borderId="1" xfId="0" applyFont="1" applyFill="1" applyBorder="1"/>
    <xf numFmtId="49" fontId="5" fillId="3" borderId="1" xfId="0" applyNumberFormat="1" applyFont="1" applyFill="1" applyBorder="1"/>
    <xf numFmtId="0" fontId="11" fillId="2" borderId="1" xfId="0" applyFont="1" applyFill="1" applyBorder="1"/>
    <xf numFmtId="0" fontId="12" fillId="0" borderId="0" xfId="0" applyFont="1"/>
    <xf numFmtId="0" fontId="9" fillId="4" borderId="2" xfId="0" applyFont="1" applyFill="1" applyBorder="1"/>
    <xf numFmtId="49" fontId="9" fillId="4" borderId="2" xfId="0" applyNumberFormat="1" applyFont="1" applyFill="1" applyBorder="1"/>
    <xf numFmtId="0" fontId="13" fillId="0" borderId="0" xfId="0" applyFont="1"/>
    <xf numFmtId="49" fontId="5" fillId="0" borderId="0" xfId="0" applyNumberFormat="1" applyFont="1"/>
    <xf numFmtId="0" fontId="2" fillId="0" borderId="0" xfId="0" applyFont="1"/>
    <xf numFmtId="164" fontId="5" fillId="3" borderId="1" xfId="1" applyNumberFormat="1" applyFont="1" applyFill="1" applyBorder="1"/>
    <xf numFmtId="49" fontId="3" fillId="3" borderId="1" xfId="0" applyNumberFormat="1" applyFont="1" applyFill="1" applyBorder="1"/>
    <xf numFmtId="49" fontId="5" fillId="3" borderId="0" xfId="0" applyNumberFormat="1" applyFont="1" applyFill="1"/>
    <xf numFmtId="164" fontId="2" fillId="0" borderId="1" xfId="1" applyNumberFormat="1" applyFont="1" applyBorder="1"/>
    <xf numFmtId="0" fontId="14" fillId="2" borderId="1" xfId="0" applyFont="1" applyFill="1" applyBorder="1"/>
    <xf numFmtId="0" fontId="15" fillId="0" borderId="0" xfId="0" applyFont="1"/>
    <xf numFmtId="0" fontId="16" fillId="0" borderId="0" xfId="0" applyFont="1"/>
    <xf numFmtId="0" fontId="16" fillId="0" borderId="1" xfId="0" applyFont="1" applyBorder="1"/>
    <xf numFmtId="164" fontId="5" fillId="0" borderId="0" xfId="1" applyNumberFormat="1" applyFont="1"/>
    <xf numFmtId="0" fontId="17" fillId="0" borderId="1" xfId="0" applyFont="1" applyBorder="1"/>
    <xf numFmtId="0" fontId="18" fillId="0" borderId="0" xfId="0" applyFont="1"/>
    <xf numFmtId="0" fontId="19" fillId="0" borderId="0" xfId="0" applyFont="1"/>
    <xf numFmtId="0" fontId="20" fillId="0" borderId="1" xfId="0" applyFont="1" applyBorder="1"/>
    <xf numFmtId="0" fontId="21" fillId="2" borderId="1" xfId="0" applyFont="1" applyFill="1" applyBorder="1"/>
    <xf numFmtId="0" fontId="19" fillId="0" borderId="1" xfId="0" applyFont="1" applyBorder="1"/>
    <xf numFmtId="0" fontId="22" fillId="2" borderId="1" xfId="0" applyFont="1" applyFill="1" applyBorder="1"/>
    <xf numFmtId="164" fontId="19" fillId="0" borderId="1" xfId="1" applyNumberFormat="1" applyFont="1" applyBorder="1"/>
    <xf numFmtId="164" fontId="20" fillId="0" borderId="1" xfId="1" applyNumberFormat="1" applyFont="1" applyBorder="1" applyAlignment="1">
      <alignment wrapText="1"/>
    </xf>
    <xf numFmtId="164" fontId="17" fillId="0" borderId="1" xfId="1" applyNumberFormat="1" applyFont="1" applyBorder="1"/>
    <xf numFmtId="0" fontId="23" fillId="0" borderId="1" xfId="0" applyFont="1" applyBorder="1"/>
    <xf numFmtId="0" fontId="24" fillId="0" borderId="1" xfId="0" applyFont="1" applyBorder="1"/>
    <xf numFmtId="0" fontId="24" fillId="0" borderId="0" xfId="0" applyFont="1"/>
    <xf numFmtId="0" fontId="22" fillId="3" borderId="1" xfId="0" applyFont="1" applyFill="1" applyBorder="1"/>
    <xf numFmtId="0" fontId="19" fillId="3" borderId="1" xfId="0" applyFont="1" applyFill="1" applyBorder="1"/>
    <xf numFmtId="164" fontId="19" fillId="3" borderId="1" xfId="1" applyNumberFormat="1" applyFont="1" applyFill="1" applyBorder="1"/>
    <xf numFmtId="0" fontId="24" fillId="3" borderId="1" xfId="0" applyFont="1" applyFill="1" applyBorder="1"/>
    <xf numFmtId="0" fontId="19" fillId="0" borderId="1" xfId="0" applyFont="1" applyBorder="1" applyAlignment="1">
      <alignment wrapText="1"/>
    </xf>
    <xf numFmtId="0" fontId="20" fillId="5" borderId="1" xfId="0" applyFont="1" applyFill="1" applyBorder="1" applyAlignment="1">
      <alignment horizontal="center" vertical="center" wrapText="1"/>
    </xf>
    <xf numFmtId="0" fontId="23" fillId="5" borderId="1" xfId="0" applyFont="1" applyFill="1" applyBorder="1" applyAlignment="1">
      <alignment horizontal="center" vertical="center" wrapText="1"/>
    </xf>
    <xf numFmtId="0" fontId="20" fillId="5" borderId="1" xfId="0" applyFont="1" applyFill="1" applyBorder="1"/>
    <xf numFmtId="164" fontId="20" fillId="5" borderId="1" xfId="1" applyNumberFormat="1" applyFont="1" applyFill="1" applyBorder="1" applyAlignment="1">
      <alignment wrapText="1"/>
    </xf>
    <xf numFmtId="0" fontId="23" fillId="5" borderId="1" xfId="0" applyFont="1" applyFill="1" applyBorder="1"/>
    <xf numFmtId="0" fontId="21" fillId="5" borderId="1" xfId="0" applyFont="1" applyFill="1" applyBorder="1"/>
    <xf numFmtId="0" fontId="27" fillId="0" borderId="0" xfId="2" applyFont="1" applyFill="1" applyAlignment="1">
      <alignment horizontal="center"/>
    </xf>
    <xf numFmtId="164" fontId="27" fillId="0" borderId="0" xfId="1" applyNumberFormat="1" applyFont="1" applyFill="1" applyAlignment="1">
      <alignment horizontal="center"/>
    </xf>
    <xf numFmtId="164" fontId="27" fillId="0" borderId="0" xfId="1" applyNumberFormat="1" applyFont="1" applyFill="1" applyAlignment="1">
      <alignment horizontal="right"/>
    </xf>
    <xf numFmtId="0" fontId="28" fillId="0" borderId="0" xfId="2" applyFont="1" applyFill="1" applyAlignment="1">
      <alignment horizontal="center"/>
    </xf>
    <xf numFmtId="0" fontId="29" fillId="0" borderId="1" xfId="2" applyFont="1" applyFill="1" applyBorder="1" applyAlignment="1">
      <alignment horizontal="center" vertical="center" wrapText="1"/>
    </xf>
    <xf numFmtId="0" fontId="29" fillId="0" borderId="1" xfId="2" applyFont="1" applyFill="1" applyBorder="1" applyAlignment="1">
      <alignment horizontal="center" vertical="center"/>
    </xf>
    <xf numFmtId="164" fontId="29" fillId="0" borderId="1" xfId="1" applyNumberFormat="1" applyFont="1" applyFill="1" applyBorder="1" applyAlignment="1">
      <alignment horizontal="center" vertical="center" wrapText="1"/>
    </xf>
    <xf numFmtId="0" fontId="29" fillId="0" borderId="1" xfId="2" applyFont="1" applyFill="1" applyBorder="1" applyAlignment="1">
      <alignment horizontal="right" vertical="center" wrapText="1"/>
    </xf>
    <xf numFmtId="0" fontId="30" fillId="0" borderId="1" xfId="2" applyFont="1" applyFill="1" applyBorder="1" applyAlignment="1">
      <alignment horizontal="center" vertical="center"/>
    </xf>
    <xf numFmtId="49" fontId="30" fillId="0" borderId="1" xfId="3" applyNumberFormat="1" applyFont="1" applyFill="1" applyBorder="1" applyAlignment="1">
      <alignment horizontal="right" vertical="center"/>
    </xf>
    <xf numFmtId="164" fontId="30" fillId="0" borderId="1" xfId="1" applyNumberFormat="1" applyFont="1" applyFill="1" applyBorder="1" applyAlignment="1">
      <alignment horizontal="center" vertical="center"/>
    </xf>
    <xf numFmtId="0" fontId="31" fillId="0" borderId="1" xfId="2" applyFont="1" applyFill="1" applyBorder="1" applyAlignment="1">
      <alignment horizontal="center" vertical="center"/>
    </xf>
    <xf numFmtId="3" fontId="30" fillId="0" borderId="1" xfId="2" applyNumberFormat="1" applyFont="1" applyFill="1" applyBorder="1" applyAlignment="1">
      <alignment horizontal="center" vertical="center"/>
    </xf>
    <xf numFmtId="49" fontId="14" fillId="0" borderId="1" xfId="0" applyNumberFormat="1" applyFont="1" applyFill="1" applyBorder="1"/>
    <xf numFmtId="0" fontId="32" fillId="0" borderId="1" xfId="0" applyFont="1" applyFill="1" applyBorder="1"/>
    <xf numFmtId="3" fontId="30" fillId="0" borderId="1" xfId="3" applyNumberFormat="1" applyFont="1" applyFill="1" applyBorder="1" applyAlignment="1">
      <alignment vertical="center"/>
    </xf>
    <xf numFmtId="164" fontId="29" fillId="0" borderId="1" xfId="1" applyNumberFormat="1" applyFont="1" applyFill="1" applyBorder="1" applyAlignment="1">
      <alignment horizontal="center" vertical="center"/>
    </xf>
    <xf numFmtId="0" fontId="27" fillId="0" borderId="1" xfId="2" applyFont="1" applyFill="1" applyBorder="1" applyAlignment="1">
      <alignment horizontal="right" vertical="center"/>
    </xf>
    <xf numFmtId="164" fontId="33" fillId="0" borderId="1" xfId="1" applyNumberFormat="1" applyFont="1" applyFill="1" applyBorder="1" applyAlignment="1">
      <alignment horizontal="right" vertical="center"/>
    </xf>
    <xf numFmtId="0" fontId="29" fillId="0" borderId="0" xfId="2" applyFont="1" applyFill="1"/>
    <xf numFmtId="164" fontId="29" fillId="0" borderId="0" xfId="1" applyNumberFormat="1" applyFont="1" applyFill="1" applyAlignment="1">
      <alignment horizontal="center"/>
    </xf>
    <xf numFmtId="0" fontId="2" fillId="0" borderId="0" xfId="0" applyFont="1" applyFill="1"/>
    <xf numFmtId="0" fontId="29" fillId="0" borderId="0" xfId="2" applyFont="1" applyFill="1" applyAlignment="1">
      <alignment horizontal="right"/>
    </xf>
    <xf numFmtId="3" fontId="29" fillId="0" borderId="0" xfId="2" applyNumberFormat="1" applyFont="1" applyFill="1"/>
    <xf numFmtId="0" fontId="2" fillId="0" borderId="0" xfId="0" applyFont="1" applyFill="1" applyAlignment="1">
      <alignment horizontal="right"/>
    </xf>
    <xf numFmtId="0" fontId="35" fillId="0" borderId="0" xfId="0" applyFont="1"/>
    <xf numFmtId="0" fontId="34" fillId="0" borderId="1" xfId="2" applyFont="1" applyFill="1" applyBorder="1" applyAlignment="1">
      <alignment horizontal="center" vertical="center"/>
    </xf>
    <xf numFmtId="49" fontId="36" fillId="0" borderId="1" xfId="0" applyNumberFormat="1" applyFont="1" applyFill="1" applyBorder="1"/>
    <xf numFmtId="49" fontId="34" fillId="0" borderId="1" xfId="3" applyNumberFormat="1" applyFont="1" applyFill="1" applyBorder="1" applyAlignment="1">
      <alignment horizontal="right" vertical="center"/>
    </xf>
    <xf numFmtId="164" fontId="6" fillId="0" borderId="1" xfId="1" applyNumberFormat="1" applyFont="1" applyFill="1" applyBorder="1"/>
    <xf numFmtId="164" fontId="27" fillId="0" borderId="1" xfId="1" applyNumberFormat="1" applyFont="1" applyFill="1" applyBorder="1" applyAlignment="1">
      <alignment horizontal="center" vertical="center"/>
    </xf>
    <xf numFmtId="0" fontId="37" fillId="0" borderId="1" xfId="2" applyFont="1" applyFill="1" applyBorder="1" applyAlignment="1">
      <alignment horizontal="center" vertical="center"/>
    </xf>
    <xf numFmtId="0" fontId="35" fillId="0" borderId="0" xfId="0" applyFont="1" applyAlignment="1">
      <alignment horizontal="center" vertical="center"/>
    </xf>
    <xf numFmtId="3" fontId="27" fillId="0" borderId="1" xfId="2" applyNumberFormat="1" applyFont="1" applyFill="1" applyBorder="1" applyAlignment="1">
      <alignment horizontal="center" vertical="center"/>
    </xf>
    <xf numFmtId="49" fontId="36" fillId="0" borderId="1" xfId="0" applyNumberFormat="1" applyFont="1" applyFill="1" applyBorder="1" applyAlignment="1">
      <alignment wrapText="1"/>
    </xf>
    <xf numFmtId="0" fontId="27" fillId="0" borderId="1" xfId="2" applyFont="1" applyFill="1" applyBorder="1" applyAlignment="1">
      <alignment horizontal="center" vertical="center"/>
    </xf>
    <xf numFmtId="0" fontId="3" fillId="0" borderId="1" xfId="0" applyFont="1" applyFill="1" applyBorder="1"/>
    <xf numFmtId="0" fontId="38" fillId="0" borderId="1" xfId="3" applyFont="1" applyFill="1" applyBorder="1" applyAlignment="1">
      <alignment vertical="center"/>
    </xf>
    <xf numFmtId="3" fontId="29" fillId="0" borderId="1" xfId="3" applyNumberFormat="1" applyFont="1" applyFill="1" applyBorder="1" applyAlignment="1">
      <alignment vertical="center"/>
    </xf>
    <xf numFmtId="0" fontId="24" fillId="0" borderId="1" xfId="0" applyFont="1" applyFill="1" applyBorder="1"/>
    <xf numFmtId="0" fontId="36" fillId="0" borderId="1" xfId="2" applyFont="1" applyFill="1" applyBorder="1" applyAlignment="1">
      <alignment horizontal="left"/>
    </xf>
    <xf numFmtId="0" fontId="39" fillId="0" borderId="1" xfId="3" applyFont="1" applyFill="1" applyBorder="1" applyAlignment="1">
      <alignment vertical="center"/>
    </xf>
    <xf numFmtId="0" fontId="38" fillId="0" borderId="1" xfId="3" applyFont="1" applyFill="1" applyBorder="1" applyAlignment="1">
      <alignment vertical="center" wrapText="1"/>
    </xf>
    <xf numFmtId="0" fontId="22" fillId="0" borderId="1" xfId="3" applyFont="1" applyFill="1" applyBorder="1" applyAlignment="1">
      <alignment vertical="center"/>
    </xf>
    <xf numFmtId="164" fontId="29" fillId="0" borderId="1" xfId="1" applyNumberFormat="1" applyFont="1" applyFill="1" applyBorder="1" applyAlignment="1">
      <alignment vertical="center"/>
    </xf>
    <xf numFmtId="0" fontId="38" fillId="0" borderId="1" xfId="0" applyFont="1" applyFill="1" applyBorder="1" applyAlignment="1">
      <alignment vertical="center"/>
    </xf>
    <xf numFmtId="164" fontId="3" fillId="0" borderId="1" xfId="1" applyNumberFormat="1" applyFont="1" applyFill="1" applyBorder="1"/>
    <xf numFmtId="0" fontId="37" fillId="0" borderId="1" xfId="0" applyFont="1" applyFill="1" applyBorder="1" applyAlignment="1">
      <alignment horizontal="center" vertical="center"/>
    </xf>
    <xf numFmtId="164" fontId="38" fillId="0" borderId="1" xfId="1" applyNumberFormat="1" applyFont="1" applyFill="1" applyBorder="1" applyAlignment="1">
      <alignment horizontal="center" vertical="center"/>
    </xf>
    <xf numFmtId="0" fontId="38" fillId="0" borderId="1" xfId="2" applyFont="1" applyFill="1" applyBorder="1" applyAlignment="1">
      <alignment horizontal="center" vertical="center"/>
    </xf>
    <xf numFmtId="0" fontId="34" fillId="0" borderId="1" xfId="2" applyFont="1" applyFill="1" applyBorder="1" applyAlignment="1">
      <alignment horizontal="right" vertical="center"/>
    </xf>
    <xf numFmtId="0" fontId="40" fillId="0" borderId="1" xfId="2" applyFont="1" applyFill="1" applyBorder="1" applyAlignment="1">
      <alignment horizontal="center" vertical="center"/>
    </xf>
    <xf numFmtId="0" fontId="38" fillId="0" borderId="0" xfId="2" applyFont="1" applyFill="1"/>
    <xf numFmtId="164" fontId="38" fillId="0" borderId="0" xfId="1" applyNumberFormat="1" applyFont="1" applyFill="1" applyAlignment="1">
      <alignment horizontal="center"/>
    </xf>
    <xf numFmtId="0" fontId="3" fillId="0" borderId="0" xfId="0" applyFont="1" applyFill="1"/>
    <xf numFmtId="0" fontId="38" fillId="0" borderId="0" xfId="2" applyFont="1" applyFill="1" applyAlignment="1">
      <alignment horizontal="right"/>
    </xf>
    <xf numFmtId="164" fontId="38" fillId="0" borderId="0" xfId="1" applyNumberFormat="1" applyFont="1" applyFill="1" applyAlignment="1">
      <alignment horizontal="left"/>
    </xf>
    <xf numFmtId="3" fontId="38" fillId="0" borderId="0" xfId="2" applyNumberFormat="1" applyFont="1" applyFill="1"/>
    <xf numFmtId="0" fontId="3" fillId="0" borderId="0" xfId="0" applyFont="1" applyFill="1" applyAlignment="1">
      <alignment horizontal="right"/>
    </xf>
    <xf numFmtId="0" fontId="41" fillId="0" borderId="0" xfId="2" applyFont="1" applyFill="1"/>
    <xf numFmtId="0" fontId="41" fillId="0" borderId="0" xfId="2" applyFont="1" applyFill="1" applyAlignment="1">
      <alignment horizontal="right"/>
    </xf>
    <xf numFmtId="0" fontId="34" fillId="0" borderId="0" xfId="2" applyFont="1" applyFill="1" applyAlignment="1">
      <alignment horizontal="right"/>
    </xf>
    <xf numFmtId="164" fontId="42" fillId="0" borderId="0" xfId="1" applyNumberFormat="1" applyFont="1" applyFill="1" applyAlignment="1">
      <alignment horizontal="center"/>
    </xf>
    <xf numFmtId="164" fontId="34" fillId="0" borderId="0" xfId="1" applyNumberFormat="1" applyFont="1" applyFill="1" applyAlignment="1">
      <alignment horizontal="center"/>
    </xf>
    <xf numFmtId="43" fontId="42" fillId="0" borderId="0" xfId="1" applyNumberFormat="1" applyFont="1" applyFill="1" applyAlignment="1">
      <alignment horizontal="center"/>
    </xf>
    <xf numFmtId="0" fontId="19" fillId="0" borderId="1" xfId="0" applyFont="1" applyFill="1" applyBorder="1"/>
    <xf numFmtId="0" fontId="22" fillId="0" borderId="1" xfId="0" applyFont="1" applyFill="1" applyBorder="1"/>
    <xf numFmtId="0" fontId="0" fillId="0" borderId="0" xfId="0" applyFill="1"/>
    <xf numFmtId="0" fontId="19" fillId="0" borderId="1" xfId="0" applyFont="1" applyFill="1" applyBorder="1" applyAlignment="1">
      <alignment wrapText="1"/>
    </xf>
    <xf numFmtId="0" fontId="25" fillId="0" borderId="0" xfId="0" applyFont="1" applyFill="1"/>
    <xf numFmtId="164" fontId="33" fillId="0" borderId="0" xfId="1" applyNumberFormat="1" applyFont="1" applyFill="1" applyAlignment="1">
      <alignment horizontal="center"/>
    </xf>
    <xf numFmtId="164" fontId="33" fillId="0" borderId="1" xfId="1" applyNumberFormat="1" applyFont="1" applyFill="1" applyBorder="1" applyAlignment="1">
      <alignment horizontal="center" vertical="center" wrapText="1"/>
    </xf>
    <xf numFmtId="164" fontId="43" fillId="0" borderId="1" xfId="1" applyNumberFormat="1" applyFont="1" applyFill="1" applyBorder="1"/>
    <xf numFmtId="164" fontId="33" fillId="0" borderId="1" xfId="1" applyNumberFormat="1" applyFont="1" applyFill="1" applyBorder="1" applyAlignment="1">
      <alignment vertical="center"/>
    </xf>
    <xf numFmtId="164" fontId="17" fillId="0" borderId="1" xfId="1" applyNumberFormat="1" applyFont="1" applyFill="1" applyBorder="1"/>
    <xf numFmtId="164" fontId="33" fillId="0" borderId="0" xfId="1" applyNumberFormat="1" applyFont="1" applyFill="1" applyAlignment="1">
      <alignment horizontal="left"/>
    </xf>
    <xf numFmtId="164" fontId="44" fillId="0" borderId="0" xfId="1" applyNumberFormat="1" applyFont="1" applyFill="1"/>
    <xf numFmtId="0" fontId="37" fillId="0" borderId="1" xfId="0" applyFont="1" applyFill="1" applyBorder="1"/>
    <xf numFmtId="0" fontId="30" fillId="6" borderId="1" xfId="2" applyFont="1" applyFill="1" applyBorder="1" applyAlignment="1">
      <alignment horizontal="center" vertical="center"/>
    </xf>
    <xf numFmtId="164" fontId="19" fillId="0" borderId="1" xfId="1" applyNumberFormat="1" applyFont="1" applyFill="1" applyBorder="1"/>
    <xf numFmtId="0" fontId="19" fillId="7" borderId="1" xfId="0" applyFont="1" applyFill="1" applyBorder="1"/>
    <xf numFmtId="164" fontId="19" fillId="7" borderId="1" xfId="1" applyNumberFormat="1" applyFont="1" applyFill="1" applyBorder="1"/>
    <xf numFmtId="0" fontId="24" fillId="7" borderId="1" xfId="0" applyFont="1" applyFill="1" applyBorder="1"/>
    <xf numFmtId="0" fontId="22" fillId="7" borderId="1" xfId="0" applyFont="1" applyFill="1" applyBorder="1"/>
    <xf numFmtId="0" fontId="19" fillId="7" borderId="0" xfId="0" applyFont="1" applyFill="1"/>
    <xf numFmtId="0" fontId="19" fillId="8" borderId="1" xfId="0" applyFont="1" applyFill="1" applyBorder="1"/>
    <xf numFmtId="164" fontId="19" fillId="8" borderId="1" xfId="1" applyNumberFormat="1" applyFont="1" applyFill="1" applyBorder="1"/>
    <xf numFmtId="0" fontId="24" fillId="8" borderId="1" xfId="0" applyFont="1" applyFill="1" applyBorder="1"/>
    <xf numFmtId="0" fontId="22" fillId="8" borderId="1" xfId="0" applyFont="1" applyFill="1" applyBorder="1"/>
    <xf numFmtId="164" fontId="43" fillId="3" borderId="1" xfId="1" applyNumberFormat="1" applyFont="1" applyFill="1" applyBorder="1"/>
    <xf numFmtId="164" fontId="30" fillId="3" borderId="1" xfId="1" applyNumberFormat="1" applyFont="1" applyFill="1" applyBorder="1" applyAlignment="1">
      <alignment horizontal="center" vertical="center"/>
    </xf>
    <xf numFmtId="0" fontId="19" fillId="9" borderId="1" xfId="0" applyFont="1" applyFill="1" applyBorder="1"/>
    <xf numFmtId="0" fontId="22" fillId="9" borderId="1" xfId="0" applyFont="1" applyFill="1" applyBorder="1"/>
    <xf numFmtId="164" fontId="43" fillId="9" borderId="1" xfId="1" applyNumberFormat="1" applyFont="1" applyFill="1" applyBorder="1"/>
    <xf numFmtId="164" fontId="30" fillId="9" borderId="1" xfId="1" applyNumberFormat="1" applyFont="1" applyFill="1" applyBorder="1" applyAlignment="1">
      <alignment horizontal="center" vertical="center"/>
    </xf>
    <xf numFmtId="49" fontId="30" fillId="9" borderId="1" xfId="3" applyNumberFormat="1" applyFont="1" applyFill="1" applyBorder="1" applyAlignment="1">
      <alignment horizontal="right" vertical="center"/>
    </xf>
    <xf numFmtId="0" fontId="37" fillId="9" borderId="1" xfId="0" applyFont="1" applyFill="1" applyBorder="1"/>
    <xf numFmtId="0" fontId="29" fillId="0" borderId="1" xfId="2" applyFont="1" applyFill="1" applyBorder="1" applyAlignment="1">
      <alignment horizontal="center" vertical="center"/>
    </xf>
    <xf numFmtId="0" fontId="27" fillId="0" borderId="0" xfId="2" applyFont="1" applyFill="1" applyAlignment="1">
      <alignment horizontal="center"/>
    </xf>
    <xf numFmtId="164" fontId="27" fillId="0" borderId="0" xfId="1" applyNumberFormat="1" applyFont="1" applyFill="1" applyAlignment="1">
      <alignment horizontal="center"/>
    </xf>
    <xf numFmtId="0" fontId="28" fillId="0" borderId="0" xfId="2" applyFont="1" applyFill="1" applyAlignment="1">
      <alignment horizontal="center"/>
    </xf>
    <xf numFmtId="0" fontId="0" fillId="3" borderId="0" xfId="0" applyFill="1"/>
    <xf numFmtId="49" fontId="30" fillId="3" borderId="1" xfId="3" applyNumberFormat="1" applyFont="1" applyFill="1" applyBorder="1" applyAlignment="1">
      <alignment horizontal="right" vertical="center"/>
    </xf>
    <xf numFmtId="0" fontId="37" fillId="3" borderId="1" xfId="0" applyFont="1" applyFill="1" applyBorder="1"/>
    <xf numFmtId="0" fontId="45" fillId="10" borderId="0" xfId="0" applyFont="1" applyFill="1"/>
    <xf numFmtId="164" fontId="0" fillId="0" borderId="0" xfId="0" applyNumberFormat="1" applyFill="1"/>
    <xf numFmtId="0" fontId="19" fillId="3" borderId="0" xfId="0" applyFont="1" applyFill="1"/>
    <xf numFmtId="0" fontId="29" fillId="0" borderId="0" xfId="2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horizontal="center" vertical="center"/>
    </xf>
    <xf numFmtId="164" fontId="29" fillId="0" borderId="0" xfId="1" applyNumberFormat="1" applyFont="1" applyFill="1" applyBorder="1" applyAlignment="1">
      <alignment horizontal="center" vertical="center"/>
    </xf>
    <xf numFmtId="0" fontId="27" fillId="0" borderId="0" xfId="2" applyFont="1" applyFill="1" applyBorder="1" applyAlignment="1">
      <alignment horizontal="right" vertical="center"/>
    </xf>
    <xf numFmtId="164" fontId="33" fillId="0" borderId="0" xfId="1" applyNumberFormat="1" applyFont="1" applyFill="1" applyBorder="1" applyAlignment="1">
      <alignment horizontal="right" vertical="center"/>
    </xf>
    <xf numFmtId="0" fontId="29" fillId="11" borderId="1" xfId="2" applyFont="1" applyFill="1" applyBorder="1" applyAlignment="1">
      <alignment horizontal="center" vertical="center" wrapText="1"/>
    </xf>
    <xf numFmtId="164" fontId="43" fillId="11" borderId="1" xfId="1" applyNumberFormat="1" applyFont="1" applyFill="1" applyBorder="1"/>
    <xf numFmtId="164" fontId="30" fillId="11" borderId="1" xfId="1" applyNumberFormat="1" applyFont="1" applyFill="1" applyBorder="1" applyAlignment="1">
      <alignment horizontal="center" vertical="center"/>
    </xf>
    <xf numFmtId="49" fontId="30" fillId="11" borderId="1" xfId="3" applyNumberFormat="1" applyFont="1" applyFill="1" applyBorder="1" applyAlignment="1">
      <alignment horizontal="right" vertical="center"/>
    </xf>
    <xf numFmtId="3" fontId="30" fillId="11" borderId="1" xfId="2" applyNumberFormat="1" applyFont="1" applyFill="1" applyBorder="1" applyAlignment="1">
      <alignment horizontal="center" vertical="center"/>
    </xf>
    <xf numFmtId="0" fontId="46" fillId="0" borderId="1" xfId="0" applyFont="1" applyFill="1" applyBorder="1"/>
    <xf numFmtId="0" fontId="20" fillId="0" borderId="1" xfId="0" applyFont="1" applyFill="1" applyBorder="1" applyAlignment="1">
      <alignment wrapText="1"/>
    </xf>
    <xf numFmtId="0" fontId="21" fillId="0" borderId="1" xfId="0" applyFont="1" applyFill="1" applyBorder="1"/>
    <xf numFmtId="0" fontId="20" fillId="0" borderId="1" xfId="0" applyFont="1" applyFill="1" applyBorder="1"/>
    <xf numFmtId="0" fontId="20" fillId="11" borderId="1" xfId="0" applyFont="1" applyFill="1" applyBorder="1"/>
    <xf numFmtId="0" fontId="21" fillId="11" borderId="1" xfId="0" applyFont="1" applyFill="1" applyBorder="1"/>
    <xf numFmtId="164" fontId="20" fillId="11" borderId="1" xfId="1" applyNumberFormat="1" applyFont="1" applyFill="1" applyBorder="1"/>
    <xf numFmtId="164" fontId="20" fillId="0" borderId="1" xfId="1" applyNumberFormat="1" applyFont="1" applyFill="1" applyBorder="1"/>
    <xf numFmtId="0" fontId="46" fillId="11" borderId="1" xfId="0" applyFont="1" applyFill="1" applyBorder="1"/>
    <xf numFmtId="0" fontId="23" fillId="0" borderId="1" xfId="0" applyFont="1" applyFill="1" applyBorder="1"/>
    <xf numFmtId="0" fontId="47" fillId="0" borderId="0" xfId="0" applyFont="1" applyFill="1"/>
    <xf numFmtId="164" fontId="25" fillId="0" borderId="0" xfId="0" applyNumberFormat="1" applyFont="1" applyFill="1"/>
    <xf numFmtId="9" fontId="25" fillId="0" borderId="0" xfId="0" applyNumberFormat="1" applyFont="1" applyFill="1"/>
    <xf numFmtId="0" fontId="2" fillId="0" borderId="1" xfId="0" applyFont="1" applyFill="1" applyBorder="1" applyAlignment="1">
      <alignment wrapText="1"/>
    </xf>
    <xf numFmtId="0" fontId="48" fillId="3" borderId="1" xfId="0" applyFont="1" applyFill="1" applyBorder="1"/>
    <xf numFmtId="0" fontId="29" fillId="0" borderId="1" xfId="2" applyFont="1" applyFill="1" applyBorder="1" applyAlignment="1">
      <alignment horizontal="center" vertical="center"/>
    </xf>
    <xf numFmtId="0" fontId="27" fillId="0" borderId="0" xfId="2" applyFont="1" applyFill="1" applyAlignment="1">
      <alignment horizontal="center"/>
    </xf>
    <xf numFmtId="164" fontId="27" fillId="0" borderId="0" xfId="1" applyNumberFormat="1" applyFont="1" applyFill="1" applyAlignment="1">
      <alignment horizontal="center"/>
    </xf>
    <xf numFmtId="0" fontId="28" fillId="0" borderId="0" xfId="2" applyFont="1" applyFill="1" applyAlignment="1">
      <alignment horizontal="center"/>
    </xf>
    <xf numFmtId="0" fontId="29" fillId="3" borderId="1" xfId="2" applyFont="1" applyFill="1" applyBorder="1" applyAlignment="1">
      <alignment horizontal="center" vertical="center" wrapText="1"/>
    </xf>
    <xf numFmtId="0" fontId="20" fillId="3" borderId="1" xfId="0" applyFont="1" applyFill="1" applyBorder="1"/>
    <xf numFmtId="0" fontId="21" fillId="3" borderId="1" xfId="0" applyFont="1" applyFill="1" applyBorder="1"/>
    <xf numFmtId="164" fontId="33" fillId="3" borderId="1" xfId="1" applyNumberFormat="1" applyFont="1" applyFill="1" applyBorder="1" applyAlignment="1">
      <alignment vertical="center"/>
    </xf>
    <xf numFmtId="0" fontId="46" fillId="3" borderId="1" xfId="0" applyFont="1" applyFill="1" applyBorder="1"/>
    <xf numFmtId="0" fontId="25" fillId="3" borderId="0" xfId="0" applyFont="1" applyFill="1"/>
    <xf numFmtId="164" fontId="40" fillId="0" borderId="0" xfId="1" applyNumberFormat="1" applyFont="1" applyFill="1" applyAlignment="1">
      <alignment horizontal="center"/>
    </xf>
    <xf numFmtId="0" fontId="40" fillId="0" borderId="0" xfId="2" applyFont="1" applyFill="1" applyAlignment="1">
      <alignment horizontal="center"/>
    </xf>
    <xf numFmtId="0" fontId="40" fillId="0" borderId="1" xfId="2" applyFont="1" applyFill="1" applyBorder="1" applyAlignment="1">
      <alignment horizontal="center" vertical="center" wrapText="1"/>
    </xf>
    <xf numFmtId="0" fontId="37" fillId="11" borderId="1" xfId="0" applyFont="1" applyFill="1" applyBorder="1"/>
    <xf numFmtId="164" fontId="40" fillId="0" borderId="1" xfId="1" applyNumberFormat="1" applyFont="1" applyFill="1" applyBorder="1" applyAlignment="1">
      <alignment horizontal="right" vertical="center"/>
    </xf>
    <xf numFmtId="164" fontId="40" fillId="0" borderId="0" xfId="1" applyNumberFormat="1" applyFont="1" applyFill="1" applyBorder="1" applyAlignment="1">
      <alignment horizontal="right" vertical="center"/>
    </xf>
    <xf numFmtId="0" fontId="40" fillId="0" borderId="0" xfId="2" applyFont="1" applyFill="1"/>
    <xf numFmtId="0" fontId="49" fillId="0" borderId="0" xfId="0" applyFont="1" applyFill="1"/>
    <xf numFmtId="0" fontId="48" fillId="3" borderId="1" xfId="0" quotePrefix="1" applyFont="1" applyFill="1" applyBorder="1"/>
    <xf numFmtId="0" fontId="48" fillId="0" borderId="1" xfId="0" quotePrefix="1" applyFont="1" applyBorder="1"/>
    <xf numFmtId="164" fontId="48" fillId="3" borderId="1" xfId="1" applyNumberFormat="1" applyFont="1" applyFill="1" applyBorder="1"/>
    <xf numFmtId="0" fontId="50" fillId="3" borderId="1" xfId="0" applyFont="1" applyFill="1" applyBorder="1"/>
    <xf numFmtId="0" fontId="48" fillId="0" borderId="0" xfId="0" applyFont="1"/>
    <xf numFmtId="0" fontId="48" fillId="2" borderId="1" xfId="0" applyFont="1" applyFill="1" applyBorder="1"/>
    <xf numFmtId="0" fontId="39" fillId="0" borderId="1" xfId="0" quotePrefix="1" applyFont="1" applyBorder="1"/>
    <xf numFmtId="0" fontId="39" fillId="0" borderId="0" xfId="0" applyFont="1"/>
    <xf numFmtId="0" fontId="48" fillId="3" borderId="0" xfId="0" applyFont="1" applyFill="1"/>
    <xf numFmtId="0" fontId="19" fillId="0" borderId="1" xfId="0" quotePrefix="1" applyFont="1" applyBorder="1"/>
    <xf numFmtId="0" fontId="19" fillId="0" borderId="0" xfId="0" quotePrefix="1" applyFont="1"/>
    <xf numFmtId="164" fontId="51" fillId="0" borderId="1" xfId="1" applyNumberFormat="1" applyFont="1" applyBorder="1" applyAlignment="1">
      <alignment wrapText="1"/>
    </xf>
    <xf numFmtId="14" fontId="20" fillId="0" borderId="0" xfId="0" applyNumberFormat="1" applyFont="1"/>
    <xf numFmtId="0" fontId="52" fillId="4" borderId="4" xfId="0" applyFont="1" applyFill="1" applyBorder="1"/>
    <xf numFmtId="14" fontId="19" fillId="0" borderId="0" xfId="0" applyNumberFormat="1" applyFont="1"/>
    <xf numFmtId="0" fontId="50" fillId="0" borderId="1" xfId="0" applyFont="1" applyBorder="1"/>
    <xf numFmtId="0" fontId="48" fillId="0" borderId="1" xfId="0" applyFont="1" applyBorder="1"/>
    <xf numFmtId="164" fontId="29" fillId="0" borderId="0" xfId="1" applyNumberFormat="1" applyFont="1" applyFill="1" applyBorder="1" applyAlignment="1">
      <alignment horizontal="center"/>
    </xf>
    <xf numFmtId="0" fontId="29" fillId="0" borderId="0" xfId="2" applyFont="1" applyFill="1" applyAlignment="1">
      <alignment horizontal="center"/>
    </xf>
    <xf numFmtId="0" fontId="14" fillId="0" borderId="0" xfId="2" applyFont="1" applyFill="1" applyAlignment="1">
      <alignment horizontal="center"/>
    </xf>
    <xf numFmtId="0" fontId="29" fillId="0" borderId="1" xfId="2" applyFont="1" applyFill="1" applyBorder="1" applyAlignment="1">
      <alignment horizontal="center" vertical="center"/>
    </xf>
    <xf numFmtId="0" fontId="21" fillId="0" borderId="1" xfId="0" applyFont="1" applyFill="1" applyBorder="1" applyAlignment="1">
      <alignment horizontal="center" vertical="center"/>
    </xf>
    <xf numFmtId="0" fontId="27" fillId="0" borderId="0" xfId="2" applyFont="1" applyFill="1" applyAlignment="1">
      <alignment horizontal="center"/>
    </xf>
    <xf numFmtId="164" fontId="27" fillId="0" borderId="0" xfId="1" applyNumberFormat="1" applyFont="1" applyFill="1" applyAlignment="1">
      <alignment horizontal="center"/>
    </xf>
    <xf numFmtId="0" fontId="28" fillId="0" borderId="0" xfId="2" applyFont="1" applyFill="1" applyAlignment="1">
      <alignment horizontal="center"/>
    </xf>
    <xf numFmtId="0" fontId="7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3" xfId="0" applyFont="1" applyBorder="1" applyAlignment="1">
      <alignment horizontal="center"/>
    </xf>
    <xf numFmtId="164" fontId="38" fillId="0" borderId="0" xfId="1" applyNumberFormat="1" applyFont="1" applyFill="1" applyBorder="1" applyAlignment="1">
      <alignment horizontal="center"/>
    </xf>
    <xf numFmtId="0" fontId="22" fillId="0" borderId="1" xfId="0" applyFont="1" applyFill="1" applyBorder="1" applyAlignment="1">
      <alignment horizontal="center" vertical="center"/>
    </xf>
    <xf numFmtId="164" fontId="34" fillId="0" borderId="0" xfId="1" applyNumberFormat="1" applyFont="1" applyFill="1" applyAlignment="1">
      <alignment horizontal="center"/>
    </xf>
  </cellXfs>
  <cellStyles count="4">
    <cellStyle name="Comma" xfId="1" builtinId="3"/>
    <cellStyle name="Normal" xfId="0" builtinId="0"/>
    <cellStyle name="Normal_Sheet1" xfId="2"/>
    <cellStyle name="Normal_Sheet2" xfId="3"/>
  </cellStyles>
  <dxfs count="1">
    <dxf>
      <fill>
        <patternFill patternType="solid">
          <fgColor rgb="FFE6B8B7"/>
          <bgColor rgb="FF000000"/>
        </patternFill>
      </fill>
    </dxf>
  </dxfs>
  <tableStyles count="0" defaultTableStyle="TableStyleMedium2" defaultPivotStyle="PivotStyleLight16"/>
  <colors>
    <mruColors>
      <color rgb="FFCCFFFF"/>
      <color rgb="FFCCCCFF"/>
      <color rgb="FF99CCFF"/>
      <color rgb="FFFF66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J284"/>
  <sheetViews>
    <sheetView topLeftCell="A70" workbookViewId="0">
      <selection activeCell="I79" sqref="I79"/>
    </sheetView>
  </sheetViews>
  <sheetFormatPr defaultRowHeight="15" x14ac:dyDescent="0.25"/>
  <cols>
    <col min="1" max="1" width="5.85546875" style="138" customWidth="1"/>
    <col min="2" max="2" width="27.28515625" style="138" customWidth="1"/>
    <col min="3" max="3" width="12.5703125" style="138" customWidth="1"/>
    <col min="4" max="4" width="14.7109375" style="138" customWidth="1"/>
    <col min="5" max="5" width="14.28515625" style="138" customWidth="1"/>
    <col min="6" max="6" width="16.42578125" style="138" customWidth="1"/>
    <col min="7" max="7" width="12.28515625" style="145" customWidth="1"/>
    <col min="8" max="8" width="10" style="138" customWidth="1"/>
    <col min="9" max="9" width="13.140625" style="138" customWidth="1"/>
    <col min="10" max="10" width="14.7109375" style="218" customWidth="1"/>
    <col min="11" max="16384" width="9.140625" style="138"/>
  </cols>
  <sheetData>
    <row r="1" spans="1:10" ht="18.75" x14ac:dyDescent="0.3">
      <c r="A1" s="241" t="s">
        <v>3473</v>
      </c>
      <c r="B1" s="241"/>
      <c r="C1" s="241"/>
      <c r="D1" s="242" t="s">
        <v>3474</v>
      </c>
      <c r="E1" s="242"/>
      <c r="F1" s="242"/>
      <c r="G1" s="242"/>
      <c r="H1" s="242"/>
      <c r="I1" s="242"/>
      <c r="J1" s="242"/>
    </row>
    <row r="2" spans="1:10" ht="18.75" x14ac:dyDescent="0.3">
      <c r="A2" s="241"/>
      <c r="B2" s="241"/>
      <c r="C2" s="241"/>
      <c r="D2" s="242" t="s">
        <v>3475</v>
      </c>
      <c r="E2" s="242"/>
      <c r="F2" s="242"/>
      <c r="G2" s="242"/>
      <c r="H2" s="242"/>
      <c r="I2" s="242"/>
      <c r="J2" s="242"/>
    </row>
    <row r="3" spans="1:10" ht="18.75" x14ac:dyDescent="0.3">
      <c r="A3" s="202"/>
      <c r="B3" s="202"/>
      <c r="C3" s="202"/>
      <c r="D3" s="203"/>
      <c r="E3" s="203"/>
      <c r="F3" s="71"/>
      <c r="G3" s="139"/>
      <c r="H3" s="203"/>
      <c r="I3" s="203"/>
      <c r="J3" s="211"/>
    </row>
    <row r="4" spans="1:10" ht="25.5" x14ac:dyDescent="0.35">
      <c r="A4" s="243" t="s">
        <v>3660</v>
      </c>
      <c r="B4" s="243"/>
      <c r="C4" s="243"/>
      <c r="D4" s="243"/>
      <c r="E4" s="243"/>
      <c r="F4" s="243"/>
      <c r="G4" s="243"/>
      <c r="H4" s="243"/>
      <c r="I4" s="243"/>
      <c r="J4" s="243"/>
    </row>
    <row r="5" spans="1:10" ht="25.5" x14ac:dyDescent="0.35">
      <c r="A5" s="204"/>
      <c r="B5" s="204"/>
      <c r="C5" s="204"/>
      <c r="D5" s="204"/>
      <c r="E5" s="204"/>
      <c r="F5" s="204"/>
      <c r="G5" s="139"/>
      <c r="H5" s="204"/>
      <c r="I5" s="204"/>
      <c r="J5" s="212"/>
    </row>
    <row r="6" spans="1:10" ht="90.75" customHeight="1" x14ac:dyDescent="0.25">
      <c r="A6" s="73" t="s">
        <v>3477</v>
      </c>
      <c r="B6" s="201" t="s">
        <v>3478</v>
      </c>
      <c r="C6" s="75" t="s">
        <v>3479</v>
      </c>
      <c r="D6" s="75" t="s">
        <v>1834</v>
      </c>
      <c r="E6" s="73" t="s">
        <v>1835</v>
      </c>
      <c r="F6" s="76" t="s">
        <v>3480</v>
      </c>
      <c r="G6" s="140" t="s">
        <v>3481</v>
      </c>
      <c r="H6" s="75" t="s">
        <v>3482</v>
      </c>
      <c r="I6" s="75" t="s">
        <v>3483</v>
      </c>
      <c r="J6" s="213" t="s">
        <v>3484</v>
      </c>
    </row>
    <row r="7" spans="1:10" ht="15.75" x14ac:dyDescent="0.25">
      <c r="A7" s="73"/>
      <c r="B7" s="201"/>
      <c r="C7" s="75"/>
      <c r="D7" s="75"/>
      <c r="E7" s="73"/>
      <c r="F7" s="76"/>
      <c r="G7" s="140"/>
      <c r="H7" s="75"/>
      <c r="I7" s="75"/>
      <c r="J7" s="213"/>
    </row>
    <row r="8" spans="1:10" ht="21.75" customHeight="1" x14ac:dyDescent="0.25">
      <c r="A8" s="73"/>
      <c r="B8" s="201"/>
      <c r="C8" s="75"/>
      <c r="D8" s="75"/>
      <c r="E8" s="73"/>
      <c r="F8" s="76"/>
      <c r="G8" s="140"/>
      <c r="H8" s="75"/>
      <c r="I8" s="75"/>
      <c r="J8" s="146"/>
    </row>
    <row r="9" spans="1:10" ht="32.25" customHeight="1" x14ac:dyDescent="0.25">
      <c r="A9" s="73">
        <v>1</v>
      </c>
      <c r="B9" s="199" t="s">
        <v>3668</v>
      </c>
      <c r="C9" s="188" t="s">
        <v>3672</v>
      </c>
      <c r="D9" s="189"/>
      <c r="E9" s="189"/>
      <c r="F9" s="189"/>
      <c r="G9" s="141">
        <v>27746095</v>
      </c>
      <c r="H9" s="79"/>
      <c r="I9" s="141">
        <v>27746095</v>
      </c>
      <c r="J9" s="146"/>
    </row>
    <row r="10" spans="1:10" ht="32.25" customHeight="1" x14ac:dyDescent="0.25">
      <c r="A10" s="73">
        <v>2</v>
      </c>
      <c r="B10" s="187" t="s">
        <v>3669</v>
      </c>
      <c r="C10" s="188" t="s">
        <v>3673</v>
      </c>
      <c r="D10" s="189"/>
      <c r="E10" s="189"/>
      <c r="F10" s="189"/>
      <c r="G10" s="141">
        <v>6402945</v>
      </c>
      <c r="H10" s="79"/>
      <c r="I10" s="141">
        <v>6402945</v>
      </c>
      <c r="J10" s="146"/>
    </row>
    <row r="11" spans="1:10" ht="32.25" customHeight="1" x14ac:dyDescent="0.25">
      <c r="A11" s="73">
        <v>3</v>
      </c>
      <c r="B11" s="187" t="s">
        <v>3670</v>
      </c>
      <c r="C11" s="188" t="s">
        <v>3674</v>
      </c>
      <c r="D11" s="189"/>
      <c r="E11" s="189"/>
      <c r="F11" s="189"/>
      <c r="G11" s="141">
        <v>4268630</v>
      </c>
      <c r="H11" s="79"/>
      <c r="I11" s="141">
        <v>4268630</v>
      </c>
      <c r="J11" s="146"/>
    </row>
    <row r="12" spans="1:10" ht="32.25" customHeight="1" x14ac:dyDescent="0.25">
      <c r="A12" s="73">
        <v>4</v>
      </c>
      <c r="B12" s="187" t="s">
        <v>3671</v>
      </c>
      <c r="C12" s="188" t="s">
        <v>3675</v>
      </c>
      <c r="D12" s="189"/>
      <c r="E12" s="189"/>
      <c r="F12" s="189"/>
      <c r="G12" s="141">
        <v>4268630</v>
      </c>
      <c r="H12" s="79"/>
      <c r="I12" s="141">
        <v>4268630</v>
      </c>
      <c r="J12" s="146"/>
    </row>
    <row r="13" spans="1:10" ht="32.25" customHeight="1" x14ac:dyDescent="0.25">
      <c r="A13" s="181">
        <v>5</v>
      </c>
      <c r="B13" s="190" t="s">
        <v>1626</v>
      </c>
      <c r="C13" s="191" t="s">
        <v>1631</v>
      </c>
      <c r="D13" s="190" t="s">
        <v>1627</v>
      </c>
      <c r="E13" s="190" t="s">
        <v>1628</v>
      </c>
      <c r="F13" s="190" t="s">
        <v>1630</v>
      </c>
      <c r="G13" s="182">
        <v>11000</v>
      </c>
      <c r="H13" s="183">
        <v>2000</v>
      </c>
      <c r="I13" s="182">
        <f t="shared" ref="I13:I58" si="0">G13+H13</f>
        <v>13000</v>
      </c>
      <c r="J13" s="214" t="s">
        <v>3124</v>
      </c>
    </row>
    <row r="14" spans="1:10" ht="32.25" customHeight="1" x14ac:dyDescent="0.25">
      <c r="A14" s="73">
        <v>6</v>
      </c>
      <c r="B14" s="189" t="s">
        <v>3118</v>
      </c>
      <c r="C14" s="188" t="s">
        <v>3123</v>
      </c>
      <c r="D14" s="189" t="s">
        <v>3119</v>
      </c>
      <c r="E14" s="189" t="s">
        <v>3120</v>
      </c>
      <c r="F14" s="189" t="s">
        <v>3122</v>
      </c>
      <c r="G14" s="141">
        <v>9000</v>
      </c>
      <c r="H14" s="79">
        <f>7400+5400</f>
        <v>12800</v>
      </c>
      <c r="I14" s="141">
        <f t="shared" si="0"/>
        <v>21800</v>
      </c>
      <c r="J14" s="146" t="s">
        <v>3124</v>
      </c>
    </row>
    <row r="15" spans="1:10" ht="32.25" customHeight="1" x14ac:dyDescent="0.25">
      <c r="A15" s="73">
        <v>7</v>
      </c>
      <c r="B15" s="189" t="s">
        <v>3131</v>
      </c>
      <c r="C15" s="188" t="s">
        <v>3136</v>
      </c>
      <c r="D15" s="189" t="s">
        <v>3132</v>
      </c>
      <c r="E15" s="189" t="s">
        <v>3133</v>
      </c>
      <c r="F15" s="189" t="s">
        <v>3135</v>
      </c>
      <c r="G15" s="141">
        <v>47700</v>
      </c>
      <c r="H15" s="79"/>
      <c r="I15" s="141">
        <f t="shared" si="0"/>
        <v>47700</v>
      </c>
      <c r="J15" s="146" t="s">
        <v>3124</v>
      </c>
    </row>
    <row r="16" spans="1:10" ht="32.25" customHeight="1" x14ac:dyDescent="0.25">
      <c r="A16" s="73">
        <v>8</v>
      </c>
      <c r="B16" s="189" t="s">
        <v>3137</v>
      </c>
      <c r="C16" s="188" t="s">
        <v>3142</v>
      </c>
      <c r="D16" s="189" t="s">
        <v>3138</v>
      </c>
      <c r="E16" s="189" t="s">
        <v>3139</v>
      </c>
      <c r="F16" s="189" t="s">
        <v>3141</v>
      </c>
      <c r="G16" s="141">
        <v>2000</v>
      </c>
      <c r="H16" s="79"/>
      <c r="I16" s="141">
        <f t="shared" si="0"/>
        <v>2000</v>
      </c>
      <c r="J16" s="146" t="s">
        <v>3124</v>
      </c>
    </row>
    <row r="17" spans="1:10" ht="32.25" customHeight="1" x14ac:dyDescent="0.25">
      <c r="A17" s="73">
        <v>9</v>
      </c>
      <c r="B17" s="189" t="s">
        <v>3178</v>
      </c>
      <c r="C17" s="188" t="s">
        <v>3183</v>
      </c>
      <c r="D17" s="189" t="s">
        <v>3179</v>
      </c>
      <c r="E17" s="189" t="s">
        <v>3180</v>
      </c>
      <c r="F17" s="189" t="s">
        <v>3182</v>
      </c>
      <c r="G17" s="141">
        <v>10200</v>
      </c>
      <c r="H17" s="79"/>
      <c r="I17" s="141">
        <f t="shared" si="0"/>
        <v>10200</v>
      </c>
      <c r="J17" s="146" t="s">
        <v>3124</v>
      </c>
    </row>
    <row r="18" spans="1:10" ht="32.25" customHeight="1" x14ac:dyDescent="0.25">
      <c r="A18" s="73">
        <v>10</v>
      </c>
      <c r="B18" s="189" t="s">
        <v>3189</v>
      </c>
      <c r="C18" s="188" t="s">
        <v>3194</v>
      </c>
      <c r="D18" s="189" t="s">
        <v>3190</v>
      </c>
      <c r="E18" s="189" t="s">
        <v>3191</v>
      </c>
      <c r="F18" s="189" t="s">
        <v>3193</v>
      </c>
      <c r="G18" s="141">
        <v>13300</v>
      </c>
      <c r="H18" s="79"/>
      <c r="I18" s="141">
        <f t="shared" si="0"/>
        <v>13300</v>
      </c>
      <c r="J18" s="146" t="s">
        <v>3124</v>
      </c>
    </row>
    <row r="19" spans="1:10" ht="32.25" customHeight="1" x14ac:dyDescent="0.25">
      <c r="A19" s="73">
        <v>11</v>
      </c>
      <c r="B19" s="189" t="s">
        <v>3206</v>
      </c>
      <c r="C19" s="188" t="s">
        <v>3211</v>
      </c>
      <c r="D19" s="189" t="s">
        <v>3207</v>
      </c>
      <c r="E19" s="189" t="s">
        <v>3208</v>
      </c>
      <c r="F19" s="189" t="s">
        <v>3210</v>
      </c>
      <c r="G19" s="141">
        <v>114400</v>
      </c>
      <c r="H19" s="79"/>
      <c r="I19" s="141">
        <f t="shared" si="0"/>
        <v>114400</v>
      </c>
      <c r="J19" s="146" t="s">
        <v>3124</v>
      </c>
    </row>
    <row r="20" spans="1:10" ht="32.25" customHeight="1" x14ac:dyDescent="0.25">
      <c r="A20" s="73">
        <v>12</v>
      </c>
      <c r="B20" s="189" t="s">
        <v>3212</v>
      </c>
      <c r="C20" s="188" t="s">
        <v>3217</v>
      </c>
      <c r="D20" s="189" t="s">
        <v>3213</v>
      </c>
      <c r="E20" s="189" t="s">
        <v>3214</v>
      </c>
      <c r="F20" s="189" t="s">
        <v>3216</v>
      </c>
      <c r="G20" s="141">
        <v>4700</v>
      </c>
      <c r="H20" s="79">
        <f>4000+3000+1700</f>
        <v>8700</v>
      </c>
      <c r="I20" s="141">
        <f t="shared" si="0"/>
        <v>13400</v>
      </c>
      <c r="J20" s="146" t="s">
        <v>3124</v>
      </c>
    </row>
    <row r="21" spans="1:10" ht="32.25" customHeight="1" x14ac:dyDescent="0.25">
      <c r="A21" s="73">
        <v>13</v>
      </c>
      <c r="B21" s="189" t="s">
        <v>3224</v>
      </c>
      <c r="C21" s="188" t="s">
        <v>3228</v>
      </c>
      <c r="D21" s="189" t="s">
        <v>3225</v>
      </c>
      <c r="E21" s="189" t="s">
        <v>812</v>
      </c>
      <c r="F21" s="189" t="s">
        <v>3227</v>
      </c>
      <c r="G21" s="141">
        <v>8100</v>
      </c>
      <c r="H21" s="79">
        <f>8500+2300+2000+2000+300</f>
        <v>15100</v>
      </c>
      <c r="I21" s="141">
        <f t="shared" si="0"/>
        <v>23200</v>
      </c>
      <c r="J21" s="146" t="s">
        <v>3124</v>
      </c>
    </row>
    <row r="22" spans="1:10" ht="32.25" customHeight="1" x14ac:dyDescent="0.25">
      <c r="A22" s="73">
        <v>14</v>
      </c>
      <c r="B22" s="189" t="s">
        <v>3229</v>
      </c>
      <c r="C22" s="188" t="s">
        <v>3234</v>
      </c>
      <c r="D22" s="189" t="s">
        <v>3230</v>
      </c>
      <c r="E22" s="189" t="s">
        <v>3231</v>
      </c>
      <c r="F22" s="189" t="s">
        <v>3233</v>
      </c>
      <c r="G22" s="141">
        <v>8800</v>
      </c>
      <c r="H22" s="79"/>
      <c r="I22" s="141">
        <f t="shared" si="0"/>
        <v>8800</v>
      </c>
      <c r="J22" s="146" t="s">
        <v>3124</v>
      </c>
    </row>
    <row r="23" spans="1:10" ht="32.25" customHeight="1" x14ac:dyDescent="0.25">
      <c r="A23" s="73">
        <v>15</v>
      </c>
      <c r="B23" s="189" t="s">
        <v>3235</v>
      </c>
      <c r="C23" s="188" t="s">
        <v>3240</v>
      </c>
      <c r="D23" s="189" t="s">
        <v>3236</v>
      </c>
      <c r="E23" s="189" t="s">
        <v>3237</v>
      </c>
      <c r="F23" s="189" t="s">
        <v>3239</v>
      </c>
      <c r="G23" s="141">
        <v>36000</v>
      </c>
      <c r="H23" s="79"/>
      <c r="I23" s="141">
        <f t="shared" si="0"/>
        <v>36000</v>
      </c>
      <c r="J23" s="146" t="s">
        <v>3124</v>
      </c>
    </row>
    <row r="24" spans="1:10" ht="32.25" customHeight="1" x14ac:dyDescent="0.25">
      <c r="A24" s="73">
        <v>16</v>
      </c>
      <c r="B24" s="189" t="s">
        <v>3241</v>
      </c>
      <c r="C24" s="188" t="s">
        <v>3246</v>
      </c>
      <c r="D24" s="189" t="s">
        <v>3242</v>
      </c>
      <c r="E24" s="189" t="s">
        <v>3243</v>
      </c>
      <c r="F24" s="189" t="s">
        <v>3245</v>
      </c>
      <c r="G24" s="141">
        <v>21500</v>
      </c>
      <c r="H24" s="141">
        <v>118800</v>
      </c>
      <c r="I24" s="141">
        <f t="shared" si="0"/>
        <v>140300</v>
      </c>
      <c r="J24" s="146" t="s">
        <v>3124</v>
      </c>
    </row>
    <row r="25" spans="1:10" ht="32.25" customHeight="1" x14ac:dyDescent="0.25">
      <c r="A25" s="73">
        <v>17</v>
      </c>
      <c r="B25" s="189" t="s">
        <v>3253</v>
      </c>
      <c r="C25" s="188" t="s">
        <v>3258</v>
      </c>
      <c r="D25" s="189" t="s">
        <v>3254</v>
      </c>
      <c r="E25" s="189" t="s">
        <v>3255</v>
      </c>
      <c r="F25" s="189" t="s">
        <v>3257</v>
      </c>
      <c r="G25" s="141">
        <v>6300</v>
      </c>
      <c r="H25" s="79"/>
      <c r="I25" s="141">
        <f t="shared" si="0"/>
        <v>6300</v>
      </c>
      <c r="J25" s="146" t="s">
        <v>3124</v>
      </c>
    </row>
    <row r="26" spans="1:10" ht="32.25" customHeight="1" x14ac:dyDescent="0.25">
      <c r="A26" s="73">
        <v>18</v>
      </c>
      <c r="B26" s="189" t="s">
        <v>3276</v>
      </c>
      <c r="C26" s="188" t="s">
        <v>3280</v>
      </c>
      <c r="D26" s="189" t="s">
        <v>3277</v>
      </c>
      <c r="E26" s="189" t="s">
        <v>357</v>
      </c>
      <c r="F26" s="189" t="s">
        <v>3279</v>
      </c>
      <c r="G26" s="141">
        <v>5600</v>
      </c>
      <c r="H26" s="79">
        <v>5700</v>
      </c>
      <c r="I26" s="141">
        <f t="shared" si="0"/>
        <v>11300</v>
      </c>
      <c r="J26" s="146" t="s">
        <v>3124</v>
      </c>
    </row>
    <row r="27" spans="1:10" ht="32.25" customHeight="1" x14ac:dyDescent="0.25">
      <c r="A27" s="73">
        <v>19</v>
      </c>
      <c r="B27" s="189" t="s">
        <v>3309</v>
      </c>
      <c r="C27" s="188" t="s">
        <v>3314</v>
      </c>
      <c r="D27" s="189" t="s">
        <v>3310</v>
      </c>
      <c r="E27" s="189" t="s">
        <v>3311</v>
      </c>
      <c r="F27" s="189" t="s">
        <v>3313</v>
      </c>
      <c r="G27" s="141">
        <v>12000</v>
      </c>
      <c r="H27" s="79">
        <f>6000+4900</f>
        <v>10900</v>
      </c>
      <c r="I27" s="141">
        <f t="shared" si="0"/>
        <v>22900</v>
      </c>
      <c r="J27" s="146" t="s">
        <v>3124</v>
      </c>
    </row>
    <row r="28" spans="1:10" ht="32.25" customHeight="1" x14ac:dyDescent="0.25">
      <c r="A28" s="73">
        <v>20</v>
      </c>
      <c r="B28" s="189" t="s">
        <v>3315</v>
      </c>
      <c r="C28" s="188" t="s">
        <v>3320</v>
      </c>
      <c r="D28" s="189" t="s">
        <v>3316</v>
      </c>
      <c r="E28" s="189" t="s">
        <v>3317</v>
      </c>
      <c r="F28" s="189" t="s">
        <v>3319</v>
      </c>
      <c r="G28" s="141">
        <v>5000</v>
      </c>
      <c r="H28" s="79"/>
      <c r="I28" s="141">
        <f t="shared" si="0"/>
        <v>5000</v>
      </c>
      <c r="J28" s="146" t="s">
        <v>3124</v>
      </c>
    </row>
    <row r="29" spans="1:10" ht="32.25" customHeight="1" x14ac:dyDescent="0.25">
      <c r="A29" s="73">
        <v>21</v>
      </c>
      <c r="B29" s="189" t="s">
        <v>3333</v>
      </c>
      <c r="C29" s="188" t="s">
        <v>3338</v>
      </c>
      <c r="D29" s="189" t="s">
        <v>3334</v>
      </c>
      <c r="E29" s="189" t="s">
        <v>3335</v>
      </c>
      <c r="F29" s="189" t="s">
        <v>3337</v>
      </c>
      <c r="G29" s="141">
        <v>22000</v>
      </c>
      <c r="H29" s="79"/>
      <c r="I29" s="141">
        <f t="shared" si="0"/>
        <v>22000</v>
      </c>
      <c r="J29" s="146" t="s">
        <v>3124</v>
      </c>
    </row>
    <row r="30" spans="1:10" ht="32.25" customHeight="1" x14ac:dyDescent="0.25">
      <c r="A30" s="73">
        <v>22</v>
      </c>
      <c r="B30" s="189" t="s">
        <v>3339</v>
      </c>
      <c r="C30" s="188" t="s">
        <v>3344</v>
      </c>
      <c r="D30" s="189" t="s">
        <v>3340</v>
      </c>
      <c r="E30" s="189" t="s">
        <v>3341</v>
      </c>
      <c r="F30" s="189" t="s">
        <v>3343</v>
      </c>
      <c r="G30" s="141">
        <v>2200</v>
      </c>
      <c r="H30" s="79"/>
      <c r="I30" s="141">
        <f t="shared" si="0"/>
        <v>2200</v>
      </c>
      <c r="J30" s="146" t="s">
        <v>3124</v>
      </c>
    </row>
    <row r="31" spans="1:10" ht="32.25" customHeight="1" x14ac:dyDescent="0.25">
      <c r="A31" s="73">
        <v>23</v>
      </c>
      <c r="B31" s="189" t="s">
        <v>3362</v>
      </c>
      <c r="C31" s="188" t="s">
        <v>3367</v>
      </c>
      <c r="D31" s="189" t="s">
        <v>3363</v>
      </c>
      <c r="E31" s="189" t="s">
        <v>3364</v>
      </c>
      <c r="F31" s="189" t="s">
        <v>3366</v>
      </c>
      <c r="G31" s="141">
        <v>3000</v>
      </c>
      <c r="H31" s="79"/>
      <c r="I31" s="141">
        <f t="shared" si="0"/>
        <v>3000</v>
      </c>
      <c r="J31" s="146" t="s">
        <v>3124</v>
      </c>
    </row>
    <row r="32" spans="1:10" ht="32.25" customHeight="1" x14ac:dyDescent="0.25">
      <c r="A32" s="73">
        <v>24</v>
      </c>
      <c r="B32" s="189" t="s">
        <v>3368</v>
      </c>
      <c r="C32" s="188" t="s">
        <v>3373</v>
      </c>
      <c r="D32" s="189" t="s">
        <v>3369</v>
      </c>
      <c r="E32" s="189" t="s">
        <v>3370</v>
      </c>
      <c r="F32" s="189" t="s">
        <v>3372</v>
      </c>
      <c r="G32" s="141">
        <v>6500</v>
      </c>
      <c r="H32" s="79">
        <v>2200</v>
      </c>
      <c r="I32" s="141">
        <f t="shared" si="0"/>
        <v>8700</v>
      </c>
      <c r="J32" s="146" t="s">
        <v>3124</v>
      </c>
    </row>
    <row r="33" spans="1:10" ht="32.25" customHeight="1" x14ac:dyDescent="0.25">
      <c r="A33" s="73">
        <v>25</v>
      </c>
      <c r="B33" s="189" t="s">
        <v>3374</v>
      </c>
      <c r="C33" s="188" t="s">
        <v>3377</v>
      </c>
      <c r="D33" s="189" t="s">
        <v>3375</v>
      </c>
      <c r="E33" s="189" t="s">
        <v>1931</v>
      </c>
      <c r="F33" s="189"/>
      <c r="G33" s="141">
        <v>5000</v>
      </c>
      <c r="H33" s="79"/>
      <c r="I33" s="141">
        <f t="shared" si="0"/>
        <v>5000</v>
      </c>
      <c r="J33" s="146" t="s">
        <v>3124</v>
      </c>
    </row>
    <row r="34" spans="1:10" ht="32.25" customHeight="1" x14ac:dyDescent="0.25">
      <c r="A34" s="73">
        <v>26</v>
      </c>
      <c r="B34" s="189" t="s">
        <v>3378</v>
      </c>
      <c r="C34" s="188" t="s">
        <v>3383</v>
      </c>
      <c r="D34" s="189" t="s">
        <v>3379</v>
      </c>
      <c r="E34" s="189" t="s">
        <v>3380</v>
      </c>
      <c r="F34" s="189" t="s">
        <v>3382</v>
      </c>
      <c r="G34" s="141">
        <v>4000</v>
      </c>
      <c r="H34" s="79">
        <v>10300</v>
      </c>
      <c r="I34" s="141">
        <f t="shared" si="0"/>
        <v>14300</v>
      </c>
      <c r="J34" s="146" t="s">
        <v>3124</v>
      </c>
    </row>
    <row r="35" spans="1:10" ht="32.25" customHeight="1" x14ac:dyDescent="0.25">
      <c r="A35" s="73">
        <v>27</v>
      </c>
      <c r="B35" s="189" t="s">
        <v>3384</v>
      </c>
      <c r="C35" s="188" t="s">
        <v>3388</v>
      </c>
      <c r="D35" s="189" t="s">
        <v>3385</v>
      </c>
      <c r="E35" s="189" t="s">
        <v>3386</v>
      </c>
      <c r="F35" s="189"/>
      <c r="G35" s="141">
        <v>20000</v>
      </c>
      <c r="H35" s="79"/>
      <c r="I35" s="141">
        <f t="shared" si="0"/>
        <v>20000</v>
      </c>
      <c r="J35" s="146" t="s">
        <v>3124</v>
      </c>
    </row>
    <row r="36" spans="1:10" ht="32.25" customHeight="1" x14ac:dyDescent="0.25">
      <c r="A36" s="73">
        <v>28</v>
      </c>
      <c r="B36" s="189" t="s">
        <v>3395</v>
      </c>
      <c r="C36" s="188" t="s">
        <v>3399</v>
      </c>
      <c r="D36" s="189" t="s">
        <v>3396</v>
      </c>
      <c r="E36" s="189" t="s">
        <v>204</v>
      </c>
      <c r="F36" s="189" t="s">
        <v>3398</v>
      </c>
      <c r="G36" s="141">
        <v>10000</v>
      </c>
      <c r="H36" s="79"/>
      <c r="I36" s="141">
        <f t="shared" si="0"/>
        <v>10000</v>
      </c>
      <c r="J36" s="146" t="s">
        <v>3124</v>
      </c>
    </row>
    <row r="37" spans="1:10" ht="32.25" customHeight="1" x14ac:dyDescent="0.25">
      <c r="A37" s="73">
        <v>29</v>
      </c>
      <c r="B37" s="189" t="s">
        <v>3400</v>
      </c>
      <c r="C37" s="188" t="s">
        <v>3405</v>
      </c>
      <c r="D37" s="189" t="s">
        <v>3401</v>
      </c>
      <c r="E37" s="189" t="s">
        <v>3402</v>
      </c>
      <c r="F37" s="189" t="s">
        <v>3404</v>
      </c>
      <c r="G37" s="141">
        <v>103400</v>
      </c>
      <c r="H37" s="79"/>
      <c r="I37" s="141">
        <f t="shared" si="0"/>
        <v>103400</v>
      </c>
      <c r="J37" s="146" t="s">
        <v>3124</v>
      </c>
    </row>
    <row r="38" spans="1:10" ht="32.25" customHeight="1" x14ac:dyDescent="0.25">
      <c r="A38" s="73">
        <v>30</v>
      </c>
      <c r="B38" s="189" t="s">
        <v>3423</v>
      </c>
      <c r="C38" s="188" t="s">
        <v>3428</v>
      </c>
      <c r="D38" s="189" t="s">
        <v>3424</v>
      </c>
      <c r="E38" s="189" t="s">
        <v>3425</v>
      </c>
      <c r="F38" s="189" t="s">
        <v>3427</v>
      </c>
      <c r="G38" s="141">
        <v>5000</v>
      </c>
      <c r="H38" s="79"/>
      <c r="I38" s="141">
        <f t="shared" si="0"/>
        <v>5000</v>
      </c>
      <c r="J38" s="146" t="s">
        <v>3124</v>
      </c>
    </row>
    <row r="39" spans="1:10" ht="32.25" customHeight="1" x14ac:dyDescent="0.25">
      <c r="A39" s="73">
        <v>31</v>
      </c>
      <c r="B39" s="189" t="s">
        <v>3429</v>
      </c>
      <c r="C39" s="188" t="s">
        <v>3434</v>
      </c>
      <c r="D39" s="189" t="s">
        <v>3430</v>
      </c>
      <c r="E39" s="189" t="s">
        <v>3431</v>
      </c>
      <c r="F39" s="189" t="s">
        <v>3433</v>
      </c>
      <c r="G39" s="141">
        <v>12500</v>
      </c>
      <c r="H39" s="79">
        <v>9200</v>
      </c>
      <c r="I39" s="141">
        <f t="shared" si="0"/>
        <v>21700</v>
      </c>
      <c r="J39" s="146" t="s">
        <v>3124</v>
      </c>
    </row>
    <row r="40" spans="1:10" ht="32.25" customHeight="1" x14ac:dyDescent="0.25">
      <c r="A40" s="73">
        <v>32</v>
      </c>
      <c r="B40" s="189" t="s">
        <v>3441</v>
      </c>
      <c r="C40" s="188" t="s">
        <v>3445</v>
      </c>
      <c r="D40" s="189" t="s">
        <v>3442</v>
      </c>
      <c r="E40" s="189" t="s">
        <v>910</v>
      </c>
      <c r="F40" s="189" t="s">
        <v>3444</v>
      </c>
      <c r="G40" s="141">
        <v>10600</v>
      </c>
      <c r="H40" s="79"/>
      <c r="I40" s="141">
        <f t="shared" si="0"/>
        <v>10600</v>
      </c>
      <c r="J40" s="146" t="s">
        <v>3124</v>
      </c>
    </row>
    <row r="41" spans="1:10" ht="32.25" customHeight="1" x14ac:dyDescent="0.25">
      <c r="A41" s="73">
        <v>33</v>
      </c>
      <c r="B41" s="189" t="s">
        <v>3451</v>
      </c>
      <c r="C41" s="188" t="s">
        <v>3455</v>
      </c>
      <c r="D41" s="189" t="s">
        <v>3452</v>
      </c>
      <c r="E41" s="189" t="s">
        <v>3453</v>
      </c>
      <c r="F41" s="189"/>
      <c r="G41" s="141">
        <v>4000</v>
      </c>
      <c r="H41" s="79"/>
      <c r="I41" s="141">
        <f t="shared" si="0"/>
        <v>4000</v>
      </c>
      <c r="J41" s="146" t="s">
        <v>3124</v>
      </c>
    </row>
    <row r="42" spans="1:10" ht="32.25" customHeight="1" x14ac:dyDescent="0.25">
      <c r="A42" s="181">
        <v>34</v>
      </c>
      <c r="B42" s="190" t="s">
        <v>2438</v>
      </c>
      <c r="C42" s="191" t="s">
        <v>2443</v>
      </c>
      <c r="D42" s="190" t="s">
        <v>2439</v>
      </c>
      <c r="E42" s="190" t="s">
        <v>2440</v>
      </c>
      <c r="F42" s="190" t="s">
        <v>2442</v>
      </c>
      <c r="G42" s="182">
        <v>200</v>
      </c>
      <c r="H42" s="183"/>
      <c r="I42" s="182">
        <f t="shared" si="0"/>
        <v>200</v>
      </c>
      <c r="J42" s="214" t="s">
        <v>2444</v>
      </c>
    </row>
    <row r="43" spans="1:10" ht="32.25" customHeight="1" x14ac:dyDescent="0.25">
      <c r="A43" s="73">
        <v>35</v>
      </c>
      <c r="B43" s="189" t="s">
        <v>2451</v>
      </c>
      <c r="C43" s="188" t="s">
        <v>2455</v>
      </c>
      <c r="D43" s="189" t="s">
        <v>2452</v>
      </c>
      <c r="E43" s="189" t="s">
        <v>1813</v>
      </c>
      <c r="F43" s="189" t="s">
        <v>2454</v>
      </c>
      <c r="G43" s="141">
        <v>7000</v>
      </c>
      <c r="H43" s="81"/>
      <c r="I43" s="141">
        <f t="shared" si="0"/>
        <v>7000</v>
      </c>
      <c r="J43" s="146" t="s">
        <v>2444</v>
      </c>
    </row>
    <row r="44" spans="1:10" ht="32.25" customHeight="1" x14ac:dyDescent="0.25">
      <c r="A44" s="73">
        <v>36</v>
      </c>
      <c r="B44" s="189" t="s">
        <v>2456</v>
      </c>
      <c r="C44" s="188" t="s">
        <v>2461</v>
      </c>
      <c r="D44" s="189" t="s">
        <v>2457</v>
      </c>
      <c r="E44" s="189" t="s">
        <v>2458</v>
      </c>
      <c r="F44" s="189" t="s">
        <v>2460</v>
      </c>
      <c r="G44" s="141">
        <v>200</v>
      </c>
      <c r="H44" s="77"/>
      <c r="I44" s="141">
        <f t="shared" si="0"/>
        <v>200</v>
      </c>
      <c r="J44" s="146" t="s">
        <v>2444</v>
      </c>
    </row>
    <row r="45" spans="1:10" ht="32.25" customHeight="1" x14ac:dyDescent="0.25">
      <c r="A45" s="73">
        <v>37</v>
      </c>
      <c r="B45" s="189" t="s">
        <v>2462</v>
      </c>
      <c r="C45" s="188" t="s">
        <v>2465</v>
      </c>
      <c r="D45" s="189" t="s">
        <v>2463</v>
      </c>
      <c r="E45" s="189" t="s">
        <v>2068</v>
      </c>
      <c r="F45" s="189"/>
      <c r="G45" s="141">
        <v>5400</v>
      </c>
      <c r="H45" s="79"/>
      <c r="I45" s="141">
        <f t="shared" si="0"/>
        <v>5400</v>
      </c>
      <c r="J45" s="146" t="s">
        <v>2444</v>
      </c>
    </row>
    <row r="46" spans="1:10" ht="32.25" customHeight="1" x14ac:dyDescent="0.25">
      <c r="A46" s="73">
        <v>38</v>
      </c>
      <c r="B46" s="189" t="s">
        <v>2466</v>
      </c>
      <c r="C46" s="188" t="s">
        <v>2471</v>
      </c>
      <c r="D46" s="189" t="s">
        <v>2467</v>
      </c>
      <c r="E46" s="189" t="s">
        <v>2468</v>
      </c>
      <c r="F46" s="189" t="s">
        <v>2470</v>
      </c>
      <c r="G46" s="141">
        <v>800</v>
      </c>
      <c r="H46" s="79"/>
      <c r="I46" s="141">
        <f t="shared" si="0"/>
        <v>800</v>
      </c>
      <c r="J46" s="146" t="s">
        <v>2444</v>
      </c>
    </row>
    <row r="47" spans="1:10" ht="32.25" customHeight="1" x14ac:dyDescent="0.25">
      <c r="A47" s="73">
        <v>39</v>
      </c>
      <c r="B47" s="189" t="s">
        <v>2472</v>
      </c>
      <c r="C47" s="188" t="s">
        <v>2477</v>
      </c>
      <c r="D47" s="189" t="s">
        <v>2473</v>
      </c>
      <c r="E47" s="189" t="s">
        <v>2474</v>
      </c>
      <c r="F47" s="189" t="s">
        <v>2476</v>
      </c>
      <c r="G47" s="141">
        <v>500</v>
      </c>
      <c r="H47" s="79"/>
      <c r="I47" s="141">
        <f t="shared" si="0"/>
        <v>500</v>
      </c>
      <c r="J47" s="146" t="s">
        <v>2444</v>
      </c>
    </row>
    <row r="48" spans="1:10" ht="32.25" customHeight="1" x14ac:dyDescent="0.25">
      <c r="A48" s="73">
        <v>40</v>
      </c>
      <c r="B48" s="189" t="s">
        <v>2478</v>
      </c>
      <c r="C48" s="188" t="s">
        <v>2482</v>
      </c>
      <c r="D48" s="189" t="s">
        <v>2479</v>
      </c>
      <c r="E48" s="189" t="s">
        <v>2480</v>
      </c>
      <c r="F48" s="189"/>
      <c r="G48" s="141">
        <v>1000000</v>
      </c>
      <c r="H48" s="81"/>
      <c r="I48" s="141">
        <f t="shared" si="0"/>
        <v>1000000</v>
      </c>
      <c r="J48" s="146" t="s">
        <v>2444</v>
      </c>
    </row>
    <row r="49" spans="1:10" ht="32.25" customHeight="1" x14ac:dyDescent="0.25">
      <c r="A49" s="73">
        <v>41</v>
      </c>
      <c r="B49" s="189" t="s">
        <v>2483</v>
      </c>
      <c r="C49" s="188" t="s">
        <v>2487</v>
      </c>
      <c r="D49" s="189" t="s">
        <v>2484</v>
      </c>
      <c r="E49" s="189" t="s">
        <v>2485</v>
      </c>
      <c r="F49" s="189"/>
      <c r="G49" s="141">
        <v>100000</v>
      </c>
      <c r="H49" s="79"/>
      <c r="I49" s="141">
        <f t="shared" si="0"/>
        <v>100000</v>
      </c>
      <c r="J49" s="146" t="s">
        <v>2444</v>
      </c>
    </row>
    <row r="50" spans="1:10" ht="32.25" customHeight="1" x14ac:dyDescent="0.25">
      <c r="A50" s="73">
        <v>42</v>
      </c>
      <c r="B50" s="189" t="s">
        <v>1515</v>
      </c>
      <c r="C50" s="188" t="s">
        <v>1520</v>
      </c>
      <c r="D50" s="189" t="s">
        <v>1516</v>
      </c>
      <c r="E50" s="189" t="s">
        <v>1517</v>
      </c>
      <c r="F50" s="189" t="s">
        <v>1519</v>
      </c>
      <c r="G50" s="141">
        <v>3000</v>
      </c>
      <c r="H50" s="79"/>
      <c r="I50" s="141">
        <f t="shared" si="0"/>
        <v>3000</v>
      </c>
      <c r="J50" s="146" t="s">
        <v>2489</v>
      </c>
    </row>
    <row r="51" spans="1:10" ht="32.25" customHeight="1" x14ac:dyDescent="0.25">
      <c r="A51" s="73">
        <v>43</v>
      </c>
      <c r="B51" s="189" t="s">
        <v>1598</v>
      </c>
      <c r="C51" s="188" t="s">
        <v>1602</v>
      </c>
      <c r="D51" s="189" t="s">
        <v>1599</v>
      </c>
      <c r="E51" s="189" t="s">
        <v>818</v>
      </c>
      <c r="F51" s="189" t="s">
        <v>1601</v>
      </c>
      <c r="G51" s="141">
        <v>2000</v>
      </c>
      <c r="H51" s="79"/>
      <c r="I51" s="141">
        <f t="shared" si="0"/>
        <v>2000</v>
      </c>
      <c r="J51" s="146" t="s">
        <v>2489</v>
      </c>
    </row>
    <row r="52" spans="1:10" ht="32.25" customHeight="1" x14ac:dyDescent="0.25">
      <c r="A52" s="73">
        <v>44</v>
      </c>
      <c r="B52" s="189" t="s">
        <v>856</v>
      </c>
      <c r="C52" s="188" t="s">
        <v>861</v>
      </c>
      <c r="D52" s="189" t="s">
        <v>857</v>
      </c>
      <c r="E52" s="189" t="s">
        <v>858</v>
      </c>
      <c r="F52" s="189" t="s">
        <v>860</v>
      </c>
      <c r="G52" s="141">
        <v>27700</v>
      </c>
      <c r="H52" s="83"/>
      <c r="I52" s="141">
        <f t="shared" si="0"/>
        <v>27700</v>
      </c>
      <c r="J52" s="146" t="s">
        <v>2489</v>
      </c>
    </row>
    <row r="53" spans="1:10" ht="32.25" customHeight="1" x14ac:dyDescent="0.25">
      <c r="A53" s="73">
        <v>45</v>
      </c>
      <c r="B53" s="189" t="s">
        <v>938</v>
      </c>
      <c r="C53" s="188" t="s">
        <v>943</v>
      </c>
      <c r="D53" s="189" t="s">
        <v>939</v>
      </c>
      <c r="E53" s="189" t="s">
        <v>940</v>
      </c>
      <c r="F53" s="189" t="s">
        <v>942</v>
      </c>
      <c r="G53" s="142">
        <v>500</v>
      </c>
      <c r="H53" s="79"/>
      <c r="I53" s="141">
        <f t="shared" si="0"/>
        <v>500</v>
      </c>
      <c r="J53" s="146" t="s">
        <v>2489</v>
      </c>
    </row>
    <row r="54" spans="1:10" ht="32.25" customHeight="1" x14ac:dyDescent="0.25">
      <c r="A54" s="73">
        <v>46</v>
      </c>
      <c r="B54" s="189" t="s">
        <v>983</v>
      </c>
      <c r="C54" s="188" t="s">
        <v>992</v>
      </c>
      <c r="D54" s="189" t="s">
        <v>989</v>
      </c>
      <c r="E54" s="189" t="s">
        <v>339</v>
      </c>
      <c r="F54" s="189" t="s">
        <v>991</v>
      </c>
      <c r="G54" s="142">
        <v>2600</v>
      </c>
      <c r="H54" s="79"/>
      <c r="I54" s="141">
        <f t="shared" si="0"/>
        <v>2600</v>
      </c>
      <c r="J54" s="146" t="s">
        <v>2489</v>
      </c>
    </row>
    <row r="55" spans="1:10" ht="32.25" customHeight="1" x14ac:dyDescent="0.25">
      <c r="A55" s="73">
        <v>47</v>
      </c>
      <c r="B55" s="189" t="s">
        <v>2118</v>
      </c>
      <c r="C55" s="188" t="s">
        <v>2123</v>
      </c>
      <c r="D55" s="189" t="s">
        <v>2119</v>
      </c>
      <c r="E55" s="189" t="s">
        <v>2120</v>
      </c>
      <c r="F55" s="189" t="s">
        <v>2122</v>
      </c>
      <c r="G55" s="142">
        <v>3000</v>
      </c>
      <c r="H55" s="79"/>
      <c r="I55" s="141">
        <f t="shared" si="0"/>
        <v>3000</v>
      </c>
      <c r="J55" s="146" t="s">
        <v>2489</v>
      </c>
    </row>
    <row r="56" spans="1:10" ht="32.25" customHeight="1" x14ac:dyDescent="0.25">
      <c r="A56" s="73">
        <v>48</v>
      </c>
      <c r="B56" s="189" t="s">
        <v>2149</v>
      </c>
      <c r="C56" s="188" t="s">
        <v>2154</v>
      </c>
      <c r="D56" s="189" t="s">
        <v>2150</v>
      </c>
      <c r="E56" s="189" t="s">
        <v>2151</v>
      </c>
      <c r="F56" s="189" t="s">
        <v>2153</v>
      </c>
      <c r="G56" s="142">
        <v>2400</v>
      </c>
      <c r="H56" s="79"/>
      <c r="I56" s="141">
        <f t="shared" si="0"/>
        <v>2400</v>
      </c>
      <c r="J56" s="146" t="s">
        <v>2489</v>
      </c>
    </row>
    <row r="57" spans="1:10" ht="32.25" customHeight="1" x14ac:dyDescent="0.25">
      <c r="A57" s="73">
        <v>49</v>
      </c>
      <c r="B57" s="189" t="s">
        <v>2155</v>
      </c>
      <c r="C57" s="188" t="s">
        <v>2160</v>
      </c>
      <c r="D57" s="189" t="s">
        <v>2156</v>
      </c>
      <c r="E57" s="189" t="s">
        <v>2157</v>
      </c>
      <c r="F57" s="189" t="s">
        <v>2159</v>
      </c>
      <c r="G57" s="142">
        <v>1500</v>
      </c>
      <c r="H57" s="79"/>
      <c r="I57" s="141">
        <f t="shared" si="0"/>
        <v>1500</v>
      </c>
      <c r="J57" s="146" t="s">
        <v>2489</v>
      </c>
    </row>
    <row r="58" spans="1:10" ht="32.25" customHeight="1" x14ac:dyDescent="0.25">
      <c r="A58" s="73">
        <v>50</v>
      </c>
      <c r="B58" s="189" t="s">
        <v>2248</v>
      </c>
      <c r="C58" s="188" t="s">
        <v>2253</v>
      </c>
      <c r="D58" s="189" t="s">
        <v>2249</v>
      </c>
      <c r="E58" s="189" t="s">
        <v>2250</v>
      </c>
      <c r="F58" s="189" t="s">
        <v>2252</v>
      </c>
      <c r="G58" s="142">
        <v>5000</v>
      </c>
      <c r="H58" s="79"/>
      <c r="I58" s="141">
        <f t="shared" si="0"/>
        <v>5000</v>
      </c>
      <c r="J58" s="146" t="s">
        <v>2489</v>
      </c>
    </row>
    <row r="59" spans="1:10" ht="32.25" customHeight="1" x14ac:dyDescent="0.25">
      <c r="A59" s="73">
        <v>51</v>
      </c>
      <c r="B59" s="189" t="s">
        <v>2271</v>
      </c>
      <c r="C59" s="188" t="s">
        <v>2276</v>
      </c>
      <c r="D59" s="189" t="s">
        <v>2272</v>
      </c>
      <c r="E59" s="189" t="s">
        <v>2273</v>
      </c>
      <c r="F59" s="189" t="s">
        <v>2275</v>
      </c>
      <c r="G59" s="142">
        <v>200</v>
      </c>
      <c r="H59" s="79"/>
      <c r="I59" s="141">
        <f t="shared" ref="I59:I121" si="1">G59+H59</f>
        <v>200</v>
      </c>
      <c r="J59" s="146" t="s">
        <v>2489</v>
      </c>
    </row>
    <row r="60" spans="1:10" ht="32.25" customHeight="1" x14ac:dyDescent="0.25">
      <c r="A60" s="73">
        <v>52</v>
      </c>
      <c r="B60" s="189" t="s">
        <v>2289</v>
      </c>
      <c r="C60" s="188" t="s">
        <v>2294</v>
      </c>
      <c r="D60" s="189" t="s">
        <v>2290</v>
      </c>
      <c r="E60" s="189" t="s">
        <v>2291</v>
      </c>
      <c r="F60" s="189" t="s">
        <v>2293</v>
      </c>
      <c r="G60" s="142">
        <v>7100</v>
      </c>
      <c r="H60" s="79"/>
      <c r="I60" s="141">
        <f t="shared" si="1"/>
        <v>7100</v>
      </c>
      <c r="J60" s="146" t="s">
        <v>2489</v>
      </c>
    </row>
    <row r="61" spans="1:10" ht="32.25" customHeight="1" x14ac:dyDescent="0.25">
      <c r="A61" s="73">
        <v>53</v>
      </c>
      <c r="B61" s="189" t="s">
        <v>2318</v>
      </c>
      <c r="C61" s="188" t="s">
        <v>2322</v>
      </c>
      <c r="D61" s="189" t="s">
        <v>2319</v>
      </c>
      <c r="E61" s="189" t="s">
        <v>2320</v>
      </c>
      <c r="F61" s="189"/>
      <c r="G61" s="142">
        <v>3300</v>
      </c>
      <c r="H61" s="79"/>
      <c r="I61" s="141">
        <f t="shared" si="1"/>
        <v>3300</v>
      </c>
      <c r="J61" s="146" t="s">
        <v>2489</v>
      </c>
    </row>
    <row r="62" spans="1:10" ht="32.25" customHeight="1" x14ac:dyDescent="0.25">
      <c r="A62" s="73">
        <v>54</v>
      </c>
      <c r="B62" s="189" t="s">
        <v>2329</v>
      </c>
      <c r="C62" s="188" t="s">
        <v>2334</v>
      </c>
      <c r="D62" s="189" t="s">
        <v>2330</v>
      </c>
      <c r="E62" s="189" t="s">
        <v>2331</v>
      </c>
      <c r="F62" s="189" t="s">
        <v>2333</v>
      </c>
      <c r="G62" s="142">
        <v>3200</v>
      </c>
      <c r="H62" s="79"/>
      <c r="I62" s="141">
        <f t="shared" si="1"/>
        <v>3200</v>
      </c>
      <c r="J62" s="146" t="s">
        <v>2489</v>
      </c>
    </row>
    <row r="63" spans="1:10" ht="32.25" customHeight="1" x14ac:dyDescent="0.25">
      <c r="A63" s="73">
        <v>55</v>
      </c>
      <c r="B63" s="189" t="s">
        <v>2353</v>
      </c>
      <c r="C63" s="188" t="s">
        <v>2358</v>
      </c>
      <c r="D63" s="189" t="s">
        <v>2354</v>
      </c>
      <c r="E63" s="189" t="s">
        <v>2355</v>
      </c>
      <c r="F63" s="189" t="s">
        <v>2357</v>
      </c>
      <c r="G63" s="142">
        <v>2000</v>
      </c>
      <c r="H63" s="79"/>
      <c r="I63" s="141">
        <f t="shared" si="1"/>
        <v>2000</v>
      </c>
      <c r="J63" s="146" t="s">
        <v>2489</v>
      </c>
    </row>
    <row r="64" spans="1:10" ht="32.25" customHeight="1" x14ac:dyDescent="0.25">
      <c r="A64" s="73">
        <v>56</v>
      </c>
      <c r="B64" s="189" t="s">
        <v>2375</v>
      </c>
      <c r="C64" s="188" t="s">
        <v>2379</v>
      </c>
      <c r="D64" s="189" t="s">
        <v>2376</v>
      </c>
      <c r="E64" s="189" t="s">
        <v>2355</v>
      </c>
      <c r="F64" s="189" t="s">
        <v>2378</v>
      </c>
      <c r="G64" s="142">
        <v>100</v>
      </c>
      <c r="H64" s="79"/>
      <c r="I64" s="141">
        <f t="shared" si="1"/>
        <v>100</v>
      </c>
      <c r="J64" s="146" t="s">
        <v>2489</v>
      </c>
    </row>
    <row r="65" spans="1:10" ht="32.25" customHeight="1" x14ac:dyDescent="0.25">
      <c r="A65" s="73">
        <v>57</v>
      </c>
      <c r="B65" s="189" t="s">
        <v>2424</v>
      </c>
      <c r="C65" s="188" t="s">
        <v>2428</v>
      </c>
      <c r="D65" s="189" t="s">
        <v>2425</v>
      </c>
      <c r="E65" s="189" t="s">
        <v>2426</v>
      </c>
      <c r="F65" s="189"/>
      <c r="G65" s="142">
        <v>3100</v>
      </c>
      <c r="H65" s="79"/>
      <c r="I65" s="141">
        <f t="shared" si="1"/>
        <v>3100</v>
      </c>
      <c r="J65" s="146" t="s">
        <v>2489</v>
      </c>
    </row>
    <row r="66" spans="1:10" ht="32.25" customHeight="1" x14ac:dyDescent="0.25">
      <c r="A66" s="73">
        <v>58</v>
      </c>
      <c r="B66" s="189" t="s">
        <v>2488</v>
      </c>
      <c r="C66" s="188" t="s">
        <v>1446</v>
      </c>
      <c r="D66" s="189" t="s">
        <v>1442</v>
      </c>
      <c r="E66" s="189" t="s">
        <v>1443</v>
      </c>
      <c r="F66" s="189" t="s">
        <v>1445</v>
      </c>
      <c r="G66" s="142">
        <v>1000</v>
      </c>
      <c r="H66" s="79"/>
      <c r="I66" s="141">
        <f t="shared" si="1"/>
        <v>1000</v>
      </c>
      <c r="J66" s="146" t="s">
        <v>2489</v>
      </c>
    </row>
    <row r="67" spans="1:10" ht="32.25" customHeight="1" x14ac:dyDescent="0.25">
      <c r="A67" s="73">
        <v>59</v>
      </c>
      <c r="B67" s="189" t="s">
        <v>2490</v>
      </c>
      <c r="C67" s="188" t="s">
        <v>2495</v>
      </c>
      <c r="D67" s="189" t="s">
        <v>2491</v>
      </c>
      <c r="E67" s="189" t="s">
        <v>2492</v>
      </c>
      <c r="F67" s="189" t="s">
        <v>2494</v>
      </c>
      <c r="G67" s="142">
        <v>46400</v>
      </c>
      <c r="H67" s="79"/>
      <c r="I67" s="141">
        <f t="shared" si="1"/>
        <v>46400</v>
      </c>
      <c r="J67" s="146" t="s">
        <v>2489</v>
      </c>
    </row>
    <row r="68" spans="1:10" ht="32.25" customHeight="1" x14ac:dyDescent="0.25">
      <c r="A68" s="73">
        <v>60</v>
      </c>
      <c r="B68" s="189" t="s">
        <v>2496</v>
      </c>
      <c r="C68" s="188" t="s">
        <v>2500</v>
      </c>
      <c r="D68" s="189" t="s">
        <v>2497</v>
      </c>
      <c r="E68" s="189" t="s">
        <v>2256</v>
      </c>
      <c r="F68" s="189" t="s">
        <v>2499</v>
      </c>
      <c r="G68" s="142">
        <v>5000</v>
      </c>
      <c r="H68" s="79"/>
      <c r="I68" s="141">
        <f t="shared" si="1"/>
        <v>5000</v>
      </c>
      <c r="J68" s="146" t="s">
        <v>2489</v>
      </c>
    </row>
    <row r="69" spans="1:10" ht="32.25" customHeight="1" x14ac:dyDescent="0.25">
      <c r="A69" s="73">
        <v>61</v>
      </c>
      <c r="B69" s="189" t="s">
        <v>2501</v>
      </c>
      <c r="C69" s="188" t="s">
        <v>2506</v>
      </c>
      <c r="D69" s="189" t="s">
        <v>2502</v>
      </c>
      <c r="E69" s="189" t="s">
        <v>2503</v>
      </c>
      <c r="F69" s="189" t="s">
        <v>2505</v>
      </c>
      <c r="G69" s="142">
        <v>5700</v>
      </c>
      <c r="H69" s="79"/>
      <c r="I69" s="141">
        <f t="shared" si="1"/>
        <v>5700</v>
      </c>
      <c r="J69" s="146" t="s">
        <v>2489</v>
      </c>
    </row>
    <row r="70" spans="1:10" ht="32.25" customHeight="1" x14ac:dyDescent="0.25">
      <c r="A70" s="73">
        <v>62</v>
      </c>
      <c r="B70" s="189" t="s">
        <v>2507</v>
      </c>
      <c r="C70" s="188" t="s">
        <v>2511</v>
      </c>
      <c r="D70" s="189" t="s">
        <v>2508</v>
      </c>
      <c r="E70" s="189" t="s">
        <v>869</v>
      </c>
      <c r="F70" s="189" t="s">
        <v>2510</v>
      </c>
      <c r="G70" s="142">
        <v>3400</v>
      </c>
      <c r="H70" s="79"/>
      <c r="I70" s="141">
        <f t="shared" si="1"/>
        <v>3400</v>
      </c>
      <c r="J70" s="146" t="s">
        <v>2489</v>
      </c>
    </row>
    <row r="71" spans="1:10" ht="32.25" customHeight="1" x14ac:dyDescent="0.25">
      <c r="A71" s="73">
        <v>63</v>
      </c>
      <c r="B71" s="189" t="s">
        <v>2512</v>
      </c>
      <c r="C71" s="188" t="s">
        <v>2517</v>
      </c>
      <c r="D71" s="189" t="s">
        <v>2513</v>
      </c>
      <c r="E71" s="189" t="s">
        <v>2514</v>
      </c>
      <c r="F71" s="189" t="s">
        <v>2516</v>
      </c>
      <c r="G71" s="142">
        <v>5000</v>
      </c>
      <c r="H71" s="79"/>
      <c r="I71" s="141">
        <f t="shared" si="1"/>
        <v>5000</v>
      </c>
      <c r="J71" s="146" t="s">
        <v>2489</v>
      </c>
    </row>
    <row r="72" spans="1:10" ht="32.25" customHeight="1" x14ac:dyDescent="0.25">
      <c r="A72" s="73">
        <v>64</v>
      </c>
      <c r="B72" s="189" t="s">
        <v>2518</v>
      </c>
      <c r="C72" s="188" t="s">
        <v>2523</v>
      </c>
      <c r="D72" s="189" t="s">
        <v>2519</v>
      </c>
      <c r="E72" s="189" t="s">
        <v>2520</v>
      </c>
      <c r="F72" s="189" t="s">
        <v>2522</v>
      </c>
      <c r="G72" s="142">
        <v>500</v>
      </c>
      <c r="H72" s="79"/>
      <c r="I72" s="141">
        <f t="shared" si="1"/>
        <v>500</v>
      </c>
      <c r="J72" s="146" t="s">
        <v>2489</v>
      </c>
    </row>
    <row r="73" spans="1:10" ht="32.25" customHeight="1" x14ac:dyDescent="0.25">
      <c r="A73" s="73">
        <v>65</v>
      </c>
      <c r="B73" s="189" t="s">
        <v>2524</v>
      </c>
      <c r="C73" s="188" t="s">
        <v>2529</v>
      </c>
      <c r="D73" s="189" t="s">
        <v>2525</v>
      </c>
      <c r="E73" s="189" t="s">
        <v>2526</v>
      </c>
      <c r="F73" s="189" t="s">
        <v>2528</v>
      </c>
      <c r="G73" s="142">
        <v>1400</v>
      </c>
      <c r="H73" s="79"/>
      <c r="I73" s="141">
        <f t="shared" si="1"/>
        <v>1400</v>
      </c>
      <c r="J73" s="146" t="s">
        <v>2489</v>
      </c>
    </row>
    <row r="74" spans="1:10" ht="32.25" customHeight="1" x14ac:dyDescent="0.25">
      <c r="A74" s="73">
        <v>66</v>
      </c>
      <c r="B74" s="189" t="s">
        <v>2530</v>
      </c>
      <c r="C74" s="188" t="s">
        <v>2535</v>
      </c>
      <c r="D74" s="189" t="s">
        <v>2531</v>
      </c>
      <c r="E74" s="189" t="s">
        <v>2532</v>
      </c>
      <c r="F74" s="189" t="s">
        <v>2534</v>
      </c>
      <c r="G74" s="142">
        <v>1000</v>
      </c>
      <c r="H74" s="79"/>
      <c r="I74" s="141">
        <f t="shared" si="1"/>
        <v>1000</v>
      </c>
      <c r="J74" s="146" t="s">
        <v>2489</v>
      </c>
    </row>
    <row r="75" spans="1:10" ht="32.25" customHeight="1" x14ac:dyDescent="0.25">
      <c r="A75" s="73">
        <v>67</v>
      </c>
      <c r="B75" s="189" t="s">
        <v>2536</v>
      </c>
      <c r="C75" s="188" t="s">
        <v>2541</v>
      </c>
      <c r="D75" s="189" t="s">
        <v>2537</v>
      </c>
      <c r="E75" s="189" t="s">
        <v>2538</v>
      </c>
      <c r="F75" s="189" t="s">
        <v>2540</v>
      </c>
      <c r="G75" s="142">
        <v>26500</v>
      </c>
      <c r="H75" s="79"/>
      <c r="I75" s="141">
        <f t="shared" si="1"/>
        <v>26500</v>
      </c>
      <c r="J75" s="146" t="s">
        <v>2489</v>
      </c>
    </row>
    <row r="76" spans="1:10" ht="32.25" customHeight="1" x14ac:dyDescent="0.25">
      <c r="A76" s="73">
        <v>68</v>
      </c>
      <c r="B76" s="189" t="s">
        <v>2542</v>
      </c>
      <c r="C76" s="188" t="s">
        <v>2547</v>
      </c>
      <c r="D76" s="189" t="s">
        <v>2543</v>
      </c>
      <c r="E76" s="189" t="s">
        <v>2544</v>
      </c>
      <c r="F76" s="189" t="s">
        <v>2546</v>
      </c>
      <c r="G76" s="142">
        <v>2900</v>
      </c>
      <c r="H76" s="79"/>
      <c r="I76" s="141">
        <f t="shared" si="1"/>
        <v>2900</v>
      </c>
      <c r="J76" s="146" t="s">
        <v>2489</v>
      </c>
    </row>
    <row r="77" spans="1:10" ht="32.25" customHeight="1" x14ac:dyDescent="0.25">
      <c r="A77" s="73">
        <v>69</v>
      </c>
      <c r="B77" s="189" t="s">
        <v>2548</v>
      </c>
      <c r="C77" s="188" t="s">
        <v>2553</v>
      </c>
      <c r="D77" s="189" t="s">
        <v>2549</v>
      </c>
      <c r="E77" s="189" t="s">
        <v>2550</v>
      </c>
      <c r="F77" s="189" t="s">
        <v>2552</v>
      </c>
      <c r="G77" s="142">
        <v>14200</v>
      </c>
      <c r="H77" s="79"/>
      <c r="I77" s="141">
        <f t="shared" si="1"/>
        <v>14200</v>
      </c>
      <c r="J77" s="146" t="s">
        <v>2489</v>
      </c>
    </row>
    <row r="78" spans="1:10" ht="32.25" customHeight="1" x14ac:dyDescent="0.25">
      <c r="A78" s="73">
        <v>70</v>
      </c>
      <c r="B78" s="189" t="s">
        <v>2554</v>
      </c>
      <c r="C78" s="188" t="s">
        <v>2559</v>
      </c>
      <c r="D78" s="189" t="s">
        <v>2555</v>
      </c>
      <c r="E78" s="189" t="s">
        <v>2556</v>
      </c>
      <c r="F78" s="189" t="s">
        <v>2558</v>
      </c>
      <c r="G78" s="142">
        <v>2000</v>
      </c>
      <c r="H78" s="79"/>
      <c r="I78" s="141">
        <f t="shared" si="1"/>
        <v>2000</v>
      </c>
      <c r="J78" s="146" t="s">
        <v>2489</v>
      </c>
    </row>
    <row r="79" spans="1:10" ht="32.25" customHeight="1" x14ac:dyDescent="0.25">
      <c r="A79" s="73">
        <v>71</v>
      </c>
      <c r="B79" s="189" t="s">
        <v>2560</v>
      </c>
      <c r="C79" s="188" t="s">
        <v>2565</v>
      </c>
      <c r="D79" s="189" t="s">
        <v>2561</v>
      </c>
      <c r="E79" s="189" t="s">
        <v>2562</v>
      </c>
      <c r="F79" s="189" t="s">
        <v>2564</v>
      </c>
      <c r="G79" s="142">
        <v>40000</v>
      </c>
      <c r="H79" s="79"/>
      <c r="I79" s="141">
        <f t="shared" si="1"/>
        <v>40000</v>
      </c>
      <c r="J79" s="146" t="s">
        <v>2489</v>
      </c>
    </row>
    <row r="80" spans="1:10" ht="32.25" customHeight="1" x14ac:dyDescent="0.25">
      <c r="A80" s="73">
        <v>72</v>
      </c>
      <c r="B80" s="189" t="s">
        <v>2566</v>
      </c>
      <c r="C80" s="188" t="s">
        <v>2569</v>
      </c>
      <c r="D80" s="189" t="s">
        <v>2567</v>
      </c>
      <c r="E80" s="189" t="s">
        <v>251</v>
      </c>
      <c r="F80" s="189" t="s">
        <v>253</v>
      </c>
      <c r="G80" s="142">
        <v>1500</v>
      </c>
      <c r="H80" s="79"/>
      <c r="I80" s="141">
        <f t="shared" si="1"/>
        <v>1500</v>
      </c>
      <c r="J80" s="146" t="s">
        <v>2489</v>
      </c>
    </row>
    <row r="81" spans="1:10" ht="32.25" customHeight="1" x14ac:dyDescent="0.25">
      <c r="A81" s="73">
        <v>73</v>
      </c>
      <c r="B81" s="189" t="s">
        <v>2570</v>
      </c>
      <c r="C81" s="188" t="s">
        <v>2575</v>
      </c>
      <c r="D81" s="189" t="s">
        <v>2571</v>
      </c>
      <c r="E81" s="189" t="s">
        <v>2572</v>
      </c>
      <c r="F81" s="189" t="s">
        <v>2574</v>
      </c>
      <c r="G81" s="142">
        <v>11000</v>
      </c>
      <c r="H81" s="79"/>
      <c r="I81" s="141">
        <f t="shared" si="1"/>
        <v>11000</v>
      </c>
      <c r="J81" s="146" t="s">
        <v>2489</v>
      </c>
    </row>
    <row r="82" spans="1:10" ht="32.25" customHeight="1" x14ac:dyDescent="0.25">
      <c r="A82" s="73">
        <v>74</v>
      </c>
      <c r="B82" s="189" t="s">
        <v>2576</v>
      </c>
      <c r="C82" s="188" t="s">
        <v>2581</v>
      </c>
      <c r="D82" s="189" t="s">
        <v>2577</v>
      </c>
      <c r="E82" s="189" t="s">
        <v>2578</v>
      </c>
      <c r="F82" s="189" t="s">
        <v>2580</v>
      </c>
      <c r="G82" s="142">
        <v>1000</v>
      </c>
      <c r="H82" s="79"/>
      <c r="I82" s="141">
        <f t="shared" si="1"/>
        <v>1000</v>
      </c>
      <c r="J82" s="146" t="s">
        <v>2489</v>
      </c>
    </row>
    <row r="83" spans="1:10" ht="32.25" customHeight="1" x14ac:dyDescent="0.25">
      <c r="A83" s="73">
        <v>75</v>
      </c>
      <c r="B83" s="189" t="s">
        <v>2582</v>
      </c>
      <c r="C83" s="188" t="s">
        <v>2587</v>
      </c>
      <c r="D83" s="189" t="s">
        <v>2583</v>
      </c>
      <c r="E83" s="189" t="s">
        <v>2584</v>
      </c>
      <c r="F83" s="189" t="s">
        <v>2586</v>
      </c>
      <c r="G83" s="142">
        <v>15000</v>
      </c>
      <c r="H83" s="79"/>
      <c r="I83" s="141">
        <f t="shared" si="1"/>
        <v>15000</v>
      </c>
      <c r="J83" s="146" t="s">
        <v>2489</v>
      </c>
    </row>
    <row r="84" spans="1:10" ht="32.25" customHeight="1" x14ac:dyDescent="0.25">
      <c r="A84" s="73">
        <v>76</v>
      </c>
      <c r="B84" s="189" t="s">
        <v>2588</v>
      </c>
      <c r="C84" s="188" t="s">
        <v>1816</v>
      </c>
      <c r="D84" s="189" t="s">
        <v>1812</v>
      </c>
      <c r="E84" s="189" t="s">
        <v>1813</v>
      </c>
      <c r="F84" s="189" t="s">
        <v>1815</v>
      </c>
      <c r="G84" s="142">
        <v>11700</v>
      </c>
      <c r="H84" s="79"/>
      <c r="I84" s="141">
        <f t="shared" si="1"/>
        <v>11700</v>
      </c>
      <c r="J84" s="146" t="s">
        <v>2489</v>
      </c>
    </row>
    <row r="85" spans="1:10" ht="32.25" customHeight="1" x14ac:dyDescent="0.25">
      <c r="A85" s="73">
        <v>77</v>
      </c>
      <c r="B85" s="189" t="s">
        <v>1119</v>
      </c>
      <c r="C85" s="188" t="s">
        <v>2589</v>
      </c>
      <c r="D85" s="189" t="s">
        <v>1120</v>
      </c>
      <c r="E85" s="189" t="s">
        <v>1121</v>
      </c>
      <c r="F85" s="189" t="s">
        <v>1123</v>
      </c>
      <c r="G85" s="142">
        <v>2000</v>
      </c>
      <c r="H85" s="79"/>
      <c r="I85" s="141">
        <f t="shared" si="1"/>
        <v>2000</v>
      </c>
      <c r="J85" s="146" t="s">
        <v>2489</v>
      </c>
    </row>
    <row r="86" spans="1:10" ht="32.25" customHeight="1" x14ac:dyDescent="0.25">
      <c r="A86" s="73">
        <v>78</v>
      </c>
      <c r="B86" s="189" t="s">
        <v>2590</v>
      </c>
      <c r="C86" s="188" t="s">
        <v>2595</v>
      </c>
      <c r="D86" s="189" t="s">
        <v>2591</v>
      </c>
      <c r="E86" s="189" t="s">
        <v>2592</v>
      </c>
      <c r="F86" s="189" t="s">
        <v>2594</v>
      </c>
      <c r="G86" s="142">
        <v>400</v>
      </c>
      <c r="H86" s="79"/>
      <c r="I86" s="141">
        <f t="shared" si="1"/>
        <v>400</v>
      </c>
      <c r="J86" s="146" t="s">
        <v>2489</v>
      </c>
    </row>
    <row r="87" spans="1:10" ht="32.25" customHeight="1" x14ac:dyDescent="0.25">
      <c r="A87" s="73">
        <v>79</v>
      </c>
      <c r="B87" s="189" t="s">
        <v>2596</v>
      </c>
      <c r="C87" s="188" t="s">
        <v>1828</v>
      </c>
      <c r="D87" s="189" t="s">
        <v>1824</v>
      </c>
      <c r="E87" s="189" t="s">
        <v>1825</v>
      </c>
      <c r="F87" s="189" t="s">
        <v>1827</v>
      </c>
      <c r="G87" s="142">
        <v>5400</v>
      </c>
      <c r="H87" s="79"/>
      <c r="I87" s="141">
        <f t="shared" si="1"/>
        <v>5400</v>
      </c>
      <c r="J87" s="146" t="s">
        <v>2489</v>
      </c>
    </row>
    <row r="88" spans="1:10" ht="32.25" customHeight="1" x14ac:dyDescent="0.25">
      <c r="A88" s="73">
        <v>80</v>
      </c>
      <c r="B88" s="189" t="s">
        <v>2597</v>
      </c>
      <c r="C88" s="188" t="s">
        <v>2602</v>
      </c>
      <c r="D88" s="189" t="s">
        <v>2598</v>
      </c>
      <c r="E88" s="189" t="s">
        <v>2599</v>
      </c>
      <c r="F88" s="189" t="s">
        <v>2601</v>
      </c>
      <c r="G88" s="142">
        <v>5000</v>
      </c>
      <c r="H88" s="79"/>
      <c r="I88" s="141">
        <f t="shared" si="1"/>
        <v>5000</v>
      </c>
      <c r="J88" s="146" t="s">
        <v>2489</v>
      </c>
    </row>
    <row r="89" spans="1:10" ht="32.25" customHeight="1" x14ac:dyDescent="0.25">
      <c r="A89" s="73">
        <v>81</v>
      </c>
      <c r="B89" s="189" t="s">
        <v>2603</v>
      </c>
      <c r="C89" s="188" t="s">
        <v>2608</v>
      </c>
      <c r="D89" s="189" t="s">
        <v>2604</v>
      </c>
      <c r="E89" s="189" t="s">
        <v>2605</v>
      </c>
      <c r="F89" s="189" t="s">
        <v>2607</v>
      </c>
      <c r="G89" s="142">
        <v>200</v>
      </c>
      <c r="H89" s="79"/>
      <c r="I89" s="141">
        <f t="shared" si="1"/>
        <v>200</v>
      </c>
      <c r="J89" s="146" t="s">
        <v>2489</v>
      </c>
    </row>
    <row r="90" spans="1:10" ht="32.25" customHeight="1" x14ac:dyDescent="0.25">
      <c r="A90" s="73">
        <v>82</v>
      </c>
      <c r="B90" s="189" t="s">
        <v>2609</v>
      </c>
      <c r="C90" s="188" t="s">
        <v>2613</v>
      </c>
      <c r="D90" s="189" t="s">
        <v>2610</v>
      </c>
      <c r="E90" s="189" t="s">
        <v>2611</v>
      </c>
      <c r="F90" s="189"/>
      <c r="G90" s="142">
        <v>600</v>
      </c>
      <c r="H90" s="79"/>
      <c r="I90" s="141">
        <f t="shared" si="1"/>
        <v>600</v>
      </c>
      <c r="J90" s="146" t="s">
        <v>2489</v>
      </c>
    </row>
    <row r="91" spans="1:10" ht="32.25" customHeight="1" x14ac:dyDescent="0.25">
      <c r="A91" s="73">
        <v>83</v>
      </c>
      <c r="B91" s="189" t="s">
        <v>2614</v>
      </c>
      <c r="C91" s="188" t="s">
        <v>2619</v>
      </c>
      <c r="D91" s="189" t="s">
        <v>2615</v>
      </c>
      <c r="E91" s="189" t="s">
        <v>2616</v>
      </c>
      <c r="F91" s="189" t="s">
        <v>2618</v>
      </c>
      <c r="G91" s="142">
        <v>2000</v>
      </c>
      <c r="H91" s="79"/>
      <c r="I91" s="141">
        <f t="shared" si="1"/>
        <v>2000</v>
      </c>
      <c r="J91" s="146" t="s">
        <v>2489</v>
      </c>
    </row>
    <row r="92" spans="1:10" ht="32.25" customHeight="1" x14ac:dyDescent="0.25">
      <c r="A92" s="73">
        <v>84</v>
      </c>
      <c r="B92" s="189" t="s">
        <v>2625</v>
      </c>
      <c r="C92" s="188" t="s">
        <v>2629</v>
      </c>
      <c r="D92" s="189" t="s">
        <v>2626</v>
      </c>
      <c r="E92" s="189" t="s">
        <v>2627</v>
      </c>
      <c r="F92" s="189"/>
      <c r="G92" s="142">
        <v>12300</v>
      </c>
      <c r="H92" s="79"/>
      <c r="I92" s="141">
        <f t="shared" si="1"/>
        <v>12300</v>
      </c>
      <c r="J92" s="146" t="s">
        <v>2489</v>
      </c>
    </row>
    <row r="93" spans="1:10" ht="32.25" customHeight="1" x14ac:dyDescent="0.25">
      <c r="A93" s="73">
        <v>85</v>
      </c>
      <c r="B93" s="189" t="s">
        <v>2630</v>
      </c>
      <c r="C93" s="188" t="s">
        <v>2635</v>
      </c>
      <c r="D93" s="189" t="s">
        <v>2631</v>
      </c>
      <c r="E93" s="189" t="s">
        <v>2632</v>
      </c>
      <c r="F93" s="189" t="s">
        <v>2634</v>
      </c>
      <c r="G93" s="142">
        <v>5000</v>
      </c>
      <c r="H93" s="79"/>
      <c r="I93" s="141">
        <f t="shared" si="1"/>
        <v>5000</v>
      </c>
      <c r="J93" s="146" t="s">
        <v>2489</v>
      </c>
    </row>
    <row r="94" spans="1:10" ht="32.25" customHeight="1" x14ac:dyDescent="0.25">
      <c r="A94" s="73">
        <v>86</v>
      </c>
      <c r="B94" s="189" t="s">
        <v>2636</v>
      </c>
      <c r="C94" s="188" t="s">
        <v>2641</v>
      </c>
      <c r="D94" s="189" t="s">
        <v>2637</v>
      </c>
      <c r="E94" s="189" t="s">
        <v>2638</v>
      </c>
      <c r="F94" s="189" t="s">
        <v>2640</v>
      </c>
      <c r="G94" s="142">
        <v>3100</v>
      </c>
      <c r="H94" s="79"/>
      <c r="I94" s="141">
        <f t="shared" si="1"/>
        <v>3100</v>
      </c>
      <c r="J94" s="146" t="s">
        <v>2489</v>
      </c>
    </row>
    <row r="95" spans="1:10" ht="32.25" customHeight="1" x14ac:dyDescent="0.25">
      <c r="A95" s="73">
        <v>87</v>
      </c>
      <c r="B95" s="189" t="s">
        <v>2642</v>
      </c>
      <c r="C95" s="188" t="s">
        <v>2647</v>
      </c>
      <c r="D95" s="189" t="s">
        <v>2643</v>
      </c>
      <c r="E95" s="189" t="s">
        <v>2644</v>
      </c>
      <c r="F95" s="189" t="s">
        <v>2646</v>
      </c>
      <c r="G95" s="142">
        <v>900</v>
      </c>
      <c r="H95" s="79"/>
      <c r="I95" s="141">
        <f t="shared" si="1"/>
        <v>900</v>
      </c>
      <c r="J95" s="146" t="s">
        <v>2489</v>
      </c>
    </row>
    <row r="96" spans="1:10" ht="32.25" customHeight="1" x14ac:dyDescent="0.25">
      <c r="A96" s="73">
        <v>88</v>
      </c>
      <c r="B96" s="189" t="s">
        <v>2648</v>
      </c>
      <c r="C96" s="188" t="s">
        <v>2651</v>
      </c>
      <c r="D96" s="189" t="s">
        <v>2649</v>
      </c>
      <c r="E96" s="189" t="s">
        <v>1000</v>
      </c>
      <c r="F96" s="189"/>
      <c r="G96" s="142">
        <v>25500</v>
      </c>
      <c r="H96" s="79"/>
      <c r="I96" s="141">
        <f t="shared" si="1"/>
        <v>25500</v>
      </c>
      <c r="J96" s="146" t="s">
        <v>2489</v>
      </c>
    </row>
    <row r="97" spans="1:10" ht="32.25" customHeight="1" x14ac:dyDescent="0.25">
      <c r="A97" s="73">
        <v>89</v>
      </c>
      <c r="B97" s="189" t="s">
        <v>2652</v>
      </c>
      <c r="C97" s="188" t="s">
        <v>2657</v>
      </c>
      <c r="D97" s="189" t="s">
        <v>2653</v>
      </c>
      <c r="E97" s="189" t="s">
        <v>2654</v>
      </c>
      <c r="F97" s="189" t="s">
        <v>2656</v>
      </c>
      <c r="G97" s="142">
        <v>1000</v>
      </c>
      <c r="H97" s="79"/>
      <c r="I97" s="141">
        <f t="shared" si="1"/>
        <v>1000</v>
      </c>
      <c r="J97" s="146" t="s">
        <v>2489</v>
      </c>
    </row>
    <row r="98" spans="1:10" ht="32.25" customHeight="1" x14ac:dyDescent="0.25">
      <c r="A98" s="73">
        <v>90</v>
      </c>
      <c r="B98" s="189" t="s">
        <v>2658</v>
      </c>
      <c r="C98" s="188" t="s">
        <v>2663</v>
      </c>
      <c r="D98" s="189" t="s">
        <v>2659</v>
      </c>
      <c r="E98" s="189" t="s">
        <v>2660</v>
      </c>
      <c r="F98" s="189" t="s">
        <v>2662</v>
      </c>
      <c r="G98" s="142">
        <v>6300</v>
      </c>
      <c r="H98" s="79"/>
      <c r="I98" s="141">
        <f t="shared" si="1"/>
        <v>6300</v>
      </c>
      <c r="J98" s="146" t="s">
        <v>2489</v>
      </c>
    </row>
    <row r="99" spans="1:10" ht="32.25" customHeight="1" x14ac:dyDescent="0.25">
      <c r="A99" s="73">
        <v>91</v>
      </c>
      <c r="B99" s="189" t="s">
        <v>2664</v>
      </c>
      <c r="C99" s="188" t="s">
        <v>2669</v>
      </c>
      <c r="D99" s="189" t="s">
        <v>2665</v>
      </c>
      <c r="E99" s="189" t="s">
        <v>2666</v>
      </c>
      <c r="F99" s="189" t="s">
        <v>2668</v>
      </c>
      <c r="G99" s="142">
        <v>500</v>
      </c>
      <c r="H99" s="79"/>
      <c r="I99" s="141">
        <f t="shared" si="1"/>
        <v>500</v>
      </c>
      <c r="J99" s="146" t="s">
        <v>2489</v>
      </c>
    </row>
    <row r="100" spans="1:10" ht="32.25" customHeight="1" x14ac:dyDescent="0.25">
      <c r="A100" s="73">
        <v>92</v>
      </c>
      <c r="B100" s="189" t="s">
        <v>2670</v>
      </c>
      <c r="C100" s="188" t="s">
        <v>2675</v>
      </c>
      <c r="D100" s="189" t="s">
        <v>2671</v>
      </c>
      <c r="E100" s="189" t="s">
        <v>2672</v>
      </c>
      <c r="F100" s="189" t="s">
        <v>2674</v>
      </c>
      <c r="G100" s="142">
        <v>6500</v>
      </c>
      <c r="H100" s="79"/>
      <c r="I100" s="141">
        <f t="shared" si="1"/>
        <v>6500</v>
      </c>
      <c r="J100" s="146" t="s">
        <v>2489</v>
      </c>
    </row>
    <row r="101" spans="1:10" ht="32.25" customHeight="1" x14ac:dyDescent="0.25">
      <c r="A101" s="73">
        <v>93</v>
      </c>
      <c r="B101" s="189" t="s">
        <v>2676</v>
      </c>
      <c r="C101" s="188" t="s">
        <v>2681</v>
      </c>
      <c r="D101" s="189" t="s">
        <v>2677</v>
      </c>
      <c r="E101" s="189" t="s">
        <v>2678</v>
      </c>
      <c r="F101" s="189" t="s">
        <v>2680</v>
      </c>
      <c r="G101" s="142">
        <v>14900</v>
      </c>
      <c r="H101" s="79"/>
      <c r="I101" s="141">
        <f t="shared" si="1"/>
        <v>14900</v>
      </c>
      <c r="J101" s="146" t="s">
        <v>2489</v>
      </c>
    </row>
    <row r="102" spans="1:10" ht="32.25" customHeight="1" x14ac:dyDescent="0.25">
      <c r="A102" s="73">
        <v>94</v>
      </c>
      <c r="B102" s="189" t="s">
        <v>2682</v>
      </c>
      <c r="C102" s="188" t="s">
        <v>2687</v>
      </c>
      <c r="D102" s="189" t="s">
        <v>2683</v>
      </c>
      <c r="E102" s="189" t="s">
        <v>2684</v>
      </c>
      <c r="F102" s="189" t="s">
        <v>2686</v>
      </c>
      <c r="G102" s="142">
        <v>4000</v>
      </c>
      <c r="H102" s="79"/>
      <c r="I102" s="141">
        <f t="shared" si="1"/>
        <v>4000</v>
      </c>
      <c r="J102" s="146" t="s">
        <v>2489</v>
      </c>
    </row>
    <row r="103" spans="1:10" ht="32.25" customHeight="1" x14ac:dyDescent="0.25">
      <c r="A103" s="73">
        <v>95</v>
      </c>
      <c r="B103" s="189" t="s">
        <v>2682</v>
      </c>
      <c r="C103" s="188" t="s">
        <v>2691</v>
      </c>
      <c r="D103" s="189" t="s">
        <v>2688</v>
      </c>
      <c r="E103" s="189" t="s">
        <v>1407</v>
      </c>
      <c r="F103" s="189" t="s">
        <v>2690</v>
      </c>
      <c r="G103" s="142">
        <v>11300</v>
      </c>
      <c r="H103" s="79"/>
      <c r="I103" s="141">
        <f t="shared" si="1"/>
        <v>11300</v>
      </c>
      <c r="J103" s="146" t="s">
        <v>2489</v>
      </c>
    </row>
    <row r="104" spans="1:10" ht="32.25" customHeight="1" x14ac:dyDescent="0.25">
      <c r="A104" s="73">
        <v>96</v>
      </c>
      <c r="B104" s="189" t="s">
        <v>2692</v>
      </c>
      <c r="C104" s="188" t="s">
        <v>2697</v>
      </c>
      <c r="D104" s="189" t="s">
        <v>2693</v>
      </c>
      <c r="E104" s="189" t="s">
        <v>2694</v>
      </c>
      <c r="F104" s="189" t="s">
        <v>2696</v>
      </c>
      <c r="G104" s="142">
        <v>4400</v>
      </c>
      <c r="H104" s="79"/>
      <c r="I104" s="141">
        <f t="shared" si="1"/>
        <v>4400</v>
      </c>
      <c r="J104" s="146" t="s">
        <v>2489</v>
      </c>
    </row>
    <row r="105" spans="1:10" ht="32.25" customHeight="1" x14ac:dyDescent="0.25">
      <c r="A105" s="73">
        <v>97</v>
      </c>
      <c r="B105" s="189" t="s">
        <v>2704</v>
      </c>
      <c r="C105" s="188" t="s">
        <v>2709</v>
      </c>
      <c r="D105" s="189" t="s">
        <v>2705</v>
      </c>
      <c r="E105" s="189" t="s">
        <v>2706</v>
      </c>
      <c r="F105" s="189" t="s">
        <v>2708</v>
      </c>
      <c r="G105" s="142">
        <v>3600</v>
      </c>
      <c r="H105" s="79"/>
      <c r="I105" s="141">
        <f t="shared" si="1"/>
        <v>3600</v>
      </c>
      <c r="J105" s="146" t="s">
        <v>2489</v>
      </c>
    </row>
    <row r="106" spans="1:10" ht="32.25" customHeight="1" x14ac:dyDescent="0.25">
      <c r="A106" s="73">
        <v>98</v>
      </c>
      <c r="B106" s="189" t="s">
        <v>2710</v>
      </c>
      <c r="C106" s="188" t="s">
        <v>2715</v>
      </c>
      <c r="D106" s="189" t="s">
        <v>2711</v>
      </c>
      <c r="E106" s="189" t="s">
        <v>2712</v>
      </c>
      <c r="F106" s="189" t="s">
        <v>2714</v>
      </c>
      <c r="G106" s="142">
        <v>100</v>
      </c>
      <c r="H106" s="79"/>
      <c r="I106" s="141">
        <f t="shared" si="1"/>
        <v>100</v>
      </c>
      <c r="J106" s="146" t="s">
        <v>2489</v>
      </c>
    </row>
    <row r="107" spans="1:10" ht="32.25" customHeight="1" x14ac:dyDescent="0.25">
      <c r="A107" s="73">
        <v>99</v>
      </c>
      <c r="B107" s="189" t="s">
        <v>2716</v>
      </c>
      <c r="C107" s="188" t="s">
        <v>2721</v>
      </c>
      <c r="D107" s="189" t="s">
        <v>2717</v>
      </c>
      <c r="E107" s="189" t="s">
        <v>2718</v>
      </c>
      <c r="F107" s="189" t="s">
        <v>2720</v>
      </c>
      <c r="G107" s="142">
        <v>8500</v>
      </c>
      <c r="H107" s="79"/>
      <c r="I107" s="141">
        <f t="shared" si="1"/>
        <v>8500</v>
      </c>
      <c r="J107" s="146" t="s">
        <v>2489</v>
      </c>
    </row>
    <row r="108" spans="1:10" ht="32.25" customHeight="1" x14ac:dyDescent="0.25">
      <c r="A108" s="73">
        <v>100</v>
      </c>
      <c r="B108" s="189" t="s">
        <v>2722</v>
      </c>
      <c r="C108" s="188" t="s">
        <v>2727</v>
      </c>
      <c r="D108" s="189" t="s">
        <v>2723</v>
      </c>
      <c r="E108" s="189" t="s">
        <v>2724</v>
      </c>
      <c r="F108" s="189" t="s">
        <v>2726</v>
      </c>
      <c r="G108" s="142">
        <v>500</v>
      </c>
      <c r="H108" s="79"/>
      <c r="I108" s="141">
        <f t="shared" si="1"/>
        <v>500</v>
      </c>
      <c r="J108" s="146" t="s">
        <v>2489</v>
      </c>
    </row>
    <row r="109" spans="1:10" ht="32.25" customHeight="1" x14ac:dyDescent="0.25">
      <c r="A109" s="73">
        <v>101</v>
      </c>
      <c r="B109" s="189" t="s">
        <v>2728</v>
      </c>
      <c r="C109" s="188" t="s">
        <v>2733</v>
      </c>
      <c r="D109" s="189" t="s">
        <v>2729</v>
      </c>
      <c r="E109" s="189" t="s">
        <v>2730</v>
      </c>
      <c r="F109" s="189" t="s">
        <v>2732</v>
      </c>
      <c r="G109" s="142">
        <v>11400</v>
      </c>
      <c r="H109" s="79"/>
      <c r="I109" s="141">
        <f t="shared" si="1"/>
        <v>11400</v>
      </c>
      <c r="J109" s="146" t="s">
        <v>2489</v>
      </c>
    </row>
    <row r="110" spans="1:10" ht="32.25" customHeight="1" x14ac:dyDescent="0.25">
      <c r="A110" s="73">
        <v>102</v>
      </c>
      <c r="B110" s="189" t="s">
        <v>2734</v>
      </c>
      <c r="C110" s="188" t="s">
        <v>2739</v>
      </c>
      <c r="D110" s="189" t="s">
        <v>2735</v>
      </c>
      <c r="E110" s="189" t="s">
        <v>2736</v>
      </c>
      <c r="F110" s="189" t="s">
        <v>2738</v>
      </c>
      <c r="G110" s="142">
        <v>9950</v>
      </c>
      <c r="H110" s="79"/>
      <c r="I110" s="141">
        <f t="shared" si="1"/>
        <v>9950</v>
      </c>
      <c r="J110" s="146" t="s">
        <v>2489</v>
      </c>
    </row>
    <row r="111" spans="1:10" ht="32.25" customHeight="1" x14ac:dyDescent="0.25">
      <c r="A111" s="73">
        <v>103</v>
      </c>
      <c r="B111" s="189" t="s">
        <v>2746</v>
      </c>
      <c r="C111" s="188" t="s">
        <v>2751</v>
      </c>
      <c r="D111" s="189" t="s">
        <v>2747</v>
      </c>
      <c r="E111" s="189" t="s">
        <v>2748</v>
      </c>
      <c r="F111" s="189" t="s">
        <v>2750</v>
      </c>
      <c r="G111" s="142">
        <v>10000</v>
      </c>
      <c r="H111" s="79"/>
      <c r="I111" s="141">
        <f t="shared" si="1"/>
        <v>10000</v>
      </c>
      <c r="J111" s="146" t="s">
        <v>2489</v>
      </c>
    </row>
    <row r="112" spans="1:10" ht="32.25" customHeight="1" x14ac:dyDescent="0.25">
      <c r="A112" s="73">
        <v>104</v>
      </c>
      <c r="B112" s="189" t="s">
        <v>2752</v>
      </c>
      <c r="C112" s="188" t="s">
        <v>2756</v>
      </c>
      <c r="D112" s="189" t="s">
        <v>2753</v>
      </c>
      <c r="E112" s="189" t="s">
        <v>2754</v>
      </c>
      <c r="F112" s="189"/>
      <c r="G112" s="142">
        <v>1000</v>
      </c>
      <c r="H112" s="79"/>
      <c r="I112" s="141">
        <f t="shared" si="1"/>
        <v>1000</v>
      </c>
      <c r="J112" s="146" t="s">
        <v>2489</v>
      </c>
    </row>
    <row r="113" spans="1:10" ht="32.25" customHeight="1" x14ac:dyDescent="0.25">
      <c r="A113" s="73">
        <v>105</v>
      </c>
      <c r="B113" s="189" t="s">
        <v>2757</v>
      </c>
      <c r="C113" s="188" t="s">
        <v>2762</v>
      </c>
      <c r="D113" s="189" t="s">
        <v>2758</v>
      </c>
      <c r="E113" s="189" t="s">
        <v>2759</v>
      </c>
      <c r="F113" s="189" t="s">
        <v>2761</v>
      </c>
      <c r="G113" s="142">
        <v>4500</v>
      </c>
      <c r="H113" s="79"/>
      <c r="I113" s="141">
        <f t="shared" si="1"/>
        <v>4500</v>
      </c>
      <c r="J113" s="146" t="s">
        <v>2489</v>
      </c>
    </row>
    <row r="114" spans="1:10" ht="32.25" customHeight="1" x14ac:dyDescent="0.25">
      <c r="A114" s="73">
        <v>106</v>
      </c>
      <c r="B114" s="189" t="s">
        <v>2768</v>
      </c>
      <c r="C114" s="188" t="s">
        <v>2773</v>
      </c>
      <c r="D114" s="189" t="s">
        <v>2769</v>
      </c>
      <c r="E114" s="189" t="s">
        <v>2770</v>
      </c>
      <c r="F114" s="189" t="s">
        <v>2772</v>
      </c>
      <c r="G114" s="142">
        <v>500</v>
      </c>
      <c r="H114" s="79"/>
      <c r="I114" s="141">
        <f t="shared" si="1"/>
        <v>500</v>
      </c>
      <c r="J114" s="146" t="s">
        <v>2489</v>
      </c>
    </row>
    <row r="115" spans="1:10" ht="32.25" customHeight="1" x14ac:dyDescent="0.25">
      <c r="A115" s="73">
        <v>107</v>
      </c>
      <c r="B115" s="189" t="s">
        <v>2774</v>
      </c>
      <c r="C115" s="188" t="s">
        <v>2778</v>
      </c>
      <c r="D115" s="189" t="s">
        <v>2775</v>
      </c>
      <c r="E115" s="189" t="s">
        <v>2776</v>
      </c>
      <c r="F115" s="189"/>
      <c r="G115" s="142">
        <v>100000</v>
      </c>
      <c r="H115" s="79"/>
      <c r="I115" s="141">
        <f t="shared" si="1"/>
        <v>100000</v>
      </c>
      <c r="J115" s="146" t="s">
        <v>2489</v>
      </c>
    </row>
    <row r="116" spans="1:10" ht="32.25" customHeight="1" x14ac:dyDescent="0.25">
      <c r="A116" s="73">
        <v>108</v>
      </c>
      <c r="B116" s="189" t="s">
        <v>2779</v>
      </c>
      <c r="C116" s="188" t="s">
        <v>2784</v>
      </c>
      <c r="D116" s="189" t="s">
        <v>2780</v>
      </c>
      <c r="E116" s="189" t="s">
        <v>2781</v>
      </c>
      <c r="F116" s="189" t="s">
        <v>2783</v>
      </c>
      <c r="G116" s="142">
        <v>15800</v>
      </c>
      <c r="H116" s="79"/>
      <c r="I116" s="141">
        <f t="shared" si="1"/>
        <v>15800</v>
      </c>
      <c r="J116" s="146" t="s">
        <v>2489</v>
      </c>
    </row>
    <row r="117" spans="1:10" ht="32.25" customHeight="1" x14ac:dyDescent="0.25">
      <c r="A117" s="73">
        <v>109</v>
      </c>
      <c r="B117" s="189" t="s">
        <v>2785</v>
      </c>
      <c r="C117" s="188" t="s">
        <v>2790</v>
      </c>
      <c r="D117" s="189" t="s">
        <v>2786</v>
      </c>
      <c r="E117" s="189" t="s">
        <v>2787</v>
      </c>
      <c r="F117" s="189" t="s">
        <v>2789</v>
      </c>
      <c r="G117" s="142">
        <v>1900</v>
      </c>
      <c r="H117" s="79"/>
      <c r="I117" s="141">
        <f t="shared" si="1"/>
        <v>1900</v>
      </c>
      <c r="J117" s="146" t="s">
        <v>2489</v>
      </c>
    </row>
    <row r="118" spans="1:10" ht="32.25" customHeight="1" x14ac:dyDescent="0.25">
      <c r="A118" s="73">
        <v>110</v>
      </c>
      <c r="B118" s="189" t="s">
        <v>2791</v>
      </c>
      <c r="C118" s="188" t="s">
        <v>2796</v>
      </c>
      <c r="D118" s="189" t="s">
        <v>2792</v>
      </c>
      <c r="E118" s="189" t="s">
        <v>2793</v>
      </c>
      <c r="F118" s="189" t="s">
        <v>2795</v>
      </c>
      <c r="G118" s="142">
        <v>3200</v>
      </c>
      <c r="H118" s="79"/>
      <c r="I118" s="141">
        <f t="shared" si="1"/>
        <v>3200</v>
      </c>
      <c r="J118" s="146" t="s">
        <v>2489</v>
      </c>
    </row>
    <row r="119" spans="1:10" ht="32.25" customHeight="1" x14ac:dyDescent="0.25">
      <c r="A119" s="73">
        <v>111</v>
      </c>
      <c r="B119" s="189" t="s">
        <v>2797</v>
      </c>
      <c r="C119" s="188" t="s">
        <v>2801</v>
      </c>
      <c r="D119" s="189" t="s">
        <v>2798</v>
      </c>
      <c r="E119" s="189" t="s">
        <v>146</v>
      </c>
      <c r="F119" s="189" t="s">
        <v>2800</v>
      </c>
      <c r="G119" s="142">
        <v>7100</v>
      </c>
      <c r="H119" s="79"/>
      <c r="I119" s="141">
        <f t="shared" si="1"/>
        <v>7100</v>
      </c>
      <c r="J119" s="146" t="s">
        <v>2489</v>
      </c>
    </row>
    <row r="120" spans="1:10" ht="32.25" customHeight="1" x14ac:dyDescent="0.25">
      <c r="A120" s="73">
        <v>112</v>
      </c>
      <c r="B120" s="189" t="s">
        <v>2802</v>
      </c>
      <c r="C120" s="188" t="s">
        <v>2807</v>
      </c>
      <c r="D120" s="189" t="s">
        <v>2803</v>
      </c>
      <c r="E120" s="189" t="s">
        <v>2804</v>
      </c>
      <c r="F120" s="189" t="s">
        <v>2806</v>
      </c>
      <c r="G120" s="142">
        <v>1300</v>
      </c>
      <c r="H120" s="79"/>
      <c r="I120" s="141">
        <f t="shared" si="1"/>
        <v>1300</v>
      </c>
      <c r="J120" s="146" t="s">
        <v>2489</v>
      </c>
    </row>
    <row r="121" spans="1:10" ht="32.25" customHeight="1" x14ac:dyDescent="0.25">
      <c r="A121" s="73">
        <v>113</v>
      </c>
      <c r="B121" s="189" t="s">
        <v>2814</v>
      </c>
      <c r="C121" s="188" t="s">
        <v>2818</v>
      </c>
      <c r="D121" s="189" t="s">
        <v>2815</v>
      </c>
      <c r="E121" s="189" t="s">
        <v>2355</v>
      </c>
      <c r="F121" s="189" t="s">
        <v>2817</v>
      </c>
      <c r="G121" s="142">
        <v>2200</v>
      </c>
      <c r="H121" s="79"/>
      <c r="I121" s="141">
        <f t="shared" si="1"/>
        <v>2200</v>
      </c>
      <c r="J121" s="146" t="s">
        <v>2489</v>
      </c>
    </row>
    <row r="122" spans="1:10" ht="32.25" customHeight="1" x14ac:dyDescent="0.25">
      <c r="A122" s="73">
        <v>114</v>
      </c>
      <c r="B122" s="189" t="s">
        <v>2819</v>
      </c>
      <c r="C122" s="188" t="s">
        <v>2824</v>
      </c>
      <c r="D122" s="189" t="s">
        <v>2820</v>
      </c>
      <c r="E122" s="189" t="s">
        <v>2821</v>
      </c>
      <c r="F122" s="189" t="s">
        <v>2823</v>
      </c>
      <c r="G122" s="142">
        <v>5200</v>
      </c>
      <c r="H122" s="79"/>
      <c r="I122" s="141">
        <f t="shared" ref="I122:I184" si="2">G122+H122</f>
        <v>5200</v>
      </c>
      <c r="J122" s="146" t="s">
        <v>2489</v>
      </c>
    </row>
    <row r="123" spans="1:10" ht="32.25" customHeight="1" x14ac:dyDescent="0.25">
      <c r="A123" s="73">
        <v>115</v>
      </c>
      <c r="B123" s="189" t="s">
        <v>2825</v>
      </c>
      <c r="C123" s="188" t="s">
        <v>2827</v>
      </c>
      <c r="D123" s="189" t="s">
        <v>2826</v>
      </c>
      <c r="E123" s="189" t="s">
        <v>739</v>
      </c>
      <c r="F123" s="189" t="s">
        <v>1484</v>
      </c>
      <c r="G123" s="142">
        <v>100</v>
      </c>
      <c r="H123" s="79"/>
      <c r="I123" s="141">
        <f t="shared" si="2"/>
        <v>100</v>
      </c>
      <c r="J123" s="146" t="s">
        <v>2489</v>
      </c>
    </row>
    <row r="124" spans="1:10" ht="32.25" customHeight="1" x14ac:dyDescent="0.25">
      <c r="A124" s="73">
        <v>116</v>
      </c>
      <c r="B124" s="189" t="s">
        <v>2828</v>
      </c>
      <c r="C124" s="188" t="s">
        <v>2833</v>
      </c>
      <c r="D124" s="189" t="s">
        <v>2829</v>
      </c>
      <c r="E124" s="189" t="s">
        <v>2830</v>
      </c>
      <c r="F124" s="189" t="s">
        <v>2832</v>
      </c>
      <c r="G124" s="142">
        <v>2400</v>
      </c>
      <c r="H124" s="79"/>
      <c r="I124" s="141">
        <f t="shared" si="2"/>
        <v>2400</v>
      </c>
      <c r="J124" s="146" t="s">
        <v>2489</v>
      </c>
    </row>
    <row r="125" spans="1:10" ht="32.25" customHeight="1" x14ac:dyDescent="0.25">
      <c r="A125" s="73">
        <v>117</v>
      </c>
      <c r="B125" s="189" t="s">
        <v>2834</v>
      </c>
      <c r="C125" s="188" t="s">
        <v>2839</v>
      </c>
      <c r="D125" s="189" t="s">
        <v>2835</v>
      </c>
      <c r="E125" s="189" t="s">
        <v>2836</v>
      </c>
      <c r="F125" s="189" t="s">
        <v>2838</v>
      </c>
      <c r="G125" s="142">
        <v>4000</v>
      </c>
      <c r="H125" s="79"/>
      <c r="I125" s="141">
        <f t="shared" si="2"/>
        <v>4000</v>
      </c>
      <c r="J125" s="146" t="s">
        <v>2489</v>
      </c>
    </row>
    <row r="126" spans="1:10" ht="32.25" customHeight="1" x14ac:dyDescent="0.25">
      <c r="A126" s="73">
        <v>118</v>
      </c>
      <c r="B126" s="189" t="s">
        <v>2840</v>
      </c>
      <c r="C126" s="188" t="s">
        <v>2845</v>
      </c>
      <c r="D126" s="189" t="s">
        <v>2841</v>
      </c>
      <c r="E126" s="189" t="s">
        <v>2842</v>
      </c>
      <c r="F126" s="189" t="s">
        <v>2844</v>
      </c>
      <c r="G126" s="142">
        <v>1600</v>
      </c>
      <c r="H126" s="79"/>
      <c r="I126" s="141">
        <f t="shared" si="2"/>
        <v>1600</v>
      </c>
      <c r="J126" s="146" t="s">
        <v>2489</v>
      </c>
    </row>
    <row r="127" spans="1:10" ht="32.25" customHeight="1" x14ac:dyDescent="0.25">
      <c r="A127" s="73">
        <v>119</v>
      </c>
      <c r="B127" s="189" t="s">
        <v>2846</v>
      </c>
      <c r="C127" s="188" t="s">
        <v>2851</v>
      </c>
      <c r="D127" s="189" t="s">
        <v>2847</v>
      </c>
      <c r="E127" s="189" t="s">
        <v>2848</v>
      </c>
      <c r="F127" s="189" t="s">
        <v>2850</v>
      </c>
      <c r="G127" s="142">
        <v>3300</v>
      </c>
      <c r="H127" s="79"/>
      <c r="I127" s="141">
        <f t="shared" si="2"/>
        <v>3300</v>
      </c>
      <c r="J127" s="146" t="s">
        <v>2489</v>
      </c>
    </row>
    <row r="128" spans="1:10" ht="32.25" customHeight="1" x14ac:dyDescent="0.25">
      <c r="A128" s="73">
        <v>120</v>
      </c>
      <c r="B128" s="189" t="s">
        <v>2852</v>
      </c>
      <c r="C128" s="188" t="s">
        <v>2857</v>
      </c>
      <c r="D128" s="189" t="s">
        <v>2853</v>
      </c>
      <c r="E128" s="189" t="s">
        <v>2854</v>
      </c>
      <c r="F128" s="189" t="s">
        <v>2856</v>
      </c>
      <c r="G128" s="142">
        <v>3300</v>
      </c>
      <c r="H128" s="79"/>
      <c r="I128" s="141">
        <f t="shared" si="2"/>
        <v>3300</v>
      </c>
      <c r="J128" s="146" t="s">
        <v>2489</v>
      </c>
    </row>
    <row r="129" spans="1:10" ht="32.25" customHeight="1" x14ac:dyDescent="0.25">
      <c r="A129" s="73">
        <v>121</v>
      </c>
      <c r="B129" s="189" t="s">
        <v>2858</v>
      </c>
      <c r="C129" s="188" t="s">
        <v>2863</v>
      </c>
      <c r="D129" s="189" t="s">
        <v>2859</v>
      </c>
      <c r="E129" s="189" t="s">
        <v>2860</v>
      </c>
      <c r="F129" s="189" t="s">
        <v>2862</v>
      </c>
      <c r="G129" s="142">
        <v>10700</v>
      </c>
      <c r="H129" s="79"/>
      <c r="I129" s="141">
        <f t="shared" si="2"/>
        <v>10700</v>
      </c>
      <c r="J129" s="146" t="s">
        <v>2489</v>
      </c>
    </row>
    <row r="130" spans="1:10" ht="32.25" customHeight="1" x14ac:dyDescent="0.25">
      <c r="A130" s="73">
        <v>122</v>
      </c>
      <c r="B130" s="189" t="s">
        <v>2864</v>
      </c>
      <c r="C130" s="188" t="s">
        <v>2869</v>
      </c>
      <c r="D130" s="189" t="s">
        <v>2865</v>
      </c>
      <c r="E130" s="189" t="s">
        <v>2866</v>
      </c>
      <c r="F130" s="189" t="s">
        <v>2868</v>
      </c>
      <c r="G130" s="142">
        <v>1200</v>
      </c>
      <c r="H130" s="84"/>
      <c r="I130" s="141">
        <f t="shared" si="2"/>
        <v>1200</v>
      </c>
      <c r="J130" s="146" t="s">
        <v>2489</v>
      </c>
    </row>
    <row r="131" spans="1:10" ht="32.25" customHeight="1" x14ac:dyDescent="0.25">
      <c r="A131" s="73">
        <v>123</v>
      </c>
      <c r="B131" s="189" t="s">
        <v>2870</v>
      </c>
      <c r="C131" s="188" t="s">
        <v>2875</v>
      </c>
      <c r="D131" s="189" t="s">
        <v>2871</v>
      </c>
      <c r="E131" s="189" t="s">
        <v>2872</v>
      </c>
      <c r="F131" s="189" t="s">
        <v>2874</v>
      </c>
      <c r="G131" s="142">
        <v>10000</v>
      </c>
      <c r="H131" s="79"/>
      <c r="I131" s="141">
        <f t="shared" si="2"/>
        <v>10000</v>
      </c>
      <c r="J131" s="146" t="s">
        <v>2489</v>
      </c>
    </row>
    <row r="132" spans="1:10" ht="32.25" customHeight="1" x14ac:dyDescent="0.25">
      <c r="A132" s="73">
        <v>124</v>
      </c>
      <c r="B132" s="189" t="s">
        <v>2876</v>
      </c>
      <c r="C132" s="188" t="s">
        <v>2881</v>
      </c>
      <c r="D132" s="189" t="s">
        <v>2877</v>
      </c>
      <c r="E132" s="189" t="s">
        <v>2878</v>
      </c>
      <c r="F132" s="189" t="s">
        <v>2880</v>
      </c>
      <c r="G132" s="142">
        <v>9600</v>
      </c>
      <c r="H132" s="83"/>
      <c r="I132" s="141">
        <f t="shared" si="2"/>
        <v>9600</v>
      </c>
      <c r="J132" s="146" t="s">
        <v>2489</v>
      </c>
    </row>
    <row r="133" spans="1:10" ht="32.25" customHeight="1" x14ac:dyDescent="0.25">
      <c r="A133" s="73">
        <v>125</v>
      </c>
      <c r="B133" s="189" t="s">
        <v>2882</v>
      </c>
      <c r="C133" s="188" t="s">
        <v>2887</v>
      </c>
      <c r="D133" s="189" t="s">
        <v>2883</v>
      </c>
      <c r="E133" s="189" t="s">
        <v>2884</v>
      </c>
      <c r="F133" s="189" t="s">
        <v>2886</v>
      </c>
      <c r="G133" s="142">
        <v>2000</v>
      </c>
      <c r="H133" s="83"/>
      <c r="I133" s="141">
        <f t="shared" si="2"/>
        <v>2000</v>
      </c>
      <c r="J133" s="146" t="s">
        <v>2489</v>
      </c>
    </row>
    <row r="134" spans="1:10" ht="32.25" customHeight="1" x14ac:dyDescent="0.25">
      <c r="A134" s="73">
        <v>126</v>
      </c>
      <c r="B134" s="189" t="s">
        <v>2888</v>
      </c>
      <c r="C134" s="188" t="s">
        <v>2892</v>
      </c>
      <c r="D134" s="189" t="s">
        <v>2889</v>
      </c>
      <c r="E134" s="189" t="s">
        <v>2890</v>
      </c>
      <c r="F134" s="189"/>
      <c r="G134" s="143">
        <v>17800</v>
      </c>
      <c r="H134" s="83"/>
      <c r="I134" s="141">
        <f t="shared" si="2"/>
        <v>17800</v>
      </c>
      <c r="J134" s="146" t="s">
        <v>2489</v>
      </c>
    </row>
    <row r="135" spans="1:10" ht="32.25" customHeight="1" x14ac:dyDescent="0.25">
      <c r="A135" s="73">
        <v>127</v>
      </c>
      <c r="B135" s="189" t="s">
        <v>2893</v>
      </c>
      <c r="C135" s="188" t="s">
        <v>2898</v>
      </c>
      <c r="D135" s="189" t="s">
        <v>2894</v>
      </c>
      <c r="E135" s="189" t="s">
        <v>2895</v>
      </c>
      <c r="F135" s="189" t="s">
        <v>2897</v>
      </c>
      <c r="G135" s="143">
        <v>2500</v>
      </c>
      <c r="H135" s="79"/>
      <c r="I135" s="141">
        <f t="shared" si="2"/>
        <v>2500</v>
      </c>
      <c r="J135" s="146" t="s">
        <v>2489</v>
      </c>
    </row>
    <row r="136" spans="1:10" ht="32.25" customHeight="1" x14ac:dyDescent="0.25">
      <c r="A136" s="73">
        <v>128</v>
      </c>
      <c r="B136" s="189" t="s">
        <v>2899</v>
      </c>
      <c r="C136" s="188" t="s">
        <v>2904</v>
      </c>
      <c r="D136" s="189" t="s">
        <v>2900</v>
      </c>
      <c r="E136" s="189" t="s">
        <v>2901</v>
      </c>
      <c r="F136" s="189" t="s">
        <v>2903</v>
      </c>
      <c r="G136" s="142">
        <v>11500</v>
      </c>
      <c r="H136" s="79"/>
      <c r="I136" s="141">
        <f t="shared" si="2"/>
        <v>11500</v>
      </c>
      <c r="J136" s="146" t="s">
        <v>2489</v>
      </c>
    </row>
    <row r="137" spans="1:10" ht="32.25" customHeight="1" x14ac:dyDescent="0.25">
      <c r="A137" s="73">
        <v>129</v>
      </c>
      <c r="B137" s="187" t="s">
        <v>3469</v>
      </c>
      <c r="C137" s="188" t="s">
        <v>2909</v>
      </c>
      <c r="D137" s="189" t="s">
        <v>2905</v>
      </c>
      <c r="E137" s="189" t="s">
        <v>2906</v>
      </c>
      <c r="F137" s="189" t="s">
        <v>2908</v>
      </c>
      <c r="G137" s="142">
        <v>100000</v>
      </c>
      <c r="H137" s="79"/>
      <c r="I137" s="141">
        <f t="shared" si="2"/>
        <v>100000</v>
      </c>
      <c r="J137" s="146" t="s">
        <v>2489</v>
      </c>
    </row>
    <row r="138" spans="1:10" ht="32.25" customHeight="1" x14ac:dyDescent="0.25">
      <c r="A138" s="73">
        <v>130</v>
      </c>
      <c r="B138" s="187" t="s">
        <v>3470</v>
      </c>
      <c r="C138" s="188" t="s">
        <v>2913</v>
      </c>
      <c r="D138" s="189" t="s">
        <v>2910</v>
      </c>
      <c r="E138" s="189" t="s">
        <v>2911</v>
      </c>
      <c r="F138" s="189"/>
      <c r="G138" s="142">
        <v>503000</v>
      </c>
      <c r="H138" s="79"/>
      <c r="I138" s="141">
        <f t="shared" si="2"/>
        <v>503000</v>
      </c>
      <c r="J138" s="146" t="s">
        <v>2489</v>
      </c>
    </row>
    <row r="139" spans="1:10" ht="32.25" customHeight="1" x14ac:dyDescent="0.25">
      <c r="A139" s="73">
        <v>131</v>
      </c>
      <c r="B139" s="187" t="s">
        <v>3471</v>
      </c>
      <c r="C139" s="188" t="s">
        <v>2916</v>
      </c>
      <c r="D139" s="189" t="s">
        <v>2914</v>
      </c>
      <c r="E139" s="189" t="s">
        <v>655</v>
      </c>
      <c r="F139" s="189"/>
      <c r="G139" s="142">
        <v>200000</v>
      </c>
      <c r="H139" s="79"/>
      <c r="I139" s="141">
        <f t="shared" si="2"/>
        <v>200000</v>
      </c>
      <c r="J139" s="146" t="s">
        <v>2489</v>
      </c>
    </row>
    <row r="140" spans="1:10" ht="32.25" customHeight="1" x14ac:dyDescent="0.25">
      <c r="A140" s="73">
        <v>132</v>
      </c>
      <c r="B140" s="189" t="s">
        <v>2917</v>
      </c>
      <c r="C140" s="188" t="s">
        <v>2921</v>
      </c>
      <c r="D140" s="189" t="s">
        <v>2918</v>
      </c>
      <c r="E140" s="189" t="s">
        <v>2919</v>
      </c>
      <c r="F140" s="189"/>
      <c r="G140" s="143">
        <v>10500</v>
      </c>
      <c r="H140" s="83"/>
      <c r="I140" s="141">
        <f t="shared" si="2"/>
        <v>10500</v>
      </c>
      <c r="J140" s="146" t="s">
        <v>2489</v>
      </c>
    </row>
    <row r="141" spans="1:10" ht="32.25" customHeight="1" x14ac:dyDescent="0.25">
      <c r="A141" s="73">
        <v>133</v>
      </c>
      <c r="B141" s="187" t="s">
        <v>3472</v>
      </c>
      <c r="C141" s="188" t="s">
        <v>2925</v>
      </c>
      <c r="D141" s="189" t="s">
        <v>2922</v>
      </c>
      <c r="E141" s="189" t="s">
        <v>2923</v>
      </c>
      <c r="F141" s="189"/>
      <c r="G141" s="143">
        <v>10000</v>
      </c>
      <c r="H141" s="83"/>
      <c r="I141" s="141">
        <f t="shared" si="2"/>
        <v>10000</v>
      </c>
      <c r="J141" s="146" t="s">
        <v>2489</v>
      </c>
    </row>
    <row r="142" spans="1:10" ht="32.25" customHeight="1" x14ac:dyDescent="0.25">
      <c r="A142" s="73">
        <v>134</v>
      </c>
      <c r="B142" s="189" t="s">
        <v>2926</v>
      </c>
      <c r="C142" s="188" t="s">
        <v>2930</v>
      </c>
      <c r="D142" s="189" t="s">
        <v>2927</v>
      </c>
      <c r="E142" s="189" t="s">
        <v>2928</v>
      </c>
      <c r="F142" s="189"/>
      <c r="G142" s="143">
        <v>300</v>
      </c>
      <c r="H142" s="83"/>
      <c r="I142" s="141">
        <f t="shared" si="2"/>
        <v>300</v>
      </c>
      <c r="J142" s="146" t="s">
        <v>2489</v>
      </c>
    </row>
    <row r="143" spans="1:10" ht="32.25" customHeight="1" x14ac:dyDescent="0.25">
      <c r="A143" s="73">
        <v>135</v>
      </c>
      <c r="B143" s="189" t="s">
        <v>2931</v>
      </c>
      <c r="C143" s="188" t="s">
        <v>2934</v>
      </c>
      <c r="D143" s="189" t="s">
        <v>2932</v>
      </c>
      <c r="E143" s="189" t="s">
        <v>2933</v>
      </c>
      <c r="F143" s="189"/>
      <c r="G143" s="143">
        <v>500</v>
      </c>
      <c r="H143" s="83"/>
      <c r="I143" s="141">
        <f t="shared" si="2"/>
        <v>500</v>
      </c>
      <c r="J143" s="146" t="s">
        <v>2489</v>
      </c>
    </row>
    <row r="144" spans="1:10" ht="32.25" customHeight="1" x14ac:dyDescent="0.25">
      <c r="A144" s="73">
        <v>136</v>
      </c>
      <c r="B144" s="189" t="s">
        <v>2935</v>
      </c>
      <c r="C144" s="188" t="s">
        <v>2939</v>
      </c>
      <c r="D144" s="189" t="s">
        <v>2936</v>
      </c>
      <c r="E144" s="189" t="s">
        <v>2937</v>
      </c>
      <c r="F144" s="189"/>
      <c r="G144" s="143">
        <v>600</v>
      </c>
      <c r="H144" s="83"/>
      <c r="I144" s="141">
        <f t="shared" si="2"/>
        <v>600</v>
      </c>
      <c r="J144" s="146" t="s">
        <v>2489</v>
      </c>
    </row>
    <row r="145" spans="1:10" ht="32.25" customHeight="1" x14ac:dyDescent="0.25">
      <c r="A145" s="73">
        <v>137</v>
      </c>
      <c r="B145" s="189" t="s">
        <v>2940</v>
      </c>
      <c r="C145" s="188" t="s">
        <v>2944</v>
      </c>
      <c r="D145" s="189" t="s">
        <v>2941</v>
      </c>
      <c r="E145" s="189" t="s">
        <v>2942</v>
      </c>
      <c r="F145" s="189"/>
      <c r="G145" s="143">
        <v>600</v>
      </c>
      <c r="H145" s="83"/>
      <c r="I145" s="141">
        <f t="shared" si="2"/>
        <v>600</v>
      </c>
      <c r="J145" s="146" t="s">
        <v>2489</v>
      </c>
    </row>
    <row r="146" spans="1:10" ht="32.25" customHeight="1" x14ac:dyDescent="0.25">
      <c r="A146" s="73">
        <v>138</v>
      </c>
      <c r="B146" s="189" t="s">
        <v>2945</v>
      </c>
      <c r="C146" s="188" t="s">
        <v>2950</v>
      </c>
      <c r="D146" s="189" t="s">
        <v>2946</v>
      </c>
      <c r="E146" s="189" t="s">
        <v>2947</v>
      </c>
      <c r="F146" s="189" t="s">
        <v>2949</v>
      </c>
      <c r="G146" s="143">
        <v>1000</v>
      </c>
      <c r="H146" s="83"/>
      <c r="I146" s="141">
        <f t="shared" si="2"/>
        <v>1000</v>
      </c>
      <c r="J146" s="146" t="s">
        <v>2489</v>
      </c>
    </row>
    <row r="147" spans="1:10" ht="32.25" customHeight="1" x14ac:dyDescent="0.25">
      <c r="A147" s="73">
        <v>139</v>
      </c>
      <c r="B147" s="189" t="s">
        <v>2951</v>
      </c>
      <c r="C147" s="188" t="s">
        <v>2955</v>
      </c>
      <c r="D147" s="189" t="s">
        <v>2952</v>
      </c>
      <c r="E147" s="189" t="s">
        <v>2953</v>
      </c>
      <c r="F147" s="189"/>
      <c r="G147" s="143">
        <v>1100</v>
      </c>
      <c r="H147" s="83"/>
      <c r="I147" s="141">
        <f t="shared" si="2"/>
        <v>1100</v>
      </c>
      <c r="J147" s="146" t="s">
        <v>2489</v>
      </c>
    </row>
    <row r="148" spans="1:10" ht="32.25" customHeight="1" x14ac:dyDescent="0.25">
      <c r="A148" s="73">
        <v>140</v>
      </c>
      <c r="B148" s="189" t="s">
        <v>2956</v>
      </c>
      <c r="C148" s="188" t="s">
        <v>2960</v>
      </c>
      <c r="D148" s="189" t="s">
        <v>2957</v>
      </c>
      <c r="E148" s="189" t="s">
        <v>2958</v>
      </c>
      <c r="F148" s="189"/>
      <c r="G148" s="143">
        <v>1500</v>
      </c>
      <c r="H148" s="83"/>
      <c r="I148" s="141">
        <f t="shared" si="2"/>
        <v>1500</v>
      </c>
      <c r="J148" s="146" t="s">
        <v>2489</v>
      </c>
    </row>
    <row r="149" spans="1:10" ht="32.25" customHeight="1" x14ac:dyDescent="0.25">
      <c r="A149" s="73">
        <v>141</v>
      </c>
      <c r="B149" s="189" t="s">
        <v>2961</v>
      </c>
      <c r="C149" s="188" t="s">
        <v>2965</v>
      </c>
      <c r="D149" s="189" t="s">
        <v>2962</v>
      </c>
      <c r="E149" s="189" t="s">
        <v>2963</v>
      </c>
      <c r="F149" s="189"/>
      <c r="G149" s="143">
        <v>2000</v>
      </c>
      <c r="H149" s="83"/>
      <c r="I149" s="141">
        <f t="shared" si="2"/>
        <v>2000</v>
      </c>
      <c r="J149" s="146" t="s">
        <v>2489</v>
      </c>
    </row>
    <row r="150" spans="1:10" ht="32.25" customHeight="1" x14ac:dyDescent="0.25">
      <c r="A150" s="73">
        <v>142</v>
      </c>
      <c r="B150" s="189" t="s">
        <v>2966</v>
      </c>
      <c r="C150" s="188" t="s">
        <v>2970</v>
      </c>
      <c r="D150" s="189" t="s">
        <v>2967</v>
      </c>
      <c r="E150" s="189" t="s">
        <v>2968</v>
      </c>
      <c r="F150" s="189"/>
      <c r="G150" s="143">
        <v>2000</v>
      </c>
      <c r="H150" s="83"/>
      <c r="I150" s="141">
        <f t="shared" si="2"/>
        <v>2000</v>
      </c>
      <c r="J150" s="146" t="s">
        <v>2489</v>
      </c>
    </row>
    <row r="151" spans="1:10" ht="32.25" customHeight="1" x14ac:dyDescent="0.25">
      <c r="A151" s="73">
        <v>143</v>
      </c>
      <c r="B151" s="189" t="s">
        <v>2971</v>
      </c>
      <c r="C151" s="188" t="s">
        <v>2975</v>
      </c>
      <c r="D151" s="189" t="s">
        <v>2972</v>
      </c>
      <c r="E151" s="189" t="s">
        <v>2973</v>
      </c>
      <c r="F151" s="189"/>
      <c r="G151" s="143">
        <v>2000</v>
      </c>
      <c r="H151" s="83"/>
      <c r="I151" s="141">
        <f t="shared" si="2"/>
        <v>2000</v>
      </c>
      <c r="J151" s="146" t="s">
        <v>2489</v>
      </c>
    </row>
    <row r="152" spans="1:10" ht="32.25" customHeight="1" x14ac:dyDescent="0.25">
      <c r="A152" s="73">
        <v>144</v>
      </c>
      <c r="B152" s="189" t="s">
        <v>2976</v>
      </c>
      <c r="C152" s="188" t="s">
        <v>2980</v>
      </c>
      <c r="D152" s="189" t="s">
        <v>2977</v>
      </c>
      <c r="E152" s="189" t="s">
        <v>2978</v>
      </c>
      <c r="F152" s="189"/>
      <c r="G152" s="142">
        <v>2600</v>
      </c>
      <c r="H152" s="79"/>
      <c r="I152" s="141">
        <f t="shared" si="2"/>
        <v>2600</v>
      </c>
      <c r="J152" s="146" t="s">
        <v>2489</v>
      </c>
    </row>
    <row r="153" spans="1:10" ht="32.25" customHeight="1" x14ac:dyDescent="0.25">
      <c r="A153" s="73">
        <v>145</v>
      </c>
      <c r="B153" s="189" t="s">
        <v>2981</v>
      </c>
      <c r="C153" s="188" t="s">
        <v>2985</v>
      </c>
      <c r="D153" s="189" t="s">
        <v>2982</v>
      </c>
      <c r="E153" s="189" t="s">
        <v>2983</v>
      </c>
      <c r="F153" s="189"/>
      <c r="G153" s="143">
        <v>2700</v>
      </c>
      <c r="H153" s="83"/>
      <c r="I153" s="141">
        <f t="shared" si="2"/>
        <v>2700</v>
      </c>
      <c r="J153" s="146" t="s">
        <v>2489</v>
      </c>
    </row>
    <row r="154" spans="1:10" ht="32.25" customHeight="1" x14ac:dyDescent="0.25">
      <c r="A154" s="73">
        <v>146</v>
      </c>
      <c r="B154" s="189" t="s">
        <v>2986</v>
      </c>
      <c r="C154" s="188" t="s">
        <v>2990</v>
      </c>
      <c r="D154" s="189" t="s">
        <v>2987</v>
      </c>
      <c r="E154" s="189" t="s">
        <v>2988</v>
      </c>
      <c r="F154" s="189"/>
      <c r="G154" s="143">
        <v>2800</v>
      </c>
      <c r="H154" s="83"/>
      <c r="I154" s="141">
        <f t="shared" si="2"/>
        <v>2800</v>
      </c>
      <c r="J154" s="146" t="s">
        <v>2489</v>
      </c>
    </row>
    <row r="155" spans="1:10" ht="32.25" customHeight="1" x14ac:dyDescent="0.25">
      <c r="A155" s="73">
        <v>147</v>
      </c>
      <c r="B155" s="189" t="s">
        <v>2991</v>
      </c>
      <c r="C155" s="188" t="s">
        <v>2995</v>
      </c>
      <c r="D155" s="189" t="s">
        <v>2992</v>
      </c>
      <c r="E155" s="189" t="s">
        <v>2993</v>
      </c>
      <c r="F155" s="189"/>
      <c r="G155" s="143">
        <v>3100</v>
      </c>
      <c r="H155" s="83"/>
      <c r="I155" s="141">
        <f t="shared" si="2"/>
        <v>3100</v>
      </c>
      <c r="J155" s="146" t="s">
        <v>2489</v>
      </c>
    </row>
    <row r="156" spans="1:10" ht="32.25" customHeight="1" x14ac:dyDescent="0.25">
      <c r="A156" s="73">
        <v>148</v>
      </c>
      <c r="B156" s="189" t="s">
        <v>2996</v>
      </c>
      <c r="C156" s="188" t="s">
        <v>3000</v>
      </c>
      <c r="D156" s="189" t="s">
        <v>2997</v>
      </c>
      <c r="E156" s="189" t="s">
        <v>2998</v>
      </c>
      <c r="F156" s="189"/>
      <c r="G156" s="143">
        <v>3100</v>
      </c>
      <c r="H156" s="83"/>
      <c r="I156" s="141">
        <f t="shared" si="2"/>
        <v>3100</v>
      </c>
      <c r="J156" s="146" t="s">
        <v>2489</v>
      </c>
    </row>
    <row r="157" spans="1:10" ht="32.25" customHeight="1" x14ac:dyDescent="0.25">
      <c r="A157" s="73">
        <v>149</v>
      </c>
      <c r="B157" s="189" t="s">
        <v>3001</v>
      </c>
      <c r="C157" s="188" t="s">
        <v>3005</v>
      </c>
      <c r="D157" s="189" t="s">
        <v>3002</v>
      </c>
      <c r="E157" s="189" t="s">
        <v>3003</v>
      </c>
      <c r="F157" s="189"/>
      <c r="G157" s="143">
        <v>3400</v>
      </c>
      <c r="H157" s="83"/>
      <c r="I157" s="141">
        <f t="shared" si="2"/>
        <v>3400</v>
      </c>
      <c r="J157" s="146" t="s">
        <v>2489</v>
      </c>
    </row>
    <row r="158" spans="1:10" ht="32.25" customHeight="1" x14ac:dyDescent="0.25">
      <c r="A158" s="73">
        <v>150</v>
      </c>
      <c r="B158" s="189" t="s">
        <v>3006</v>
      </c>
      <c r="C158" s="188" t="s">
        <v>3010</v>
      </c>
      <c r="D158" s="189" t="s">
        <v>3007</v>
      </c>
      <c r="E158" s="189" t="s">
        <v>3008</v>
      </c>
      <c r="F158" s="189"/>
      <c r="G158" s="141">
        <v>3500</v>
      </c>
      <c r="H158" s="79"/>
      <c r="I158" s="141">
        <f t="shared" si="2"/>
        <v>3500</v>
      </c>
      <c r="J158" s="146" t="s">
        <v>2489</v>
      </c>
    </row>
    <row r="159" spans="1:10" ht="32.25" customHeight="1" x14ac:dyDescent="0.25">
      <c r="A159" s="73">
        <v>151</v>
      </c>
      <c r="B159" s="189" t="s">
        <v>3011</v>
      </c>
      <c r="C159" s="188" t="s">
        <v>3015</v>
      </c>
      <c r="D159" s="189" t="s">
        <v>3012</v>
      </c>
      <c r="E159" s="189" t="s">
        <v>3013</v>
      </c>
      <c r="F159" s="189"/>
      <c r="G159" s="141">
        <v>3700</v>
      </c>
      <c r="H159" s="79"/>
      <c r="I159" s="141">
        <f t="shared" si="2"/>
        <v>3700</v>
      </c>
      <c r="J159" s="146" t="s">
        <v>2489</v>
      </c>
    </row>
    <row r="160" spans="1:10" ht="32.25" customHeight="1" x14ac:dyDescent="0.25">
      <c r="A160" s="73">
        <v>152</v>
      </c>
      <c r="B160" s="189" t="s">
        <v>3016</v>
      </c>
      <c r="C160" s="188" t="s">
        <v>3020</v>
      </c>
      <c r="D160" s="189" t="s">
        <v>3017</v>
      </c>
      <c r="E160" s="189" t="s">
        <v>3018</v>
      </c>
      <c r="F160" s="189"/>
      <c r="G160" s="141">
        <v>3900</v>
      </c>
      <c r="H160" s="79"/>
      <c r="I160" s="141">
        <f t="shared" si="2"/>
        <v>3900</v>
      </c>
      <c r="J160" s="146" t="s">
        <v>2489</v>
      </c>
    </row>
    <row r="161" spans="1:10" ht="32.25" customHeight="1" x14ac:dyDescent="0.25">
      <c r="A161" s="73">
        <v>153</v>
      </c>
      <c r="B161" s="189" t="s">
        <v>3021</v>
      </c>
      <c r="C161" s="188" t="s">
        <v>3025</v>
      </c>
      <c r="D161" s="189" t="s">
        <v>3022</v>
      </c>
      <c r="E161" s="189" t="s">
        <v>3023</v>
      </c>
      <c r="F161" s="189"/>
      <c r="G161" s="141">
        <v>4000</v>
      </c>
      <c r="H161" s="79"/>
      <c r="I161" s="141">
        <f t="shared" si="2"/>
        <v>4000</v>
      </c>
      <c r="J161" s="146" t="s">
        <v>2489</v>
      </c>
    </row>
    <row r="162" spans="1:10" ht="32.25" customHeight="1" x14ac:dyDescent="0.25">
      <c r="A162" s="73">
        <v>154</v>
      </c>
      <c r="B162" s="189" t="s">
        <v>3026</v>
      </c>
      <c r="C162" s="188" t="s">
        <v>3031</v>
      </c>
      <c r="D162" s="189" t="s">
        <v>3027</v>
      </c>
      <c r="E162" s="189" t="s">
        <v>3028</v>
      </c>
      <c r="F162" s="189" t="s">
        <v>3030</v>
      </c>
      <c r="G162" s="141">
        <v>4100</v>
      </c>
      <c r="H162" s="79"/>
      <c r="I162" s="141">
        <f t="shared" si="2"/>
        <v>4100</v>
      </c>
      <c r="J162" s="146" t="s">
        <v>2489</v>
      </c>
    </row>
    <row r="163" spans="1:10" ht="32.25" customHeight="1" x14ac:dyDescent="0.25">
      <c r="A163" s="73">
        <v>155</v>
      </c>
      <c r="B163" s="189" t="s">
        <v>3032</v>
      </c>
      <c r="C163" s="188" t="s">
        <v>3036</v>
      </c>
      <c r="D163" s="189" t="s">
        <v>3033</v>
      </c>
      <c r="E163" s="189" t="s">
        <v>3034</v>
      </c>
      <c r="F163" s="189"/>
      <c r="G163" s="141">
        <v>4500</v>
      </c>
      <c r="H163" s="79"/>
      <c r="I163" s="141">
        <f t="shared" si="2"/>
        <v>4500</v>
      </c>
      <c r="J163" s="146" t="s">
        <v>2489</v>
      </c>
    </row>
    <row r="164" spans="1:10" ht="32.25" customHeight="1" x14ac:dyDescent="0.25">
      <c r="A164" s="73">
        <v>156</v>
      </c>
      <c r="B164" s="189" t="s">
        <v>3037</v>
      </c>
      <c r="C164" s="188" t="s">
        <v>3041</v>
      </c>
      <c r="D164" s="189" t="s">
        <v>3038</v>
      </c>
      <c r="E164" s="189" t="s">
        <v>3039</v>
      </c>
      <c r="F164" s="189"/>
      <c r="G164" s="141">
        <v>5000</v>
      </c>
      <c r="H164" s="79"/>
      <c r="I164" s="141">
        <f t="shared" si="2"/>
        <v>5000</v>
      </c>
      <c r="J164" s="146" t="s">
        <v>2489</v>
      </c>
    </row>
    <row r="165" spans="1:10" ht="32.25" customHeight="1" x14ac:dyDescent="0.25">
      <c r="A165" s="73">
        <v>157</v>
      </c>
      <c r="B165" s="189" t="s">
        <v>3042</v>
      </c>
      <c r="C165" s="188" t="s">
        <v>3046</v>
      </c>
      <c r="D165" s="189" t="s">
        <v>3043</v>
      </c>
      <c r="E165" s="189" t="s">
        <v>3044</v>
      </c>
      <c r="F165" s="189"/>
      <c r="G165" s="141">
        <v>5100</v>
      </c>
      <c r="H165" s="79"/>
      <c r="I165" s="141">
        <f t="shared" si="2"/>
        <v>5100</v>
      </c>
      <c r="J165" s="146" t="s">
        <v>2489</v>
      </c>
    </row>
    <row r="166" spans="1:10" ht="32.25" customHeight="1" x14ac:dyDescent="0.25">
      <c r="A166" s="73">
        <v>158</v>
      </c>
      <c r="B166" s="189" t="s">
        <v>3047</v>
      </c>
      <c r="C166" s="188" t="s">
        <v>3050</v>
      </c>
      <c r="D166" s="189" t="s">
        <v>3048</v>
      </c>
      <c r="E166" s="189" t="s">
        <v>3049</v>
      </c>
      <c r="F166" s="189"/>
      <c r="G166" s="141">
        <v>5300</v>
      </c>
      <c r="H166" s="79"/>
      <c r="I166" s="141">
        <f t="shared" si="2"/>
        <v>5300</v>
      </c>
      <c r="J166" s="146" t="s">
        <v>2489</v>
      </c>
    </row>
    <row r="167" spans="1:10" ht="32.25" customHeight="1" x14ac:dyDescent="0.25">
      <c r="A167" s="73">
        <v>159</v>
      </c>
      <c r="B167" s="189" t="s">
        <v>3051</v>
      </c>
      <c r="C167" s="188" t="s">
        <v>3055</v>
      </c>
      <c r="D167" s="189" t="s">
        <v>3052</v>
      </c>
      <c r="E167" s="189" t="s">
        <v>3053</v>
      </c>
      <c r="F167" s="189"/>
      <c r="G167" s="141">
        <v>7000</v>
      </c>
      <c r="H167" s="79"/>
      <c r="I167" s="141">
        <f t="shared" si="2"/>
        <v>7000</v>
      </c>
      <c r="J167" s="146" t="s">
        <v>2489</v>
      </c>
    </row>
    <row r="168" spans="1:10" ht="32.25" customHeight="1" x14ac:dyDescent="0.25">
      <c r="A168" s="73">
        <v>160</v>
      </c>
      <c r="B168" s="189" t="s">
        <v>3056</v>
      </c>
      <c r="C168" s="188" t="s">
        <v>3060</v>
      </c>
      <c r="D168" s="189" t="s">
        <v>3057</v>
      </c>
      <c r="E168" s="189" t="s">
        <v>3058</v>
      </c>
      <c r="F168" s="189"/>
      <c r="G168" s="141">
        <v>8000</v>
      </c>
      <c r="H168" s="79"/>
      <c r="I168" s="141">
        <f t="shared" si="2"/>
        <v>8000</v>
      </c>
      <c r="J168" s="146" t="s">
        <v>2489</v>
      </c>
    </row>
    <row r="169" spans="1:10" ht="32.25" customHeight="1" x14ac:dyDescent="0.25">
      <c r="A169" s="73">
        <v>161</v>
      </c>
      <c r="B169" s="189" t="s">
        <v>3061</v>
      </c>
      <c r="C169" s="188" t="s">
        <v>3064</v>
      </c>
      <c r="D169" s="189" t="s">
        <v>3062</v>
      </c>
      <c r="E169" s="189" t="s">
        <v>2185</v>
      </c>
      <c r="F169" s="189"/>
      <c r="G169" s="141">
        <v>8100</v>
      </c>
      <c r="H169" s="79"/>
      <c r="I169" s="141">
        <f t="shared" si="2"/>
        <v>8100</v>
      </c>
      <c r="J169" s="146" t="s">
        <v>2489</v>
      </c>
    </row>
    <row r="170" spans="1:10" ht="32.25" customHeight="1" x14ac:dyDescent="0.25">
      <c r="A170" s="73">
        <v>162</v>
      </c>
      <c r="B170" s="189" t="s">
        <v>3065</v>
      </c>
      <c r="C170" s="188" t="s">
        <v>3068</v>
      </c>
      <c r="D170" s="189" t="s">
        <v>3066</v>
      </c>
      <c r="E170" s="189" t="s">
        <v>3067</v>
      </c>
      <c r="F170" s="189"/>
      <c r="G170" s="141">
        <v>9800</v>
      </c>
      <c r="H170" s="79"/>
      <c r="I170" s="141">
        <f t="shared" si="2"/>
        <v>9800</v>
      </c>
      <c r="J170" s="146" t="s">
        <v>2489</v>
      </c>
    </row>
    <row r="171" spans="1:10" ht="39" customHeight="1" x14ac:dyDescent="0.25">
      <c r="A171" s="73">
        <v>163</v>
      </c>
      <c r="B171" s="187" t="s">
        <v>3468</v>
      </c>
      <c r="C171" s="188" t="s">
        <v>3072</v>
      </c>
      <c r="D171" s="189" t="s">
        <v>3069</v>
      </c>
      <c r="E171" s="189" t="s">
        <v>3070</v>
      </c>
      <c r="F171" s="189"/>
      <c r="G171" s="141">
        <v>10000</v>
      </c>
      <c r="H171" s="79"/>
      <c r="I171" s="141">
        <f t="shared" si="2"/>
        <v>10000</v>
      </c>
      <c r="J171" s="146" t="s">
        <v>2489</v>
      </c>
    </row>
    <row r="172" spans="1:10" ht="32.25" customHeight="1" x14ac:dyDescent="0.25">
      <c r="A172" s="73">
        <v>164</v>
      </c>
      <c r="B172" s="189" t="s">
        <v>3073</v>
      </c>
      <c r="C172" s="188" t="s">
        <v>3077</v>
      </c>
      <c r="D172" s="189" t="s">
        <v>3074</v>
      </c>
      <c r="E172" s="189" t="s">
        <v>3075</v>
      </c>
      <c r="F172" s="189"/>
      <c r="G172" s="141">
        <v>10200</v>
      </c>
      <c r="H172" s="79"/>
      <c r="I172" s="141">
        <f t="shared" si="2"/>
        <v>10200</v>
      </c>
      <c r="J172" s="146" t="s">
        <v>2489</v>
      </c>
    </row>
    <row r="173" spans="1:10" ht="32.25" customHeight="1" x14ac:dyDescent="0.25">
      <c r="A173" s="73">
        <v>165</v>
      </c>
      <c r="B173" s="189" t="s">
        <v>3078</v>
      </c>
      <c r="C173" s="188" t="s">
        <v>3081</v>
      </c>
      <c r="D173" s="189" t="s">
        <v>3079</v>
      </c>
      <c r="E173" s="189" t="s">
        <v>3080</v>
      </c>
      <c r="F173" s="189"/>
      <c r="G173" s="141">
        <v>14200</v>
      </c>
      <c r="H173" s="79"/>
      <c r="I173" s="141">
        <f t="shared" si="2"/>
        <v>14200</v>
      </c>
      <c r="J173" s="146" t="s">
        <v>2489</v>
      </c>
    </row>
    <row r="174" spans="1:10" ht="32.25" customHeight="1" x14ac:dyDescent="0.25">
      <c r="A174" s="73">
        <v>166</v>
      </c>
      <c r="B174" s="189" t="s">
        <v>3082</v>
      </c>
      <c r="C174" s="188" t="s">
        <v>3086</v>
      </c>
      <c r="D174" s="189" t="s">
        <v>3083</v>
      </c>
      <c r="E174" s="189" t="s">
        <v>3084</v>
      </c>
      <c r="F174" s="189"/>
      <c r="G174" s="141">
        <v>20000</v>
      </c>
      <c r="H174" s="79"/>
      <c r="I174" s="141">
        <f t="shared" si="2"/>
        <v>20000</v>
      </c>
      <c r="J174" s="146" t="s">
        <v>2489</v>
      </c>
    </row>
    <row r="175" spans="1:10" ht="32.25" customHeight="1" x14ac:dyDescent="0.25">
      <c r="A175" s="73">
        <v>167</v>
      </c>
      <c r="B175" s="189" t="s">
        <v>3087</v>
      </c>
      <c r="C175" s="188" t="s">
        <v>3091</v>
      </c>
      <c r="D175" s="189" t="s">
        <v>3088</v>
      </c>
      <c r="E175" s="189" t="s">
        <v>3089</v>
      </c>
      <c r="F175" s="189"/>
      <c r="G175" s="141">
        <v>89600</v>
      </c>
      <c r="H175" s="79"/>
      <c r="I175" s="141">
        <f t="shared" si="2"/>
        <v>89600</v>
      </c>
      <c r="J175" s="146" t="s">
        <v>2489</v>
      </c>
    </row>
    <row r="176" spans="1:10" ht="32.25" customHeight="1" x14ac:dyDescent="0.25">
      <c r="A176" s="73">
        <v>168</v>
      </c>
      <c r="B176" s="189" t="s">
        <v>3092</v>
      </c>
      <c r="C176" s="188" t="s">
        <v>3096</v>
      </c>
      <c r="D176" s="189" t="s">
        <v>3093</v>
      </c>
      <c r="E176" s="189" t="s">
        <v>3094</v>
      </c>
      <c r="F176" s="189"/>
      <c r="G176" s="141">
        <v>100000</v>
      </c>
      <c r="H176" s="79"/>
      <c r="I176" s="141">
        <f t="shared" si="2"/>
        <v>100000</v>
      </c>
      <c r="J176" s="146" t="s">
        <v>2489</v>
      </c>
    </row>
    <row r="177" spans="1:10" ht="54" customHeight="1" x14ac:dyDescent="0.25">
      <c r="A177" s="73">
        <v>169</v>
      </c>
      <c r="B177" s="187" t="s">
        <v>3467</v>
      </c>
      <c r="C177" s="188" t="s">
        <v>3100</v>
      </c>
      <c r="D177" s="189" t="s">
        <v>3097</v>
      </c>
      <c r="E177" s="189" t="s">
        <v>3098</v>
      </c>
      <c r="F177" s="189"/>
      <c r="G177" s="141">
        <v>100000</v>
      </c>
      <c r="H177" s="79"/>
      <c r="I177" s="141">
        <f t="shared" si="2"/>
        <v>100000</v>
      </c>
      <c r="J177" s="146" t="s">
        <v>2489</v>
      </c>
    </row>
    <row r="178" spans="1:10" ht="51.75" customHeight="1" x14ac:dyDescent="0.25">
      <c r="A178" s="73">
        <v>170</v>
      </c>
      <c r="B178" s="187" t="s">
        <v>3466</v>
      </c>
      <c r="C178" s="188" t="s">
        <v>3105</v>
      </c>
      <c r="D178" s="189" t="s">
        <v>3101</v>
      </c>
      <c r="E178" s="189" t="s">
        <v>3102</v>
      </c>
      <c r="F178" s="189" t="s">
        <v>3104</v>
      </c>
      <c r="G178" s="141">
        <v>150000</v>
      </c>
      <c r="H178" s="79"/>
      <c r="I178" s="141">
        <f t="shared" si="2"/>
        <v>150000</v>
      </c>
      <c r="J178" s="146" t="s">
        <v>2489</v>
      </c>
    </row>
    <row r="179" spans="1:10" ht="57.75" customHeight="1" x14ac:dyDescent="0.25">
      <c r="A179" s="73">
        <v>171</v>
      </c>
      <c r="B179" s="187" t="s">
        <v>3465</v>
      </c>
      <c r="C179" s="188" t="s">
        <v>3109</v>
      </c>
      <c r="D179" s="189" t="s">
        <v>3106</v>
      </c>
      <c r="E179" s="189" t="s">
        <v>3107</v>
      </c>
      <c r="F179" s="189"/>
      <c r="G179" s="141">
        <v>200000</v>
      </c>
      <c r="H179" s="79"/>
      <c r="I179" s="141">
        <f t="shared" si="2"/>
        <v>200000</v>
      </c>
      <c r="J179" s="146" t="s">
        <v>2489</v>
      </c>
    </row>
    <row r="180" spans="1:10" ht="52.5" customHeight="1" x14ac:dyDescent="0.25">
      <c r="A180" s="73">
        <v>172</v>
      </c>
      <c r="B180" s="187" t="s">
        <v>3464</v>
      </c>
      <c r="C180" s="188" t="s">
        <v>3113</v>
      </c>
      <c r="D180" s="189" t="s">
        <v>3110</v>
      </c>
      <c r="E180" s="189" t="s">
        <v>3111</v>
      </c>
      <c r="F180" s="189"/>
      <c r="G180" s="141">
        <v>250000</v>
      </c>
      <c r="H180" s="79"/>
      <c r="I180" s="141">
        <f t="shared" si="2"/>
        <v>250000</v>
      </c>
      <c r="J180" s="146" t="s">
        <v>2489</v>
      </c>
    </row>
    <row r="181" spans="1:10" ht="35.25" customHeight="1" x14ac:dyDescent="0.25">
      <c r="A181" s="73">
        <v>173</v>
      </c>
      <c r="B181" s="189" t="s">
        <v>1586</v>
      </c>
      <c r="C181" s="188" t="s">
        <v>1591</v>
      </c>
      <c r="D181" s="189" t="s">
        <v>1587</v>
      </c>
      <c r="E181" s="189" t="s">
        <v>1588</v>
      </c>
      <c r="F181" s="189" t="s">
        <v>1590</v>
      </c>
      <c r="G181" s="141">
        <v>2000</v>
      </c>
      <c r="H181" s="79"/>
      <c r="I181" s="141">
        <f t="shared" si="2"/>
        <v>2000</v>
      </c>
      <c r="J181" s="146" t="s">
        <v>2489</v>
      </c>
    </row>
    <row r="182" spans="1:10" ht="38.25" customHeight="1" x14ac:dyDescent="0.25">
      <c r="A182" s="73">
        <v>174</v>
      </c>
      <c r="B182" s="189" t="s">
        <v>2060</v>
      </c>
      <c r="C182" s="188" t="s">
        <v>2065</v>
      </c>
      <c r="D182" s="189" t="s">
        <v>2061</v>
      </c>
      <c r="E182" s="189" t="s">
        <v>2062</v>
      </c>
      <c r="F182" s="189" t="s">
        <v>2064</v>
      </c>
      <c r="G182" s="141">
        <v>1000</v>
      </c>
      <c r="H182" s="79"/>
      <c r="I182" s="141">
        <f t="shared" si="2"/>
        <v>1000</v>
      </c>
      <c r="J182" s="146" t="s">
        <v>2489</v>
      </c>
    </row>
    <row r="183" spans="1:10" ht="32.25" customHeight="1" x14ac:dyDescent="0.25">
      <c r="A183" s="73">
        <v>175</v>
      </c>
      <c r="B183" s="189" t="s">
        <v>3456</v>
      </c>
      <c r="C183" s="188" t="s">
        <v>3460</v>
      </c>
      <c r="D183" s="189" t="s">
        <v>3457</v>
      </c>
      <c r="E183" s="189" t="s">
        <v>3458</v>
      </c>
      <c r="F183" s="189"/>
      <c r="G183" s="141">
        <v>16400</v>
      </c>
      <c r="H183" s="79"/>
      <c r="I183" s="141">
        <f t="shared" si="2"/>
        <v>16400</v>
      </c>
      <c r="J183" s="146" t="s">
        <v>2489</v>
      </c>
    </row>
    <row r="184" spans="1:10" ht="34.5" customHeight="1" x14ac:dyDescent="0.25">
      <c r="A184" s="73">
        <v>176</v>
      </c>
      <c r="B184" s="189" t="s">
        <v>3201</v>
      </c>
      <c r="C184" s="188" t="s">
        <v>3205</v>
      </c>
      <c r="D184" s="189" t="s">
        <v>3202</v>
      </c>
      <c r="E184" s="189" t="s">
        <v>463</v>
      </c>
      <c r="F184" s="189" t="s">
        <v>3204</v>
      </c>
      <c r="G184" s="141">
        <v>43500</v>
      </c>
      <c r="H184" s="79"/>
      <c r="I184" s="141">
        <f t="shared" si="2"/>
        <v>43500</v>
      </c>
      <c r="J184" s="146" t="s">
        <v>2489</v>
      </c>
    </row>
    <row r="185" spans="1:10" ht="41.25" customHeight="1" x14ac:dyDescent="0.25">
      <c r="A185" s="73">
        <v>177</v>
      </c>
      <c r="B185" s="189" t="s">
        <v>3218</v>
      </c>
      <c r="C185" s="188" t="s">
        <v>3223</v>
      </c>
      <c r="D185" s="189" t="s">
        <v>3219</v>
      </c>
      <c r="E185" s="189" t="s">
        <v>3220</v>
      </c>
      <c r="F185" s="189" t="s">
        <v>3222</v>
      </c>
      <c r="G185" s="141">
        <v>4800</v>
      </c>
      <c r="H185" s="79"/>
      <c r="I185" s="141">
        <f>G185+H185</f>
        <v>4800</v>
      </c>
      <c r="J185" s="146" t="s">
        <v>2489</v>
      </c>
    </row>
    <row r="186" spans="1:10" ht="32.25" customHeight="1" x14ac:dyDescent="0.25">
      <c r="A186" s="73">
        <v>178</v>
      </c>
      <c r="B186" s="189" t="s">
        <v>197</v>
      </c>
      <c r="C186" s="188" t="s">
        <v>202</v>
      </c>
      <c r="D186" s="189" t="s">
        <v>198</v>
      </c>
      <c r="E186" s="189" t="s">
        <v>199</v>
      </c>
      <c r="F186" s="78"/>
      <c r="G186" s="141">
        <v>1100</v>
      </c>
      <c r="H186" s="79"/>
      <c r="I186" s="141">
        <f>G186+H186</f>
        <v>1100</v>
      </c>
      <c r="J186" s="146" t="s">
        <v>2489</v>
      </c>
    </row>
    <row r="187" spans="1:10" ht="39.75" customHeight="1" x14ac:dyDescent="0.25">
      <c r="A187" s="73">
        <v>179</v>
      </c>
      <c r="B187" s="189" t="s">
        <v>43</v>
      </c>
      <c r="C187" s="188" t="s">
        <v>48</v>
      </c>
      <c r="D187" s="189" t="s">
        <v>44</v>
      </c>
      <c r="E187" s="189" t="s">
        <v>45</v>
      </c>
      <c r="F187" s="189" t="s">
        <v>47</v>
      </c>
      <c r="G187" s="141">
        <v>3500</v>
      </c>
      <c r="H187" s="79"/>
      <c r="I187" s="141">
        <f>G187+H187</f>
        <v>3500</v>
      </c>
      <c r="J187" s="146" t="s">
        <v>2489</v>
      </c>
    </row>
    <row r="188" spans="1:10" ht="42.75" customHeight="1" x14ac:dyDescent="0.25">
      <c r="A188" s="73">
        <v>180</v>
      </c>
      <c r="B188" s="189" t="s">
        <v>249</v>
      </c>
      <c r="C188" s="188" t="s">
        <v>254</v>
      </c>
      <c r="D188" s="189" t="s">
        <v>250</v>
      </c>
      <c r="E188" s="189" t="s">
        <v>251</v>
      </c>
      <c r="F188" s="189" t="s">
        <v>253</v>
      </c>
      <c r="G188" s="141">
        <v>1900</v>
      </c>
      <c r="H188" s="79"/>
      <c r="I188" s="141">
        <f>G188+H188</f>
        <v>1900</v>
      </c>
      <c r="J188" s="146" t="s">
        <v>2489</v>
      </c>
    </row>
    <row r="189" spans="1:10" ht="57" customHeight="1" x14ac:dyDescent="0.25">
      <c r="A189" s="73">
        <v>181</v>
      </c>
      <c r="B189" s="189" t="s">
        <v>320</v>
      </c>
      <c r="C189" s="188" t="s">
        <v>325</v>
      </c>
      <c r="D189" s="189" t="s">
        <v>321</v>
      </c>
      <c r="E189" s="189" t="s">
        <v>322</v>
      </c>
      <c r="F189" s="189" t="s">
        <v>324</v>
      </c>
      <c r="G189" s="141">
        <v>1400</v>
      </c>
      <c r="H189" s="79"/>
      <c r="I189" s="141">
        <f>G189+H189</f>
        <v>1400</v>
      </c>
      <c r="J189" s="146" t="s">
        <v>2489</v>
      </c>
    </row>
    <row r="190" spans="1:10" ht="39.75" customHeight="1" x14ac:dyDescent="0.25">
      <c r="A190" s="181">
        <v>182</v>
      </c>
      <c r="B190" s="190" t="s">
        <v>1521</v>
      </c>
      <c r="C190" s="191" t="s">
        <v>1526</v>
      </c>
      <c r="D190" s="190" t="s">
        <v>1522</v>
      </c>
      <c r="E190" s="190" t="s">
        <v>1523</v>
      </c>
      <c r="F190" s="190" t="s">
        <v>1525</v>
      </c>
      <c r="G190" s="182">
        <v>25700</v>
      </c>
      <c r="H190" s="183">
        <f>1500+1100+400</f>
        <v>3000</v>
      </c>
      <c r="I190" s="182">
        <f t="shared" ref="I190:I236" si="3">G190+H190</f>
        <v>28700</v>
      </c>
      <c r="J190" s="214" t="s">
        <v>1461</v>
      </c>
    </row>
    <row r="191" spans="1:10" ht="40.5" customHeight="1" x14ac:dyDescent="0.25">
      <c r="A191" s="73">
        <v>183</v>
      </c>
      <c r="B191" s="189" t="s">
        <v>1527</v>
      </c>
      <c r="C191" s="188" t="s">
        <v>1532</v>
      </c>
      <c r="D191" s="189" t="s">
        <v>1528</v>
      </c>
      <c r="E191" s="189" t="s">
        <v>1529</v>
      </c>
      <c r="F191" s="189" t="s">
        <v>1531</v>
      </c>
      <c r="G191" s="141">
        <v>4700</v>
      </c>
      <c r="H191" s="79">
        <f>400+2000+1000</f>
        <v>3400</v>
      </c>
      <c r="I191" s="141">
        <f t="shared" si="3"/>
        <v>8100</v>
      </c>
      <c r="J191" s="146" t="s">
        <v>1461</v>
      </c>
    </row>
    <row r="192" spans="1:10" ht="46.5" customHeight="1" x14ac:dyDescent="0.25">
      <c r="A192" s="73">
        <v>184</v>
      </c>
      <c r="B192" s="189" t="s">
        <v>1539</v>
      </c>
      <c r="C192" s="188" t="s">
        <v>1544</v>
      </c>
      <c r="D192" s="189" t="s">
        <v>1540</v>
      </c>
      <c r="E192" s="189" t="s">
        <v>1541</v>
      </c>
      <c r="F192" s="189" t="s">
        <v>1543</v>
      </c>
      <c r="G192" s="141">
        <v>3800</v>
      </c>
      <c r="H192" s="79">
        <f>2300+1000+700</f>
        <v>4000</v>
      </c>
      <c r="I192" s="141">
        <f t="shared" si="3"/>
        <v>7800</v>
      </c>
      <c r="J192" s="146" t="s">
        <v>1461</v>
      </c>
    </row>
    <row r="193" spans="1:10" ht="31.5" customHeight="1" x14ac:dyDescent="0.25">
      <c r="A193" s="73">
        <v>185</v>
      </c>
      <c r="B193" s="189" t="s">
        <v>1609</v>
      </c>
      <c r="C193" s="188" t="s">
        <v>1614</v>
      </c>
      <c r="D193" s="189" t="s">
        <v>1610</v>
      </c>
      <c r="E193" s="189" t="s">
        <v>1611</v>
      </c>
      <c r="F193" s="189" t="s">
        <v>1613</v>
      </c>
      <c r="G193" s="141">
        <v>1400</v>
      </c>
      <c r="H193" s="79">
        <f>1500+1100</f>
        <v>2600</v>
      </c>
      <c r="I193" s="141">
        <f t="shared" si="3"/>
        <v>4000</v>
      </c>
      <c r="J193" s="146" t="s">
        <v>1461</v>
      </c>
    </row>
    <row r="194" spans="1:10" ht="31.5" customHeight="1" x14ac:dyDescent="0.25">
      <c r="A194" s="73">
        <v>186</v>
      </c>
      <c r="B194" s="189" t="s">
        <v>1632</v>
      </c>
      <c r="C194" s="188" t="s">
        <v>1637</v>
      </c>
      <c r="D194" s="189" t="s">
        <v>1633</v>
      </c>
      <c r="E194" s="189" t="s">
        <v>1634</v>
      </c>
      <c r="F194" s="189" t="s">
        <v>1636</v>
      </c>
      <c r="G194" s="141">
        <v>3200</v>
      </c>
      <c r="H194" s="79">
        <f>1600+700</f>
        <v>2300</v>
      </c>
      <c r="I194" s="141">
        <f t="shared" si="3"/>
        <v>5500</v>
      </c>
      <c r="J194" s="146" t="s">
        <v>1461</v>
      </c>
    </row>
    <row r="195" spans="1:10" ht="31.5" customHeight="1" x14ac:dyDescent="0.25">
      <c r="A195" s="73">
        <v>187</v>
      </c>
      <c r="B195" s="189" t="s">
        <v>2109</v>
      </c>
      <c r="C195" s="188" t="s">
        <v>2113</v>
      </c>
      <c r="D195" s="189" t="s">
        <v>2110</v>
      </c>
      <c r="E195" s="189" t="s">
        <v>2111</v>
      </c>
      <c r="F195" s="189"/>
      <c r="G195" s="141">
        <v>2500</v>
      </c>
      <c r="H195" s="79">
        <f>1100+2000+1300+1100+600</f>
        <v>6100</v>
      </c>
      <c r="I195" s="141">
        <f t="shared" si="3"/>
        <v>8600</v>
      </c>
      <c r="J195" s="146" t="s">
        <v>1461</v>
      </c>
    </row>
    <row r="196" spans="1:10" ht="31.5" customHeight="1" x14ac:dyDescent="0.25">
      <c r="A196" s="73">
        <v>188</v>
      </c>
      <c r="B196" s="189" t="s">
        <v>3143</v>
      </c>
      <c r="C196" s="188" t="s">
        <v>3148</v>
      </c>
      <c r="D196" s="189" t="s">
        <v>3144</v>
      </c>
      <c r="E196" s="189" t="s">
        <v>3145</v>
      </c>
      <c r="F196" s="189" t="s">
        <v>3147</v>
      </c>
      <c r="G196" s="141">
        <v>20200</v>
      </c>
      <c r="H196" s="79">
        <f>700+800</f>
        <v>1500</v>
      </c>
      <c r="I196" s="141">
        <f t="shared" si="3"/>
        <v>21700</v>
      </c>
      <c r="J196" s="146" t="s">
        <v>1461</v>
      </c>
    </row>
    <row r="197" spans="1:10" ht="31.5" customHeight="1" x14ac:dyDescent="0.25">
      <c r="A197" s="181">
        <v>189</v>
      </c>
      <c r="B197" s="190" t="s">
        <v>1948</v>
      </c>
      <c r="C197" s="191" t="s">
        <v>1953</v>
      </c>
      <c r="D197" s="190" t="s">
        <v>1949</v>
      </c>
      <c r="E197" s="190" t="s">
        <v>1950</v>
      </c>
      <c r="F197" s="190" t="s">
        <v>1952</v>
      </c>
      <c r="G197" s="182">
        <v>20100</v>
      </c>
      <c r="H197" s="183">
        <v>1400</v>
      </c>
      <c r="I197" s="182">
        <f t="shared" si="3"/>
        <v>21500</v>
      </c>
      <c r="J197" s="214" t="s">
        <v>1947</v>
      </c>
    </row>
    <row r="198" spans="1:10" ht="31.5" customHeight="1" x14ac:dyDescent="0.25">
      <c r="A198" s="73">
        <v>190</v>
      </c>
      <c r="B198" s="189" t="s">
        <v>1983</v>
      </c>
      <c r="C198" s="188" t="s">
        <v>1988</v>
      </c>
      <c r="D198" s="189" t="s">
        <v>1984</v>
      </c>
      <c r="E198" s="189" t="s">
        <v>1985</v>
      </c>
      <c r="F198" s="189" t="s">
        <v>1987</v>
      </c>
      <c r="G198" s="141">
        <v>10300</v>
      </c>
      <c r="H198" s="79">
        <f>3000+2600+3300+1600+1000+5400+1000+900+1800</f>
        <v>20600</v>
      </c>
      <c r="I198" s="141">
        <f t="shared" si="3"/>
        <v>30900</v>
      </c>
      <c r="J198" s="146" t="s">
        <v>1947</v>
      </c>
    </row>
    <row r="199" spans="1:10" ht="31.5" customHeight="1" x14ac:dyDescent="0.25">
      <c r="A199" s="73">
        <v>191</v>
      </c>
      <c r="B199" s="189" t="s">
        <v>1989</v>
      </c>
      <c r="C199" s="188" t="s">
        <v>1994</v>
      </c>
      <c r="D199" s="189" t="s">
        <v>1990</v>
      </c>
      <c r="E199" s="189" t="s">
        <v>1991</v>
      </c>
      <c r="F199" s="189" t="s">
        <v>1993</v>
      </c>
      <c r="G199" s="141">
        <v>19900</v>
      </c>
      <c r="H199" s="79"/>
      <c r="I199" s="141">
        <f t="shared" si="3"/>
        <v>19900</v>
      </c>
      <c r="J199" s="146" t="s">
        <v>1947</v>
      </c>
    </row>
    <row r="200" spans="1:10" ht="31.5" customHeight="1" x14ac:dyDescent="0.25">
      <c r="A200" s="73">
        <v>192</v>
      </c>
      <c r="B200" s="189" t="s">
        <v>2054</v>
      </c>
      <c r="C200" s="188" t="s">
        <v>2059</v>
      </c>
      <c r="D200" s="189" t="s">
        <v>2055</v>
      </c>
      <c r="E200" s="189" t="s">
        <v>2056</v>
      </c>
      <c r="F200" s="189" t="s">
        <v>2058</v>
      </c>
      <c r="G200" s="141">
        <v>35700</v>
      </c>
      <c r="H200" s="79"/>
      <c r="I200" s="141">
        <f t="shared" si="3"/>
        <v>35700</v>
      </c>
      <c r="J200" s="146" t="s">
        <v>1947</v>
      </c>
    </row>
    <row r="201" spans="1:10" ht="31.5" customHeight="1" x14ac:dyDescent="0.25">
      <c r="A201" s="73">
        <v>193</v>
      </c>
      <c r="B201" s="189" t="s">
        <v>2072</v>
      </c>
      <c r="C201" s="188" t="s">
        <v>2077</v>
      </c>
      <c r="D201" s="189" t="s">
        <v>2073</v>
      </c>
      <c r="E201" s="189" t="s">
        <v>2074</v>
      </c>
      <c r="F201" s="189" t="s">
        <v>2076</v>
      </c>
      <c r="G201" s="141">
        <v>62300</v>
      </c>
      <c r="H201" s="79"/>
      <c r="I201" s="141">
        <f t="shared" si="3"/>
        <v>62300</v>
      </c>
      <c r="J201" s="146" t="s">
        <v>1947</v>
      </c>
    </row>
    <row r="202" spans="1:10" ht="31.5" customHeight="1" x14ac:dyDescent="0.25">
      <c r="A202" s="73">
        <v>194</v>
      </c>
      <c r="B202" s="189" t="s">
        <v>2078</v>
      </c>
      <c r="C202" s="188" t="s">
        <v>2082</v>
      </c>
      <c r="D202" s="189" t="s">
        <v>2079</v>
      </c>
      <c r="E202" s="189" t="s">
        <v>2003</v>
      </c>
      <c r="F202" s="189" t="s">
        <v>2081</v>
      </c>
      <c r="G202" s="141">
        <v>16200</v>
      </c>
      <c r="H202" s="79">
        <v>1700</v>
      </c>
      <c r="I202" s="141">
        <f t="shared" si="3"/>
        <v>17900</v>
      </c>
      <c r="J202" s="146" t="s">
        <v>1947</v>
      </c>
    </row>
    <row r="203" spans="1:10" ht="31.5" customHeight="1" x14ac:dyDescent="0.25">
      <c r="A203" s="73">
        <v>195</v>
      </c>
      <c r="B203" s="189" t="s">
        <v>2083</v>
      </c>
      <c r="C203" s="188" t="s">
        <v>2088</v>
      </c>
      <c r="D203" s="189" t="s">
        <v>2084</v>
      </c>
      <c r="E203" s="189" t="s">
        <v>2085</v>
      </c>
      <c r="F203" s="189" t="s">
        <v>2087</v>
      </c>
      <c r="G203" s="141">
        <v>11500</v>
      </c>
      <c r="H203" s="79">
        <f>800+500+1300+400+5200+400+8700+3400+3200+4600</f>
        <v>28500</v>
      </c>
      <c r="I203" s="141">
        <f t="shared" si="3"/>
        <v>40000</v>
      </c>
      <c r="J203" s="146" t="s">
        <v>1947</v>
      </c>
    </row>
    <row r="204" spans="1:10" ht="31.5" customHeight="1" x14ac:dyDescent="0.25">
      <c r="A204" s="181">
        <v>196</v>
      </c>
      <c r="B204" s="190" t="s">
        <v>7</v>
      </c>
      <c r="C204" s="191" t="s">
        <v>12</v>
      </c>
      <c r="D204" s="190" t="s">
        <v>8</v>
      </c>
      <c r="E204" s="190" t="s">
        <v>9</v>
      </c>
      <c r="F204" s="190" t="s">
        <v>11</v>
      </c>
      <c r="G204" s="182">
        <v>11600</v>
      </c>
      <c r="H204" s="183">
        <f>3400+3400+600+2600+200+900+400</f>
        <v>11500</v>
      </c>
      <c r="I204" s="182">
        <f t="shared" si="3"/>
        <v>23100</v>
      </c>
      <c r="J204" s="214" t="s">
        <v>6</v>
      </c>
    </row>
    <row r="205" spans="1:10" ht="31.5" customHeight="1" x14ac:dyDescent="0.25">
      <c r="A205" s="73">
        <v>197</v>
      </c>
      <c r="B205" s="189" t="s">
        <v>73</v>
      </c>
      <c r="C205" s="188" t="s">
        <v>78</v>
      </c>
      <c r="D205" s="189" t="s">
        <v>74</v>
      </c>
      <c r="E205" s="189" t="s">
        <v>75</v>
      </c>
      <c r="F205" s="189" t="s">
        <v>77</v>
      </c>
      <c r="G205" s="141">
        <v>18900</v>
      </c>
      <c r="H205" s="79">
        <f>700+2600+1000+3600</f>
        <v>7900</v>
      </c>
      <c r="I205" s="141">
        <f t="shared" si="3"/>
        <v>26800</v>
      </c>
      <c r="J205" s="146" t="s">
        <v>6</v>
      </c>
    </row>
    <row r="206" spans="1:10" ht="31.5" customHeight="1" x14ac:dyDescent="0.25">
      <c r="A206" s="73">
        <v>198</v>
      </c>
      <c r="B206" s="189" t="s">
        <v>121</v>
      </c>
      <c r="C206" s="188" t="s">
        <v>126</v>
      </c>
      <c r="D206" s="189" t="s">
        <v>122</v>
      </c>
      <c r="E206" s="189" t="s">
        <v>123</v>
      </c>
      <c r="F206" s="189" t="s">
        <v>125</v>
      </c>
      <c r="G206" s="141">
        <v>10700</v>
      </c>
      <c r="H206" s="79">
        <f>700+2300+3000+3600+800+1000</f>
        <v>11400</v>
      </c>
      <c r="I206" s="141">
        <f t="shared" si="3"/>
        <v>22100</v>
      </c>
      <c r="J206" s="146" t="s">
        <v>6</v>
      </c>
    </row>
    <row r="207" spans="1:10" ht="31.5" customHeight="1" x14ac:dyDescent="0.25">
      <c r="A207" s="73">
        <v>199</v>
      </c>
      <c r="B207" s="189" t="s">
        <v>127</v>
      </c>
      <c r="C207" s="188" t="s">
        <v>132</v>
      </c>
      <c r="D207" s="189" t="s">
        <v>128</v>
      </c>
      <c r="E207" s="189" t="s">
        <v>129</v>
      </c>
      <c r="F207" s="189" t="s">
        <v>131</v>
      </c>
      <c r="G207" s="141">
        <v>4300</v>
      </c>
      <c r="H207" s="79">
        <f>1400+5000+700+1800+1300+1700+300+4200</f>
        <v>16400</v>
      </c>
      <c r="I207" s="141">
        <f t="shared" si="3"/>
        <v>20700</v>
      </c>
      <c r="J207" s="146" t="s">
        <v>6</v>
      </c>
    </row>
    <row r="208" spans="1:10" ht="31.5" customHeight="1" x14ac:dyDescent="0.25">
      <c r="A208" s="73">
        <v>200</v>
      </c>
      <c r="B208" s="189" t="s">
        <v>238</v>
      </c>
      <c r="C208" s="188" t="s">
        <v>243</v>
      </c>
      <c r="D208" s="189" t="s">
        <v>239</v>
      </c>
      <c r="E208" s="189" t="s">
        <v>240</v>
      </c>
      <c r="F208" s="189" t="s">
        <v>242</v>
      </c>
      <c r="G208" s="141">
        <v>4000</v>
      </c>
      <c r="H208" s="79">
        <f>2200+3700+1200+800+4000+2200+2500</f>
        <v>16600</v>
      </c>
      <c r="I208" s="141">
        <f t="shared" si="3"/>
        <v>20600</v>
      </c>
      <c r="J208" s="146" t="s">
        <v>6</v>
      </c>
    </row>
    <row r="209" spans="1:10" ht="31.5" customHeight="1" x14ac:dyDescent="0.25">
      <c r="A209" s="73">
        <v>201</v>
      </c>
      <c r="B209" s="189" t="s">
        <v>273</v>
      </c>
      <c r="C209" s="188" t="s">
        <v>277</v>
      </c>
      <c r="D209" s="189" t="s">
        <v>274</v>
      </c>
      <c r="E209" s="189" t="s">
        <v>275</v>
      </c>
      <c r="F209" s="189" t="s">
        <v>276</v>
      </c>
      <c r="G209" s="141">
        <v>6200</v>
      </c>
      <c r="H209" s="79">
        <f>4600+600+6100+700+1000+1400+400</f>
        <v>14800</v>
      </c>
      <c r="I209" s="141">
        <f t="shared" si="3"/>
        <v>21000</v>
      </c>
      <c r="J209" s="146" t="s">
        <v>6</v>
      </c>
    </row>
    <row r="210" spans="1:10" ht="31.5" customHeight="1" x14ac:dyDescent="0.25">
      <c r="A210" s="73">
        <v>202</v>
      </c>
      <c r="B210" s="189" t="s">
        <v>326</v>
      </c>
      <c r="C210" s="188" t="s">
        <v>331</v>
      </c>
      <c r="D210" s="189" t="s">
        <v>327</v>
      </c>
      <c r="E210" s="189" t="s">
        <v>328</v>
      </c>
      <c r="F210" s="189" t="s">
        <v>330</v>
      </c>
      <c r="G210" s="141">
        <v>16000</v>
      </c>
      <c r="H210" s="79">
        <f>700+2300+3400</f>
        <v>6400</v>
      </c>
      <c r="I210" s="141">
        <f t="shared" si="3"/>
        <v>22400</v>
      </c>
      <c r="J210" s="146" t="s">
        <v>6</v>
      </c>
    </row>
    <row r="211" spans="1:10" ht="31.5" customHeight="1" x14ac:dyDescent="0.25">
      <c r="A211" s="73">
        <v>203</v>
      </c>
      <c r="B211" s="189" t="s">
        <v>337</v>
      </c>
      <c r="C211" s="188" t="s">
        <v>342</v>
      </c>
      <c r="D211" s="189" t="s">
        <v>338</v>
      </c>
      <c r="E211" s="189" t="s">
        <v>339</v>
      </c>
      <c r="F211" s="189" t="s">
        <v>341</v>
      </c>
      <c r="G211" s="141">
        <v>27800</v>
      </c>
      <c r="H211" s="79">
        <f>1400+1600+400</f>
        <v>3400</v>
      </c>
      <c r="I211" s="141">
        <f t="shared" si="3"/>
        <v>31200</v>
      </c>
      <c r="J211" s="146" t="s">
        <v>6</v>
      </c>
    </row>
    <row r="212" spans="1:10" ht="31.5" customHeight="1" x14ac:dyDescent="0.25">
      <c r="A212" s="73">
        <v>204</v>
      </c>
      <c r="B212" s="189" t="s">
        <v>1960</v>
      </c>
      <c r="C212" s="188" t="s">
        <v>1965</v>
      </c>
      <c r="D212" s="189" t="s">
        <v>1961</v>
      </c>
      <c r="E212" s="189" t="s">
        <v>1962</v>
      </c>
      <c r="F212" s="189" t="s">
        <v>1964</v>
      </c>
      <c r="G212" s="141">
        <v>6500</v>
      </c>
      <c r="H212" s="79">
        <f>11300+1500+8700</f>
        <v>21500</v>
      </c>
      <c r="I212" s="141">
        <f t="shared" si="3"/>
        <v>28000</v>
      </c>
      <c r="J212" s="146" t="s">
        <v>6</v>
      </c>
    </row>
    <row r="213" spans="1:10" ht="31.5" customHeight="1" x14ac:dyDescent="0.25">
      <c r="A213" s="73">
        <v>205</v>
      </c>
      <c r="B213" s="189" t="s">
        <v>388</v>
      </c>
      <c r="C213" s="188" t="s">
        <v>393</v>
      </c>
      <c r="D213" s="189" t="s">
        <v>389</v>
      </c>
      <c r="E213" s="189" t="s">
        <v>390</v>
      </c>
      <c r="F213" s="189" t="s">
        <v>392</v>
      </c>
      <c r="G213" s="141">
        <v>62000</v>
      </c>
      <c r="H213" s="79"/>
      <c r="I213" s="141">
        <f t="shared" si="3"/>
        <v>62000</v>
      </c>
      <c r="J213" s="146" t="s">
        <v>6</v>
      </c>
    </row>
    <row r="214" spans="1:10" ht="31.5" customHeight="1" x14ac:dyDescent="0.25">
      <c r="A214" s="181">
        <v>206</v>
      </c>
      <c r="B214" s="190" t="s">
        <v>793</v>
      </c>
      <c r="C214" s="191" t="s">
        <v>797</v>
      </c>
      <c r="D214" s="190" t="s">
        <v>794</v>
      </c>
      <c r="E214" s="190" t="s">
        <v>795</v>
      </c>
      <c r="F214" s="184"/>
      <c r="G214" s="192">
        <v>5000</v>
      </c>
      <c r="H214" s="183">
        <f>2000+700+1500+1600+2200+3000+600+1500+4000+1600+1600+2000+2000+2000+1100</f>
        <v>27400</v>
      </c>
      <c r="I214" s="182">
        <f t="shared" si="3"/>
        <v>32400</v>
      </c>
      <c r="J214" s="214" t="s">
        <v>768</v>
      </c>
    </row>
    <row r="215" spans="1:10" ht="31.5" customHeight="1" x14ac:dyDescent="0.25">
      <c r="A215" s="73">
        <v>207</v>
      </c>
      <c r="B215" s="189" t="s">
        <v>822</v>
      </c>
      <c r="C215" s="188" t="s">
        <v>826</v>
      </c>
      <c r="D215" s="189" t="s">
        <v>823</v>
      </c>
      <c r="E215" s="189" t="s">
        <v>824</v>
      </c>
      <c r="F215" s="78"/>
      <c r="G215" s="193">
        <v>7100</v>
      </c>
      <c r="H215" s="79">
        <f>2000+800+400+3000+1000+800+5500+2000+400</f>
        <v>15900</v>
      </c>
      <c r="I215" s="141">
        <f t="shared" si="3"/>
        <v>23000</v>
      </c>
      <c r="J215" s="146" t="s">
        <v>768</v>
      </c>
    </row>
    <row r="216" spans="1:10" ht="31.5" customHeight="1" x14ac:dyDescent="0.25">
      <c r="A216" s="73">
        <v>208</v>
      </c>
      <c r="B216" s="189" t="s">
        <v>873</v>
      </c>
      <c r="C216" s="188" t="s">
        <v>878</v>
      </c>
      <c r="D216" s="189" t="s">
        <v>874</v>
      </c>
      <c r="E216" s="189" t="s">
        <v>875</v>
      </c>
      <c r="F216" s="78"/>
      <c r="G216" s="193">
        <v>3000</v>
      </c>
      <c r="H216" s="79">
        <f>10000+2900+1000+4500</f>
        <v>18400</v>
      </c>
      <c r="I216" s="141">
        <f t="shared" si="3"/>
        <v>21400</v>
      </c>
      <c r="J216" s="146" t="s">
        <v>768</v>
      </c>
    </row>
    <row r="217" spans="1:10" ht="31.5" customHeight="1" x14ac:dyDescent="0.25">
      <c r="A217" s="73">
        <v>209</v>
      </c>
      <c r="B217" s="189" t="s">
        <v>879</v>
      </c>
      <c r="C217" s="188" t="s">
        <v>884</v>
      </c>
      <c r="D217" s="189" t="s">
        <v>880</v>
      </c>
      <c r="E217" s="189" t="s">
        <v>881</v>
      </c>
      <c r="F217" s="78"/>
      <c r="G217" s="193">
        <v>10300</v>
      </c>
      <c r="H217" s="79">
        <v>10000</v>
      </c>
      <c r="I217" s="141">
        <f t="shared" si="3"/>
        <v>20300</v>
      </c>
      <c r="J217" s="146" t="s">
        <v>768</v>
      </c>
    </row>
    <row r="218" spans="1:10" ht="31.5" customHeight="1" x14ac:dyDescent="0.25">
      <c r="A218" s="73">
        <v>210</v>
      </c>
      <c r="B218" s="189" t="s">
        <v>896</v>
      </c>
      <c r="C218" s="188" t="s">
        <v>901</v>
      </c>
      <c r="D218" s="189" t="s">
        <v>897</v>
      </c>
      <c r="E218" s="189" t="s">
        <v>898</v>
      </c>
      <c r="F218" s="78"/>
      <c r="G218" s="193">
        <v>3900</v>
      </c>
      <c r="H218" s="79">
        <f>1300+1000+700+1500+600+5000</f>
        <v>10100</v>
      </c>
      <c r="I218" s="141">
        <f t="shared" si="3"/>
        <v>14000</v>
      </c>
      <c r="J218" s="146" t="s">
        <v>768</v>
      </c>
    </row>
    <row r="219" spans="1:10" ht="31.5" customHeight="1" x14ac:dyDescent="0.25">
      <c r="A219" s="73">
        <v>211</v>
      </c>
      <c r="B219" s="189" t="s">
        <v>949</v>
      </c>
      <c r="C219" s="188" t="s">
        <v>954</v>
      </c>
      <c r="D219" s="189" t="s">
        <v>950</v>
      </c>
      <c r="E219" s="189" t="s">
        <v>951</v>
      </c>
      <c r="F219" s="78"/>
      <c r="G219" s="193">
        <v>4600</v>
      </c>
      <c r="H219" s="79">
        <f>3000+900+1300+1100+700+400+2000+600</f>
        <v>10000</v>
      </c>
      <c r="I219" s="141">
        <f t="shared" si="3"/>
        <v>14600</v>
      </c>
      <c r="J219" s="146" t="s">
        <v>768</v>
      </c>
    </row>
    <row r="220" spans="1:10" ht="31.5" customHeight="1" x14ac:dyDescent="0.25">
      <c r="A220" s="73">
        <v>212</v>
      </c>
      <c r="B220" s="189" t="s">
        <v>998</v>
      </c>
      <c r="C220" s="188" t="s">
        <v>1002</v>
      </c>
      <c r="D220" s="189" t="s">
        <v>999</v>
      </c>
      <c r="E220" s="189" t="s">
        <v>1000</v>
      </c>
      <c r="F220" s="78"/>
      <c r="G220" s="193">
        <v>3500</v>
      </c>
      <c r="H220" s="79">
        <f>3000+1900+300+400+1900+1200+2000+2000+200</f>
        <v>12900</v>
      </c>
      <c r="I220" s="141">
        <f t="shared" si="3"/>
        <v>16400</v>
      </c>
      <c r="J220" s="146" t="s">
        <v>768</v>
      </c>
    </row>
    <row r="221" spans="1:10" ht="31.5" customHeight="1" x14ac:dyDescent="0.25">
      <c r="A221" s="73">
        <v>213</v>
      </c>
      <c r="B221" s="189" t="s">
        <v>1107</v>
      </c>
      <c r="C221" s="188" t="s">
        <v>1112</v>
      </c>
      <c r="D221" s="189" t="s">
        <v>1108</v>
      </c>
      <c r="E221" s="189" t="s">
        <v>1109</v>
      </c>
      <c r="F221" s="78"/>
      <c r="G221" s="193">
        <v>4000</v>
      </c>
      <c r="H221" s="79">
        <v>10000</v>
      </c>
      <c r="I221" s="141">
        <f t="shared" si="3"/>
        <v>14000</v>
      </c>
      <c r="J221" s="146" t="s">
        <v>768</v>
      </c>
    </row>
    <row r="222" spans="1:10" ht="31.5" customHeight="1" x14ac:dyDescent="0.25">
      <c r="A222" s="181">
        <v>214</v>
      </c>
      <c r="B222" s="190" t="s">
        <v>1176</v>
      </c>
      <c r="C222" s="191" t="s">
        <v>1181</v>
      </c>
      <c r="D222" s="190" t="s">
        <v>1177</v>
      </c>
      <c r="E222" s="190" t="s">
        <v>1178</v>
      </c>
      <c r="F222" s="190" t="s">
        <v>1180</v>
      </c>
      <c r="G222" s="182">
        <v>3000</v>
      </c>
      <c r="H222" s="183">
        <f>1400+1400+1000+1400</f>
        <v>5200</v>
      </c>
      <c r="I222" s="182">
        <f t="shared" si="3"/>
        <v>8200</v>
      </c>
      <c r="J222" s="214" t="s">
        <v>1133</v>
      </c>
    </row>
    <row r="223" spans="1:10" ht="31.5" customHeight="1" x14ac:dyDescent="0.25">
      <c r="A223" s="73">
        <v>215</v>
      </c>
      <c r="B223" s="189" t="s">
        <v>1200</v>
      </c>
      <c r="C223" s="188" t="s">
        <v>1205</v>
      </c>
      <c r="D223" s="189" t="s">
        <v>1201</v>
      </c>
      <c r="E223" s="189" t="s">
        <v>1202</v>
      </c>
      <c r="F223" s="189" t="s">
        <v>1204</v>
      </c>
      <c r="G223" s="141">
        <v>18500</v>
      </c>
      <c r="H223" s="79"/>
      <c r="I223" s="141">
        <f t="shared" si="3"/>
        <v>18500</v>
      </c>
      <c r="J223" s="146" t="s">
        <v>1133</v>
      </c>
    </row>
    <row r="224" spans="1:10" ht="31.5" customHeight="1" x14ac:dyDescent="0.25">
      <c r="A224" s="73">
        <v>216</v>
      </c>
      <c r="B224" s="189" t="s">
        <v>1229</v>
      </c>
      <c r="C224" s="188" t="s">
        <v>1233</v>
      </c>
      <c r="D224" s="189" t="s">
        <v>1230</v>
      </c>
      <c r="E224" s="189" t="s">
        <v>2</v>
      </c>
      <c r="F224" s="189" t="s">
        <v>1232</v>
      </c>
      <c r="G224" s="141">
        <v>11600</v>
      </c>
      <c r="H224" s="79"/>
      <c r="I224" s="141">
        <f t="shared" si="3"/>
        <v>11600</v>
      </c>
      <c r="J224" s="146" t="s">
        <v>1133</v>
      </c>
    </row>
    <row r="225" spans="1:10" ht="31.5" customHeight="1" x14ac:dyDescent="0.25">
      <c r="A225" s="73">
        <v>217</v>
      </c>
      <c r="B225" s="189" t="s">
        <v>1234</v>
      </c>
      <c r="C225" s="188" t="s">
        <v>1239</v>
      </c>
      <c r="D225" s="189" t="s">
        <v>1235</v>
      </c>
      <c r="E225" s="189" t="s">
        <v>1236</v>
      </c>
      <c r="F225" s="189" t="s">
        <v>1238</v>
      </c>
      <c r="G225" s="141">
        <v>2000</v>
      </c>
      <c r="H225" s="79">
        <f>3500+3000</f>
        <v>6500</v>
      </c>
      <c r="I225" s="141">
        <f t="shared" si="3"/>
        <v>8500</v>
      </c>
      <c r="J225" s="146" t="s">
        <v>1133</v>
      </c>
    </row>
    <row r="226" spans="1:10" ht="31.5" customHeight="1" x14ac:dyDescent="0.25">
      <c r="A226" s="73">
        <v>218</v>
      </c>
      <c r="B226" s="189" t="s">
        <v>1240</v>
      </c>
      <c r="C226" s="188" t="s">
        <v>1245</v>
      </c>
      <c r="D226" s="189" t="s">
        <v>1241</v>
      </c>
      <c r="E226" s="189" t="s">
        <v>1242</v>
      </c>
      <c r="F226" s="189" t="s">
        <v>1244</v>
      </c>
      <c r="G226" s="141">
        <v>5600</v>
      </c>
      <c r="H226" s="79">
        <v>2700</v>
      </c>
      <c r="I226" s="141">
        <f t="shared" si="3"/>
        <v>8300</v>
      </c>
      <c r="J226" s="146" t="s">
        <v>1133</v>
      </c>
    </row>
    <row r="227" spans="1:10" ht="31.5" customHeight="1" x14ac:dyDescent="0.25">
      <c r="A227" s="73">
        <v>219</v>
      </c>
      <c r="B227" s="82" t="s">
        <v>3664</v>
      </c>
      <c r="C227" s="77"/>
      <c r="D227" s="78"/>
      <c r="E227" s="78"/>
      <c r="F227" s="78"/>
      <c r="G227" s="141"/>
      <c r="H227" s="79">
        <f>1000+1100+1500+1500+500+3000+2100+1200+900+4000</f>
        <v>16800</v>
      </c>
      <c r="I227" s="141">
        <f t="shared" si="3"/>
        <v>16800</v>
      </c>
      <c r="J227" s="146" t="s">
        <v>1133</v>
      </c>
    </row>
    <row r="228" spans="1:10" ht="31.5" customHeight="1" x14ac:dyDescent="0.25">
      <c r="A228" s="181">
        <v>220</v>
      </c>
      <c r="B228" s="190" t="s">
        <v>2143</v>
      </c>
      <c r="C228" s="191" t="s">
        <v>2148</v>
      </c>
      <c r="D228" s="190" t="s">
        <v>2144</v>
      </c>
      <c r="E228" s="190" t="s">
        <v>2145</v>
      </c>
      <c r="F228" s="184"/>
      <c r="G228" s="182">
        <v>6000</v>
      </c>
      <c r="H228" s="183">
        <f>3000+1100</f>
        <v>4100</v>
      </c>
      <c r="I228" s="182">
        <f t="shared" si="3"/>
        <v>10100</v>
      </c>
      <c r="J228" s="214" t="s">
        <v>2124</v>
      </c>
    </row>
    <row r="229" spans="1:10" ht="31.5" customHeight="1" x14ac:dyDescent="0.25">
      <c r="A229" s="73">
        <v>221</v>
      </c>
      <c r="B229" s="189" t="s">
        <v>2171</v>
      </c>
      <c r="C229" s="188" t="s">
        <v>2176</v>
      </c>
      <c r="D229" s="189" t="s">
        <v>2172</v>
      </c>
      <c r="E229" s="189" t="s">
        <v>2173</v>
      </c>
      <c r="F229" s="78"/>
      <c r="G229" s="141">
        <v>6400</v>
      </c>
      <c r="H229" s="79">
        <f>2000+3500+1700+2500</f>
        <v>9700</v>
      </c>
      <c r="I229" s="141">
        <f t="shared" si="3"/>
        <v>16100</v>
      </c>
      <c r="J229" s="146" t="s">
        <v>2124</v>
      </c>
    </row>
    <row r="230" spans="1:10" ht="31.5" customHeight="1" x14ac:dyDescent="0.25">
      <c r="A230" s="73">
        <v>222</v>
      </c>
      <c r="B230" s="189" t="s">
        <v>2183</v>
      </c>
      <c r="C230" s="188" t="s">
        <v>2188</v>
      </c>
      <c r="D230" s="189" t="s">
        <v>2184</v>
      </c>
      <c r="E230" s="189" t="s">
        <v>2185</v>
      </c>
      <c r="F230" s="78"/>
      <c r="G230" s="141">
        <v>4000</v>
      </c>
      <c r="H230" s="79">
        <f>1700+1600+2000+1700</f>
        <v>7000</v>
      </c>
      <c r="I230" s="141">
        <f t="shared" si="3"/>
        <v>11000</v>
      </c>
      <c r="J230" s="146" t="s">
        <v>2124</v>
      </c>
    </row>
    <row r="231" spans="1:10" ht="31.5" customHeight="1" x14ac:dyDescent="0.25">
      <c r="A231" s="73">
        <v>223</v>
      </c>
      <c r="B231" s="189" t="s">
        <v>2201</v>
      </c>
      <c r="C231" s="188" t="s">
        <v>2206</v>
      </c>
      <c r="D231" s="189" t="s">
        <v>2202</v>
      </c>
      <c r="E231" s="189" t="s">
        <v>2203</v>
      </c>
      <c r="F231" s="78"/>
      <c r="G231" s="141">
        <v>5000</v>
      </c>
      <c r="H231" s="79">
        <f>2400+300+3500+3000+2200+1700+2000+500</f>
        <v>15600</v>
      </c>
      <c r="I231" s="141">
        <f t="shared" si="3"/>
        <v>20600</v>
      </c>
      <c r="J231" s="146" t="s">
        <v>2124</v>
      </c>
    </row>
    <row r="232" spans="1:10" ht="31.5" customHeight="1" x14ac:dyDescent="0.25">
      <c r="A232" s="73">
        <v>224</v>
      </c>
      <c r="B232" s="189" t="s">
        <v>2620</v>
      </c>
      <c r="C232" s="188" t="s">
        <v>2212</v>
      </c>
      <c r="D232" s="189" t="s">
        <v>2208</v>
      </c>
      <c r="E232" s="189" t="s">
        <v>2209</v>
      </c>
      <c r="F232" s="78"/>
      <c r="G232" s="141">
        <v>4100</v>
      </c>
      <c r="H232" s="79"/>
      <c r="I232" s="141">
        <f t="shared" si="3"/>
        <v>4100</v>
      </c>
      <c r="J232" s="146" t="s">
        <v>2124</v>
      </c>
    </row>
    <row r="233" spans="1:10" ht="31.5" customHeight="1" x14ac:dyDescent="0.25">
      <c r="A233" s="73">
        <v>225</v>
      </c>
      <c r="B233" s="189" t="s">
        <v>2283</v>
      </c>
      <c r="C233" s="188" t="s">
        <v>2288</v>
      </c>
      <c r="D233" s="189" t="s">
        <v>2284</v>
      </c>
      <c r="E233" s="189" t="s">
        <v>2285</v>
      </c>
      <c r="F233" s="78"/>
      <c r="G233" s="141">
        <v>5900</v>
      </c>
      <c r="H233" s="79">
        <f>2600+1600+2000+1700+1800+1800</f>
        <v>11500</v>
      </c>
      <c r="I233" s="141">
        <f t="shared" si="3"/>
        <v>17400</v>
      </c>
      <c r="J233" s="146" t="s">
        <v>2124</v>
      </c>
    </row>
    <row r="234" spans="1:10" ht="31.5" customHeight="1" x14ac:dyDescent="0.25">
      <c r="A234" s="73">
        <v>226</v>
      </c>
      <c r="B234" s="189" t="s">
        <v>2359</v>
      </c>
      <c r="C234" s="188" t="s">
        <v>2363</v>
      </c>
      <c r="D234" s="189" t="s">
        <v>2360</v>
      </c>
      <c r="E234" s="189" t="s">
        <v>2361</v>
      </c>
      <c r="F234" s="78"/>
      <c r="G234" s="141">
        <v>11900</v>
      </c>
      <c r="H234" s="79"/>
      <c r="I234" s="141">
        <f t="shared" si="3"/>
        <v>11900</v>
      </c>
      <c r="J234" s="146" t="s">
        <v>2124</v>
      </c>
    </row>
    <row r="235" spans="1:10" ht="31.5" customHeight="1" x14ac:dyDescent="0.25">
      <c r="A235" s="73">
        <v>227</v>
      </c>
      <c r="B235" s="189" t="s">
        <v>2364</v>
      </c>
      <c r="C235" s="188" t="s">
        <v>2368</v>
      </c>
      <c r="D235" s="189" t="s">
        <v>2365</v>
      </c>
      <c r="E235" s="189" t="s">
        <v>2185</v>
      </c>
      <c r="F235" s="78"/>
      <c r="G235" s="141">
        <v>5000</v>
      </c>
      <c r="H235" s="79">
        <f>2800+1700+2300+4100+1900+4100+1800-4100</f>
        <v>14600</v>
      </c>
      <c r="I235" s="141">
        <f t="shared" si="3"/>
        <v>19600</v>
      </c>
      <c r="J235" s="146" t="s">
        <v>2124</v>
      </c>
    </row>
    <row r="236" spans="1:10" ht="31.5" customHeight="1" x14ac:dyDescent="0.25">
      <c r="A236" s="73">
        <v>228</v>
      </c>
      <c r="B236" s="189" t="s">
        <v>2429</v>
      </c>
      <c r="C236" s="188" t="s">
        <v>2433</v>
      </c>
      <c r="D236" s="189" t="s">
        <v>2430</v>
      </c>
      <c r="E236" s="189" t="s">
        <v>2431</v>
      </c>
      <c r="F236" s="78"/>
      <c r="G236" s="141">
        <v>4000</v>
      </c>
      <c r="H236" s="79">
        <f>1000+2500+600+3000</f>
        <v>7100</v>
      </c>
      <c r="I236" s="141">
        <f t="shared" si="3"/>
        <v>11100</v>
      </c>
      <c r="J236" s="146" t="s">
        <v>2124</v>
      </c>
    </row>
    <row r="237" spans="1:10" ht="36.75" customHeight="1" x14ac:dyDescent="0.25">
      <c r="A237" s="181">
        <v>229</v>
      </c>
      <c r="B237" s="190" t="s">
        <v>1447</v>
      </c>
      <c r="C237" s="191" t="s">
        <v>1452</v>
      </c>
      <c r="D237" s="190" t="s">
        <v>1448</v>
      </c>
      <c r="E237" s="190" t="s">
        <v>1449</v>
      </c>
      <c r="F237" s="190" t="s">
        <v>1451</v>
      </c>
      <c r="G237" s="182">
        <v>6200</v>
      </c>
      <c r="H237" s="183"/>
      <c r="I237" s="182">
        <f t="shared" ref="I237:I266" si="4">G237+H237</f>
        <v>6200</v>
      </c>
      <c r="J237" s="214" t="s">
        <v>1272</v>
      </c>
    </row>
    <row r="238" spans="1:10" ht="36.75" customHeight="1" x14ac:dyDescent="0.25">
      <c r="A238" s="73">
        <v>230</v>
      </c>
      <c r="B238" s="189" t="s">
        <v>1279</v>
      </c>
      <c r="C238" s="188" t="s">
        <v>1284</v>
      </c>
      <c r="D238" s="189" t="s">
        <v>1280</v>
      </c>
      <c r="E238" s="189" t="s">
        <v>1281</v>
      </c>
      <c r="F238" s="189" t="s">
        <v>1283</v>
      </c>
      <c r="G238" s="141">
        <v>3800</v>
      </c>
      <c r="H238" s="79"/>
      <c r="I238" s="141">
        <f t="shared" si="4"/>
        <v>3800</v>
      </c>
      <c r="J238" s="146" t="s">
        <v>1272</v>
      </c>
    </row>
    <row r="239" spans="1:10" ht="36.75" customHeight="1" x14ac:dyDescent="0.25">
      <c r="A239" s="73">
        <v>231</v>
      </c>
      <c r="B239" s="189" t="s">
        <v>1291</v>
      </c>
      <c r="C239" s="188" t="s">
        <v>1296</v>
      </c>
      <c r="D239" s="189" t="s">
        <v>1292</v>
      </c>
      <c r="E239" s="189" t="s">
        <v>1293</v>
      </c>
      <c r="F239" s="189" t="s">
        <v>1295</v>
      </c>
      <c r="G239" s="141">
        <v>10500</v>
      </c>
      <c r="H239" s="79"/>
      <c r="I239" s="141">
        <f t="shared" si="4"/>
        <v>10500</v>
      </c>
      <c r="J239" s="146" t="s">
        <v>1272</v>
      </c>
    </row>
    <row r="240" spans="1:10" ht="36.75" customHeight="1" x14ac:dyDescent="0.25">
      <c r="A240" s="73">
        <v>232</v>
      </c>
      <c r="B240" s="189" t="s">
        <v>1297</v>
      </c>
      <c r="C240" s="188" t="s">
        <v>1302</v>
      </c>
      <c r="D240" s="189" t="s">
        <v>1298</v>
      </c>
      <c r="E240" s="189" t="s">
        <v>1299</v>
      </c>
      <c r="F240" s="189" t="s">
        <v>1301</v>
      </c>
      <c r="G240" s="141">
        <v>5000</v>
      </c>
      <c r="H240" s="79"/>
      <c r="I240" s="141">
        <f t="shared" si="4"/>
        <v>5000</v>
      </c>
      <c r="J240" s="146" t="s">
        <v>1272</v>
      </c>
    </row>
    <row r="241" spans="1:10" ht="36.75" customHeight="1" x14ac:dyDescent="0.25">
      <c r="A241" s="73">
        <v>233</v>
      </c>
      <c r="B241" s="189" t="s">
        <v>1357</v>
      </c>
      <c r="C241" s="188" t="s">
        <v>1362</v>
      </c>
      <c r="D241" s="189" t="s">
        <v>1358</v>
      </c>
      <c r="E241" s="189" t="s">
        <v>1359</v>
      </c>
      <c r="F241" s="189" t="s">
        <v>1361</v>
      </c>
      <c r="G241" s="141">
        <v>20000</v>
      </c>
      <c r="H241" s="79"/>
      <c r="I241" s="141">
        <f t="shared" si="4"/>
        <v>20000</v>
      </c>
      <c r="J241" s="146" t="s">
        <v>1272</v>
      </c>
    </row>
    <row r="242" spans="1:10" ht="36.75" customHeight="1" x14ac:dyDescent="0.25">
      <c r="A242" s="73">
        <v>234</v>
      </c>
      <c r="B242" s="189" t="s">
        <v>1363</v>
      </c>
      <c r="C242" s="188" t="s">
        <v>1368</v>
      </c>
      <c r="D242" s="189" t="s">
        <v>1364</v>
      </c>
      <c r="E242" s="189" t="s">
        <v>1365</v>
      </c>
      <c r="F242" s="189" t="s">
        <v>1367</v>
      </c>
      <c r="G242" s="141">
        <v>11500</v>
      </c>
      <c r="H242" s="79"/>
      <c r="I242" s="141">
        <f t="shared" si="4"/>
        <v>11500</v>
      </c>
      <c r="J242" s="146" t="s">
        <v>1272</v>
      </c>
    </row>
    <row r="243" spans="1:10" ht="36.75" customHeight="1" x14ac:dyDescent="0.25">
      <c r="A243" s="73">
        <v>235</v>
      </c>
      <c r="B243" s="189" t="s">
        <v>1393</v>
      </c>
      <c r="C243" s="188" t="s">
        <v>1398</v>
      </c>
      <c r="D243" s="189" t="s">
        <v>1394</v>
      </c>
      <c r="E243" s="189" t="s">
        <v>1395</v>
      </c>
      <c r="F243" s="189" t="s">
        <v>1397</v>
      </c>
      <c r="G243" s="141">
        <v>5000</v>
      </c>
      <c r="H243" s="79">
        <f>1000+900+500+400+500+1300+900+2300+3100+1200+900+2000+2100+1000+1000+1100+3400+900+1600+400+15100+1700</f>
        <v>43300</v>
      </c>
      <c r="I243" s="141">
        <f t="shared" si="4"/>
        <v>48300</v>
      </c>
      <c r="J243" s="146" t="s">
        <v>1272</v>
      </c>
    </row>
    <row r="244" spans="1:10" ht="36.75" customHeight="1" x14ac:dyDescent="0.25">
      <c r="A244" s="181">
        <v>236</v>
      </c>
      <c r="B244" s="190" t="s">
        <v>1455</v>
      </c>
      <c r="C244" s="191" t="s">
        <v>1460</v>
      </c>
      <c r="D244" s="190" t="s">
        <v>1456</v>
      </c>
      <c r="E244" s="190" t="s">
        <v>1457</v>
      </c>
      <c r="F244" s="190" t="s">
        <v>1459</v>
      </c>
      <c r="G244" s="182">
        <v>4700</v>
      </c>
      <c r="H244" s="183">
        <f>2000+3000+2300</f>
        <v>7300</v>
      </c>
      <c r="I244" s="182">
        <f t="shared" si="4"/>
        <v>12000</v>
      </c>
      <c r="J244" s="214" t="s">
        <v>598</v>
      </c>
    </row>
    <row r="245" spans="1:10" ht="36.75" customHeight="1" x14ac:dyDescent="0.25">
      <c r="A245" s="73">
        <v>237</v>
      </c>
      <c r="B245" s="189" t="s">
        <v>617</v>
      </c>
      <c r="C245" s="188" t="s">
        <v>622</v>
      </c>
      <c r="D245" s="189" t="s">
        <v>618</v>
      </c>
      <c r="E245" s="189" t="s">
        <v>619</v>
      </c>
      <c r="F245" s="189" t="s">
        <v>621</v>
      </c>
      <c r="G245" s="141">
        <v>11500</v>
      </c>
      <c r="H245" s="79">
        <f>11500</f>
        <v>11500</v>
      </c>
      <c r="I245" s="141">
        <f t="shared" si="4"/>
        <v>23000</v>
      </c>
      <c r="J245" s="146" t="s">
        <v>598</v>
      </c>
    </row>
    <row r="246" spans="1:10" ht="36.75" customHeight="1" x14ac:dyDescent="0.25">
      <c r="A246" s="73">
        <v>238</v>
      </c>
      <c r="B246" s="189" t="s">
        <v>635</v>
      </c>
      <c r="C246" s="188" t="s">
        <v>640</v>
      </c>
      <c r="D246" s="189" t="s">
        <v>636</v>
      </c>
      <c r="E246" s="189" t="s">
        <v>637</v>
      </c>
      <c r="F246" s="189" t="s">
        <v>639</v>
      </c>
      <c r="G246" s="141">
        <v>9000</v>
      </c>
      <c r="H246" s="79">
        <f>1800+1300+3200+1600</f>
        <v>7900</v>
      </c>
      <c r="I246" s="141">
        <f t="shared" si="4"/>
        <v>16900</v>
      </c>
      <c r="J246" s="146" t="s">
        <v>598</v>
      </c>
    </row>
    <row r="247" spans="1:10" ht="36.75" customHeight="1" x14ac:dyDescent="0.25">
      <c r="A247" s="73">
        <v>239</v>
      </c>
      <c r="B247" s="189" t="s">
        <v>683</v>
      </c>
      <c r="C247" s="188" t="s">
        <v>688</v>
      </c>
      <c r="D247" s="189" t="s">
        <v>684</v>
      </c>
      <c r="E247" s="189" t="s">
        <v>685</v>
      </c>
      <c r="F247" s="189" t="s">
        <v>687</v>
      </c>
      <c r="G247" s="141">
        <v>6900</v>
      </c>
      <c r="H247" s="79">
        <f>2500+1500+3900+1000+300</f>
        <v>9200</v>
      </c>
      <c r="I247" s="141">
        <f t="shared" si="4"/>
        <v>16100</v>
      </c>
      <c r="J247" s="146" t="s">
        <v>598</v>
      </c>
    </row>
    <row r="248" spans="1:10" ht="36.75" customHeight="1" x14ac:dyDescent="0.25">
      <c r="A248" s="73">
        <v>240</v>
      </c>
      <c r="B248" s="189" t="s">
        <v>689</v>
      </c>
      <c r="C248" s="188" t="s">
        <v>694</v>
      </c>
      <c r="D248" s="189" t="s">
        <v>690</v>
      </c>
      <c r="E248" s="189" t="s">
        <v>691</v>
      </c>
      <c r="F248" s="189" t="s">
        <v>693</v>
      </c>
      <c r="G248" s="141">
        <v>5600</v>
      </c>
      <c r="H248" s="79">
        <f>2000+1000+1500+3500</f>
        <v>8000</v>
      </c>
      <c r="I248" s="141">
        <f t="shared" si="4"/>
        <v>13600</v>
      </c>
      <c r="J248" s="146" t="s">
        <v>598</v>
      </c>
    </row>
    <row r="249" spans="1:10" ht="36.75" customHeight="1" x14ac:dyDescent="0.25">
      <c r="A249" s="73">
        <v>241</v>
      </c>
      <c r="B249" s="189" t="s">
        <v>707</v>
      </c>
      <c r="C249" s="188" t="s">
        <v>712</v>
      </c>
      <c r="D249" s="189" t="s">
        <v>708</v>
      </c>
      <c r="E249" s="189" t="s">
        <v>709</v>
      </c>
      <c r="F249" s="189" t="s">
        <v>711</v>
      </c>
      <c r="G249" s="141">
        <v>11200</v>
      </c>
      <c r="H249" s="79">
        <f>2650+4900</f>
        <v>7550</v>
      </c>
      <c r="I249" s="141">
        <f t="shared" si="4"/>
        <v>18750</v>
      </c>
      <c r="J249" s="146" t="s">
        <v>598</v>
      </c>
    </row>
    <row r="250" spans="1:10" ht="36.75" customHeight="1" x14ac:dyDescent="0.25">
      <c r="A250" s="73">
        <v>242</v>
      </c>
      <c r="B250" s="189" t="s">
        <v>737</v>
      </c>
      <c r="C250" s="188" t="s">
        <v>742</v>
      </c>
      <c r="D250" s="189" t="s">
        <v>738</v>
      </c>
      <c r="E250" s="189" t="s">
        <v>739</v>
      </c>
      <c r="F250" s="189" t="s">
        <v>741</v>
      </c>
      <c r="G250" s="141">
        <v>2000</v>
      </c>
      <c r="H250" s="79">
        <f>2600+800</f>
        <v>3400</v>
      </c>
      <c r="I250" s="141">
        <f t="shared" si="4"/>
        <v>5400</v>
      </c>
      <c r="J250" s="146" t="s">
        <v>598</v>
      </c>
    </row>
    <row r="251" spans="1:10" ht="36.75" customHeight="1" x14ac:dyDescent="0.25">
      <c r="A251" s="181">
        <v>243</v>
      </c>
      <c r="B251" s="190" t="s">
        <v>1817</v>
      </c>
      <c r="C251" s="191" t="s">
        <v>1822</v>
      </c>
      <c r="D251" s="190" t="s">
        <v>1818</v>
      </c>
      <c r="E251" s="190" t="s">
        <v>1819</v>
      </c>
      <c r="F251" s="190" t="s">
        <v>1821</v>
      </c>
      <c r="G251" s="182">
        <v>6400</v>
      </c>
      <c r="H251" s="183">
        <f>4600+2000+2200+2500+2100</f>
        <v>13400</v>
      </c>
      <c r="I251" s="182">
        <f t="shared" si="4"/>
        <v>19800</v>
      </c>
      <c r="J251" s="214" t="s">
        <v>1648</v>
      </c>
    </row>
    <row r="252" spans="1:10" ht="36.75" customHeight="1" x14ac:dyDescent="0.25">
      <c r="A252" s="73">
        <v>244</v>
      </c>
      <c r="B252" s="189" t="s">
        <v>1649</v>
      </c>
      <c r="C252" s="188" t="s">
        <v>1654</v>
      </c>
      <c r="D252" s="189" t="s">
        <v>1650</v>
      </c>
      <c r="E252" s="189" t="s">
        <v>1651</v>
      </c>
      <c r="F252" s="189" t="s">
        <v>1653</v>
      </c>
      <c r="G252" s="141">
        <v>45900</v>
      </c>
      <c r="H252" s="79"/>
      <c r="I252" s="141">
        <f t="shared" si="4"/>
        <v>45900</v>
      </c>
      <c r="J252" s="146" t="s">
        <v>1648</v>
      </c>
    </row>
    <row r="253" spans="1:10" ht="36.75" customHeight="1" x14ac:dyDescent="0.25">
      <c r="A253" s="73">
        <v>245</v>
      </c>
      <c r="B253" s="189" t="s">
        <v>1703</v>
      </c>
      <c r="C253" s="188" t="s">
        <v>1708</v>
      </c>
      <c r="D253" s="189" t="s">
        <v>1704</v>
      </c>
      <c r="E253" s="189" t="s">
        <v>1705</v>
      </c>
      <c r="F253" s="189" t="s">
        <v>1707</v>
      </c>
      <c r="G253" s="141">
        <v>23700</v>
      </c>
      <c r="H253" s="79">
        <f>1000+1200</f>
        <v>2200</v>
      </c>
      <c r="I253" s="141">
        <f t="shared" si="4"/>
        <v>25900</v>
      </c>
      <c r="J253" s="146" t="s">
        <v>1648</v>
      </c>
    </row>
    <row r="254" spans="1:10" ht="36.75" customHeight="1" x14ac:dyDescent="0.25">
      <c r="A254" s="73">
        <v>246</v>
      </c>
      <c r="B254" s="189" t="s">
        <v>1745</v>
      </c>
      <c r="C254" s="188" t="s">
        <v>1750</v>
      </c>
      <c r="D254" s="189" t="s">
        <v>1746</v>
      </c>
      <c r="E254" s="189" t="s">
        <v>1747</v>
      </c>
      <c r="F254" s="189" t="s">
        <v>1749</v>
      </c>
      <c r="G254" s="141">
        <v>11400</v>
      </c>
      <c r="H254" s="79">
        <f>3900+4400</f>
        <v>8300</v>
      </c>
      <c r="I254" s="141">
        <f t="shared" si="4"/>
        <v>19700</v>
      </c>
      <c r="J254" s="146" t="s">
        <v>1648</v>
      </c>
    </row>
    <row r="255" spans="1:10" ht="36.75" customHeight="1" x14ac:dyDescent="0.25">
      <c r="A255" s="73">
        <v>247</v>
      </c>
      <c r="B255" s="189" t="s">
        <v>1774</v>
      </c>
      <c r="C255" s="188" t="s">
        <v>1779</v>
      </c>
      <c r="D255" s="189" t="s">
        <v>1775</v>
      </c>
      <c r="E255" s="189" t="s">
        <v>1776</v>
      </c>
      <c r="F255" s="189" t="s">
        <v>1778</v>
      </c>
      <c r="G255" s="141">
        <v>11800</v>
      </c>
      <c r="H255" s="79">
        <f>1400+500+1600+1400</f>
        <v>4900</v>
      </c>
      <c r="I255" s="141">
        <f t="shared" si="4"/>
        <v>16700</v>
      </c>
      <c r="J255" s="146" t="s">
        <v>1648</v>
      </c>
    </row>
    <row r="256" spans="1:10" ht="36.75" customHeight="1" x14ac:dyDescent="0.25">
      <c r="A256" s="73">
        <v>248</v>
      </c>
      <c r="B256" s="189" t="s">
        <v>1780</v>
      </c>
      <c r="C256" s="188" t="s">
        <v>1784</v>
      </c>
      <c r="D256" s="189" t="s">
        <v>1781</v>
      </c>
      <c r="E256" s="189" t="s">
        <v>733</v>
      </c>
      <c r="F256" s="189" t="s">
        <v>1783</v>
      </c>
      <c r="G256" s="141">
        <v>7000</v>
      </c>
      <c r="H256" s="79">
        <f>1800+2200+2700+2000+3400</f>
        <v>12100</v>
      </c>
      <c r="I256" s="141">
        <f t="shared" si="4"/>
        <v>19100</v>
      </c>
      <c r="J256" s="146" t="s">
        <v>1648</v>
      </c>
    </row>
    <row r="257" spans="1:10" ht="36.75" customHeight="1" x14ac:dyDescent="0.25">
      <c r="A257" s="73">
        <v>249</v>
      </c>
      <c r="B257" s="189" t="s">
        <v>1797</v>
      </c>
      <c r="C257" s="188" t="s">
        <v>1801</v>
      </c>
      <c r="D257" s="189" t="s">
        <v>1798</v>
      </c>
      <c r="E257" s="189" t="s">
        <v>1353</v>
      </c>
      <c r="F257" s="189" t="s">
        <v>1800</v>
      </c>
      <c r="G257" s="141">
        <v>9400</v>
      </c>
      <c r="H257" s="79">
        <f>2500+2000+2000+3000</f>
        <v>9500</v>
      </c>
      <c r="I257" s="141">
        <f t="shared" si="4"/>
        <v>18900</v>
      </c>
      <c r="J257" s="146" t="s">
        <v>1648</v>
      </c>
    </row>
    <row r="258" spans="1:10" ht="36.75" customHeight="1" x14ac:dyDescent="0.25">
      <c r="A258" s="181">
        <v>250</v>
      </c>
      <c r="B258" s="190" t="s">
        <v>1839</v>
      </c>
      <c r="C258" s="191" t="s">
        <v>1844</v>
      </c>
      <c r="D258" s="190" t="s">
        <v>1840</v>
      </c>
      <c r="E258" s="190" t="s">
        <v>1841</v>
      </c>
      <c r="F258" s="184"/>
      <c r="G258" s="182">
        <v>3000</v>
      </c>
      <c r="H258" s="183">
        <v>1300</v>
      </c>
      <c r="I258" s="182">
        <f t="shared" si="4"/>
        <v>4300</v>
      </c>
      <c r="J258" s="214" t="s">
        <v>1845</v>
      </c>
    </row>
    <row r="259" spans="1:10" ht="36.75" customHeight="1" x14ac:dyDescent="0.25">
      <c r="A259" s="73">
        <v>251</v>
      </c>
      <c r="B259" s="189" t="s">
        <v>1852</v>
      </c>
      <c r="C259" s="188" t="s">
        <v>1857</v>
      </c>
      <c r="D259" s="189" t="s">
        <v>1853</v>
      </c>
      <c r="E259" s="189" t="s">
        <v>1854</v>
      </c>
      <c r="F259" s="78"/>
      <c r="G259" s="141">
        <v>4100</v>
      </c>
      <c r="H259" s="79">
        <f>500+10000</f>
        <v>10500</v>
      </c>
      <c r="I259" s="141">
        <f t="shared" si="4"/>
        <v>14600</v>
      </c>
      <c r="J259" s="146" t="s">
        <v>1845</v>
      </c>
    </row>
    <row r="260" spans="1:10" ht="36.75" customHeight="1" x14ac:dyDescent="0.25">
      <c r="A260" s="73">
        <v>252</v>
      </c>
      <c r="B260" s="189" t="s">
        <v>1858</v>
      </c>
      <c r="C260" s="188" t="s">
        <v>1863</v>
      </c>
      <c r="D260" s="189" t="s">
        <v>1859</v>
      </c>
      <c r="E260" s="189" t="s">
        <v>1860</v>
      </c>
      <c r="F260" s="78"/>
      <c r="G260" s="141">
        <v>2300</v>
      </c>
      <c r="H260" s="79">
        <v>7700</v>
      </c>
      <c r="I260" s="141">
        <f t="shared" si="4"/>
        <v>10000</v>
      </c>
      <c r="J260" s="146" t="s">
        <v>1845</v>
      </c>
    </row>
    <row r="261" spans="1:10" ht="36.75" customHeight="1" x14ac:dyDescent="0.25">
      <c r="A261" s="73">
        <v>253</v>
      </c>
      <c r="B261" s="189" t="s">
        <v>1876</v>
      </c>
      <c r="C261" s="188" t="s">
        <v>1881</v>
      </c>
      <c r="D261" s="189" t="s">
        <v>1877</v>
      </c>
      <c r="E261" s="189" t="s">
        <v>1878</v>
      </c>
      <c r="F261" s="78"/>
      <c r="G261" s="141">
        <v>6600</v>
      </c>
      <c r="H261" s="79">
        <f>7500+1200</f>
        <v>8700</v>
      </c>
      <c r="I261" s="141">
        <f t="shared" si="4"/>
        <v>15300</v>
      </c>
      <c r="J261" s="146" t="s">
        <v>1845</v>
      </c>
    </row>
    <row r="262" spans="1:10" ht="36.75" customHeight="1" x14ac:dyDescent="0.25">
      <c r="A262" s="73">
        <v>254</v>
      </c>
      <c r="B262" s="189" t="s">
        <v>1911</v>
      </c>
      <c r="C262" s="188" t="s">
        <v>1916</v>
      </c>
      <c r="D262" s="189" t="s">
        <v>1912</v>
      </c>
      <c r="E262" s="189" t="s">
        <v>1913</v>
      </c>
      <c r="F262" s="78"/>
      <c r="G262" s="141">
        <v>5000</v>
      </c>
      <c r="H262" s="79">
        <v>1500</v>
      </c>
      <c r="I262" s="141">
        <f t="shared" si="4"/>
        <v>6500</v>
      </c>
      <c r="J262" s="146" t="s">
        <v>1845</v>
      </c>
    </row>
    <row r="263" spans="1:10" ht="36.75" customHeight="1" x14ac:dyDescent="0.25">
      <c r="A263" s="73">
        <v>255</v>
      </c>
      <c r="B263" s="189" t="s">
        <v>1929</v>
      </c>
      <c r="C263" s="188" t="s">
        <v>1934</v>
      </c>
      <c r="D263" s="189" t="s">
        <v>1930</v>
      </c>
      <c r="E263" s="189" t="s">
        <v>1931</v>
      </c>
      <c r="F263" s="78"/>
      <c r="G263" s="141">
        <v>2200</v>
      </c>
      <c r="H263" s="79">
        <f>1000+2400+5800</f>
        <v>9200</v>
      </c>
      <c r="I263" s="141">
        <f t="shared" si="4"/>
        <v>11400</v>
      </c>
      <c r="J263" s="146" t="s">
        <v>1845</v>
      </c>
    </row>
    <row r="264" spans="1:10" ht="36.75" customHeight="1" x14ac:dyDescent="0.25">
      <c r="A264" s="73">
        <v>256</v>
      </c>
      <c r="B264" s="189" t="s">
        <v>1935</v>
      </c>
      <c r="C264" s="188" t="s">
        <v>1939</v>
      </c>
      <c r="D264" s="189" t="s">
        <v>1936</v>
      </c>
      <c r="E264" s="189" t="s">
        <v>1937</v>
      </c>
      <c r="F264" s="78"/>
      <c r="G264" s="141">
        <v>5400</v>
      </c>
      <c r="H264" s="79"/>
      <c r="I264" s="141">
        <f t="shared" si="4"/>
        <v>5400</v>
      </c>
      <c r="J264" s="146" t="s">
        <v>1845</v>
      </c>
    </row>
    <row r="265" spans="1:10" ht="36.75" customHeight="1" x14ac:dyDescent="0.25">
      <c r="A265" s="181">
        <v>257</v>
      </c>
      <c r="B265" s="190" t="s">
        <v>2445</v>
      </c>
      <c r="C265" s="191" t="s">
        <v>2450</v>
      </c>
      <c r="D265" s="190" t="s">
        <v>2446</v>
      </c>
      <c r="E265" s="190" t="s">
        <v>2447</v>
      </c>
      <c r="F265" s="190" t="s">
        <v>2449</v>
      </c>
      <c r="G265" s="182">
        <v>4000</v>
      </c>
      <c r="H265" s="185"/>
      <c r="I265" s="182">
        <f t="shared" si="4"/>
        <v>4000</v>
      </c>
      <c r="J265" s="214" t="s">
        <v>403</v>
      </c>
    </row>
    <row r="266" spans="1:10" ht="36.75" customHeight="1" x14ac:dyDescent="0.25">
      <c r="A266" s="73">
        <v>258</v>
      </c>
      <c r="B266" s="189" t="s">
        <v>647</v>
      </c>
      <c r="C266" s="188" t="s">
        <v>652</v>
      </c>
      <c r="D266" s="189" t="s">
        <v>648</v>
      </c>
      <c r="E266" s="189" t="s">
        <v>649</v>
      </c>
      <c r="F266" s="189" t="s">
        <v>651</v>
      </c>
      <c r="G266" s="141">
        <v>5400</v>
      </c>
      <c r="H266" s="79"/>
      <c r="I266" s="141">
        <f t="shared" si="4"/>
        <v>5400</v>
      </c>
      <c r="J266" s="146" t="s">
        <v>403</v>
      </c>
    </row>
    <row r="267" spans="1:10" ht="36.75" customHeight="1" x14ac:dyDescent="0.25">
      <c r="A267" s="73">
        <v>259</v>
      </c>
      <c r="B267" s="189" t="s">
        <v>582</v>
      </c>
      <c r="C267" s="188" t="s">
        <v>587</v>
      </c>
      <c r="D267" s="189" t="s">
        <v>583</v>
      </c>
      <c r="E267" s="189" t="s">
        <v>584</v>
      </c>
      <c r="F267" s="189" t="s">
        <v>586</v>
      </c>
      <c r="G267" s="141">
        <v>10000</v>
      </c>
      <c r="H267" s="79">
        <f>2400+4800</f>
        <v>7200</v>
      </c>
      <c r="I267" s="141">
        <f t="shared" ref="I267:I273" si="5">G267+H267</f>
        <v>17200</v>
      </c>
      <c r="J267" s="146" t="s">
        <v>403</v>
      </c>
    </row>
    <row r="268" spans="1:10" ht="36.75" customHeight="1" x14ac:dyDescent="0.25">
      <c r="A268" s="73">
        <v>260</v>
      </c>
      <c r="B268" s="189" t="s">
        <v>404</v>
      </c>
      <c r="C268" s="188" t="s">
        <v>408</v>
      </c>
      <c r="D268" s="189" t="s">
        <v>405</v>
      </c>
      <c r="E268" s="189" t="s">
        <v>399</v>
      </c>
      <c r="F268" s="189" t="s">
        <v>407</v>
      </c>
      <c r="G268" s="141">
        <v>3200</v>
      </c>
      <c r="H268" s="79">
        <f>1000+900+5400+300+6900</f>
        <v>14500</v>
      </c>
      <c r="I268" s="141">
        <f t="shared" si="5"/>
        <v>17700</v>
      </c>
      <c r="J268" s="146" t="s">
        <v>403</v>
      </c>
    </row>
    <row r="269" spans="1:10" ht="36.75" customHeight="1" x14ac:dyDescent="0.25">
      <c r="A269" s="73">
        <v>261</v>
      </c>
      <c r="B269" s="189" t="s">
        <v>473</v>
      </c>
      <c r="C269" s="188" t="s">
        <v>478</v>
      </c>
      <c r="D269" s="189" t="s">
        <v>474</v>
      </c>
      <c r="E269" s="189" t="s">
        <v>475</v>
      </c>
      <c r="F269" s="189" t="s">
        <v>477</v>
      </c>
      <c r="G269" s="141">
        <v>12400</v>
      </c>
      <c r="H269" s="79">
        <f>1900+2200</f>
        <v>4100</v>
      </c>
      <c r="I269" s="141">
        <f t="shared" si="5"/>
        <v>16500</v>
      </c>
      <c r="J269" s="146" t="s">
        <v>403</v>
      </c>
    </row>
    <row r="270" spans="1:10" ht="36.75" customHeight="1" x14ac:dyDescent="0.25">
      <c r="A270" s="73">
        <v>262</v>
      </c>
      <c r="B270" s="189" t="s">
        <v>500</v>
      </c>
      <c r="C270" s="188" t="s">
        <v>505</v>
      </c>
      <c r="D270" s="189" t="s">
        <v>501</v>
      </c>
      <c r="E270" s="189" t="s">
        <v>502</v>
      </c>
      <c r="F270" s="189" t="s">
        <v>504</v>
      </c>
      <c r="G270" s="141">
        <v>5600</v>
      </c>
      <c r="H270" s="79">
        <f>2000+600+800+3500</f>
        <v>6900</v>
      </c>
      <c r="I270" s="141">
        <f t="shared" si="5"/>
        <v>12500</v>
      </c>
      <c r="J270" s="146" t="s">
        <v>403</v>
      </c>
    </row>
    <row r="271" spans="1:10" ht="36.75" customHeight="1" x14ac:dyDescent="0.25">
      <c r="A271" s="73">
        <v>263</v>
      </c>
      <c r="B271" s="189" t="s">
        <v>524</v>
      </c>
      <c r="C271" s="188" t="s">
        <v>529</v>
      </c>
      <c r="D271" s="189" t="s">
        <v>525</v>
      </c>
      <c r="E271" s="189" t="s">
        <v>526</v>
      </c>
      <c r="F271" s="189" t="s">
        <v>528</v>
      </c>
      <c r="G271" s="141">
        <v>11800</v>
      </c>
      <c r="H271" s="79">
        <f>4000+1200+1600</f>
        <v>6800</v>
      </c>
      <c r="I271" s="141">
        <f t="shared" si="5"/>
        <v>18600</v>
      </c>
      <c r="J271" s="146" t="s">
        <v>403</v>
      </c>
    </row>
    <row r="272" spans="1:10" ht="36.75" customHeight="1" x14ac:dyDescent="0.25">
      <c r="A272" s="73">
        <v>264</v>
      </c>
      <c r="B272" s="189" t="s">
        <v>542</v>
      </c>
      <c r="C272" s="188" t="s">
        <v>546</v>
      </c>
      <c r="D272" s="189" t="s">
        <v>543</v>
      </c>
      <c r="E272" s="189" t="s">
        <v>458</v>
      </c>
      <c r="F272" s="189" t="s">
        <v>545</v>
      </c>
      <c r="G272" s="141">
        <v>2900</v>
      </c>
      <c r="H272" s="79">
        <f>2100+1900+2500+1200+1200+600+400</f>
        <v>9900</v>
      </c>
      <c r="I272" s="141">
        <f t="shared" si="5"/>
        <v>12800</v>
      </c>
      <c r="J272" s="146" t="s">
        <v>403</v>
      </c>
    </row>
    <row r="273" spans="1:10" ht="36.75" customHeight="1" x14ac:dyDescent="0.25">
      <c r="A273" s="73">
        <v>265</v>
      </c>
      <c r="B273" s="189" t="s">
        <v>547</v>
      </c>
      <c r="C273" s="188" t="s">
        <v>552</v>
      </c>
      <c r="D273" s="189" t="s">
        <v>548</v>
      </c>
      <c r="E273" s="189" t="s">
        <v>549</v>
      </c>
      <c r="F273" s="189" t="s">
        <v>551</v>
      </c>
      <c r="G273" s="141">
        <v>5000</v>
      </c>
      <c r="H273" s="79">
        <f>1900+2300+1400</f>
        <v>5600</v>
      </c>
      <c r="I273" s="141">
        <f t="shared" si="5"/>
        <v>10600</v>
      </c>
      <c r="J273" s="146" t="s">
        <v>403</v>
      </c>
    </row>
    <row r="274" spans="1:10" ht="31.5" customHeight="1" x14ac:dyDescent="0.25">
      <c r="A274" s="239" t="s">
        <v>3654</v>
      </c>
      <c r="B274" s="240"/>
      <c r="C274" s="201"/>
      <c r="D274" s="85"/>
      <c r="E274" s="201"/>
      <c r="F274" s="86"/>
      <c r="G274" s="87">
        <f>SUM(G9:G273)</f>
        <v>47765850</v>
      </c>
      <c r="H274" s="87">
        <f t="shared" ref="H274:I274" si="6">SUM(H9:H273)</f>
        <v>838650</v>
      </c>
      <c r="I274" s="87">
        <f t="shared" si="6"/>
        <v>48604500</v>
      </c>
      <c r="J274" s="215">
        <f>SUM(J190:J273)</f>
        <v>0</v>
      </c>
    </row>
    <row r="275" spans="1:10" ht="17.25" customHeight="1" x14ac:dyDescent="0.25">
      <c r="A275" s="176"/>
      <c r="B275" s="177"/>
      <c r="C275" s="176"/>
      <c r="D275" s="178"/>
      <c r="E275" s="176"/>
      <c r="F275" s="179"/>
      <c r="G275" s="180"/>
      <c r="H275" s="180"/>
      <c r="I275" s="180"/>
      <c r="J275" s="216"/>
    </row>
    <row r="276" spans="1:10" ht="15.75" x14ac:dyDescent="0.25">
      <c r="A276" s="88"/>
      <c r="B276" s="88"/>
      <c r="C276" s="88"/>
      <c r="D276" s="89"/>
      <c r="E276" s="89"/>
      <c r="F276" s="236" t="s">
        <v>3661</v>
      </c>
      <c r="G276" s="236"/>
      <c r="H276" s="236"/>
      <c r="I276" s="236"/>
      <c r="J276" s="236"/>
    </row>
    <row r="277" spans="1:10" ht="15.75" x14ac:dyDescent="0.25">
      <c r="A277" s="237" t="s">
        <v>3656</v>
      </c>
      <c r="B277" s="237"/>
      <c r="C277" s="90"/>
      <c r="D277" s="90"/>
      <c r="E277" s="90"/>
      <c r="F277" s="237" t="s">
        <v>3657</v>
      </c>
      <c r="G277" s="237"/>
      <c r="H277" s="237"/>
      <c r="I277" s="237"/>
      <c r="J277" s="237"/>
    </row>
    <row r="278" spans="1:10" ht="15.75" x14ac:dyDescent="0.25">
      <c r="A278" s="88"/>
      <c r="B278" s="88"/>
      <c r="C278" s="90"/>
      <c r="D278" s="90"/>
      <c r="E278" s="90"/>
      <c r="F278" s="91"/>
      <c r="G278" s="144"/>
      <c r="H278" s="92"/>
      <c r="I278" s="89"/>
      <c r="J278" s="217"/>
    </row>
    <row r="279" spans="1:10" ht="15.75" x14ac:dyDescent="0.25">
      <c r="A279" s="88"/>
      <c r="B279" s="88"/>
      <c r="C279" s="90"/>
      <c r="D279" s="90"/>
      <c r="E279" s="90"/>
      <c r="F279" s="91"/>
      <c r="G279" s="144"/>
      <c r="H279" s="92"/>
      <c r="I279" s="89"/>
      <c r="J279" s="217"/>
    </row>
    <row r="280" spans="1:10" ht="15.75" x14ac:dyDescent="0.25">
      <c r="A280" s="88"/>
      <c r="B280" s="88"/>
      <c r="C280" s="90"/>
      <c r="D280" s="90"/>
      <c r="E280" s="90"/>
      <c r="F280" s="91"/>
      <c r="G280" s="144"/>
      <c r="H280" s="92"/>
      <c r="I280" s="89"/>
      <c r="J280" s="217"/>
    </row>
    <row r="281" spans="1:10" ht="15.75" x14ac:dyDescent="0.25">
      <c r="A281" s="88"/>
      <c r="B281" s="88"/>
      <c r="C281" s="90"/>
      <c r="D281" s="90"/>
      <c r="E281" s="90"/>
      <c r="F281" s="91"/>
      <c r="G281" s="144"/>
      <c r="H281" s="92"/>
      <c r="I281" s="89"/>
      <c r="J281" s="217"/>
    </row>
    <row r="282" spans="1:10" ht="15.75" x14ac:dyDescent="0.25">
      <c r="A282" s="88"/>
      <c r="B282" s="88"/>
      <c r="C282" s="90"/>
      <c r="D282" s="90"/>
      <c r="E282" s="90"/>
      <c r="F282" s="91"/>
      <c r="G282" s="144"/>
      <c r="H282" s="92"/>
      <c r="I282" s="89"/>
      <c r="J282" s="217"/>
    </row>
    <row r="283" spans="1:10" ht="15.75" x14ac:dyDescent="0.25">
      <c r="A283" s="88"/>
      <c r="B283" s="88"/>
      <c r="C283" s="90"/>
      <c r="D283" s="90"/>
      <c r="E283" s="90"/>
      <c r="F283" s="91"/>
      <c r="G283" s="144"/>
      <c r="H283" s="88"/>
      <c r="I283" s="89"/>
      <c r="J283" s="217"/>
    </row>
    <row r="284" spans="1:10" x14ac:dyDescent="0.25">
      <c r="A284" s="238" t="s">
        <v>3658</v>
      </c>
      <c r="B284" s="238"/>
      <c r="C284" s="90"/>
      <c r="D284" s="90"/>
      <c r="E284" s="90"/>
      <c r="F284" s="93"/>
      <c r="G284" s="238" t="s">
        <v>3659</v>
      </c>
      <c r="H284" s="238"/>
      <c r="I284" s="238"/>
      <c r="J284" s="238"/>
    </row>
  </sheetData>
  <autoFilter ref="A8:J274"/>
  <mergeCells count="11">
    <mergeCell ref="A274:B274"/>
    <mergeCell ref="A1:C1"/>
    <mergeCell ref="D1:J1"/>
    <mergeCell ref="A2:C2"/>
    <mergeCell ref="D2:J2"/>
    <mergeCell ref="A4:J4"/>
    <mergeCell ref="F276:J276"/>
    <mergeCell ref="A277:B277"/>
    <mergeCell ref="F277:J277"/>
    <mergeCell ref="A284:B284"/>
    <mergeCell ref="G284:J284"/>
  </mergeCells>
  <pageMargins left="0.75" right="0" top="0.5" bottom="0.5" header="0.3" footer="0.3"/>
  <pageSetup scale="90" orientation="landscape" r:id="rId1"/>
  <headerFooter>
    <oddFooter>&amp;C&amp;P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38"/>
  <sheetViews>
    <sheetView topLeftCell="A19" workbookViewId="0">
      <selection activeCell="P28" sqref="P28"/>
    </sheetView>
  </sheetViews>
  <sheetFormatPr defaultRowHeight="15" x14ac:dyDescent="0.25"/>
  <sheetData>
    <row r="2" spans="2:12" ht="18.75" x14ac:dyDescent="0.3">
      <c r="B2" s="5"/>
      <c r="C2" s="246" t="s">
        <v>1638</v>
      </c>
      <c r="D2" s="246"/>
      <c r="E2" s="246"/>
      <c r="F2" s="246"/>
      <c r="G2" s="246"/>
      <c r="H2" s="246"/>
      <c r="I2" s="246"/>
      <c r="J2" s="5"/>
      <c r="K2" s="5"/>
      <c r="L2" s="5"/>
    </row>
    <row r="3" spans="2:12" ht="18.75" x14ac:dyDescent="0.3">
      <c r="B3" s="5"/>
      <c r="C3" s="5"/>
      <c r="D3" s="5"/>
      <c r="E3" s="5"/>
      <c r="F3" s="5"/>
      <c r="G3" s="5"/>
      <c r="H3" s="5"/>
      <c r="I3" s="35" t="s">
        <v>1639</v>
      </c>
      <c r="J3" s="5"/>
      <c r="K3" s="5"/>
      <c r="L3" s="5"/>
    </row>
    <row r="4" spans="2:12" ht="112.5" x14ac:dyDescent="0.25">
      <c r="B4" s="4" t="s">
        <v>376</v>
      </c>
      <c r="C4" s="4" t="s">
        <v>1125</v>
      </c>
      <c r="D4" s="4" t="s">
        <v>1640</v>
      </c>
      <c r="E4" s="4" t="s">
        <v>1641</v>
      </c>
      <c r="F4" s="4" t="s">
        <v>396</v>
      </c>
      <c r="G4" s="4" t="s">
        <v>381</v>
      </c>
      <c r="H4" s="4" t="s">
        <v>382</v>
      </c>
      <c r="I4" s="1" t="s">
        <v>383</v>
      </c>
      <c r="J4" s="4" t="s">
        <v>384</v>
      </c>
      <c r="K4" s="4" t="s">
        <v>385</v>
      </c>
      <c r="L4" s="4"/>
    </row>
    <row r="5" spans="2:12" ht="18.75" x14ac:dyDescent="0.3">
      <c r="B5" s="6">
        <v>1</v>
      </c>
      <c r="C5" s="7">
        <v>0</v>
      </c>
      <c r="D5" s="7">
        <v>1800</v>
      </c>
      <c r="E5" s="7">
        <f>C5+D5</f>
        <v>1800</v>
      </c>
      <c r="F5" s="6" t="s">
        <v>1642</v>
      </c>
      <c r="G5" s="6" t="s">
        <v>1643</v>
      </c>
      <c r="H5" s="6" t="s">
        <v>1644</v>
      </c>
      <c r="I5" s="2" t="s">
        <v>1645</v>
      </c>
      <c r="J5" s="6" t="s">
        <v>1646</v>
      </c>
      <c r="K5" s="8" t="s">
        <v>1647</v>
      </c>
      <c r="L5" s="8" t="s">
        <v>1648</v>
      </c>
    </row>
    <row r="6" spans="2:12" ht="18.75" x14ac:dyDescent="0.3">
      <c r="B6" s="6">
        <v>2</v>
      </c>
      <c r="C6" s="7">
        <v>0</v>
      </c>
      <c r="D6" s="7">
        <v>45900</v>
      </c>
      <c r="E6" s="7">
        <f t="shared" ref="E6:E34" si="0">C6+D6</f>
        <v>45900</v>
      </c>
      <c r="F6" s="6" t="s">
        <v>1649</v>
      </c>
      <c r="G6" s="6" t="s">
        <v>1650</v>
      </c>
      <c r="H6" s="6" t="s">
        <v>1651</v>
      </c>
      <c r="I6" s="2" t="s">
        <v>1652</v>
      </c>
      <c r="J6" s="6" t="s">
        <v>1653</v>
      </c>
      <c r="K6" s="8" t="s">
        <v>1654</v>
      </c>
      <c r="L6" s="8" t="s">
        <v>1648</v>
      </c>
    </row>
    <row r="7" spans="2:12" ht="18.75" x14ac:dyDescent="0.3">
      <c r="B7" s="6">
        <v>3</v>
      </c>
      <c r="C7" s="7">
        <v>0</v>
      </c>
      <c r="D7" s="7">
        <v>2000</v>
      </c>
      <c r="E7" s="7">
        <f t="shared" si="0"/>
        <v>2000</v>
      </c>
      <c r="F7" s="6" t="s">
        <v>1655</v>
      </c>
      <c r="G7" s="6" t="s">
        <v>1656</v>
      </c>
      <c r="H7" s="6" t="s">
        <v>667</v>
      </c>
      <c r="I7" s="2" t="s">
        <v>1657</v>
      </c>
      <c r="J7" s="6" t="s">
        <v>1658</v>
      </c>
      <c r="K7" s="8" t="s">
        <v>1659</v>
      </c>
      <c r="L7" s="8" t="s">
        <v>1648</v>
      </c>
    </row>
    <row r="8" spans="2:12" ht="18.75" x14ac:dyDescent="0.3">
      <c r="B8" s="6">
        <v>4</v>
      </c>
      <c r="C8" s="7">
        <v>0</v>
      </c>
      <c r="D8" s="7">
        <v>2000</v>
      </c>
      <c r="E8" s="7">
        <f t="shared" si="0"/>
        <v>2000</v>
      </c>
      <c r="F8" s="6" t="s">
        <v>1660</v>
      </c>
      <c r="G8" s="6" t="s">
        <v>1661</v>
      </c>
      <c r="H8" s="6" t="s">
        <v>1662</v>
      </c>
      <c r="I8" s="2" t="s">
        <v>1663</v>
      </c>
      <c r="J8" s="6"/>
      <c r="K8" s="8" t="s">
        <v>1664</v>
      </c>
      <c r="L8" s="8" t="s">
        <v>1648</v>
      </c>
    </row>
    <row r="9" spans="2:12" ht="18.75" x14ac:dyDescent="0.3">
      <c r="B9" s="6">
        <v>5</v>
      </c>
      <c r="C9" s="7">
        <v>0</v>
      </c>
      <c r="D9" s="7">
        <v>4400</v>
      </c>
      <c r="E9" s="7">
        <f t="shared" si="0"/>
        <v>4400</v>
      </c>
      <c r="F9" s="6" t="s">
        <v>1665</v>
      </c>
      <c r="G9" s="6" t="s">
        <v>1666</v>
      </c>
      <c r="H9" s="6" t="s">
        <v>1353</v>
      </c>
      <c r="I9" s="2" t="s">
        <v>1667</v>
      </c>
      <c r="J9" s="6" t="s">
        <v>1668</v>
      </c>
      <c r="K9" s="8" t="s">
        <v>1669</v>
      </c>
      <c r="L9" s="8" t="s">
        <v>1648</v>
      </c>
    </row>
    <row r="10" spans="2:12" ht="18.75" x14ac:dyDescent="0.3">
      <c r="B10" s="6">
        <v>6</v>
      </c>
      <c r="C10" s="7">
        <v>0</v>
      </c>
      <c r="D10" s="7">
        <v>2200</v>
      </c>
      <c r="E10" s="7">
        <f t="shared" si="0"/>
        <v>2200</v>
      </c>
      <c r="F10" s="6" t="s">
        <v>1670</v>
      </c>
      <c r="G10" s="6" t="s">
        <v>1671</v>
      </c>
      <c r="H10" s="6" t="s">
        <v>643</v>
      </c>
      <c r="I10" s="2" t="s">
        <v>1672</v>
      </c>
      <c r="J10" s="6" t="s">
        <v>1673</v>
      </c>
      <c r="K10" s="8" t="s">
        <v>1674</v>
      </c>
      <c r="L10" s="8" t="s">
        <v>1648</v>
      </c>
    </row>
    <row r="11" spans="2:12" ht="18.75" x14ac:dyDescent="0.3">
      <c r="B11" s="6">
        <v>7</v>
      </c>
      <c r="C11" s="7">
        <v>0</v>
      </c>
      <c r="D11" s="7">
        <v>3900</v>
      </c>
      <c r="E11" s="7">
        <f t="shared" si="0"/>
        <v>3900</v>
      </c>
      <c r="F11" s="6" t="s">
        <v>1675</v>
      </c>
      <c r="G11" s="6" t="s">
        <v>1676</v>
      </c>
      <c r="H11" s="6" t="s">
        <v>1482</v>
      </c>
      <c r="I11" s="2" t="s">
        <v>1677</v>
      </c>
      <c r="J11" s="6" t="s">
        <v>1678</v>
      </c>
      <c r="K11" s="8" t="s">
        <v>1679</v>
      </c>
      <c r="L11" s="8" t="s">
        <v>1648</v>
      </c>
    </row>
    <row r="12" spans="2:12" ht="18.75" x14ac:dyDescent="0.3">
      <c r="B12" s="6">
        <v>8</v>
      </c>
      <c r="C12" s="7">
        <v>0</v>
      </c>
      <c r="D12" s="7">
        <v>2500</v>
      </c>
      <c r="E12" s="7">
        <f t="shared" si="0"/>
        <v>2500</v>
      </c>
      <c r="F12" s="6" t="s">
        <v>1680</v>
      </c>
      <c r="G12" s="6" t="s">
        <v>1681</v>
      </c>
      <c r="H12" s="6" t="s">
        <v>601</v>
      </c>
      <c r="I12" s="2" t="s">
        <v>1682</v>
      </c>
      <c r="J12" s="6" t="s">
        <v>1683</v>
      </c>
      <c r="K12" s="8" t="s">
        <v>1684</v>
      </c>
      <c r="L12" s="8" t="s">
        <v>1648</v>
      </c>
    </row>
    <row r="13" spans="2:12" ht="18.75" x14ac:dyDescent="0.3">
      <c r="B13" s="6">
        <v>9</v>
      </c>
      <c r="C13" s="7">
        <v>0</v>
      </c>
      <c r="D13" s="7">
        <v>3000</v>
      </c>
      <c r="E13" s="7">
        <f t="shared" si="0"/>
        <v>3000</v>
      </c>
      <c r="F13" s="6" t="s">
        <v>1685</v>
      </c>
      <c r="G13" s="6" t="s">
        <v>1686</v>
      </c>
      <c r="H13" s="6" t="s">
        <v>1687</v>
      </c>
      <c r="I13" s="2" t="s">
        <v>1688</v>
      </c>
      <c r="J13" s="6" t="s">
        <v>1689</v>
      </c>
      <c r="K13" s="8" t="s">
        <v>1690</v>
      </c>
      <c r="L13" s="8" t="s">
        <v>1648</v>
      </c>
    </row>
    <row r="14" spans="2:12" ht="18.75" x14ac:dyDescent="0.3">
      <c r="B14" s="6">
        <v>10</v>
      </c>
      <c r="C14" s="7">
        <v>0</v>
      </c>
      <c r="D14" s="7">
        <v>2100</v>
      </c>
      <c r="E14" s="7">
        <f t="shared" si="0"/>
        <v>2100</v>
      </c>
      <c r="F14" s="6" t="s">
        <v>1691</v>
      </c>
      <c r="G14" s="6" t="s">
        <v>1692</v>
      </c>
      <c r="H14" s="6" t="s">
        <v>1693</v>
      </c>
      <c r="I14" s="2" t="s">
        <v>1694</v>
      </c>
      <c r="J14" s="6" t="s">
        <v>1695</v>
      </c>
      <c r="K14" s="8" t="s">
        <v>1696</v>
      </c>
      <c r="L14" s="8" t="s">
        <v>1648</v>
      </c>
    </row>
    <row r="15" spans="2:12" ht="18.75" x14ac:dyDescent="0.3">
      <c r="B15" s="6">
        <v>11</v>
      </c>
      <c r="C15" s="7">
        <v>0</v>
      </c>
      <c r="D15" s="7">
        <v>1200</v>
      </c>
      <c r="E15" s="7">
        <f t="shared" si="0"/>
        <v>1200</v>
      </c>
      <c r="F15" s="6" t="s">
        <v>1697</v>
      </c>
      <c r="G15" s="6" t="s">
        <v>1698</v>
      </c>
      <c r="H15" s="6" t="s">
        <v>1699</v>
      </c>
      <c r="I15" s="2" t="s">
        <v>1700</v>
      </c>
      <c r="J15" s="6" t="s">
        <v>1701</v>
      </c>
      <c r="K15" s="8" t="s">
        <v>1702</v>
      </c>
      <c r="L15" s="8" t="s">
        <v>1648</v>
      </c>
    </row>
    <row r="16" spans="2:12" ht="18.75" x14ac:dyDescent="0.3">
      <c r="B16" s="6">
        <v>12</v>
      </c>
      <c r="C16" s="7">
        <v>0</v>
      </c>
      <c r="D16" s="7">
        <v>23700</v>
      </c>
      <c r="E16" s="7">
        <f t="shared" si="0"/>
        <v>23700</v>
      </c>
      <c r="F16" s="6" t="s">
        <v>1703</v>
      </c>
      <c r="G16" s="6" t="s">
        <v>1704</v>
      </c>
      <c r="H16" s="6" t="s">
        <v>1705</v>
      </c>
      <c r="I16" s="2" t="s">
        <v>1706</v>
      </c>
      <c r="J16" s="6" t="s">
        <v>1707</v>
      </c>
      <c r="K16" s="8" t="s">
        <v>1708</v>
      </c>
      <c r="L16" s="8" t="s">
        <v>1648</v>
      </c>
    </row>
    <row r="17" spans="2:12" ht="18.75" x14ac:dyDescent="0.3">
      <c r="B17" s="6">
        <v>13</v>
      </c>
      <c r="C17" s="7">
        <v>0</v>
      </c>
      <c r="D17" s="7">
        <v>2200</v>
      </c>
      <c r="E17" s="7">
        <f t="shared" si="0"/>
        <v>2200</v>
      </c>
      <c r="F17" s="6" t="s">
        <v>1709</v>
      </c>
      <c r="G17" s="6" t="s">
        <v>1710</v>
      </c>
      <c r="H17" s="6" t="s">
        <v>1711</v>
      </c>
      <c r="I17" s="2" t="s">
        <v>1712</v>
      </c>
      <c r="J17" s="6" t="s">
        <v>1713</v>
      </c>
      <c r="K17" s="8" t="s">
        <v>1714</v>
      </c>
      <c r="L17" s="8" t="s">
        <v>1648</v>
      </c>
    </row>
    <row r="18" spans="2:12" ht="18.75" x14ac:dyDescent="0.3">
      <c r="B18" s="6">
        <v>14</v>
      </c>
      <c r="C18" s="7">
        <v>0</v>
      </c>
      <c r="D18" s="7">
        <v>4600</v>
      </c>
      <c r="E18" s="7">
        <f t="shared" si="0"/>
        <v>4600</v>
      </c>
      <c r="F18" s="6" t="s">
        <v>1715</v>
      </c>
      <c r="G18" s="6" t="s">
        <v>1716</v>
      </c>
      <c r="H18" s="6" t="s">
        <v>1717</v>
      </c>
      <c r="I18" s="2" t="s">
        <v>1718</v>
      </c>
      <c r="J18" s="6" t="s">
        <v>1719</v>
      </c>
      <c r="K18" s="8" t="s">
        <v>1720</v>
      </c>
      <c r="L18" s="8" t="s">
        <v>1648</v>
      </c>
    </row>
    <row r="19" spans="2:12" ht="18.75" x14ac:dyDescent="0.3">
      <c r="B19" s="6">
        <v>15</v>
      </c>
      <c r="C19" s="7">
        <v>0</v>
      </c>
      <c r="D19" s="7">
        <v>3400</v>
      </c>
      <c r="E19" s="7">
        <f t="shared" si="0"/>
        <v>3400</v>
      </c>
      <c r="F19" s="6" t="s">
        <v>1721</v>
      </c>
      <c r="G19" s="6" t="s">
        <v>1722</v>
      </c>
      <c r="H19" s="6" t="s">
        <v>1723</v>
      </c>
      <c r="I19" s="2" t="s">
        <v>1724</v>
      </c>
      <c r="J19" s="6" t="s">
        <v>1725</v>
      </c>
      <c r="K19" s="8" t="s">
        <v>1726</v>
      </c>
      <c r="L19" s="8" t="s">
        <v>1648</v>
      </c>
    </row>
    <row r="20" spans="2:12" ht="18.75" x14ac:dyDescent="0.3">
      <c r="B20" s="6">
        <v>16</v>
      </c>
      <c r="C20" s="7">
        <v>0</v>
      </c>
      <c r="D20" s="7">
        <v>1600</v>
      </c>
      <c r="E20" s="7">
        <f t="shared" si="0"/>
        <v>1600</v>
      </c>
      <c r="F20" s="6" t="s">
        <v>1727</v>
      </c>
      <c r="G20" s="6" t="s">
        <v>1728</v>
      </c>
      <c r="H20" s="6" t="s">
        <v>1729</v>
      </c>
      <c r="I20" s="2" t="s">
        <v>1730</v>
      </c>
      <c r="J20" s="6" t="s">
        <v>1731</v>
      </c>
      <c r="K20" s="8" t="s">
        <v>1732</v>
      </c>
      <c r="L20" s="8" t="s">
        <v>1648</v>
      </c>
    </row>
    <row r="21" spans="2:12" ht="18.75" x14ac:dyDescent="0.3">
      <c r="B21" s="6">
        <v>17</v>
      </c>
      <c r="C21" s="7">
        <v>0</v>
      </c>
      <c r="D21" s="7">
        <v>2000</v>
      </c>
      <c r="E21" s="7">
        <f t="shared" si="0"/>
        <v>2000</v>
      </c>
      <c r="F21" s="6" t="s">
        <v>1733</v>
      </c>
      <c r="G21" s="6" t="s">
        <v>1734</v>
      </c>
      <c r="H21" s="6" t="s">
        <v>1735</v>
      </c>
      <c r="I21" s="2" t="s">
        <v>1736</v>
      </c>
      <c r="J21" s="6" t="s">
        <v>1737</v>
      </c>
      <c r="K21" s="8" t="s">
        <v>1738</v>
      </c>
      <c r="L21" s="8" t="s">
        <v>1648</v>
      </c>
    </row>
    <row r="22" spans="2:12" ht="18.75" x14ac:dyDescent="0.3">
      <c r="B22" s="6">
        <v>18</v>
      </c>
      <c r="C22" s="7">
        <v>0</v>
      </c>
      <c r="D22" s="7">
        <v>2500</v>
      </c>
      <c r="E22" s="7">
        <f t="shared" si="0"/>
        <v>2500</v>
      </c>
      <c r="F22" s="6" t="s">
        <v>1739</v>
      </c>
      <c r="G22" s="6" t="s">
        <v>1740</v>
      </c>
      <c r="H22" s="6" t="s">
        <v>1741</v>
      </c>
      <c r="I22" s="2" t="s">
        <v>1742</v>
      </c>
      <c r="J22" s="6" t="s">
        <v>1743</v>
      </c>
      <c r="K22" s="8" t="s">
        <v>1744</v>
      </c>
      <c r="L22" s="8" t="s">
        <v>1648</v>
      </c>
    </row>
    <row r="23" spans="2:12" ht="18.75" x14ac:dyDescent="0.3">
      <c r="B23" s="6">
        <v>19</v>
      </c>
      <c r="C23" s="7">
        <v>0</v>
      </c>
      <c r="D23" s="7">
        <v>11400</v>
      </c>
      <c r="E23" s="7">
        <f t="shared" si="0"/>
        <v>11400</v>
      </c>
      <c r="F23" s="6" t="s">
        <v>1745</v>
      </c>
      <c r="G23" s="6" t="s">
        <v>1746</v>
      </c>
      <c r="H23" s="6" t="s">
        <v>1747</v>
      </c>
      <c r="I23" s="2" t="s">
        <v>1748</v>
      </c>
      <c r="J23" s="6" t="s">
        <v>1749</v>
      </c>
      <c r="K23" s="8" t="s">
        <v>1750</v>
      </c>
      <c r="L23" s="8" t="s">
        <v>1648</v>
      </c>
    </row>
    <row r="24" spans="2:12" ht="18.75" x14ac:dyDescent="0.3">
      <c r="B24" s="6">
        <v>20</v>
      </c>
      <c r="C24" s="7">
        <v>0</v>
      </c>
      <c r="D24" s="7">
        <v>2000</v>
      </c>
      <c r="E24" s="7">
        <f t="shared" si="0"/>
        <v>2000</v>
      </c>
      <c r="F24" s="6" t="s">
        <v>1751</v>
      </c>
      <c r="G24" s="6" t="s">
        <v>1752</v>
      </c>
      <c r="H24" s="6" t="s">
        <v>1753</v>
      </c>
      <c r="I24" s="2" t="s">
        <v>1754</v>
      </c>
      <c r="J24" s="6" t="s">
        <v>1755</v>
      </c>
      <c r="K24" s="8" t="s">
        <v>1756</v>
      </c>
      <c r="L24" s="8" t="s">
        <v>1648</v>
      </c>
    </row>
    <row r="25" spans="2:12" ht="18.75" x14ac:dyDescent="0.3">
      <c r="B25" s="6">
        <v>21</v>
      </c>
      <c r="C25" s="7">
        <v>0</v>
      </c>
      <c r="D25" s="7">
        <v>1400</v>
      </c>
      <c r="E25" s="7">
        <f t="shared" si="0"/>
        <v>1400</v>
      </c>
      <c r="F25" s="6" t="s">
        <v>1757</v>
      </c>
      <c r="G25" s="6" t="s">
        <v>1758</v>
      </c>
      <c r="H25" s="6" t="s">
        <v>1759</v>
      </c>
      <c r="I25" s="2" t="s">
        <v>1760</v>
      </c>
      <c r="J25" s="6" t="s">
        <v>1761</v>
      </c>
      <c r="K25" s="8" t="s">
        <v>1762</v>
      </c>
      <c r="L25" s="8" t="s">
        <v>1648</v>
      </c>
    </row>
    <row r="26" spans="2:12" ht="18.75" x14ac:dyDescent="0.3">
      <c r="B26" s="6">
        <v>22</v>
      </c>
      <c r="C26" s="7">
        <v>0</v>
      </c>
      <c r="D26" s="7">
        <v>1500</v>
      </c>
      <c r="E26" s="7">
        <f t="shared" si="0"/>
        <v>1500</v>
      </c>
      <c r="F26" s="6" t="s">
        <v>1763</v>
      </c>
      <c r="G26" s="6" t="s">
        <v>1764</v>
      </c>
      <c r="H26" s="6" t="s">
        <v>1765</v>
      </c>
      <c r="I26" s="2" t="s">
        <v>1766</v>
      </c>
      <c r="J26" s="6" t="s">
        <v>1767</v>
      </c>
      <c r="K26" s="8" t="s">
        <v>1768</v>
      </c>
      <c r="L26" s="8" t="s">
        <v>1648</v>
      </c>
    </row>
    <row r="27" spans="2:12" ht="18.75" x14ac:dyDescent="0.3">
      <c r="B27" s="6">
        <v>23</v>
      </c>
      <c r="C27" s="7">
        <v>0</v>
      </c>
      <c r="D27" s="7">
        <v>2700</v>
      </c>
      <c r="E27" s="7">
        <f t="shared" si="0"/>
        <v>2700</v>
      </c>
      <c r="F27" s="6" t="s">
        <v>1769</v>
      </c>
      <c r="G27" s="6" t="s">
        <v>1770</v>
      </c>
      <c r="H27" s="6" t="s">
        <v>334</v>
      </c>
      <c r="I27" s="2" t="s">
        <v>1771</v>
      </c>
      <c r="J27" s="6" t="s">
        <v>1772</v>
      </c>
      <c r="K27" s="8" t="s">
        <v>1773</v>
      </c>
      <c r="L27" s="8" t="s">
        <v>1648</v>
      </c>
    </row>
    <row r="28" spans="2:12" ht="18.75" x14ac:dyDescent="0.3">
      <c r="B28" s="6">
        <v>24</v>
      </c>
      <c r="C28" s="7">
        <v>0</v>
      </c>
      <c r="D28" s="7">
        <v>11800</v>
      </c>
      <c r="E28" s="7">
        <f t="shared" si="0"/>
        <v>11800</v>
      </c>
      <c r="F28" s="6" t="s">
        <v>1774</v>
      </c>
      <c r="G28" s="6" t="s">
        <v>1775</v>
      </c>
      <c r="H28" s="6" t="s">
        <v>1776</v>
      </c>
      <c r="I28" s="2" t="s">
        <v>1777</v>
      </c>
      <c r="J28" s="6" t="s">
        <v>1778</v>
      </c>
      <c r="K28" s="8" t="s">
        <v>1779</v>
      </c>
      <c r="L28" s="8" t="s">
        <v>1648</v>
      </c>
    </row>
    <row r="29" spans="2:12" ht="18.75" x14ac:dyDescent="0.3">
      <c r="B29" s="6">
        <v>25</v>
      </c>
      <c r="C29" s="7">
        <v>0</v>
      </c>
      <c r="D29" s="7">
        <v>7000</v>
      </c>
      <c r="E29" s="7">
        <f t="shared" si="0"/>
        <v>7000</v>
      </c>
      <c r="F29" s="6" t="s">
        <v>1780</v>
      </c>
      <c r="G29" s="6" t="s">
        <v>1781</v>
      </c>
      <c r="H29" s="6" t="s">
        <v>733</v>
      </c>
      <c r="I29" s="2" t="s">
        <v>1782</v>
      </c>
      <c r="J29" s="6" t="s">
        <v>1783</v>
      </c>
      <c r="K29" s="8" t="s">
        <v>1784</v>
      </c>
      <c r="L29" s="8" t="s">
        <v>1648</v>
      </c>
    </row>
    <row r="30" spans="2:12" ht="18.75" x14ac:dyDescent="0.3">
      <c r="B30" s="6">
        <v>26</v>
      </c>
      <c r="C30" s="7">
        <v>0</v>
      </c>
      <c r="D30" s="7">
        <v>500</v>
      </c>
      <c r="E30" s="7">
        <f t="shared" si="0"/>
        <v>500</v>
      </c>
      <c r="F30" s="6" t="s">
        <v>1785</v>
      </c>
      <c r="G30" s="6" t="s">
        <v>1786</v>
      </c>
      <c r="H30" s="6" t="s">
        <v>1787</v>
      </c>
      <c r="I30" s="2" t="s">
        <v>1788</v>
      </c>
      <c r="J30" s="6" t="s">
        <v>1789</v>
      </c>
      <c r="K30" s="8" t="s">
        <v>1790</v>
      </c>
      <c r="L30" s="8" t="s">
        <v>1648</v>
      </c>
    </row>
    <row r="31" spans="2:12" ht="18.75" x14ac:dyDescent="0.3">
      <c r="B31" s="6">
        <v>27</v>
      </c>
      <c r="C31" s="7">
        <v>0</v>
      </c>
      <c r="D31" s="7">
        <v>1400</v>
      </c>
      <c r="E31" s="7">
        <f t="shared" si="0"/>
        <v>1400</v>
      </c>
      <c r="F31" s="6" t="s">
        <v>1791</v>
      </c>
      <c r="G31" s="6" t="s">
        <v>1792</v>
      </c>
      <c r="H31" s="6" t="s">
        <v>1793</v>
      </c>
      <c r="I31" s="2" t="s">
        <v>1794</v>
      </c>
      <c r="J31" s="6" t="s">
        <v>1795</v>
      </c>
      <c r="K31" s="8" t="s">
        <v>1796</v>
      </c>
      <c r="L31" s="8" t="s">
        <v>1648</v>
      </c>
    </row>
    <row r="32" spans="2:12" ht="18.75" x14ac:dyDescent="0.3">
      <c r="B32" s="6">
        <v>28</v>
      </c>
      <c r="C32" s="7">
        <v>0</v>
      </c>
      <c r="D32" s="7">
        <v>9400</v>
      </c>
      <c r="E32" s="7">
        <f t="shared" si="0"/>
        <v>9400</v>
      </c>
      <c r="F32" s="6" t="s">
        <v>1797</v>
      </c>
      <c r="G32" s="6" t="s">
        <v>1798</v>
      </c>
      <c r="H32" s="6" t="s">
        <v>1353</v>
      </c>
      <c r="I32" s="2" t="s">
        <v>1799</v>
      </c>
      <c r="J32" s="6" t="s">
        <v>1800</v>
      </c>
      <c r="K32" s="8" t="s">
        <v>1801</v>
      </c>
      <c r="L32" s="8" t="s">
        <v>1648</v>
      </c>
    </row>
    <row r="33" spans="2:12" ht="18.75" x14ac:dyDescent="0.3">
      <c r="B33" s="6">
        <v>29</v>
      </c>
      <c r="C33" s="7">
        <v>500</v>
      </c>
      <c r="D33" s="7">
        <v>0</v>
      </c>
      <c r="E33" s="7">
        <f t="shared" si="0"/>
        <v>500</v>
      </c>
      <c r="F33" s="6" t="s">
        <v>1802</v>
      </c>
      <c r="G33" s="6" t="s">
        <v>1803</v>
      </c>
      <c r="H33" s="6" t="s">
        <v>1804</v>
      </c>
      <c r="I33" s="2" t="s">
        <v>1645</v>
      </c>
      <c r="J33" s="6"/>
      <c r="K33" s="8" t="s">
        <v>1805</v>
      </c>
      <c r="L33" s="8" t="s">
        <v>1648</v>
      </c>
    </row>
    <row r="34" spans="2:12" ht="18.75" x14ac:dyDescent="0.3">
      <c r="B34" s="6">
        <v>30</v>
      </c>
      <c r="C34" s="7">
        <v>500</v>
      </c>
      <c r="D34" s="7">
        <v>0</v>
      </c>
      <c r="E34" s="7">
        <f t="shared" si="0"/>
        <v>500</v>
      </c>
      <c r="F34" s="6" t="s">
        <v>1806</v>
      </c>
      <c r="G34" s="6" t="s">
        <v>1807</v>
      </c>
      <c r="H34" s="6" t="s">
        <v>1808</v>
      </c>
      <c r="I34" s="2" t="s">
        <v>1809</v>
      </c>
      <c r="J34" s="6"/>
      <c r="K34" s="8" t="s">
        <v>1810</v>
      </c>
      <c r="L34" s="8" t="s">
        <v>1648</v>
      </c>
    </row>
    <row r="35" spans="2:12" ht="18.75" x14ac:dyDescent="0.3">
      <c r="B35" s="25">
        <v>31</v>
      </c>
      <c r="C35" s="36"/>
      <c r="D35" s="36">
        <v>11700</v>
      </c>
      <c r="E35" s="36">
        <v>11700</v>
      </c>
      <c r="F35" s="28" t="s">
        <v>1811</v>
      </c>
      <c r="G35" s="28" t="s">
        <v>1812</v>
      </c>
      <c r="H35" s="28" t="s">
        <v>1813</v>
      </c>
      <c r="I35" s="37" t="s">
        <v>1814</v>
      </c>
      <c r="J35" s="28" t="s">
        <v>1815</v>
      </c>
      <c r="K35" s="28" t="s">
        <v>1816</v>
      </c>
      <c r="L35" s="27" t="s">
        <v>1648</v>
      </c>
    </row>
    <row r="36" spans="2:12" ht="18.75" x14ac:dyDescent="0.3">
      <c r="B36" s="6">
        <v>32</v>
      </c>
      <c r="C36" s="7"/>
      <c r="D36" s="7">
        <v>6400</v>
      </c>
      <c r="E36" s="7">
        <v>6400</v>
      </c>
      <c r="F36" s="23" t="s">
        <v>1817</v>
      </c>
      <c r="G36" s="23" t="s">
        <v>1818</v>
      </c>
      <c r="H36" s="23" t="s">
        <v>1819</v>
      </c>
      <c r="I36" s="24" t="s">
        <v>1820</v>
      </c>
      <c r="J36" s="23" t="s">
        <v>1821</v>
      </c>
      <c r="K36" s="23" t="s">
        <v>1822</v>
      </c>
      <c r="L36" s="8" t="s">
        <v>1648</v>
      </c>
    </row>
    <row r="37" spans="2:12" ht="18.75" x14ac:dyDescent="0.3">
      <c r="B37" s="25">
        <v>33</v>
      </c>
      <c r="C37" s="36"/>
      <c r="D37" s="36">
        <v>5400</v>
      </c>
      <c r="E37" s="36">
        <v>5400</v>
      </c>
      <c r="F37" s="28" t="s">
        <v>1823</v>
      </c>
      <c r="G37" s="28" t="s">
        <v>1824</v>
      </c>
      <c r="H37" s="28" t="s">
        <v>1825</v>
      </c>
      <c r="I37" s="37" t="s">
        <v>1826</v>
      </c>
      <c r="J37" s="28" t="s">
        <v>1827</v>
      </c>
      <c r="K37" s="38" t="s">
        <v>1828</v>
      </c>
      <c r="L37" s="27" t="s">
        <v>1648</v>
      </c>
    </row>
    <row r="38" spans="2:12" x14ac:dyDescent="0.25">
      <c r="B38" s="20"/>
      <c r="C38" s="39">
        <f t="shared" ref="C38:D38" si="1">SUM(C5:C37)</f>
        <v>1000</v>
      </c>
      <c r="D38" s="39">
        <f t="shared" si="1"/>
        <v>183600</v>
      </c>
      <c r="E38" s="39">
        <f>SUM(E5:E37)</f>
        <v>184600</v>
      </c>
      <c r="F38" s="20"/>
      <c r="G38" s="20"/>
      <c r="H38" s="20"/>
      <c r="I38" s="20"/>
      <c r="J38" s="20"/>
      <c r="K38" s="40"/>
      <c r="L38" s="40"/>
    </row>
  </sheetData>
  <mergeCells count="1">
    <mergeCell ref="C2:I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22"/>
  <sheetViews>
    <sheetView workbookViewId="0">
      <selection activeCell="H12" sqref="H12"/>
    </sheetView>
  </sheetViews>
  <sheetFormatPr defaultRowHeight="15" x14ac:dyDescent="0.25"/>
  <sheetData>
    <row r="2" spans="2:12" ht="27" x14ac:dyDescent="0.35">
      <c r="B2" s="41"/>
      <c r="C2" s="41"/>
      <c r="D2" s="41" t="s">
        <v>1829</v>
      </c>
      <c r="E2" s="41"/>
      <c r="F2" s="41"/>
      <c r="G2" s="41"/>
      <c r="H2" s="41"/>
      <c r="I2" s="41"/>
      <c r="J2" s="41"/>
      <c r="K2" s="41"/>
      <c r="L2" s="41"/>
    </row>
    <row r="3" spans="2:12" ht="18.75" x14ac:dyDescent="0.3">
      <c r="B3" s="9"/>
      <c r="C3" s="9"/>
      <c r="D3" s="9"/>
      <c r="E3" s="9"/>
      <c r="F3" s="9"/>
      <c r="G3" s="9"/>
      <c r="H3" s="9"/>
      <c r="I3" s="5" t="s">
        <v>387</v>
      </c>
      <c r="J3" s="9"/>
      <c r="K3" s="9"/>
      <c r="L3" s="9"/>
    </row>
    <row r="4" spans="2:12" ht="75" x14ac:dyDescent="0.25">
      <c r="B4" s="4" t="s">
        <v>376</v>
      </c>
      <c r="C4" s="4" t="s">
        <v>1830</v>
      </c>
      <c r="D4" s="4" t="s">
        <v>1831</v>
      </c>
      <c r="E4" s="4" t="s">
        <v>1832</v>
      </c>
      <c r="F4" s="4" t="s">
        <v>1833</v>
      </c>
      <c r="G4" s="4" t="s">
        <v>1834</v>
      </c>
      <c r="H4" s="4" t="s">
        <v>1835</v>
      </c>
      <c r="I4" s="4" t="s">
        <v>1836</v>
      </c>
      <c r="J4" s="4" t="s">
        <v>1837</v>
      </c>
      <c r="K4" s="4" t="s">
        <v>1838</v>
      </c>
      <c r="L4" s="4"/>
    </row>
    <row r="5" spans="2:12" ht="18.75" x14ac:dyDescent="0.3">
      <c r="B5" s="6">
        <v>1</v>
      </c>
      <c r="C5" s="7"/>
      <c r="D5" s="7">
        <v>3000</v>
      </c>
      <c r="E5" s="7">
        <f>C5+D5</f>
        <v>3000</v>
      </c>
      <c r="F5" s="6" t="s">
        <v>1839</v>
      </c>
      <c r="G5" s="6" t="s">
        <v>1840</v>
      </c>
      <c r="H5" s="6" t="s">
        <v>1841</v>
      </c>
      <c r="I5" s="6" t="s">
        <v>1842</v>
      </c>
      <c r="J5" s="6" t="s">
        <v>1843</v>
      </c>
      <c r="K5" s="8" t="s">
        <v>1844</v>
      </c>
      <c r="L5" s="8" t="s">
        <v>1845</v>
      </c>
    </row>
    <row r="6" spans="2:12" ht="18.75" x14ac:dyDescent="0.3">
      <c r="B6" s="6">
        <v>2</v>
      </c>
      <c r="C6" s="7"/>
      <c r="D6" s="7">
        <v>7700</v>
      </c>
      <c r="E6" s="7">
        <f t="shared" ref="E6:E21" si="0">C6+D6</f>
        <v>7700</v>
      </c>
      <c r="F6" s="6" t="s">
        <v>1846</v>
      </c>
      <c r="G6" s="6" t="s">
        <v>1847</v>
      </c>
      <c r="H6" s="6" t="s">
        <v>1848</v>
      </c>
      <c r="I6" s="6" t="s">
        <v>1849</v>
      </c>
      <c r="J6" s="6" t="s">
        <v>1850</v>
      </c>
      <c r="K6" s="8" t="s">
        <v>1851</v>
      </c>
      <c r="L6" s="8" t="s">
        <v>1845</v>
      </c>
    </row>
    <row r="7" spans="2:12" ht="18.75" x14ac:dyDescent="0.3">
      <c r="B7" s="6">
        <v>3</v>
      </c>
      <c r="C7" s="7"/>
      <c r="D7" s="7">
        <v>4100</v>
      </c>
      <c r="E7" s="7">
        <f t="shared" si="0"/>
        <v>4100</v>
      </c>
      <c r="F7" s="6" t="s">
        <v>1852</v>
      </c>
      <c r="G7" s="6" t="s">
        <v>1853</v>
      </c>
      <c r="H7" s="6" t="s">
        <v>1854</v>
      </c>
      <c r="I7" s="6" t="s">
        <v>1855</v>
      </c>
      <c r="J7" s="6" t="s">
        <v>1856</v>
      </c>
      <c r="K7" s="8" t="s">
        <v>1857</v>
      </c>
      <c r="L7" s="8" t="s">
        <v>1845</v>
      </c>
    </row>
    <row r="8" spans="2:12" ht="18.75" x14ac:dyDescent="0.3">
      <c r="B8" s="6">
        <v>4</v>
      </c>
      <c r="C8" s="7"/>
      <c r="D8" s="7">
        <v>2300</v>
      </c>
      <c r="E8" s="7">
        <f t="shared" si="0"/>
        <v>2300</v>
      </c>
      <c r="F8" s="6" t="s">
        <v>1858</v>
      </c>
      <c r="G8" s="6" t="s">
        <v>1859</v>
      </c>
      <c r="H8" s="6" t="s">
        <v>1860</v>
      </c>
      <c r="I8" s="6" t="s">
        <v>1861</v>
      </c>
      <c r="J8" s="6" t="s">
        <v>1862</v>
      </c>
      <c r="K8" s="8" t="s">
        <v>1863</v>
      </c>
      <c r="L8" s="8" t="s">
        <v>1845</v>
      </c>
    </row>
    <row r="9" spans="2:12" ht="18.75" x14ac:dyDescent="0.3">
      <c r="B9" s="6">
        <v>5</v>
      </c>
      <c r="C9" s="7"/>
      <c r="D9" s="7">
        <v>10000</v>
      </c>
      <c r="E9" s="7">
        <f t="shared" si="0"/>
        <v>10000</v>
      </c>
      <c r="F9" s="6" t="s">
        <v>1864</v>
      </c>
      <c r="G9" s="6" t="s">
        <v>1865</v>
      </c>
      <c r="H9" s="6" t="s">
        <v>1866</v>
      </c>
      <c r="I9" s="6" t="s">
        <v>1867</v>
      </c>
      <c r="J9" s="6" t="s">
        <v>1868</v>
      </c>
      <c r="K9" s="8" t="s">
        <v>1869</v>
      </c>
      <c r="L9" s="8" t="s">
        <v>1845</v>
      </c>
    </row>
    <row r="10" spans="2:12" ht="18.75" x14ac:dyDescent="0.3">
      <c r="B10" s="6">
        <v>6</v>
      </c>
      <c r="C10" s="7"/>
      <c r="D10" s="7">
        <v>7500</v>
      </c>
      <c r="E10" s="7">
        <f t="shared" si="0"/>
        <v>7500</v>
      </c>
      <c r="F10" s="6" t="s">
        <v>1870</v>
      </c>
      <c r="G10" s="6" t="s">
        <v>1871</v>
      </c>
      <c r="H10" s="6" t="s">
        <v>1872</v>
      </c>
      <c r="I10" s="6" t="s">
        <v>1873</v>
      </c>
      <c r="J10" s="6" t="s">
        <v>1874</v>
      </c>
      <c r="K10" s="8" t="s">
        <v>1875</v>
      </c>
      <c r="L10" s="8" t="s">
        <v>1845</v>
      </c>
    </row>
    <row r="11" spans="2:12" ht="18.75" x14ac:dyDescent="0.3">
      <c r="B11" s="6">
        <v>7</v>
      </c>
      <c r="C11" s="7"/>
      <c r="D11" s="7">
        <v>6600</v>
      </c>
      <c r="E11" s="7">
        <f t="shared" si="0"/>
        <v>6600</v>
      </c>
      <c r="F11" s="6" t="s">
        <v>1876</v>
      </c>
      <c r="G11" s="6" t="s">
        <v>1877</v>
      </c>
      <c r="H11" s="6" t="s">
        <v>1878</v>
      </c>
      <c r="I11" s="6" t="s">
        <v>1879</v>
      </c>
      <c r="J11" s="6" t="s">
        <v>1880</v>
      </c>
      <c r="K11" s="8" t="s">
        <v>1881</v>
      </c>
      <c r="L11" s="8" t="s">
        <v>1845</v>
      </c>
    </row>
    <row r="12" spans="2:12" ht="18.75" x14ac:dyDescent="0.3">
      <c r="B12" s="6">
        <v>8</v>
      </c>
      <c r="C12" s="7"/>
      <c r="D12" s="7">
        <v>2400</v>
      </c>
      <c r="E12" s="7">
        <f t="shared" si="0"/>
        <v>2400</v>
      </c>
      <c r="F12" s="6" t="s">
        <v>1882</v>
      </c>
      <c r="G12" s="6" t="s">
        <v>1883</v>
      </c>
      <c r="H12" s="6" t="s">
        <v>1884</v>
      </c>
      <c r="I12" s="6" t="s">
        <v>1885</v>
      </c>
      <c r="J12" s="6" t="s">
        <v>1886</v>
      </c>
      <c r="K12" s="8" t="s">
        <v>1887</v>
      </c>
      <c r="L12" s="8" t="s">
        <v>1845</v>
      </c>
    </row>
    <row r="13" spans="2:12" ht="18.75" x14ac:dyDescent="0.3">
      <c r="B13" s="6">
        <v>9</v>
      </c>
      <c r="C13" s="7"/>
      <c r="D13" s="7">
        <v>500</v>
      </c>
      <c r="E13" s="7">
        <f t="shared" si="0"/>
        <v>500</v>
      </c>
      <c r="F13" s="6" t="s">
        <v>1888</v>
      </c>
      <c r="G13" s="6" t="s">
        <v>1889</v>
      </c>
      <c r="H13" s="6" t="s">
        <v>1890</v>
      </c>
      <c r="I13" s="6" t="s">
        <v>1891</v>
      </c>
      <c r="J13" s="6" t="s">
        <v>1892</v>
      </c>
      <c r="K13" s="8" t="s">
        <v>1893</v>
      </c>
      <c r="L13" s="8" t="s">
        <v>1845</v>
      </c>
    </row>
    <row r="14" spans="2:12" ht="18.75" x14ac:dyDescent="0.3">
      <c r="B14" s="6">
        <v>10</v>
      </c>
      <c r="C14" s="7"/>
      <c r="D14" s="7">
        <v>1500</v>
      </c>
      <c r="E14" s="7">
        <f t="shared" si="0"/>
        <v>1500</v>
      </c>
      <c r="F14" s="6" t="s">
        <v>1894</v>
      </c>
      <c r="G14" s="6" t="s">
        <v>1895</v>
      </c>
      <c r="H14" s="6" t="s">
        <v>1896</v>
      </c>
      <c r="I14" s="6" t="s">
        <v>1897</v>
      </c>
      <c r="J14" s="6" t="s">
        <v>1898</v>
      </c>
      <c r="K14" s="8" t="s">
        <v>1899</v>
      </c>
      <c r="L14" s="8" t="s">
        <v>1845</v>
      </c>
    </row>
    <row r="15" spans="2:12" ht="18.75" x14ac:dyDescent="0.3">
      <c r="B15" s="6">
        <v>11</v>
      </c>
      <c r="C15" s="7"/>
      <c r="D15" s="7">
        <v>1200</v>
      </c>
      <c r="E15" s="7">
        <f t="shared" si="0"/>
        <v>1200</v>
      </c>
      <c r="F15" s="6" t="s">
        <v>1900</v>
      </c>
      <c r="G15" s="6" t="s">
        <v>1901</v>
      </c>
      <c r="H15" s="6" t="s">
        <v>1902</v>
      </c>
      <c r="I15" s="6" t="s">
        <v>1903</v>
      </c>
      <c r="J15" s="6" t="s">
        <v>1904</v>
      </c>
      <c r="K15" s="8" t="s">
        <v>1905</v>
      </c>
      <c r="L15" s="8" t="s">
        <v>1845</v>
      </c>
    </row>
    <row r="16" spans="2:12" ht="18.75" x14ac:dyDescent="0.3">
      <c r="B16" s="6">
        <v>12</v>
      </c>
      <c r="C16" s="7"/>
      <c r="D16" s="7">
        <v>1000</v>
      </c>
      <c r="E16" s="7">
        <f t="shared" si="0"/>
        <v>1000</v>
      </c>
      <c r="F16" s="6" t="s">
        <v>1906</v>
      </c>
      <c r="G16" s="6" t="s">
        <v>1907</v>
      </c>
      <c r="H16" s="6" t="s">
        <v>1505</v>
      </c>
      <c r="I16" s="6" t="s">
        <v>1908</v>
      </c>
      <c r="J16" s="6" t="s">
        <v>1909</v>
      </c>
      <c r="K16" s="8" t="s">
        <v>1910</v>
      </c>
      <c r="L16" s="8" t="s">
        <v>1845</v>
      </c>
    </row>
    <row r="17" spans="2:12" ht="18.75" x14ac:dyDescent="0.3">
      <c r="B17" s="6">
        <v>13</v>
      </c>
      <c r="C17" s="7"/>
      <c r="D17" s="7">
        <v>5000</v>
      </c>
      <c r="E17" s="7">
        <f t="shared" si="0"/>
        <v>5000</v>
      </c>
      <c r="F17" s="6" t="s">
        <v>1911</v>
      </c>
      <c r="G17" s="6" t="s">
        <v>1912</v>
      </c>
      <c r="H17" s="6" t="s">
        <v>1913</v>
      </c>
      <c r="I17" s="6" t="s">
        <v>1914</v>
      </c>
      <c r="J17" s="6" t="s">
        <v>1915</v>
      </c>
      <c r="K17" s="8" t="s">
        <v>1916</v>
      </c>
      <c r="L17" s="8" t="s">
        <v>1845</v>
      </c>
    </row>
    <row r="18" spans="2:12" ht="18.75" x14ac:dyDescent="0.3">
      <c r="B18" s="6">
        <v>14</v>
      </c>
      <c r="C18" s="7"/>
      <c r="D18" s="7">
        <v>5800</v>
      </c>
      <c r="E18" s="7">
        <f t="shared" si="0"/>
        <v>5800</v>
      </c>
      <c r="F18" s="6" t="s">
        <v>1917</v>
      </c>
      <c r="G18" s="6" t="s">
        <v>1918</v>
      </c>
      <c r="H18" s="6" t="s">
        <v>1919</v>
      </c>
      <c r="I18" s="6" t="s">
        <v>1920</v>
      </c>
      <c r="J18" s="6" t="s">
        <v>1921</v>
      </c>
      <c r="K18" s="8" t="s">
        <v>1922</v>
      </c>
      <c r="L18" s="8" t="s">
        <v>1845</v>
      </c>
    </row>
    <row r="19" spans="2:12" ht="18.75" x14ac:dyDescent="0.3">
      <c r="B19" s="6">
        <v>15</v>
      </c>
      <c r="C19" s="7"/>
      <c r="D19" s="7">
        <v>1300</v>
      </c>
      <c r="E19" s="7">
        <f t="shared" si="0"/>
        <v>1300</v>
      </c>
      <c r="F19" s="6" t="s">
        <v>1923</v>
      </c>
      <c r="G19" s="6" t="s">
        <v>1924</v>
      </c>
      <c r="H19" s="6" t="s">
        <v>1925</v>
      </c>
      <c r="I19" s="6" t="s">
        <v>1926</v>
      </c>
      <c r="J19" s="6" t="s">
        <v>1927</v>
      </c>
      <c r="K19" s="8" t="s">
        <v>1928</v>
      </c>
      <c r="L19" s="8" t="s">
        <v>1845</v>
      </c>
    </row>
    <row r="20" spans="2:12" ht="18.75" x14ac:dyDescent="0.3">
      <c r="B20" s="6">
        <v>16</v>
      </c>
      <c r="C20" s="7"/>
      <c r="D20" s="7">
        <v>2200</v>
      </c>
      <c r="E20" s="7">
        <f t="shared" si="0"/>
        <v>2200</v>
      </c>
      <c r="F20" s="6" t="s">
        <v>1929</v>
      </c>
      <c r="G20" s="6" t="s">
        <v>1930</v>
      </c>
      <c r="H20" s="6" t="s">
        <v>1931</v>
      </c>
      <c r="I20" s="6" t="s">
        <v>1932</v>
      </c>
      <c r="J20" s="6" t="s">
        <v>1933</v>
      </c>
      <c r="K20" s="8" t="s">
        <v>1934</v>
      </c>
      <c r="L20" s="8" t="s">
        <v>1845</v>
      </c>
    </row>
    <row r="21" spans="2:12" ht="18.75" x14ac:dyDescent="0.3">
      <c r="B21" s="6">
        <v>17</v>
      </c>
      <c r="C21" s="7">
        <v>5400</v>
      </c>
      <c r="D21" s="7">
        <v>0</v>
      </c>
      <c r="E21" s="7">
        <f t="shared" si="0"/>
        <v>5400</v>
      </c>
      <c r="F21" s="6" t="s">
        <v>1935</v>
      </c>
      <c r="G21" s="6" t="s">
        <v>1936</v>
      </c>
      <c r="H21" s="6" t="s">
        <v>1937</v>
      </c>
      <c r="I21" s="6" t="s">
        <v>1938</v>
      </c>
      <c r="J21" s="6"/>
      <c r="K21" s="8" t="s">
        <v>1939</v>
      </c>
      <c r="L21" s="8" t="s">
        <v>1845</v>
      </c>
    </row>
    <row r="22" spans="2:12" ht="18.75" x14ac:dyDescent="0.3">
      <c r="B22" s="6"/>
      <c r="C22" s="19">
        <f t="shared" ref="C22:D22" si="1">SUM(C5:C21)</f>
        <v>5400</v>
      </c>
      <c r="D22" s="19">
        <f t="shared" si="1"/>
        <v>62100</v>
      </c>
      <c r="E22" s="19">
        <f>SUM(E5:E21)</f>
        <v>67500</v>
      </c>
      <c r="F22" s="6"/>
      <c r="G22" s="6"/>
      <c r="H22" s="6"/>
      <c r="I22" s="6"/>
      <c r="J22" s="6"/>
      <c r="K22" s="6"/>
      <c r="L22" s="29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37"/>
  <sheetViews>
    <sheetView workbookViewId="0">
      <selection activeCell="K15" sqref="K15"/>
    </sheetView>
  </sheetViews>
  <sheetFormatPr defaultRowHeight="15" x14ac:dyDescent="0.25"/>
  <sheetData>
    <row r="3" spans="2:12" x14ac:dyDescent="0.25">
      <c r="C3" t="s">
        <v>1940</v>
      </c>
    </row>
    <row r="4" spans="2:12" x14ac:dyDescent="0.25">
      <c r="I4" t="s">
        <v>589</v>
      </c>
    </row>
    <row r="5" spans="2:12" x14ac:dyDescent="0.25">
      <c r="B5" t="s">
        <v>376</v>
      </c>
      <c r="C5" t="s">
        <v>377</v>
      </c>
      <c r="D5" t="s">
        <v>378</v>
      </c>
      <c r="E5" t="s">
        <v>1454</v>
      </c>
      <c r="F5" t="s">
        <v>396</v>
      </c>
      <c r="G5" t="s">
        <v>381</v>
      </c>
      <c r="H5" t="s">
        <v>382</v>
      </c>
      <c r="I5" t="s">
        <v>383</v>
      </c>
      <c r="J5" t="s">
        <v>384</v>
      </c>
      <c r="K5" t="s">
        <v>385</v>
      </c>
    </row>
    <row r="6" spans="2:12" x14ac:dyDescent="0.25">
      <c r="B6">
        <v>1</v>
      </c>
      <c r="C6">
        <v>0</v>
      </c>
      <c r="D6">
        <v>1700</v>
      </c>
      <c r="E6">
        <v>1700</v>
      </c>
      <c r="F6" t="s">
        <v>1941</v>
      </c>
      <c r="G6" t="s">
        <v>1942</v>
      </c>
      <c r="H6" t="s">
        <v>1943</v>
      </c>
      <c r="I6" t="s">
        <v>1944</v>
      </c>
      <c r="J6" t="s">
        <v>1945</v>
      </c>
      <c r="K6" t="s">
        <v>1946</v>
      </c>
      <c r="L6" t="s">
        <v>1947</v>
      </c>
    </row>
    <row r="7" spans="2:12" x14ac:dyDescent="0.25">
      <c r="B7">
        <v>2</v>
      </c>
      <c r="C7">
        <v>0</v>
      </c>
      <c r="D7">
        <v>20100</v>
      </c>
      <c r="E7">
        <v>20100</v>
      </c>
      <c r="F7" t="s">
        <v>1948</v>
      </c>
      <c r="G7" t="s">
        <v>1949</v>
      </c>
      <c r="H7" t="s">
        <v>1950</v>
      </c>
      <c r="I7" t="s">
        <v>1951</v>
      </c>
      <c r="J7" t="s">
        <v>1952</v>
      </c>
      <c r="K7" t="s">
        <v>1953</v>
      </c>
      <c r="L7" t="s">
        <v>1947</v>
      </c>
    </row>
    <row r="8" spans="2:12" x14ac:dyDescent="0.25">
      <c r="B8">
        <v>3</v>
      </c>
      <c r="C8">
        <v>0</v>
      </c>
      <c r="D8">
        <v>1000</v>
      </c>
      <c r="E8">
        <v>1000</v>
      </c>
      <c r="F8" t="s">
        <v>1954</v>
      </c>
      <c r="G8" t="s">
        <v>1955</v>
      </c>
      <c r="H8" t="s">
        <v>1956</v>
      </c>
      <c r="I8" t="s">
        <v>1957</v>
      </c>
      <c r="J8" t="s">
        <v>1958</v>
      </c>
      <c r="K8" t="s">
        <v>1959</v>
      </c>
      <c r="L8" t="s">
        <v>1947</v>
      </c>
    </row>
    <row r="9" spans="2:12" x14ac:dyDescent="0.25">
      <c r="B9">
        <v>4</v>
      </c>
      <c r="C9">
        <v>0</v>
      </c>
      <c r="D9">
        <v>6500</v>
      </c>
      <c r="E9">
        <v>6500</v>
      </c>
      <c r="F9" t="s">
        <v>1960</v>
      </c>
      <c r="G9" t="s">
        <v>1961</v>
      </c>
      <c r="H9" t="s">
        <v>1962</v>
      </c>
      <c r="I9" t="s">
        <v>1963</v>
      </c>
      <c r="J9" t="s">
        <v>1964</v>
      </c>
      <c r="K9" t="s">
        <v>1965</v>
      </c>
      <c r="L9" t="s">
        <v>1947</v>
      </c>
    </row>
    <row r="10" spans="2:12" x14ac:dyDescent="0.25">
      <c r="B10">
        <v>5</v>
      </c>
      <c r="C10">
        <v>0</v>
      </c>
      <c r="D10">
        <v>400</v>
      </c>
      <c r="E10">
        <v>400</v>
      </c>
      <c r="F10" t="s">
        <v>1966</v>
      </c>
      <c r="G10" t="s">
        <v>1967</v>
      </c>
      <c r="H10" t="s">
        <v>1968</v>
      </c>
      <c r="I10" t="s">
        <v>1969</v>
      </c>
      <c r="J10" t="s">
        <v>1970</v>
      </c>
      <c r="K10" t="s">
        <v>1971</v>
      </c>
      <c r="L10" t="s">
        <v>1947</v>
      </c>
    </row>
    <row r="11" spans="2:12" x14ac:dyDescent="0.25">
      <c r="B11">
        <v>6</v>
      </c>
      <c r="C11">
        <v>0</v>
      </c>
      <c r="D11">
        <v>400</v>
      </c>
      <c r="E11">
        <v>400</v>
      </c>
      <c r="F11" t="s">
        <v>1972</v>
      </c>
      <c r="G11" t="s">
        <v>1973</v>
      </c>
      <c r="H11" t="s">
        <v>1974</v>
      </c>
      <c r="I11" t="s">
        <v>1975</v>
      </c>
      <c r="J11" t="s">
        <v>1976</v>
      </c>
      <c r="K11" t="s">
        <v>1977</v>
      </c>
      <c r="L11" t="s">
        <v>1947</v>
      </c>
    </row>
    <row r="12" spans="2:12" x14ac:dyDescent="0.25">
      <c r="B12">
        <v>7</v>
      </c>
      <c r="C12">
        <v>0</v>
      </c>
      <c r="D12">
        <v>1800</v>
      </c>
      <c r="E12">
        <v>1800</v>
      </c>
      <c r="F12" t="s">
        <v>1978</v>
      </c>
      <c r="G12" t="s">
        <v>1979</v>
      </c>
      <c r="H12" t="s">
        <v>818</v>
      </c>
      <c r="I12" t="s">
        <v>1980</v>
      </c>
      <c r="J12" t="s">
        <v>1981</v>
      </c>
      <c r="K12" t="s">
        <v>1982</v>
      </c>
      <c r="L12" t="s">
        <v>1947</v>
      </c>
    </row>
    <row r="13" spans="2:12" x14ac:dyDescent="0.25">
      <c r="B13">
        <v>8</v>
      </c>
      <c r="C13">
        <v>0</v>
      </c>
      <c r="D13">
        <v>10300</v>
      </c>
      <c r="E13">
        <v>10300</v>
      </c>
      <c r="F13" t="s">
        <v>1983</v>
      </c>
      <c r="G13" t="s">
        <v>1984</v>
      </c>
      <c r="H13" t="s">
        <v>1985</v>
      </c>
      <c r="I13" t="s">
        <v>1986</v>
      </c>
      <c r="J13" t="s">
        <v>1987</v>
      </c>
      <c r="K13" t="s">
        <v>1988</v>
      </c>
      <c r="L13" t="s">
        <v>1947</v>
      </c>
    </row>
    <row r="14" spans="2:12" x14ac:dyDescent="0.25">
      <c r="B14">
        <v>9</v>
      </c>
      <c r="C14">
        <v>0</v>
      </c>
      <c r="D14">
        <v>19900</v>
      </c>
      <c r="E14">
        <v>19900</v>
      </c>
      <c r="F14" t="s">
        <v>1989</v>
      </c>
      <c r="G14" t="s">
        <v>1990</v>
      </c>
      <c r="H14" t="s">
        <v>1991</v>
      </c>
      <c r="I14" t="s">
        <v>1992</v>
      </c>
      <c r="J14" t="s">
        <v>1993</v>
      </c>
      <c r="K14" t="s">
        <v>1994</v>
      </c>
      <c r="L14" t="s">
        <v>1947</v>
      </c>
    </row>
    <row r="15" spans="2:12" x14ac:dyDescent="0.25">
      <c r="B15">
        <v>10</v>
      </c>
      <c r="C15">
        <v>0</v>
      </c>
      <c r="D15">
        <v>8700</v>
      </c>
      <c r="E15">
        <v>8700</v>
      </c>
      <c r="F15" t="s">
        <v>1995</v>
      </c>
      <c r="G15" t="s">
        <v>1996</v>
      </c>
      <c r="H15" t="s">
        <v>1997</v>
      </c>
      <c r="I15" t="s">
        <v>1998</v>
      </c>
      <c r="J15" t="s">
        <v>1999</v>
      </c>
      <c r="K15" t="s">
        <v>2000</v>
      </c>
      <c r="L15" t="s">
        <v>1947</v>
      </c>
    </row>
    <row r="16" spans="2:12" x14ac:dyDescent="0.25">
      <c r="B16">
        <v>11</v>
      </c>
      <c r="C16">
        <v>0</v>
      </c>
      <c r="D16">
        <v>6200</v>
      </c>
      <c r="E16">
        <v>6200</v>
      </c>
      <c r="F16" t="s">
        <v>1447</v>
      </c>
      <c r="G16" t="s">
        <v>1448</v>
      </c>
      <c r="H16" t="s">
        <v>1449</v>
      </c>
      <c r="I16" t="s">
        <v>1450</v>
      </c>
      <c r="J16" t="s">
        <v>1451</v>
      </c>
      <c r="K16" t="s">
        <v>1452</v>
      </c>
      <c r="L16" t="s">
        <v>1947</v>
      </c>
    </row>
    <row r="17" spans="2:12" x14ac:dyDescent="0.25">
      <c r="B17">
        <v>12</v>
      </c>
      <c r="C17">
        <v>0</v>
      </c>
      <c r="D17">
        <v>2600</v>
      </c>
      <c r="E17">
        <v>2600</v>
      </c>
      <c r="F17" t="s">
        <v>2001</v>
      </c>
      <c r="G17" t="s">
        <v>2002</v>
      </c>
      <c r="H17" t="s">
        <v>2003</v>
      </c>
      <c r="I17" t="s">
        <v>2004</v>
      </c>
      <c r="J17" t="s">
        <v>2005</v>
      </c>
      <c r="K17" t="s">
        <v>2006</v>
      </c>
      <c r="L17" t="s">
        <v>1947</v>
      </c>
    </row>
    <row r="18" spans="2:12" x14ac:dyDescent="0.25">
      <c r="B18">
        <v>13</v>
      </c>
      <c r="C18">
        <v>0</v>
      </c>
      <c r="D18">
        <v>1300</v>
      </c>
      <c r="E18">
        <v>1300</v>
      </c>
      <c r="F18" t="s">
        <v>2007</v>
      </c>
      <c r="G18" t="s">
        <v>2008</v>
      </c>
      <c r="H18" t="s">
        <v>2009</v>
      </c>
      <c r="I18" t="s">
        <v>2010</v>
      </c>
      <c r="J18" t="s">
        <v>2011</v>
      </c>
      <c r="K18" t="s">
        <v>2012</v>
      </c>
      <c r="L18" t="s">
        <v>1947</v>
      </c>
    </row>
    <row r="19" spans="2:12" x14ac:dyDescent="0.25">
      <c r="B19">
        <v>14</v>
      </c>
      <c r="C19">
        <v>0</v>
      </c>
      <c r="D19">
        <v>5400</v>
      </c>
      <c r="E19">
        <v>5400</v>
      </c>
      <c r="F19" t="s">
        <v>2013</v>
      </c>
      <c r="G19" t="s">
        <v>2014</v>
      </c>
      <c r="H19" t="s">
        <v>2015</v>
      </c>
      <c r="I19" t="s">
        <v>2016</v>
      </c>
      <c r="J19" t="s">
        <v>2017</v>
      </c>
      <c r="K19" t="s">
        <v>2018</v>
      </c>
      <c r="L19" t="s">
        <v>1947</v>
      </c>
    </row>
    <row r="20" spans="2:12" x14ac:dyDescent="0.25">
      <c r="B20">
        <v>15</v>
      </c>
      <c r="C20">
        <v>0</v>
      </c>
      <c r="D20">
        <v>4600</v>
      </c>
      <c r="E20">
        <v>4600</v>
      </c>
      <c r="F20" t="s">
        <v>2019</v>
      </c>
      <c r="G20" t="s">
        <v>2020</v>
      </c>
      <c r="H20" t="s">
        <v>2021</v>
      </c>
      <c r="I20" t="s">
        <v>2022</v>
      </c>
      <c r="J20" t="s">
        <v>2023</v>
      </c>
      <c r="K20" t="s">
        <v>2024</v>
      </c>
      <c r="L20" t="s">
        <v>1947</v>
      </c>
    </row>
    <row r="21" spans="2:12" x14ac:dyDescent="0.25">
      <c r="B21">
        <v>16</v>
      </c>
      <c r="C21">
        <v>0</v>
      </c>
      <c r="D21">
        <v>1600</v>
      </c>
      <c r="E21">
        <v>1600</v>
      </c>
      <c r="F21" t="s">
        <v>2025</v>
      </c>
      <c r="G21" t="s">
        <v>2026</v>
      </c>
      <c r="H21" t="s">
        <v>292</v>
      </c>
      <c r="I21" t="s">
        <v>2027</v>
      </c>
      <c r="J21" t="s">
        <v>2028</v>
      </c>
      <c r="K21" t="s">
        <v>2029</v>
      </c>
      <c r="L21" t="s">
        <v>1947</v>
      </c>
    </row>
    <row r="22" spans="2:12" x14ac:dyDescent="0.25">
      <c r="B22">
        <v>17</v>
      </c>
      <c r="C22">
        <v>0</v>
      </c>
      <c r="D22">
        <v>3200</v>
      </c>
      <c r="E22">
        <v>3200</v>
      </c>
      <c r="F22" t="s">
        <v>2030</v>
      </c>
      <c r="G22" t="s">
        <v>2031</v>
      </c>
      <c r="H22" t="s">
        <v>2032</v>
      </c>
      <c r="I22" t="s">
        <v>2033</v>
      </c>
      <c r="J22" t="s">
        <v>2034</v>
      </c>
      <c r="K22" t="s">
        <v>2035</v>
      </c>
      <c r="L22" t="s">
        <v>1947</v>
      </c>
    </row>
    <row r="23" spans="2:12" x14ac:dyDescent="0.25">
      <c r="B23">
        <v>18</v>
      </c>
      <c r="C23">
        <v>0</v>
      </c>
      <c r="D23">
        <v>3000</v>
      </c>
      <c r="E23">
        <v>3000</v>
      </c>
      <c r="F23" t="s">
        <v>2036</v>
      </c>
      <c r="G23" t="s">
        <v>2037</v>
      </c>
      <c r="H23" t="s">
        <v>2038</v>
      </c>
      <c r="I23" t="s">
        <v>2039</v>
      </c>
      <c r="J23" t="s">
        <v>2040</v>
      </c>
      <c r="K23" t="s">
        <v>2041</v>
      </c>
      <c r="L23" t="s">
        <v>1947</v>
      </c>
    </row>
    <row r="24" spans="2:12" x14ac:dyDescent="0.25">
      <c r="B24">
        <v>19</v>
      </c>
      <c r="C24">
        <v>0</v>
      </c>
      <c r="D24">
        <v>1000</v>
      </c>
      <c r="E24">
        <v>1000</v>
      </c>
      <c r="F24" t="s">
        <v>2042</v>
      </c>
      <c r="G24" t="s">
        <v>2043</v>
      </c>
      <c r="H24" t="s">
        <v>2044</v>
      </c>
      <c r="I24" t="s">
        <v>2045</v>
      </c>
      <c r="J24" t="s">
        <v>2046</v>
      </c>
      <c r="K24" t="s">
        <v>2047</v>
      </c>
      <c r="L24" t="s">
        <v>1947</v>
      </c>
    </row>
    <row r="25" spans="2:12" x14ac:dyDescent="0.25">
      <c r="B25">
        <v>20</v>
      </c>
      <c r="C25">
        <v>0</v>
      </c>
      <c r="D25">
        <v>500</v>
      </c>
      <c r="E25">
        <v>500</v>
      </c>
      <c r="F25" t="s">
        <v>2048</v>
      </c>
      <c r="G25" t="s">
        <v>2049</v>
      </c>
      <c r="H25" t="s">
        <v>2050</v>
      </c>
      <c r="I25" t="s">
        <v>2051</v>
      </c>
      <c r="J25" t="s">
        <v>2052</v>
      </c>
      <c r="K25" t="s">
        <v>2053</v>
      </c>
      <c r="L25" t="s">
        <v>1947</v>
      </c>
    </row>
    <row r="26" spans="2:12" x14ac:dyDescent="0.25">
      <c r="B26">
        <v>21</v>
      </c>
      <c r="C26">
        <v>0</v>
      </c>
      <c r="D26">
        <v>35700</v>
      </c>
      <c r="E26">
        <v>35700</v>
      </c>
      <c r="F26" t="s">
        <v>2054</v>
      </c>
      <c r="G26" t="s">
        <v>2055</v>
      </c>
      <c r="H26" t="s">
        <v>2056</v>
      </c>
      <c r="I26" t="s">
        <v>2057</v>
      </c>
      <c r="J26" t="s">
        <v>2058</v>
      </c>
      <c r="K26" t="s">
        <v>2059</v>
      </c>
      <c r="L26" t="s">
        <v>1947</v>
      </c>
    </row>
    <row r="27" spans="2:12" x14ac:dyDescent="0.25">
      <c r="B27">
        <v>22</v>
      </c>
      <c r="C27">
        <v>0</v>
      </c>
      <c r="D27">
        <v>1000</v>
      </c>
      <c r="E27">
        <v>1000</v>
      </c>
      <c r="F27" t="s">
        <v>2060</v>
      </c>
      <c r="G27" t="s">
        <v>2061</v>
      </c>
      <c r="H27" t="s">
        <v>2062</v>
      </c>
      <c r="I27" t="s">
        <v>2063</v>
      </c>
      <c r="J27" t="s">
        <v>2064</v>
      </c>
      <c r="K27" t="s">
        <v>2065</v>
      </c>
      <c r="L27" t="s">
        <v>1947</v>
      </c>
    </row>
    <row r="28" spans="2:12" x14ac:dyDescent="0.25">
      <c r="B28">
        <v>23</v>
      </c>
      <c r="C28">
        <v>0</v>
      </c>
      <c r="D28">
        <v>5200</v>
      </c>
      <c r="E28">
        <v>5200</v>
      </c>
      <c r="F28" t="s">
        <v>2066</v>
      </c>
      <c r="G28" t="s">
        <v>2067</v>
      </c>
      <c r="H28" t="s">
        <v>2068</v>
      </c>
      <c r="I28" t="s">
        <v>2069</v>
      </c>
      <c r="J28" t="s">
        <v>2070</v>
      </c>
      <c r="K28" t="s">
        <v>2071</v>
      </c>
      <c r="L28" t="s">
        <v>1947</v>
      </c>
    </row>
    <row r="29" spans="2:12" x14ac:dyDescent="0.25">
      <c r="B29">
        <v>24</v>
      </c>
      <c r="C29">
        <v>0</v>
      </c>
      <c r="D29">
        <v>62300</v>
      </c>
      <c r="E29">
        <v>62300</v>
      </c>
      <c r="F29" t="s">
        <v>2072</v>
      </c>
      <c r="G29" t="s">
        <v>2073</v>
      </c>
      <c r="H29" t="s">
        <v>2074</v>
      </c>
      <c r="I29" t="s">
        <v>2075</v>
      </c>
      <c r="J29" t="s">
        <v>2076</v>
      </c>
      <c r="K29" t="s">
        <v>2077</v>
      </c>
      <c r="L29" t="s">
        <v>1947</v>
      </c>
    </row>
    <row r="30" spans="2:12" x14ac:dyDescent="0.25">
      <c r="B30">
        <v>25</v>
      </c>
      <c r="C30">
        <v>0</v>
      </c>
      <c r="D30">
        <v>16200</v>
      </c>
      <c r="E30">
        <v>16200</v>
      </c>
      <c r="F30" t="s">
        <v>2078</v>
      </c>
      <c r="G30" t="s">
        <v>2079</v>
      </c>
      <c r="H30" t="s">
        <v>2003</v>
      </c>
      <c r="I30" t="s">
        <v>2080</v>
      </c>
      <c r="J30" t="s">
        <v>2081</v>
      </c>
      <c r="K30" t="s">
        <v>2082</v>
      </c>
      <c r="L30" t="s">
        <v>1947</v>
      </c>
    </row>
    <row r="31" spans="2:12" x14ac:dyDescent="0.25">
      <c r="B31">
        <v>26</v>
      </c>
      <c r="C31">
        <v>0</v>
      </c>
      <c r="D31">
        <v>11500</v>
      </c>
      <c r="E31">
        <v>11500</v>
      </c>
      <c r="F31" t="s">
        <v>2083</v>
      </c>
      <c r="G31" t="s">
        <v>2084</v>
      </c>
      <c r="H31" t="s">
        <v>2085</v>
      </c>
      <c r="I31" t="s">
        <v>2086</v>
      </c>
      <c r="J31" t="s">
        <v>2087</v>
      </c>
      <c r="K31" t="s">
        <v>2088</v>
      </c>
      <c r="L31" t="s">
        <v>1947</v>
      </c>
    </row>
    <row r="32" spans="2:12" x14ac:dyDescent="0.25">
      <c r="B32">
        <v>27</v>
      </c>
      <c r="C32">
        <v>800</v>
      </c>
      <c r="D32">
        <v>0</v>
      </c>
      <c r="E32">
        <v>800</v>
      </c>
      <c r="F32" t="s">
        <v>2089</v>
      </c>
      <c r="G32" t="s">
        <v>2090</v>
      </c>
      <c r="H32" t="s">
        <v>2091</v>
      </c>
      <c r="I32" t="s">
        <v>2092</v>
      </c>
      <c r="K32" t="s">
        <v>2093</v>
      </c>
      <c r="L32" t="s">
        <v>1947</v>
      </c>
    </row>
    <row r="33" spans="2:12" x14ac:dyDescent="0.25">
      <c r="B33">
        <v>28</v>
      </c>
      <c r="C33">
        <v>900</v>
      </c>
      <c r="D33">
        <v>0</v>
      </c>
      <c r="E33">
        <v>900</v>
      </c>
      <c r="F33" t="s">
        <v>2094</v>
      </c>
      <c r="G33" t="s">
        <v>2095</v>
      </c>
      <c r="H33" t="s">
        <v>2096</v>
      </c>
      <c r="I33" t="s">
        <v>2097</v>
      </c>
      <c r="K33" t="s">
        <v>2098</v>
      </c>
      <c r="L33" t="s">
        <v>1947</v>
      </c>
    </row>
    <row r="34" spans="2:12" x14ac:dyDescent="0.25">
      <c r="B34">
        <v>29</v>
      </c>
      <c r="C34">
        <v>3300</v>
      </c>
      <c r="D34">
        <v>0</v>
      </c>
      <c r="E34">
        <v>3300</v>
      </c>
      <c r="F34" t="s">
        <v>2099</v>
      </c>
      <c r="G34" t="s">
        <v>2100</v>
      </c>
      <c r="H34" t="s">
        <v>2101</v>
      </c>
      <c r="I34" t="s">
        <v>2102</v>
      </c>
      <c r="K34" t="s">
        <v>2103</v>
      </c>
      <c r="L34" t="s">
        <v>1947</v>
      </c>
    </row>
    <row r="35" spans="2:12" x14ac:dyDescent="0.25">
      <c r="B35">
        <v>30</v>
      </c>
      <c r="C35">
        <v>3400</v>
      </c>
      <c r="D35">
        <v>0</v>
      </c>
      <c r="E35">
        <v>3400</v>
      </c>
      <c r="F35" t="s">
        <v>2104</v>
      </c>
      <c r="G35" t="s">
        <v>2105</v>
      </c>
      <c r="H35" t="s">
        <v>2106</v>
      </c>
      <c r="I35" t="s">
        <v>2107</v>
      </c>
      <c r="K35" t="s">
        <v>2108</v>
      </c>
      <c r="L35" t="s">
        <v>1947</v>
      </c>
    </row>
    <row r="36" spans="2:12" x14ac:dyDescent="0.25">
      <c r="B36">
        <v>31</v>
      </c>
      <c r="D36">
        <v>2500</v>
      </c>
      <c r="E36">
        <v>2500</v>
      </c>
      <c r="F36" t="s">
        <v>2109</v>
      </c>
      <c r="G36" t="s">
        <v>2110</v>
      </c>
      <c r="H36" t="s">
        <v>2111</v>
      </c>
      <c r="I36" t="s">
        <v>2112</v>
      </c>
      <c r="K36" t="s">
        <v>2113</v>
      </c>
      <c r="L36" t="s">
        <v>1947</v>
      </c>
    </row>
    <row r="37" spans="2:12" x14ac:dyDescent="0.25">
      <c r="C37">
        <v>8400</v>
      </c>
      <c r="D37">
        <v>232100</v>
      </c>
      <c r="E37">
        <v>243000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63"/>
  <sheetViews>
    <sheetView topLeftCell="A13" workbookViewId="0">
      <selection activeCell="P16" sqref="P16"/>
    </sheetView>
  </sheetViews>
  <sheetFormatPr defaultRowHeight="15" x14ac:dyDescent="0.25"/>
  <sheetData>
    <row r="3" spans="2:12" ht="18.75" x14ac:dyDescent="0.3">
      <c r="B3" s="9"/>
      <c r="C3" s="9"/>
      <c r="D3" s="9"/>
      <c r="E3" s="9"/>
      <c r="F3" s="42"/>
      <c r="G3" s="9"/>
      <c r="H3" s="9"/>
      <c r="I3" s="9"/>
      <c r="J3" s="9"/>
      <c r="K3" s="9"/>
      <c r="L3" s="9"/>
    </row>
    <row r="4" spans="2:12" ht="25.5" x14ac:dyDescent="0.35">
      <c r="B4" s="9"/>
      <c r="C4" s="245" t="s">
        <v>2114</v>
      </c>
      <c r="D4" s="245"/>
      <c r="E4" s="245"/>
      <c r="F4" s="245"/>
      <c r="G4" s="245"/>
      <c r="H4" s="245"/>
      <c r="I4" s="245"/>
      <c r="J4" s="245"/>
      <c r="K4" s="245"/>
      <c r="L4" s="9"/>
    </row>
    <row r="5" spans="2:12" ht="18.75" x14ac:dyDescent="0.3">
      <c r="B5" s="9"/>
      <c r="C5" s="9"/>
      <c r="D5" s="9"/>
      <c r="E5" s="9"/>
      <c r="F5" s="42"/>
      <c r="G5" s="9"/>
      <c r="H5" s="9"/>
      <c r="I5" s="247" t="s">
        <v>387</v>
      </c>
      <c r="J5" s="247"/>
      <c r="K5" s="247"/>
      <c r="L5" s="247"/>
    </row>
    <row r="6" spans="2:12" ht="75" x14ac:dyDescent="0.25">
      <c r="B6" s="4" t="s">
        <v>376</v>
      </c>
      <c r="C6" s="4" t="s">
        <v>380</v>
      </c>
      <c r="D6" s="4" t="s">
        <v>381</v>
      </c>
      <c r="E6" s="4" t="s">
        <v>382</v>
      </c>
      <c r="F6" s="4" t="s">
        <v>383</v>
      </c>
      <c r="G6" s="4" t="s">
        <v>384</v>
      </c>
      <c r="H6" s="4" t="s">
        <v>1126</v>
      </c>
      <c r="I6" s="4" t="s">
        <v>2115</v>
      </c>
      <c r="J6" s="4" t="s">
        <v>2116</v>
      </c>
      <c r="K6" s="4" t="s">
        <v>385</v>
      </c>
      <c r="L6" s="4" t="s">
        <v>2117</v>
      </c>
    </row>
    <row r="7" spans="2:12" ht="18.75" x14ac:dyDescent="0.3">
      <c r="B7" s="6">
        <v>1</v>
      </c>
      <c r="C7" s="25" t="s">
        <v>2118</v>
      </c>
      <c r="D7" s="6" t="s">
        <v>2119</v>
      </c>
      <c r="E7" s="6" t="s">
        <v>2120</v>
      </c>
      <c r="F7" s="43" t="s">
        <v>2121</v>
      </c>
      <c r="G7" s="6" t="s">
        <v>2122</v>
      </c>
      <c r="H7" s="7">
        <v>3000</v>
      </c>
      <c r="I7" s="7"/>
      <c r="J7" s="7">
        <v>3000</v>
      </c>
      <c r="K7" s="8" t="s">
        <v>2123</v>
      </c>
      <c r="L7" s="8" t="s">
        <v>2124</v>
      </c>
    </row>
    <row r="8" spans="2:12" ht="18.75" x14ac:dyDescent="0.3">
      <c r="B8" s="6">
        <v>2</v>
      </c>
      <c r="C8" s="6" t="s">
        <v>2125</v>
      </c>
      <c r="D8" s="6" t="s">
        <v>2126</v>
      </c>
      <c r="E8" s="6" t="s">
        <v>2127</v>
      </c>
      <c r="F8" s="43" t="s">
        <v>2128</v>
      </c>
      <c r="G8" s="6" t="s">
        <v>2129</v>
      </c>
      <c r="H8" s="7">
        <v>300</v>
      </c>
      <c r="I8" s="7"/>
      <c r="J8" s="7">
        <v>300</v>
      </c>
      <c r="K8" s="8" t="s">
        <v>2130</v>
      </c>
      <c r="L8" s="8" t="s">
        <v>2124</v>
      </c>
    </row>
    <row r="9" spans="2:12" ht="18.75" x14ac:dyDescent="0.3">
      <c r="B9" s="6">
        <v>3</v>
      </c>
      <c r="C9" s="6" t="s">
        <v>2131</v>
      </c>
      <c r="D9" s="6" t="s">
        <v>2132</v>
      </c>
      <c r="E9" s="6" t="s">
        <v>2133</v>
      </c>
      <c r="F9" s="43" t="s">
        <v>2134</v>
      </c>
      <c r="G9" s="6" t="s">
        <v>2135</v>
      </c>
      <c r="H9" s="7">
        <v>2800</v>
      </c>
      <c r="I9" s="7"/>
      <c r="J9" s="7">
        <v>2800</v>
      </c>
      <c r="K9" s="8" t="s">
        <v>2136</v>
      </c>
      <c r="L9" s="8" t="s">
        <v>2124</v>
      </c>
    </row>
    <row r="10" spans="2:12" ht="18.75" x14ac:dyDescent="0.3">
      <c r="B10" s="6">
        <v>4</v>
      </c>
      <c r="C10" s="6" t="s">
        <v>2137</v>
      </c>
      <c r="D10" s="6" t="s">
        <v>2138</v>
      </c>
      <c r="E10" s="6" t="s">
        <v>2139</v>
      </c>
      <c r="F10" s="43" t="s">
        <v>2140</v>
      </c>
      <c r="G10" s="6" t="s">
        <v>2141</v>
      </c>
      <c r="H10" s="7">
        <v>2600</v>
      </c>
      <c r="I10" s="7"/>
      <c r="J10" s="7">
        <v>2600</v>
      </c>
      <c r="K10" s="8" t="s">
        <v>2142</v>
      </c>
      <c r="L10" s="8" t="s">
        <v>2124</v>
      </c>
    </row>
    <row r="11" spans="2:12" ht="18.75" x14ac:dyDescent="0.3">
      <c r="B11" s="6">
        <v>5</v>
      </c>
      <c r="C11" s="6" t="s">
        <v>2143</v>
      </c>
      <c r="D11" s="6" t="s">
        <v>2144</v>
      </c>
      <c r="E11" s="6" t="s">
        <v>2145</v>
      </c>
      <c r="F11" s="43" t="s">
        <v>2146</v>
      </c>
      <c r="G11" s="6" t="s">
        <v>2147</v>
      </c>
      <c r="H11" s="7">
        <v>6000</v>
      </c>
      <c r="I11" s="7"/>
      <c r="J11" s="7">
        <v>6000</v>
      </c>
      <c r="K11" s="8" t="s">
        <v>2148</v>
      </c>
      <c r="L11" s="8" t="s">
        <v>2124</v>
      </c>
    </row>
    <row r="12" spans="2:12" ht="18.75" x14ac:dyDescent="0.3">
      <c r="B12" s="6">
        <v>6</v>
      </c>
      <c r="C12" s="25" t="s">
        <v>2149</v>
      </c>
      <c r="D12" s="6" t="s">
        <v>2150</v>
      </c>
      <c r="E12" s="6" t="s">
        <v>2151</v>
      </c>
      <c r="F12" s="43" t="s">
        <v>2152</v>
      </c>
      <c r="G12" s="6" t="s">
        <v>2153</v>
      </c>
      <c r="H12" s="7">
        <v>2400</v>
      </c>
      <c r="I12" s="7"/>
      <c r="J12" s="7">
        <v>2400</v>
      </c>
      <c r="K12" s="8" t="s">
        <v>2154</v>
      </c>
      <c r="L12" s="8" t="s">
        <v>2124</v>
      </c>
    </row>
    <row r="13" spans="2:12" ht="18.75" x14ac:dyDescent="0.3">
      <c r="B13" s="6">
        <v>7</v>
      </c>
      <c r="C13" s="25" t="s">
        <v>2155</v>
      </c>
      <c r="D13" s="6" t="s">
        <v>2156</v>
      </c>
      <c r="E13" s="6" t="s">
        <v>2157</v>
      </c>
      <c r="F13" s="43" t="s">
        <v>2158</v>
      </c>
      <c r="G13" s="6" t="s">
        <v>2159</v>
      </c>
      <c r="H13" s="7">
        <v>1500</v>
      </c>
      <c r="I13" s="7"/>
      <c r="J13" s="7">
        <v>1500</v>
      </c>
      <c r="K13" s="8" t="s">
        <v>2160</v>
      </c>
      <c r="L13" s="8" t="s">
        <v>2124</v>
      </c>
    </row>
    <row r="14" spans="2:12" ht="18.75" x14ac:dyDescent="0.3">
      <c r="B14" s="6">
        <v>8</v>
      </c>
      <c r="C14" s="6" t="s">
        <v>2155</v>
      </c>
      <c r="D14" s="6" t="s">
        <v>2161</v>
      </c>
      <c r="E14" s="6" t="s">
        <v>1950</v>
      </c>
      <c r="F14" s="43" t="s">
        <v>2162</v>
      </c>
      <c r="G14" s="6" t="s">
        <v>2163</v>
      </c>
      <c r="H14" s="7">
        <v>1600</v>
      </c>
      <c r="I14" s="7"/>
      <c r="J14" s="7">
        <v>1600</v>
      </c>
      <c r="K14" s="8" t="s">
        <v>2164</v>
      </c>
      <c r="L14" s="8" t="s">
        <v>2124</v>
      </c>
    </row>
    <row r="15" spans="2:12" ht="18.75" x14ac:dyDescent="0.3">
      <c r="B15" s="6">
        <v>9</v>
      </c>
      <c r="C15" s="6" t="s">
        <v>2165</v>
      </c>
      <c r="D15" s="6" t="s">
        <v>2166</v>
      </c>
      <c r="E15" s="6" t="s">
        <v>2167</v>
      </c>
      <c r="F15" s="43" t="s">
        <v>2168</v>
      </c>
      <c r="G15" s="6" t="s">
        <v>2169</v>
      </c>
      <c r="H15" s="7">
        <v>500</v>
      </c>
      <c r="I15" s="7"/>
      <c r="J15" s="7">
        <v>500</v>
      </c>
      <c r="K15" s="8" t="s">
        <v>2170</v>
      </c>
      <c r="L15" s="8" t="s">
        <v>2124</v>
      </c>
    </row>
    <row r="16" spans="2:12" ht="18.75" x14ac:dyDescent="0.3">
      <c r="B16" s="6">
        <v>10</v>
      </c>
      <c r="C16" s="6" t="s">
        <v>2171</v>
      </c>
      <c r="D16" s="6" t="s">
        <v>2172</v>
      </c>
      <c r="E16" s="6" t="s">
        <v>2173</v>
      </c>
      <c r="F16" s="43" t="s">
        <v>2174</v>
      </c>
      <c r="G16" s="6" t="s">
        <v>2175</v>
      </c>
      <c r="H16" s="7">
        <v>6400</v>
      </c>
      <c r="I16" s="7"/>
      <c r="J16" s="7">
        <v>6400</v>
      </c>
      <c r="K16" s="8" t="s">
        <v>2176</v>
      </c>
      <c r="L16" s="8" t="s">
        <v>2124</v>
      </c>
    </row>
    <row r="17" spans="2:12" ht="18.75" x14ac:dyDescent="0.3">
      <c r="B17" s="6">
        <v>11</v>
      </c>
      <c r="C17" s="6" t="s">
        <v>2177</v>
      </c>
      <c r="D17" s="6" t="s">
        <v>2178</v>
      </c>
      <c r="E17" s="6" t="s">
        <v>2179</v>
      </c>
      <c r="F17" s="43" t="s">
        <v>2180</v>
      </c>
      <c r="G17" s="6" t="s">
        <v>2181</v>
      </c>
      <c r="H17" s="7">
        <v>4100</v>
      </c>
      <c r="I17" s="7"/>
      <c r="J17" s="7">
        <v>4100</v>
      </c>
      <c r="K17" s="8" t="s">
        <v>2182</v>
      </c>
      <c r="L17" s="8" t="s">
        <v>2124</v>
      </c>
    </row>
    <row r="18" spans="2:12" ht="18.75" x14ac:dyDescent="0.3">
      <c r="B18" s="6">
        <v>12</v>
      </c>
      <c r="C18" s="6" t="s">
        <v>2183</v>
      </c>
      <c r="D18" s="6" t="s">
        <v>2184</v>
      </c>
      <c r="E18" s="6" t="s">
        <v>2185</v>
      </c>
      <c r="F18" s="43" t="s">
        <v>2186</v>
      </c>
      <c r="G18" s="6" t="s">
        <v>2187</v>
      </c>
      <c r="H18" s="7">
        <v>4000</v>
      </c>
      <c r="I18" s="7"/>
      <c r="J18" s="7">
        <v>4000</v>
      </c>
      <c r="K18" s="8" t="s">
        <v>2188</v>
      </c>
      <c r="L18" s="8" t="s">
        <v>2124</v>
      </c>
    </row>
    <row r="19" spans="2:12" ht="18.75" x14ac:dyDescent="0.3">
      <c r="B19" s="6">
        <v>13</v>
      </c>
      <c r="C19" s="6" t="s">
        <v>2189</v>
      </c>
      <c r="D19" s="6" t="s">
        <v>2190</v>
      </c>
      <c r="E19" s="6" t="s">
        <v>2191</v>
      </c>
      <c r="F19" s="43" t="s">
        <v>2192</v>
      </c>
      <c r="G19" s="6" t="s">
        <v>2193</v>
      </c>
      <c r="H19" s="7">
        <v>2200</v>
      </c>
      <c r="I19" s="7"/>
      <c r="J19" s="7">
        <v>2200</v>
      </c>
      <c r="K19" s="8" t="s">
        <v>2194</v>
      </c>
      <c r="L19" s="8" t="s">
        <v>2124</v>
      </c>
    </row>
    <row r="20" spans="2:12" ht="18.75" x14ac:dyDescent="0.3">
      <c r="B20" s="6">
        <v>14</v>
      </c>
      <c r="C20" s="6" t="s">
        <v>2195</v>
      </c>
      <c r="D20" s="6" t="s">
        <v>2196</v>
      </c>
      <c r="E20" s="6" t="s">
        <v>2197</v>
      </c>
      <c r="F20" s="43" t="s">
        <v>2198</v>
      </c>
      <c r="G20" s="6" t="s">
        <v>2199</v>
      </c>
      <c r="H20" s="7">
        <v>2000</v>
      </c>
      <c r="I20" s="7"/>
      <c r="J20" s="7">
        <v>2000</v>
      </c>
      <c r="K20" s="8" t="s">
        <v>2200</v>
      </c>
      <c r="L20" s="8" t="s">
        <v>2124</v>
      </c>
    </row>
    <row r="21" spans="2:12" ht="18.75" x14ac:dyDescent="0.3">
      <c r="B21" s="6">
        <v>15</v>
      </c>
      <c r="C21" s="6" t="s">
        <v>2201</v>
      </c>
      <c r="D21" s="6" t="s">
        <v>2202</v>
      </c>
      <c r="E21" s="6" t="s">
        <v>2203</v>
      </c>
      <c r="F21" s="43" t="s">
        <v>2204</v>
      </c>
      <c r="G21" s="6" t="s">
        <v>2205</v>
      </c>
      <c r="H21" s="7">
        <v>5000</v>
      </c>
      <c r="I21" s="7"/>
      <c r="J21" s="7">
        <v>5000</v>
      </c>
      <c r="K21" s="8" t="s">
        <v>2206</v>
      </c>
      <c r="L21" s="8" t="s">
        <v>2124</v>
      </c>
    </row>
    <row r="22" spans="2:12" ht="18.75" x14ac:dyDescent="0.3">
      <c r="B22" s="6">
        <v>16</v>
      </c>
      <c r="C22" s="6" t="s">
        <v>2207</v>
      </c>
      <c r="D22" s="6" t="s">
        <v>2208</v>
      </c>
      <c r="E22" s="6" t="s">
        <v>2209</v>
      </c>
      <c r="F22" s="43" t="s">
        <v>2210</v>
      </c>
      <c r="G22" s="6" t="s">
        <v>2211</v>
      </c>
      <c r="H22" s="7">
        <v>5600</v>
      </c>
      <c r="I22" s="7"/>
      <c r="J22" s="7">
        <v>5600</v>
      </c>
      <c r="K22" s="8" t="s">
        <v>2212</v>
      </c>
      <c r="L22" s="8" t="s">
        <v>2124</v>
      </c>
    </row>
    <row r="23" spans="2:12" ht="18.75" x14ac:dyDescent="0.3">
      <c r="B23" s="6">
        <v>17</v>
      </c>
      <c r="C23" s="6" t="s">
        <v>2213</v>
      </c>
      <c r="D23" s="6" t="s">
        <v>2214</v>
      </c>
      <c r="E23" s="6" t="s">
        <v>496</v>
      </c>
      <c r="F23" s="43" t="s">
        <v>2215</v>
      </c>
      <c r="G23" s="6" t="s">
        <v>2216</v>
      </c>
      <c r="H23" s="7">
        <v>3000</v>
      </c>
      <c r="I23" s="7"/>
      <c r="J23" s="7">
        <v>3000</v>
      </c>
      <c r="K23" s="8" t="s">
        <v>2217</v>
      </c>
      <c r="L23" s="8" t="s">
        <v>2124</v>
      </c>
    </row>
    <row r="24" spans="2:12" ht="18.75" x14ac:dyDescent="0.3">
      <c r="B24" s="6">
        <v>18</v>
      </c>
      <c r="C24" s="6" t="s">
        <v>2218</v>
      </c>
      <c r="D24" s="6" t="s">
        <v>2219</v>
      </c>
      <c r="E24" s="6" t="s">
        <v>2220</v>
      </c>
      <c r="F24" s="43" t="s">
        <v>2221</v>
      </c>
      <c r="G24" s="6" t="s">
        <v>2222</v>
      </c>
      <c r="H24" s="7">
        <v>1700</v>
      </c>
      <c r="I24" s="7"/>
      <c r="J24" s="7">
        <v>1700</v>
      </c>
      <c r="K24" s="8" t="s">
        <v>2223</v>
      </c>
      <c r="L24" s="8" t="s">
        <v>2124</v>
      </c>
    </row>
    <row r="25" spans="2:12" ht="18.75" x14ac:dyDescent="0.3">
      <c r="B25" s="6">
        <v>19</v>
      </c>
      <c r="C25" s="6" t="s">
        <v>2224</v>
      </c>
      <c r="D25" s="6" t="s">
        <v>2225</v>
      </c>
      <c r="E25" s="6" t="s">
        <v>2226</v>
      </c>
      <c r="F25" s="43" t="s">
        <v>2227</v>
      </c>
      <c r="G25" s="6" t="s">
        <v>2228</v>
      </c>
      <c r="H25" s="7">
        <v>1700</v>
      </c>
      <c r="I25" s="7"/>
      <c r="J25" s="7">
        <v>1700</v>
      </c>
      <c r="K25" s="8" t="s">
        <v>2229</v>
      </c>
      <c r="L25" s="8" t="s">
        <v>2124</v>
      </c>
    </row>
    <row r="26" spans="2:12" ht="18.75" x14ac:dyDescent="0.3">
      <c r="B26" s="6">
        <v>20</v>
      </c>
      <c r="C26" s="6" t="s">
        <v>2230</v>
      </c>
      <c r="D26" s="6" t="s">
        <v>2231</v>
      </c>
      <c r="E26" s="6" t="s">
        <v>2232</v>
      </c>
      <c r="F26" s="43" t="s">
        <v>2233</v>
      </c>
      <c r="G26" s="6" t="s">
        <v>2234</v>
      </c>
      <c r="H26" s="7">
        <v>1700</v>
      </c>
      <c r="I26" s="7"/>
      <c r="J26" s="7">
        <v>1700</v>
      </c>
      <c r="K26" s="8" t="s">
        <v>2235</v>
      </c>
      <c r="L26" s="8" t="s">
        <v>2124</v>
      </c>
    </row>
    <row r="27" spans="2:12" ht="18.75" x14ac:dyDescent="0.3">
      <c r="B27" s="6">
        <v>21</v>
      </c>
      <c r="C27" s="6" t="s">
        <v>2236</v>
      </c>
      <c r="D27" s="6" t="s">
        <v>2237</v>
      </c>
      <c r="E27" s="6" t="s">
        <v>2238</v>
      </c>
      <c r="F27" s="43" t="s">
        <v>2239</v>
      </c>
      <c r="G27" s="6" t="s">
        <v>2240</v>
      </c>
      <c r="H27" s="7">
        <v>3000</v>
      </c>
      <c r="I27" s="7"/>
      <c r="J27" s="7">
        <v>3000</v>
      </c>
      <c r="K27" s="8" t="s">
        <v>2241</v>
      </c>
      <c r="L27" s="8" t="s">
        <v>2124</v>
      </c>
    </row>
    <row r="28" spans="2:12" ht="18.75" x14ac:dyDescent="0.3">
      <c r="B28" s="6">
        <v>22</v>
      </c>
      <c r="C28" s="6" t="s">
        <v>2242</v>
      </c>
      <c r="D28" s="6" t="s">
        <v>2243</v>
      </c>
      <c r="E28" s="6" t="s">
        <v>2244</v>
      </c>
      <c r="F28" s="43" t="s">
        <v>2245</v>
      </c>
      <c r="G28" s="6" t="s">
        <v>2246</v>
      </c>
      <c r="H28" s="7">
        <v>3500</v>
      </c>
      <c r="I28" s="7"/>
      <c r="J28" s="7">
        <v>3500</v>
      </c>
      <c r="K28" s="8" t="s">
        <v>2247</v>
      </c>
      <c r="L28" s="8" t="s">
        <v>2124</v>
      </c>
    </row>
    <row r="29" spans="2:12" ht="18.75" x14ac:dyDescent="0.3">
      <c r="B29" s="6">
        <v>23</v>
      </c>
      <c r="C29" s="25" t="s">
        <v>2248</v>
      </c>
      <c r="D29" s="6" t="s">
        <v>2249</v>
      </c>
      <c r="E29" s="6" t="s">
        <v>2250</v>
      </c>
      <c r="F29" s="43" t="s">
        <v>2251</v>
      </c>
      <c r="G29" s="6" t="s">
        <v>2252</v>
      </c>
      <c r="H29" s="7">
        <v>5000</v>
      </c>
      <c r="I29" s="7"/>
      <c r="J29" s="7">
        <v>5000</v>
      </c>
      <c r="K29" s="8" t="s">
        <v>2253</v>
      </c>
      <c r="L29" s="8" t="s">
        <v>2124</v>
      </c>
    </row>
    <row r="30" spans="2:12" ht="18.75" x14ac:dyDescent="0.3">
      <c r="B30" s="6">
        <v>24</v>
      </c>
      <c r="C30" s="6" t="s">
        <v>2254</v>
      </c>
      <c r="D30" s="6" t="s">
        <v>2255</v>
      </c>
      <c r="E30" s="6" t="s">
        <v>2256</v>
      </c>
      <c r="F30" s="43" t="s">
        <v>2257</v>
      </c>
      <c r="G30" s="6" t="s">
        <v>2258</v>
      </c>
      <c r="H30" s="7">
        <v>1800</v>
      </c>
      <c r="I30" s="7"/>
      <c r="J30" s="7">
        <v>1800</v>
      </c>
      <c r="K30" s="8" t="s">
        <v>2259</v>
      </c>
      <c r="L30" s="8" t="s">
        <v>2124</v>
      </c>
    </row>
    <row r="31" spans="2:12" ht="18.75" x14ac:dyDescent="0.3">
      <c r="B31" s="6">
        <v>25</v>
      </c>
      <c r="C31" s="6" t="s">
        <v>2260</v>
      </c>
      <c r="D31" s="6" t="s">
        <v>2261</v>
      </c>
      <c r="E31" s="6" t="s">
        <v>979</v>
      </c>
      <c r="F31" s="43" t="s">
        <v>2262</v>
      </c>
      <c r="G31" s="6" t="s">
        <v>2263</v>
      </c>
      <c r="H31" s="7">
        <v>500</v>
      </c>
      <c r="I31" s="7"/>
      <c r="J31" s="7">
        <v>500</v>
      </c>
      <c r="K31" s="8" t="s">
        <v>2264</v>
      </c>
      <c r="L31" s="8" t="s">
        <v>2124</v>
      </c>
    </row>
    <row r="32" spans="2:12" ht="18.75" x14ac:dyDescent="0.3">
      <c r="B32" s="6">
        <v>26</v>
      </c>
      <c r="C32" s="6" t="s">
        <v>2265</v>
      </c>
      <c r="D32" s="6" t="s">
        <v>2266</v>
      </c>
      <c r="E32" s="6" t="s">
        <v>2267</v>
      </c>
      <c r="F32" s="43" t="s">
        <v>2268</v>
      </c>
      <c r="G32" s="6" t="s">
        <v>2269</v>
      </c>
      <c r="H32" s="7">
        <v>3500</v>
      </c>
      <c r="I32" s="7"/>
      <c r="J32" s="7">
        <v>3500</v>
      </c>
      <c r="K32" s="8" t="s">
        <v>2270</v>
      </c>
      <c r="L32" s="8" t="s">
        <v>2124</v>
      </c>
    </row>
    <row r="33" spans="2:12" ht="18.75" x14ac:dyDescent="0.3">
      <c r="B33" s="6">
        <v>27</v>
      </c>
      <c r="C33" s="25" t="s">
        <v>2271</v>
      </c>
      <c r="D33" s="6" t="s">
        <v>2272</v>
      </c>
      <c r="E33" s="6" t="s">
        <v>2273</v>
      </c>
      <c r="F33" s="43" t="s">
        <v>2274</v>
      </c>
      <c r="G33" s="6" t="s">
        <v>2275</v>
      </c>
      <c r="H33" s="7">
        <v>200</v>
      </c>
      <c r="I33" s="7"/>
      <c r="J33" s="7">
        <v>200</v>
      </c>
      <c r="K33" s="8" t="s">
        <v>2276</v>
      </c>
      <c r="L33" s="8" t="s">
        <v>2124</v>
      </c>
    </row>
    <row r="34" spans="2:12" ht="18.75" x14ac:dyDescent="0.3">
      <c r="B34" s="6">
        <v>28</v>
      </c>
      <c r="C34" s="6" t="s">
        <v>2277</v>
      </c>
      <c r="D34" s="6" t="s">
        <v>2278</v>
      </c>
      <c r="E34" s="6" t="s">
        <v>2279</v>
      </c>
      <c r="F34" s="43" t="s">
        <v>2280</v>
      </c>
      <c r="G34" s="6" t="s">
        <v>2281</v>
      </c>
      <c r="H34" s="7">
        <v>1600</v>
      </c>
      <c r="I34" s="7"/>
      <c r="J34" s="7">
        <v>1600</v>
      </c>
      <c r="K34" s="8" t="s">
        <v>2282</v>
      </c>
      <c r="L34" s="8" t="s">
        <v>2124</v>
      </c>
    </row>
    <row r="35" spans="2:12" ht="18.75" x14ac:dyDescent="0.3">
      <c r="B35" s="6">
        <v>29</v>
      </c>
      <c r="C35" s="6" t="s">
        <v>2283</v>
      </c>
      <c r="D35" s="6" t="s">
        <v>2284</v>
      </c>
      <c r="E35" s="6" t="s">
        <v>2285</v>
      </c>
      <c r="F35" s="43" t="s">
        <v>2286</v>
      </c>
      <c r="G35" s="6" t="s">
        <v>2287</v>
      </c>
      <c r="H35" s="7">
        <v>5900</v>
      </c>
      <c r="I35" s="7"/>
      <c r="J35" s="7">
        <v>5900</v>
      </c>
      <c r="K35" s="8" t="s">
        <v>2288</v>
      </c>
      <c r="L35" s="8" t="s">
        <v>2124</v>
      </c>
    </row>
    <row r="36" spans="2:12" ht="18.75" x14ac:dyDescent="0.3">
      <c r="B36" s="6">
        <v>30</v>
      </c>
      <c r="C36" s="25" t="s">
        <v>2289</v>
      </c>
      <c r="D36" s="6" t="s">
        <v>2290</v>
      </c>
      <c r="E36" s="6" t="s">
        <v>2291</v>
      </c>
      <c r="F36" s="43" t="s">
        <v>2292</v>
      </c>
      <c r="G36" s="6" t="s">
        <v>2293</v>
      </c>
      <c r="H36" s="7">
        <v>7100</v>
      </c>
      <c r="I36" s="7"/>
      <c r="J36" s="7">
        <v>7100</v>
      </c>
      <c r="K36" s="8" t="s">
        <v>2294</v>
      </c>
      <c r="L36" s="8" t="s">
        <v>2124</v>
      </c>
    </row>
    <row r="37" spans="2:12" ht="18.75" x14ac:dyDescent="0.3">
      <c r="B37" s="6">
        <v>31</v>
      </c>
      <c r="C37" s="6" t="s">
        <v>2295</v>
      </c>
      <c r="D37" s="6" t="s">
        <v>2296</v>
      </c>
      <c r="E37" s="6" t="s">
        <v>2297</v>
      </c>
      <c r="F37" s="43" t="s">
        <v>2298</v>
      </c>
      <c r="G37" s="6" t="s">
        <v>2299</v>
      </c>
      <c r="H37" s="7">
        <v>1700</v>
      </c>
      <c r="I37" s="7"/>
      <c r="J37" s="7">
        <v>1700</v>
      </c>
      <c r="K37" s="8" t="s">
        <v>2300</v>
      </c>
      <c r="L37" s="8" t="s">
        <v>2124</v>
      </c>
    </row>
    <row r="38" spans="2:12" ht="18.75" x14ac:dyDescent="0.3">
      <c r="B38" s="6">
        <v>32</v>
      </c>
      <c r="C38" s="6" t="s">
        <v>2301</v>
      </c>
      <c r="D38" s="6" t="s">
        <v>2302</v>
      </c>
      <c r="E38" s="6" t="s">
        <v>2303</v>
      </c>
      <c r="F38" s="43" t="s">
        <v>2304</v>
      </c>
      <c r="G38" s="6" t="s">
        <v>2305</v>
      </c>
      <c r="H38" s="7">
        <v>2000</v>
      </c>
      <c r="I38" s="7"/>
      <c r="J38" s="7">
        <v>2000</v>
      </c>
      <c r="K38" s="8" t="s">
        <v>2306</v>
      </c>
      <c r="L38" s="8" t="s">
        <v>2124</v>
      </c>
    </row>
    <row r="39" spans="2:12" ht="18.75" x14ac:dyDescent="0.3">
      <c r="B39" s="6">
        <v>33</v>
      </c>
      <c r="C39" s="6" t="s">
        <v>2307</v>
      </c>
      <c r="D39" s="6" t="s">
        <v>2308</v>
      </c>
      <c r="E39" s="6" t="s">
        <v>1069</v>
      </c>
      <c r="F39" s="43" t="s">
        <v>2309</v>
      </c>
      <c r="G39" s="6" t="s">
        <v>2310</v>
      </c>
      <c r="H39" s="7">
        <v>2000</v>
      </c>
      <c r="I39" s="7"/>
      <c r="J39" s="7">
        <v>2000</v>
      </c>
      <c r="K39" s="8" t="s">
        <v>2311</v>
      </c>
      <c r="L39" s="8" t="s">
        <v>2124</v>
      </c>
    </row>
    <row r="40" spans="2:12" ht="18.75" x14ac:dyDescent="0.3">
      <c r="B40" s="6">
        <v>34</v>
      </c>
      <c r="C40" s="6" t="s">
        <v>2312</v>
      </c>
      <c r="D40" s="6" t="s">
        <v>2313</v>
      </c>
      <c r="E40" s="6" t="s">
        <v>2314</v>
      </c>
      <c r="F40" s="43" t="s">
        <v>2315</v>
      </c>
      <c r="G40" s="6" t="s">
        <v>2316</v>
      </c>
      <c r="H40" s="7">
        <v>1100</v>
      </c>
      <c r="I40" s="7"/>
      <c r="J40" s="7">
        <v>1100</v>
      </c>
      <c r="K40" s="8" t="s">
        <v>2317</v>
      </c>
      <c r="L40" s="8" t="s">
        <v>2124</v>
      </c>
    </row>
    <row r="41" spans="2:12" ht="18.75" x14ac:dyDescent="0.3">
      <c r="B41" s="6">
        <v>35</v>
      </c>
      <c r="C41" s="25" t="s">
        <v>2318</v>
      </c>
      <c r="D41" s="6" t="s">
        <v>2319</v>
      </c>
      <c r="E41" s="6" t="s">
        <v>2320</v>
      </c>
      <c r="F41" s="43" t="s">
        <v>2321</v>
      </c>
      <c r="G41" s="6"/>
      <c r="H41" s="7">
        <v>3300</v>
      </c>
      <c r="I41" s="7"/>
      <c r="J41" s="7">
        <v>3300</v>
      </c>
      <c r="K41" s="8" t="s">
        <v>2322</v>
      </c>
      <c r="L41" s="8" t="s">
        <v>2124</v>
      </c>
    </row>
    <row r="42" spans="2:12" ht="18.75" x14ac:dyDescent="0.3">
      <c r="B42" s="6">
        <v>36</v>
      </c>
      <c r="C42" s="6" t="s">
        <v>2323</v>
      </c>
      <c r="D42" s="6" t="s">
        <v>2324</v>
      </c>
      <c r="E42" s="6" t="s">
        <v>2325</v>
      </c>
      <c r="F42" s="43" t="s">
        <v>2326</v>
      </c>
      <c r="G42" s="6" t="s">
        <v>2327</v>
      </c>
      <c r="H42" s="7">
        <v>2400</v>
      </c>
      <c r="I42" s="7"/>
      <c r="J42" s="7">
        <v>2400</v>
      </c>
      <c r="K42" s="8" t="s">
        <v>2328</v>
      </c>
      <c r="L42" s="8" t="s">
        <v>2124</v>
      </c>
    </row>
    <row r="43" spans="2:12" ht="18.75" x14ac:dyDescent="0.3">
      <c r="B43" s="6">
        <v>37</v>
      </c>
      <c r="C43" s="25" t="s">
        <v>2329</v>
      </c>
      <c r="D43" s="6" t="s">
        <v>2330</v>
      </c>
      <c r="E43" s="6" t="s">
        <v>2331</v>
      </c>
      <c r="F43" s="43" t="s">
        <v>2332</v>
      </c>
      <c r="G43" s="6" t="s">
        <v>2333</v>
      </c>
      <c r="H43" s="7">
        <v>3200</v>
      </c>
      <c r="I43" s="7"/>
      <c r="J43" s="7">
        <v>3200</v>
      </c>
      <c r="K43" s="8" t="s">
        <v>2334</v>
      </c>
      <c r="L43" s="8" t="s">
        <v>2124</v>
      </c>
    </row>
    <row r="44" spans="2:12" ht="18.75" x14ac:dyDescent="0.3">
      <c r="B44" s="6">
        <v>38</v>
      </c>
      <c r="C44" s="6" t="s">
        <v>2335</v>
      </c>
      <c r="D44" s="6" t="s">
        <v>2336</v>
      </c>
      <c r="E44" s="6" t="s">
        <v>2337</v>
      </c>
      <c r="F44" s="43" t="s">
        <v>2338</v>
      </c>
      <c r="G44" s="6" t="s">
        <v>2339</v>
      </c>
      <c r="H44" s="7">
        <v>1000</v>
      </c>
      <c r="I44" s="7"/>
      <c r="J44" s="7">
        <v>1000</v>
      </c>
      <c r="K44" s="8" t="s">
        <v>2340</v>
      </c>
      <c r="L44" s="8" t="s">
        <v>2124</v>
      </c>
    </row>
    <row r="45" spans="2:12" ht="18.75" x14ac:dyDescent="0.3">
      <c r="B45" s="6">
        <v>39</v>
      </c>
      <c r="C45" s="6" t="s">
        <v>2341</v>
      </c>
      <c r="D45" s="6" t="s">
        <v>2342</v>
      </c>
      <c r="E45" s="6" t="s">
        <v>2343</v>
      </c>
      <c r="F45" s="43" t="s">
        <v>2344</v>
      </c>
      <c r="G45" s="6" t="s">
        <v>2345</v>
      </c>
      <c r="H45" s="7">
        <v>1600</v>
      </c>
      <c r="I45" s="7"/>
      <c r="J45" s="7">
        <v>1600</v>
      </c>
      <c r="K45" s="8" t="s">
        <v>2346</v>
      </c>
      <c r="L45" s="8" t="s">
        <v>2124</v>
      </c>
    </row>
    <row r="46" spans="2:12" ht="18.75" x14ac:dyDescent="0.3">
      <c r="B46" s="6">
        <v>40</v>
      </c>
      <c r="C46" s="6" t="s">
        <v>2347</v>
      </c>
      <c r="D46" s="6" t="s">
        <v>2348</v>
      </c>
      <c r="E46" s="6" t="s">
        <v>2349</v>
      </c>
      <c r="F46" s="43" t="s">
        <v>2350</v>
      </c>
      <c r="G46" s="6" t="s">
        <v>2351</v>
      </c>
      <c r="H46" s="7">
        <v>500</v>
      </c>
      <c r="I46" s="7"/>
      <c r="J46" s="7">
        <v>500</v>
      </c>
      <c r="K46" s="8" t="s">
        <v>2352</v>
      </c>
      <c r="L46" s="8" t="s">
        <v>2124</v>
      </c>
    </row>
    <row r="47" spans="2:12" ht="18.75" x14ac:dyDescent="0.3">
      <c r="B47" s="6">
        <v>41</v>
      </c>
      <c r="C47" s="25" t="s">
        <v>2353</v>
      </c>
      <c r="D47" s="6" t="s">
        <v>2354</v>
      </c>
      <c r="E47" s="6" t="s">
        <v>2355</v>
      </c>
      <c r="F47" s="43" t="s">
        <v>2356</v>
      </c>
      <c r="G47" s="6" t="s">
        <v>2357</v>
      </c>
      <c r="H47" s="7">
        <v>2000</v>
      </c>
      <c r="I47" s="7"/>
      <c r="J47" s="7">
        <v>2000</v>
      </c>
      <c r="K47" s="8" t="s">
        <v>2358</v>
      </c>
      <c r="L47" s="8" t="s">
        <v>2124</v>
      </c>
    </row>
    <row r="48" spans="2:12" ht="18.75" x14ac:dyDescent="0.3">
      <c r="B48" s="6">
        <v>42</v>
      </c>
      <c r="C48" s="6" t="s">
        <v>2359</v>
      </c>
      <c r="D48" s="6" t="s">
        <v>2360</v>
      </c>
      <c r="E48" s="6" t="s">
        <v>2361</v>
      </c>
      <c r="F48" s="43" t="s">
        <v>1167</v>
      </c>
      <c r="G48" s="6" t="s">
        <v>2362</v>
      </c>
      <c r="H48" s="7">
        <v>11900</v>
      </c>
      <c r="I48" s="7"/>
      <c r="J48" s="7">
        <v>11900</v>
      </c>
      <c r="K48" s="8" t="s">
        <v>2363</v>
      </c>
      <c r="L48" s="8" t="s">
        <v>2124</v>
      </c>
    </row>
    <row r="49" spans="2:12" ht="18.75" x14ac:dyDescent="0.3">
      <c r="B49" s="6">
        <v>43</v>
      </c>
      <c r="C49" s="6" t="s">
        <v>2364</v>
      </c>
      <c r="D49" s="6" t="s">
        <v>2365</v>
      </c>
      <c r="E49" s="6" t="s">
        <v>2185</v>
      </c>
      <c r="F49" s="43" t="s">
        <v>2366</v>
      </c>
      <c r="G49" s="6" t="s">
        <v>2367</v>
      </c>
      <c r="H49" s="7">
        <v>5000</v>
      </c>
      <c r="I49" s="7"/>
      <c r="J49" s="7">
        <v>5000</v>
      </c>
      <c r="K49" s="8" t="s">
        <v>2368</v>
      </c>
      <c r="L49" s="8" t="s">
        <v>2124</v>
      </c>
    </row>
    <row r="50" spans="2:12" ht="18.75" x14ac:dyDescent="0.3">
      <c r="B50" s="6">
        <v>44</v>
      </c>
      <c r="C50" s="6" t="s">
        <v>2369</v>
      </c>
      <c r="D50" s="6" t="s">
        <v>2370</v>
      </c>
      <c r="E50" s="6" t="s">
        <v>2371</v>
      </c>
      <c r="F50" s="43" t="s">
        <v>2372</v>
      </c>
      <c r="G50" s="6" t="s">
        <v>2373</v>
      </c>
      <c r="H50" s="7">
        <v>2500</v>
      </c>
      <c r="I50" s="7"/>
      <c r="J50" s="7">
        <v>2500</v>
      </c>
      <c r="K50" s="8" t="s">
        <v>2374</v>
      </c>
      <c r="L50" s="8" t="s">
        <v>2124</v>
      </c>
    </row>
    <row r="51" spans="2:12" ht="18.75" x14ac:dyDescent="0.3">
      <c r="B51" s="6">
        <v>45</v>
      </c>
      <c r="C51" s="25" t="s">
        <v>2375</v>
      </c>
      <c r="D51" s="6" t="s">
        <v>2376</v>
      </c>
      <c r="E51" s="6" t="s">
        <v>2355</v>
      </c>
      <c r="F51" s="43" t="s">
        <v>2377</v>
      </c>
      <c r="G51" s="6" t="s">
        <v>2378</v>
      </c>
      <c r="H51" s="7">
        <v>100</v>
      </c>
      <c r="I51" s="7"/>
      <c r="J51" s="7">
        <v>100</v>
      </c>
      <c r="K51" s="8" t="s">
        <v>2379</v>
      </c>
      <c r="L51" s="8" t="s">
        <v>2124</v>
      </c>
    </row>
    <row r="52" spans="2:12" ht="18.75" x14ac:dyDescent="0.3">
      <c r="B52" s="6">
        <v>46</v>
      </c>
      <c r="C52" s="6" t="s">
        <v>2380</v>
      </c>
      <c r="D52" s="6" t="s">
        <v>2381</v>
      </c>
      <c r="E52" s="6" t="s">
        <v>945</v>
      </c>
      <c r="F52" s="43" t="s">
        <v>2382</v>
      </c>
      <c r="G52" s="6" t="s">
        <v>2383</v>
      </c>
      <c r="H52" s="7">
        <v>1800</v>
      </c>
      <c r="I52" s="7"/>
      <c r="J52" s="7">
        <v>1800</v>
      </c>
      <c r="K52" s="8" t="s">
        <v>2384</v>
      </c>
      <c r="L52" s="8" t="s">
        <v>2124</v>
      </c>
    </row>
    <row r="53" spans="2:12" ht="18.75" x14ac:dyDescent="0.3">
      <c r="B53" s="6">
        <v>47</v>
      </c>
      <c r="C53" s="6" t="s">
        <v>2385</v>
      </c>
      <c r="D53" s="6" t="s">
        <v>2386</v>
      </c>
      <c r="E53" s="6" t="s">
        <v>2387</v>
      </c>
      <c r="F53" s="43" t="s">
        <v>2388</v>
      </c>
      <c r="G53" s="6" t="s">
        <v>2389</v>
      </c>
      <c r="H53" s="7">
        <v>2300</v>
      </c>
      <c r="I53" s="7"/>
      <c r="J53" s="7">
        <v>2300</v>
      </c>
      <c r="K53" s="8" t="s">
        <v>2390</v>
      </c>
      <c r="L53" s="8" t="s">
        <v>2124</v>
      </c>
    </row>
    <row r="54" spans="2:12" ht="18.75" x14ac:dyDescent="0.3">
      <c r="B54" s="6">
        <v>48</v>
      </c>
      <c r="C54" s="6" t="s">
        <v>2391</v>
      </c>
      <c r="D54" s="6" t="s">
        <v>2392</v>
      </c>
      <c r="E54" s="6" t="s">
        <v>2393</v>
      </c>
      <c r="F54" s="43" t="s">
        <v>2394</v>
      </c>
      <c r="G54" s="6" t="s">
        <v>2395</v>
      </c>
      <c r="H54" s="7">
        <v>1900</v>
      </c>
      <c r="I54" s="7"/>
      <c r="J54" s="7">
        <v>1900</v>
      </c>
      <c r="K54" s="8" t="s">
        <v>2396</v>
      </c>
      <c r="L54" s="8" t="s">
        <v>2124</v>
      </c>
    </row>
    <row r="55" spans="2:12" ht="18.75" x14ac:dyDescent="0.3">
      <c r="B55" s="6">
        <v>49</v>
      </c>
      <c r="C55" s="6" t="s">
        <v>2397</v>
      </c>
      <c r="D55" s="6" t="s">
        <v>2398</v>
      </c>
      <c r="E55" s="6" t="s">
        <v>2399</v>
      </c>
      <c r="F55" s="43" t="s">
        <v>2400</v>
      </c>
      <c r="G55" s="6" t="s">
        <v>2401</v>
      </c>
      <c r="H55" s="7">
        <v>2500</v>
      </c>
      <c r="I55" s="7"/>
      <c r="J55" s="7">
        <v>2500</v>
      </c>
      <c r="K55" s="8" t="s">
        <v>2402</v>
      </c>
      <c r="L55" s="8" t="s">
        <v>2124</v>
      </c>
    </row>
    <row r="56" spans="2:12" ht="18.75" x14ac:dyDescent="0.3">
      <c r="B56" s="6">
        <v>50</v>
      </c>
      <c r="C56" s="6" t="s">
        <v>2403</v>
      </c>
      <c r="D56" s="6" t="s">
        <v>2404</v>
      </c>
      <c r="E56" s="6" t="s">
        <v>2405</v>
      </c>
      <c r="F56" s="43" t="s">
        <v>2406</v>
      </c>
      <c r="G56" s="6" t="s">
        <v>2407</v>
      </c>
      <c r="H56" s="7">
        <v>1700</v>
      </c>
      <c r="I56" s="7"/>
      <c r="J56" s="7">
        <v>1700</v>
      </c>
      <c r="K56" s="8" t="s">
        <v>2408</v>
      </c>
      <c r="L56" s="8" t="s">
        <v>2124</v>
      </c>
    </row>
    <row r="57" spans="2:12" ht="18.75" x14ac:dyDescent="0.3">
      <c r="B57" s="6">
        <v>51</v>
      </c>
      <c r="C57" s="6" t="s">
        <v>2409</v>
      </c>
      <c r="D57" s="6" t="s">
        <v>2410</v>
      </c>
      <c r="E57" s="6" t="s">
        <v>2411</v>
      </c>
      <c r="F57" s="43" t="s">
        <v>2412</v>
      </c>
      <c r="G57" s="6"/>
      <c r="H57" s="7">
        <v>1700</v>
      </c>
      <c r="I57" s="7">
        <v>1700</v>
      </c>
      <c r="J57" s="44"/>
      <c r="K57" s="8" t="s">
        <v>2413</v>
      </c>
      <c r="L57" s="8" t="s">
        <v>2124</v>
      </c>
    </row>
    <row r="58" spans="2:12" ht="18.75" x14ac:dyDescent="0.3">
      <c r="B58" s="6">
        <v>52</v>
      </c>
      <c r="C58" s="6" t="s">
        <v>2414</v>
      </c>
      <c r="D58" s="6" t="s">
        <v>2415</v>
      </c>
      <c r="E58" s="6" t="s">
        <v>2416</v>
      </c>
      <c r="F58" s="43" t="s">
        <v>2417</v>
      </c>
      <c r="G58" s="6"/>
      <c r="H58" s="7">
        <v>2000</v>
      </c>
      <c r="I58" s="7">
        <v>2000</v>
      </c>
      <c r="J58" s="44"/>
      <c r="K58" s="8" t="s">
        <v>2418</v>
      </c>
      <c r="L58" s="8" t="s">
        <v>2124</v>
      </c>
    </row>
    <row r="59" spans="2:12" ht="18.75" x14ac:dyDescent="0.3">
      <c r="B59" s="6">
        <v>53</v>
      </c>
      <c r="C59" s="6" t="s">
        <v>2419</v>
      </c>
      <c r="D59" s="6" t="s">
        <v>2420</v>
      </c>
      <c r="E59" s="6" t="s">
        <v>2421</v>
      </c>
      <c r="F59" s="43" t="s">
        <v>2422</v>
      </c>
      <c r="G59" s="6"/>
      <c r="H59" s="7">
        <v>3000</v>
      </c>
      <c r="I59" s="7">
        <v>3000</v>
      </c>
      <c r="J59" s="44"/>
      <c r="K59" s="8" t="s">
        <v>2423</v>
      </c>
      <c r="L59" s="8" t="s">
        <v>2124</v>
      </c>
    </row>
    <row r="60" spans="2:12" ht="18.75" x14ac:dyDescent="0.3">
      <c r="B60" s="6">
        <v>54</v>
      </c>
      <c r="C60" s="25" t="s">
        <v>2424</v>
      </c>
      <c r="D60" s="6" t="s">
        <v>2425</v>
      </c>
      <c r="E60" s="6" t="s">
        <v>2426</v>
      </c>
      <c r="F60" s="43" t="s">
        <v>2427</v>
      </c>
      <c r="G60" s="6"/>
      <c r="H60" s="7">
        <v>3100</v>
      </c>
      <c r="I60" s="7">
        <v>3100</v>
      </c>
      <c r="J60" s="44"/>
      <c r="K60" s="8" t="s">
        <v>2428</v>
      </c>
      <c r="L60" s="8" t="s">
        <v>2124</v>
      </c>
    </row>
    <row r="61" spans="2:12" ht="18.75" x14ac:dyDescent="0.3">
      <c r="B61" s="6">
        <v>55</v>
      </c>
      <c r="C61" s="6" t="s">
        <v>2429</v>
      </c>
      <c r="D61" s="6" t="s">
        <v>2430</v>
      </c>
      <c r="E61" s="6" t="s">
        <v>2431</v>
      </c>
      <c r="F61" s="43" t="s">
        <v>2432</v>
      </c>
      <c r="G61" s="6"/>
      <c r="H61" s="7">
        <v>4000</v>
      </c>
      <c r="I61" s="7">
        <v>4000</v>
      </c>
      <c r="J61" s="44"/>
      <c r="K61" s="8" t="s">
        <v>2433</v>
      </c>
      <c r="L61" s="8" t="s">
        <v>2124</v>
      </c>
    </row>
    <row r="62" spans="2:12" ht="18.75" x14ac:dyDescent="0.3">
      <c r="B62" s="18"/>
      <c r="C62" s="18" t="s">
        <v>2434</v>
      </c>
      <c r="D62" s="18"/>
      <c r="E62" s="18"/>
      <c r="F62" s="45"/>
      <c r="G62" s="18"/>
      <c r="H62" s="19">
        <f>SUM(H7:H61)</f>
        <v>154500</v>
      </c>
      <c r="I62" s="19">
        <f t="shared" ref="I62:J62" si="0">SUM(I7:I61)</f>
        <v>13800</v>
      </c>
      <c r="J62" s="19">
        <f t="shared" si="0"/>
        <v>140700</v>
      </c>
      <c r="K62" s="18"/>
      <c r="L62" s="18"/>
    </row>
    <row r="63" spans="2:12" ht="18.75" x14ac:dyDescent="0.3">
      <c r="B63" s="30"/>
      <c r="C63" s="30" t="s">
        <v>2435</v>
      </c>
      <c r="D63" s="30" t="s">
        <v>2436</v>
      </c>
      <c r="E63" s="30"/>
      <c r="F63" s="46" t="s">
        <v>2437</v>
      </c>
      <c r="G63" s="30">
        <v>180</v>
      </c>
      <c r="H63" s="30">
        <v>1000</v>
      </c>
      <c r="I63" s="30"/>
      <c r="J63" s="30"/>
      <c r="K63" s="30"/>
      <c r="L63" s="30"/>
    </row>
  </sheetData>
  <mergeCells count="2">
    <mergeCell ref="C4:K4"/>
    <mergeCell ref="I5:L5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FF0000"/>
  </sheetPr>
  <dimension ref="A1:M285"/>
  <sheetViews>
    <sheetView topLeftCell="A4" workbookViewId="0">
      <selection activeCell="F116" sqref="F116"/>
    </sheetView>
  </sheetViews>
  <sheetFormatPr defaultRowHeight="15" x14ac:dyDescent="0.25"/>
  <cols>
    <col min="1" max="1" width="5.85546875" style="138" customWidth="1"/>
    <col min="2" max="2" width="27.28515625" style="138" customWidth="1"/>
    <col min="3" max="3" width="12.5703125" style="138" customWidth="1"/>
    <col min="4" max="4" width="14.7109375" style="138" customWidth="1"/>
    <col min="5" max="5" width="14.28515625" style="138" customWidth="1"/>
    <col min="6" max="6" width="16.42578125" style="138" customWidth="1"/>
    <col min="7" max="7" width="12.28515625" style="145" customWidth="1"/>
    <col min="8" max="8" width="10" style="138" customWidth="1"/>
    <col min="9" max="9" width="13.140625" style="138" customWidth="1"/>
    <col min="10" max="10" width="14.7109375" style="138" customWidth="1"/>
    <col min="11" max="12" width="11.5703125" style="138" bestFit="1" customWidth="1"/>
    <col min="13" max="16384" width="9.140625" style="138"/>
  </cols>
  <sheetData>
    <row r="1" spans="1:10" ht="18.75" x14ac:dyDescent="0.3">
      <c r="A1" s="241" t="s">
        <v>3473</v>
      </c>
      <c r="B1" s="241"/>
      <c r="C1" s="241"/>
      <c r="D1" s="242" t="s">
        <v>3474</v>
      </c>
      <c r="E1" s="242"/>
      <c r="F1" s="242"/>
      <c r="G1" s="242"/>
      <c r="H1" s="242"/>
      <c r="I1" s="242"/>
      <c r="J1" s="242"/>
    </row>
    <row r="2" spans="1:10" ht="18.75" x14ac:dyDescent="0.3">
      <c r="A2" s="241"/>
      <c r="B2" s="241"/>
      <c r="C2" s="241"/>
      <c r="D2" s="242" t="s">
        <v>3475</v>
      </c>
      <c r="E2" s="242"/>
      <c r="F2" s="242"/>
      <c r="G2" s="242"/>
      <c r="H2" s="242"/>
      <c r="I2" s="242"/>
      <c r="J2" s="242"/>
    </row>
    <row r="3" spans="1:10" ht="18.75" x14ac:dyDescent="0.3">
      <c r="A3" s="167"/>
      <c r="B3" s="167"/>
      <c r="C3" s="167"/>
      <c r="D3" s="168"/>
      <c r="E3" s="168"/>
      <c r="F3" s="71"/>
      <c r="G3" s="139"/>
      <c r="H3" s="168"/>
      <c r="I3" s="168"/>
      <c r="J3" s="168"/>
    </row>
    <row r="4" spans="1:10" ht="25.5" x14ac:dyDescent="0.35">
      <c r="A4" s="243" t="s">
        <v>3660</v>
      </c>
      <c r="B4" s="243"/>
      <c r="C4" s="243"/>
      <c r="D4" s="243"/>
      <c r="E4" s="243"/>
      <c r="F4" s="243"/>
      <c r="G4" s="243"/>
      <c r="H4" s="243"/>
      <c r="I4" s="243"/>
      <c r="J4" s="243"/>
    </row>
    <row r="5" spans="1:10" ht="25.5" x14ac:dyDescent="0.35">
      <c r="A5" s="169"/>
      <c r="B5" s="169"/>
      <c r="C5" s="169"/>
      <c r="D5" s="169"/>
      <c r="E5" s="169"/>
      <c r="F5" s="169"/>
      <c r="G5" s="139"/>
      <c r="H5" s="169"/>
      <c r="I5" s="169"/>
      <c r="J5" s="169"/>
    </row>
    <row r="6" spans="1:10" ht="73.5" customHeight="1" x14ac:dyDescent="0.25">
      <c r="A6" s="73" t="s">
        <v>3477</v>
      </c>
      <c r="B6" s="166" t="s">
        <v>3478</v>
      </c>
      <c r="C6" s="75" t="s">
        <v>3479</v>
      </c>
      <c r="D6" s="75" t="s">
        <v>1834</v>
      </c>
      <c r="E6" s="73" t="s">
        <v>1835</v>
      </c>
      <c r="F6" s="76" t="s">
        <v>3480</v>
      </c>
      <c r="G6" s="140" t="s">
        <v>3481</v>
      </c>
      <c r="H6" s="75" t="s">
        <v>3482</v>
      </c>
      <c r="I6" s="75" t="s">
        <v>3483</v>
      </c>
      <c r="J6" s="73" t="s">
        <v>3484</v>
      </c>
    </row>
    <row r="7" spans="1:10" ht="15.75" x14ac:dyDescent="0.25">
      <c r="A7" s="73"/>
      <c r="B7" s="166"/>
      <c r="C7" s="75"/>
      <c r="D7" s="75"/>
      <c r="E7" s="73"/>
      <c r="F7" s="76"/>
      <c r="G7" s="140"/>
      <c r="H7" s="75"/>
      <c r="I7" s="75"/>
      <c r="J7" s="73"/>
    </row>
    <row r="8" spans="1:10" ht="21.75" customHeight="1" x14ac:dyDescent="0.25">
      <c r="A8" s="73"/>
      <c r="B8" s="166"/>
      <c r="C8" s="75"/>
      <c r="D8" s="75"/>
      <c r="E8" s="73"/>
      <c r="F8" s="76"/>
      <c r="G8" s="140"/>
      <c r="H8" s="75"/>
      <c r="I8" s="75"/>
      <c r="J8" s="186"/>
    </row>
    <row r="9" spans="1:10" ht="32.25" hidden="1" customHeight="1" x14ac:dyDescent="0.25">
      <c r="A9" s="73">
        <v>1</v>
      </c>
      <c r="B9" s="199" t="s">
        <v>3668</v>
      </c>
      <c r="C9" s="188" t="s">
        <v>3672</v>
      </c>
      <c r="D9" s="189"/>
      <c r="E9" s="189"/>
      <c r="F9" s="189"/>
      <c r="G9" s="141">
        <v>27746095</v>
      </c>
      <c r="H9" s="79"/>
      <c r="I9" s="141">
        <v>27746095</v>
      </c>
      <c r="J9" s="186"/>
    </row>
    <row r="10" spans="1:10" ht="32.25" hidden="1" customHeight="1" x14ac:dyDescent="0.25">
      <c r="A10" s="73">
        <v>2</v>
      </c>
      <c r="B10" s="187" t="s">
        <v>3669</v>
      </c>
      <c r="C10" s="188" t="s">
        <v>3673</v>
      </c>
      <c r="D10" s="189"/>
      <c r="E10" s="189"/>
      <c r="F10" s="189"/>
      <c r="G10" s="141">
        <v>6402945</v>
      </c>
      <c r="H10" s="79"/>
      <c r="I10" s="141">
        <v>6402945</v>
      </c>
      <c r="J10" s="186"/>
    </row>
    <row r="11" spans="1:10" ht="32.25" hidden="1" customHeight="1" x14ac:dyDescent="0.25">
      <c r="A11" s="73">
        <v>3</v>
      </c>
      <c r="B11" s="187" t="s">
        <v>3670</v>
      </c>
      <c r="C11" s="188" t="s">
        <v>3674</v>
      </c>
      <c r="D11" s="189"/>
      <c r="E11" s="189"/>
      <c r="F11" s="189"/>
      <c r="G11" s="141">
        <v>4268630</v>
      </c>
      <c r="H11" s="79"/>
      <c r="I11" s="141">
        <v>4268630</v>
      </c>
      <c r="J11" s="186"/>
    </row>
    <row r="12" spans="1:10" ht="32.25" hidden="1" customHeight="1" x14ac:dyDescent="0.25">
      <c r="A12" s="73">
        <v>4</v>
      </c>
      <c r="B12" s="187" t="s">
        <v>3671</v>
      </c>
      <c r="C12" s="188" t="s">
        <v>3675</v>
      </c>
      <c r="D12" s="189"/>
      <c r="E12" s="189"/>
      <c r="F12" s="189"/>
      <c r="G12" s="141">
        <v>4268630</v>
      </c>
      <c r="H12" s="79"/>
      <c r="I12" s="141">
        <v>4268630</v>
      </c>
      <c r="J12" s="186"/>
    </row>
    <row r="13" spans="1:10" ht="31.5" hidden="1" customHeight="1" x14ac:dyDescent="0.25">
      <c r="A13" s="181">
        <v>5</v>
      </c>
      <c r="B13" s="190" t="s">
        <v>1521</v>
      </c>
      <c r="C13" s="191" t="s">
        <v>1526</v>
      </c>
      <c r="D13" s="190" t="s">
        <v>1522</v>
      </c>
      <c r="E13" s="190" t="s">
        <v>1523</v>
      </c>
      <c r="F13" s="190" t="s">
        <v>1525</v>
      </c>
      <c r="G13" s="182">
        <v>25700</v>
      </c>
      <c r="H13" s="183">
        <f>1500+1100+400</f>
        <v>3000</v>
      </c>
      <c r="I13" s="182">
        <f t="shared" ref="I13:I76" si="0">G13+H13</f>
        <v>28700</v>
      </c>
      <c r="J13" s="191" t="s">
        <v>1461</v>
      </c>
    </row>
    <row r="14" spans="1:10" ht="31.5" hidden="1" customHeight="1" x14ac:dyDescent="0.25">
      <c r="A14" s="73">
        <v>6</v>
      </c>
      <c r="B14" s="189" t="s">
        <v>1527</v>
      </c>
      <c r="C14" s="188" t="s">
        <v>1532</v>
      </c>
      <c r="D14" s="189" t="s">
        <v>1528</v>
      </c>
      <c r="E14" s="189" t="s">
        <v>1529</v>
      </c>
      <c r="F14" s="189" t="s">
        <v>1531</v>
      </c>
      <c r="G14" s="141">
        <v>4700</v>
      </c>
      <c r="H14" s="79">
        <f>400+2000+1000</f>
        <v>3400</v>
      </c>
      <c r="I14" s="141">
        <f t="shared" si="0"/>
        <v>8100</v>
      </c>
      <c r="J14" s="188" t="s">
        <v>1461</v>
      </c>
    </row>
    <row r="15" spans="1:10" ht="31.5" hidden="1" customHeight="1" x14ac:dyDescent="0.25">
      <c r="A15" s="73">
        <v>7</v>
      </c>
      <c r="B15" s="189" t="s">
        <v>1539</v>
      </c>
      <c r="C15" s="188" t="s">
        <v>1544</v>
      </c>
      <c r="D15" s="189" t="s">
        <v>1540</v>
      </c>
      <c r="E15" s="189" t="s">
        <v>1541</v>
      </c>
      <c r="F15" s="189" t="s">
        <v>1543</v>
      </c>
      <c r="G15" s="141">
        <v>3800</v>
      </c>
      <c r="H15" s="79">
        <f>2300+1000+700</f>
        <v>4000</v>
      </c>
      <c r="I15" s="141">
        <f t="shared" si="0"/>
        <v>7800</v>
      </c>
      <c r="J15" s="188" t="s">
        <v>1461</v>
      </c>
    </row>
    <row r="16" spans="1:10" ht="31.5" hidden="1" customHeight="1" x14ac:dyDescent="0.25">
      <c r="A16" s="73">
        <v>8</v>
      </c>
      <c r="B16" s="189" t="s">
        <v>1609</v>
      </c>
      <c r="C16" s="188" t="s">
        <v>1614</v>
      </c>
      <c r="D16" s="189" t="s">
        <v>1610</v>
      </c>
      <c r="E16" s="189" t="s">
        <v>1611</v>
      </c>
      <c r="F16" s="189" t="s">
        <v>1613</v>
      </c>
      <c r="G16" s="141">
        <v>1400</v>
      </c>
      <c r="H16" s="79">
        <f>1500+1100</f>
        <v>2600</v>
      </c>
      <c r="I16" s="141">
        <f t="shared" si="0"/>
        <v>4000</v>
      </c>
      <c r="J16" s="188" t="s">
        <v>1461</v>
      </c>
    </row>
    <row r="17" spans="1:10" ht="31.5" hidden="1" customHeight="1" x14ac:dyDescent="0.25">
      <c r="A17" s="73">
        <v>9</v>
      </c>
      <c r="B17" s="189" t="s">
        <v>1632</v>
      </c>
      <c r="C17" s="188" t="s">
        <v>1637</v>
      </c>
      <c r="D17" s="189" t="s">
        <v>1633</v>
      </c>
      <c r="E17" s="189" t="s">
        <v>1634</v>
      </c>
      <c r="F17" s="189" t="s">
        <v>1636</v>
      </c>
      <c r="G17" s="141">
        <v>3200</v>
      </c>
      <c r="H17" s="79">
        <f>1600+700</f>
        <v>2300</v>
      </c>
      <c r="I17" s="141">
        <f t="shared" si="0"/>
        <v>5500</v>
      </c>
      <c r="J17" s="188" t="s">
        <v>1461</v>
      </c>
    </row>
    <row r="18" spans="1:10" ht="31.5" hidden="1" customHeight="1" x14ac:dyDescent="0.25">
      <c r="A18" s="73">
        <v>10</v>
      </c>
      <c r="B18" s="189" t="s">
        <v>2109</v>
      </c>
      <c r="C18" s="188" t="s">
        <v>2113</v>
      </c>
      <c r="D18" s="189" t="s">
        <v>2110</v>
      </c>
      <c r="E18" s="189" t="s">
        <v>2111</v>
      </c>
      <c r="F18" s="189"/>
      <c r="G18" s="141">
        <v>2500</v>
      </c>
      <c r="H18" s="79">
        <f>1100+2000+1300+1100+600</f>
        <v>6100</v>
      </c>
      <c r="I18" s="141">
        <f t="shared" si="0"/>
        <v>8600</v>
      </c>
      <c r="J18" s="188" t="s">
        <v>1461</v>
      </c>
    </row>
    <row r="19" spans="1:10" ht="31.5" hidden="1" customHeight="1" x14ac:dyDescent="0.25">
      <c r="A19" s="73">
        <v>11</v>
      </c>
      <c r="B19" s="189" t="s">
        <v>3143</v>
      </c>
      <c r="C19" s="188" t="s">
        <v>3148</v>
      </c>
      <c r="D19" s="189" t="s">
        <v>3144</v>
      </c>
      <c r="E19" s="189" t="s">
        <v>3145</v>
      </c>
      <c r="F19" s="189" t="s">
        <v>3147</v>
      </c>
      <c r="G19" s="141">
        <v>20200</v>
      </c>
      <c r="H19" s="79">
        <f>700+800</f>
        <v>1500</v>
      </c>
      <c r="I19" s="141">
        <f t="shared" si="0"/>
        <v>21700</v>
      </c>
      <c r="J19" s="188" t="s">
        <v>1461</v>
      </c>
    </row>
    <row r="20" spans="1:10" ht="31.5" hidden="1" customHeight="1" x14ac:dyDescent="0.25">
      <c r="A20" s="181">
        <v>12</v>
      </c>
      <c r="B20" s="190" t="s">
        <v>1948</v>
      </c>
      <c r="C20" s="191" t="s">
        <v>1953</v>
      </c>
      <c r="D20" s="190" t="s">
        <v>1949</v>
      </c>
      <c r="E20" s="190" t="s">
        <v>1950</v>
      </c>
      <c r="F20" s="190" t="s">
        <v>1952</v>
      </c>
      <c r="G20" s="182">
        <v>20100</v>
      </c>
      <c r="H20" s="183">
        <v>1400</v>
      </c>
      <c r="I20" s="182">
        <f t="shared" si="0"/>
        <v>21500</v>
      </c>
      <c r="J20" s="191" t="s">
        <v>1947</v>
      </c>
    </row>
    <row r="21" spans="1:10" ht="31.5" hidden="1" customHeight="1" x14ac:dyDescent="0.25">
      <c r="A21" s="73">
        <v>13</v>
      </c>
      <c r="B21" s="189" t="s">
        <v>1983</v>
      </c>
      <c r="C21" s="188" t="s">
        <v>1988</v>
      </c>
      <c r="D21" s="189" t="s">
        <v>1984</v>
      </c>
      <c r="E21" s="189" t="s">
        <v>1985</v>
      </c>
      <c r="F21" s="189" t="s">
        <v>1987</v>
      </c>
      <c r="G21" s="141">
        <v>10300</v>
      </c>
      <c r="H21" s="79">
        <f>3000+2600+3300+1600+1000+5400+1000+900+1800</f>
        <v>20600</v>
      </c>
      <c r="I21" s="141">
        <f t="shared" si="0"/>
        <v>30900</v>
      </c>
      <c r="J21" s="188" t="s">
        <v>1947</v>
      </c>
    </row>
    <row r="22" spans="1:10" ht="31.5" hidden="1" customHeight="1" x14ac:dyDescent="0.25">
      <c r="A22" s="73">
        <v>14</v>
      </c>
      <c r="B22" s="189" t="s">
        <v>1989</v>
      </c>
      <c r="C22" s="188" t="s">
        <v>1994</v>
      </c>
      <c r="D22" s="189" t="s">
        <v>1990</v>
      </c>
      <c r="E22" s="189" t="s">
        <v>1991</v>
      </c>
      <c r="F22" s="189" t="s">
        <v>1993</v>
      </c>
      <c r="G22" s="141">
        <v>19900</v>
      </c>
      <c r="H22" s="79"/>
      <c r="I22" s="141">
        <f t="shared" si="0"/>
        <v>19900</v>
      </c>
      <c r="J22" s="188" t="s">
        <v>1947</v>
      </c>
    </row>
    <row r="23" spans="1:10" ht="31.5" hidden="1" customHeight="1" x14ac:dyDescent="0.25">
      <c r="A23" s="73">
        <v>15</v>
      </c>
      <c r="B23" s="189" t="s">
        <v>2054</v>
      </c>
      <c r="C23" s="188" t="s">
        <v>2059</v>
      </c>
      <c r="D23" s="189" t="s">
        <v>2055</v>
      </c>
      <c r="E23" s="189" t="s">
        <v>2056</v>
      </c>
      <c r="F23" s="189" t="s">
        <v>2058</v>
      </c>
      <c r="G23" s="141">
        <v>35700</v>
      </c>
      <c r="H23" s="79"/>
      <c r="I23" s="141">
        <f t="shared" si="0"/>
        <v>35700</v>
      </c>
      <c r="J23" s="188" t="s">
        <v>1947</v>
      </c>
    </row>
    <row r="24" spans="1:10" ht="31.5" hidden="1" customHeight="1" x14ac:dyDescent="0.25">
      <c r="A24" s="73">
        <v>16</v>
      </c>
      <c r="B24" s="189" t="s">
        <v>2072</v>
      </c>
      <c r="C24" s="188" t="s">
        <v>2077</v>
      </c>
      <c r="D24" s="189" t="s">
        <v>2073</v>
      </c>
      <c r="E24" s="189" t="s">
        <v>2074</v>
      </c>
      <c r="F24" s="189" t="s">
        <v>2076</v>
      </c>
      <c r="G24" s="141">
        <v>62300</v>
      </c>
      <c r="H24" s="79"/>
      <c r="I24" s="141">
        <f t="shared" si="0"/>
        <v>62300</v>
      </c>
      <c r="J24" s="188" t="s">
        <v>1947</v>
      </c>
    </row>
    <row r="25" spans="1:10" ht="31.5" hidden="1" customHeight="1" x14ac:dyDescent="0.25">
      <c r="A25" s="73">
        <v>17</v>
      </c>
      <c r="B25" s="189" t="s">
        <v>2078</v>
      </c>
      <c r="C25" s="188" t="s">
        <v>2082</v>
      </c>
      <c r="D25" s="189" t="s">
        <v>2079</v>
      </c>
      <c r="E25" s="189" t="s">
        <v>2003</v>
      </c>
      <c r="F25" s="189" t="s">
        <v>2081</v>
      </c>
      <c r="G25" s="141">
        <v>16200</v>
      </c>
      <c r="H25" s="79">
        <v>1700</v>
      </c>
      <c r="I25" s="141">
        <f t="shared" si="0"/>
        <v>17900</v>
      </c>
      <c r="J25" s="188" t="s">
        <v>1947</v>
      </c>
    </row>
    <row r="26" spans="1:10" ht="31.5" hidden="1" customHeight="1" x14ac:dyDescent="0.25">
      <c r="A26" s="73">
        <v>18</v>
      </c>
      <c r="B26" s="189" t="s">
        <v>2083</v>
      </c>
      <c r="C26" s="188" t="s">
        <v>2088</v>
      </c>
      <c r="D26" s="189" t="s">
        <v>2084</v>
      </c>
      <c r="E26" s="189" t="s">
        <v>2085</v>
      </c>
      <c r="F26" s="189" t="s">
        <v>2087</v>
      </c>
      <c r="G26" s="141">
        <v>11500</v>
      </c>
      <c r="H26" s="79">
        <f>800+500+1300+400+5200+400+8700+3400+3200+4600</f>
        <v>28500</v>
      </c>
      <c r="I26" s="141">
        <f t="shared" si="0"/>
        <v>40000</v>
      </c>
      <c r="J26" s="188" t="s">
        <v>1947</v>
      </c>
    </row>
    <row r="27" spans="1:10" ht="31.5" hidden="1" customHeight="1" x14ac:dyDescent="0.25">
      <c r="A27" s="181">
        <v>19</v>
      </c>
      <c r="B27" s="190" t="s">
        <v>7</v>
      </c>
      <c r="C27" s="191" t="s">
        <v>12</v>
      </c>
      <c r="D27" s="190" t="s">
        <v>8</v>
      </c>
      <c r="E27" s="190" t="s">
        <v>9</v>
      </c>
      <c r="F27" s="190" t="s">
        <v>11</v>
      </c>
      <c r="G27" s="182">
        <v>11600</v>
      </c>
      <c r="H27" s="183">
        <f>3400+3400+600+2600+200+900+400</f>
        <v>11500</v>
      </c>
      <c r="I27" s="182">
        <f t="shared" si="0"/>
        <v>23100</v>
      </c>
      <c r="J27" s="191" t="s">
        <v>6</v>
      </c>
    </row>
    <row r="28" spans="1:10" ht="31.5" hidden="1" customHeight="1" x14ac:dyDescent="0.25">
      <c r="A28" s="73">
        <v>20</v>
      </c>
      <c r="B28" s="189" t="s">
        <v>73</v>
      </c>
      <c r="C28" s="188" t="s">
        <v>78</v>
      </c>
      <c r="D28" s="189" t="s">
        <v>74</v>
      </c>
      <c r="E28" s="189" t="s">
        <v>75</v>
      </c>
      <c r="F28" s="189" t="s">
        <v>77</v>
      </c>
      <c r="G28" s="141">
        <v>18900</v>
      </c>
      <c r="H28" s="79">
        <f>700+2600+1000+3600</f>
        <v>7900</v>
      </c>
      <c r="I28" s="141">
        <f t="shared" si="0"/>
        <v>26800</v>
      </c>
      <c r="J28" s="188" t="s">
        <v>6</v>
      </c>
    </row>
    <row r="29" spans="1:10" ht="31.5" hidden="1" customHeight="1" x14ac:dyDescent="0.25">
      <c r="A29" s="73">
        <v>21</v>
      </c>
      <c r="B29" s="189" t="s">
        <v>121</v>
      </c>
      <c r="C29" s="188" t="s">
        <v>126</v>
      </c>
      <c r="D29" s="189" t="s">
        <v>122</v>
      </c>
      <c r="E29" s="189" t="s">
        <v>123</v>
      </c>
      <c r="F29" s="189" t="s">
        <v>125</v>
      </c>
      <c r="G29" s="141">
        <v>10700</v>
      </c>
      <c r="H29" s="79">
        <f>700+2300+3000+3600+800+1000</f>
        <v>11400</v>
      </c>
      <c r="I29" s="141">
        <f t="shared" si="0"/>
        <v>22100</v>
      </c>
      <c r="J29" s="188" t="s">
        <v>6</v>
      </c>
    </row>
    <row r="30" spans="1:10" ht="31.5" hidden="1" customHeight="1" x14ac:dyDescent="0.25">
      <c r="A30" s="73">
        <v>22</v>
      </c>
      <c r="B30" s="189" t="s">
        <v>127</v>
      </c>
      <c r="C30" s="188" t="s">
        <v>132</v>
      </c>
      <c r="D30" s="189" t="s">
        <v>128</v>
      </c>
      <c r="E30" s="189" t="s">
        <v>129</v>
      </c>
      <c r="F30" s="189" t="s">
        <v>131</v>
      </c>
      <c r="G30" s="141">
        <v>4300</v>
      </c>
      <c r="H30" s="79">
        <f>1400+5000+700+1800+1300+1700+300+4200</f>
        <v>16400</v>
      </c>
      <c r="I30" s="141">
        <f t="shared" si="0"/>
        <v>20700</v>
      </c>
      <c r="J30" s="188" t="s">
        <v>6</v>
      </c>
    </row>
    <row r="31" spans="1:10" ht="31.5" hidden="1" customHeight="1" x14ac:dyDescent="0.25">
      <c r="A31" s="73">
        <v>23</v>
      </c>
      <c r="B31" s="189" t="s">
        <v>238</v>
      </c>
      <c r="C31" s="188" t="s">
        <v>243</v>
      </c>
      <c r="D31" s="189" t="s">
        <v>239</v>
      </c>
      <c r="E31" s="189" t="s">
        <v>240</v>
      </c>
      <c r="F31" s="189" t="s">
        <v>242</v>
      </c>
      <c r="G31" s="141">
        <v>4000</v>
      </c>
      <c r="H31" s="79">
        <f>2200+3700+1200+800+4000+2200+2500</f>
        <v>16600</v>
      </c>
      <c r="I31" s="141">
        <f t="shared" si="0"/>
        <v>20600</v>
      </c>
      <c r="J31" s="188" t="s">
        <v>6</v>
      </c>
    </row>
    <row r="32" spans="1:10" ht="31.5" hidden="1" customHeight="1" x14ac:dyDescent="0.25">
      <c r="A32" s="73">
        <v>24</v>
      </c>
      <c r="B32" s="189" t="s">
        <v>273</v>
      </c>
      <c r="C32" s="188" t="s">
        <v>277</v>
      </c>
      <c r="D32" s="189" t="s">
        <v>274</v>
      </c>
      <c r="E32" s="189" t="s">
        <v>275</v>
      </c>
      <c r="F32" s="189" t="s">
        <v>276</v>
      </c>
      <c r="G32" s="141">
        <v>6200</v>
      </c>
      <c r="H32" s="79">
        <f>4600+600+6100+700+1000+1400+400</f>
        <v>14800</v>
      </c>
      <c r="I32" s="141">
        <f t="shared" si="0"/>
        <v>21000</v>
      </c>
      <c r="J32" s="188" t="s">
        <v>6</v>
      </c>
    </row>
    <row r="33" spans="1:10" ht="31.5" hidden="1" customHeight="1" x14ac:dyDescent="0.25">
      <c r="A33" s="73">
        <v>25</v>
      </c>
      <c r="B33" s="189" t="s">
        <v>326</v>
      </c>
      <c r="C33" s="188" t="s">
        <v>331</v>
      </c>
      <c r="D33" s="189" t="s">
        <v>327</v>
      </c>
      <c r="E33" s="189" t="s">
        <v>328</v>
      </c>
      <c r="F33" s="189" t="s">
        <v>330</v>
      </c>
      <c r="G33" s="141">
        <v>16000</v>
      </c>
      <c r="H33" s="79">
        <f>700+2300+3400</f>
        <v>6400</v>
      </c>
      <c r="I33" s="141">
        <f t="shared" si="0"/>
        <v>22400</v>
      </c>
      <c r="J33" s="188" t="s">
        <v>6</v>
      </c>
    </row>
    <row r="34" spans="1:10" ht="31.5" hidden="1" customHeight="1" x14ac:dyDescent="0.25">
      <c r="A34" s="73">
        <v>26</v>
      </c>
      <c r="B34" s="189" t="s">
        <v>337</v>
      </c>
      <c r="C34" s="188" t="s">
        <v>342</v>
      </c>
      <c r="D34" s="189" t="s">
        <v>338</v>
      </c>
      <c r="E34" s="189" t="s">
        <v>339</v>
      </c>
      <c r="F34" s="189" t="s">
        <v>341</v>
      </c>
      <c r="G34" s="141">
        <v>27800</v>
      </c>
      <c r="H34" s="79">
        <f>1400+1600+400</f>
        <v>3400</v>
      </c>
      <c r="I34" s="141">
        <f t="shared" si="0"/>
        <v>31200</v>
      </c>
      <c r="J34" s="188" t="s">
        <v>6</v>
      </c>
    </row>
    <row r="35" spans="1:10" ht="31.5" hidden="1" customHeight="1" x14ac:dyDescent="0.25">
      <c r="A35" s="73">
        <v>27</v>
      </c>
      <c r="B35" s="189" t="s">
        <v>1960</v>
      </c>
      <c r="C35" s="188" t="s">
        <v>1965</v>
      </c>
      <c r="D35" s="189" t="s">
        <v>1961</v>
      </c>
      <c r="E35" s="189" t="s">
        <v>1962</v>
      </c>
      <c r="F35" s="189" t="s">
        <v>1964</v>
      </c>
      <c r="G35" s="141">
        <v>6500</v>
      </c>
      <c r="H35" s="79">
        <f>11300+1500+8700</f>
        <v>21500</v>
      </c>
      <c r="I35" s="141">
        <f t="shared" si="0"/>
        <v>28000</v>
      </c>
      <c r="J35" s="188" t="s">
        <v>6</v>
      </c>
    </row>
    <row r="36" spans="1:10" ht="31.5" hidden="1" customHeight="1" x14ac:dyDescent="0.25">
      <c r="A36" s="73">
        <v>28</v>
      </c>
      <c r="B36" s="189" t="s">
        <v>388</v>
      </c>
      <c r="C36" s="188" t="s">
        <v>393</v>
      </c>
      <c r="D36" s="189" t="s">
        <v>389</v>
      </c>
      <c r="E36" s="189" t="s">
        <v>390</v>
      </c>
      <c r="F36" s="189" t="s">
        <v>392</v>
      </c>
      <c r="G36" s="141">
        <v>62000</v>
      </c>
      <c r="H36" s="79"/>
      <c r="I36" s="141">
        <f t="shared" si="0"/>
        <v>62000</v>
      </c>
      <c r="J36" s="188" t="s">
        <v>6</v>
      </c>
    </row>
    <row r="37" spans="1:10" ht="31.5" hidden="1" customHeight="1" x14ac:dyDescent="0.25">
      <c r="A37" s="181">
        <v>29</v>
      </c>
      <c r="B37" s="190" t="s">
        <v>793</v>
      </c>
      <c r="C37" s="191" t="s">
        <v>797</v>
      </c>
      <c r="D37" s="190" t="s">
        <v>794</v>
      </c>
      <c r="E37" s="190" t="s">
        <v>795</v>
      </c>
      <c r="F37" s="184"/>
      <c r="G37" s="192">
        <v>5000</v>
      </c>
      <c r="H37" s="183">
        <f>2000+700+1500+1600+2200+3000+600+1500+4000+1600+1600+2000+2000+2000+1100</f>
        <v>27400</v>
      </c>
      <c r="I37" s="182">
        <f t="shared" si="0"/>
        <v>32400</v>
      </c>
      <c r="J37" s="191" t="s">
        <v>768</v>
      </c>
    </row>
    <row r="38" spans="1:10" ht="31.5" hidden="1" customHeight="1" x14ac:dyDescent="0.25">
      <c r="A38" s="73">
        <v>30</v>
      </c>
      <c r="B38" s="189" t="s">
        <v>822</v>
      </c>
      <c r="C38" s="188" t="s">
        <v>826</v>
      </c>
      <c r="D38" s="189" t="s">
        <v>823</v>
      </c>
      <c r="E38" s="189" t="s">
        <v>824</v>
      </c>
      <c r="F38" s="78"/>
      <c r="G38" s="193">
        <v>7100</v>
      </c>
      <c r="H38" s="79">
        <f>2000+800+400+3000+1000+800+5500+2000+400</f>
        <v>15900</v>
      </c>
      <c r="I38" s="141">
        <f t="shared" si="0"/>
        <v>23000</v>
      </c>
      <c r="J38" s="188" t="s">
        <v>768</v>
      </c>
    </row>
    <row r="39" spans="1:10" ht="31.5" hidden="1" customHeight="1" x14ac:dyDescent="0.25">
      <c r="A39" s="73">
        <v>31</v>
      </c>
      <c r="B39" s="189" t="s">
        <v>873</v>
      </c>
      <c r="C39" s="188" t="s">
        <v>878</v>
      </c>
      <c r="D39" s="189" t="s">
        <v>874</v>
      </c>
      <c r="E39" s="189" t="s">
        <v>875</v>
      </c>
      <c r="F39" s="78"/>
      <c r="G39" s="193">
        <v>3000</v>
      </c>
      <c r="H39" s="79">
        <f>10000+2900+1000+4500</f>
        <v>18400</v>
      </c>
      <c r="I39" s="141">
        <f t="shared" si="0"/>
        <v>21400</v>
      </c>
      <c r="J39" s="188" t="s">
        <v>768</v>
      </c>
    </row>
    <row r="40" spans="1:10" ht="31.5" hidden="1" customHeight="1" x14ac:dyDescent="0.25">
      <c r="A40" s="73">
        <v>32</v>
      </c>
      <c r="B40" s="189" t="s">
        <v>879</v>
      </c>
      <c r="C40" s="188" t="s">
        <v>884</v>
      </c>
      <c r="D40" s="189" t="s">
        <v>880</v>
      </c>
      <c r="E40" s="189" t="s">
        <v>881</v>
      </c>
      <c r="F40" s="78"/>
      <c r="G40" s="193">
        <v>10300</v>
      </c>
      <c r="H40" s="79">
        <v>10000</v>
      </c>
      <c r="I40" s="141">
        <f t="shared" si="0"/>
        <v>20300</v>
      </c>
      <c r="J40" s="188" t="s">
        <v>768</v>
      </c>
    </row>
    <row r="41" spans="1:10" ht="31.5" hidden="1" customHeight="1" x14ac:dyDescent="0.25">
      <c r="A41" s="73">
        <v>33</v>
      </c>
      <c r="B41" s="189" t="s">
        <v>896</v>
      </c>
      <c r="C41" s="188" t="s">
        <v>901</v>
      </c>
      <c r="D41" s="189" t="s">
        <v>897</v>
      </c>
      <c r="E41" s="189" t="s">
        <v>898</v>
      </c>
      <c r="F41" s="78"/>
      <c r="G41" s="193">
        <v>3900</v>
      </c>
      <c r="H41" s="79">
        <f>1300+1000+700+1500+600+5000</f>
        <v>10100</v>
      </c>
      <c r="I41" s="141">
        <f t="shared" si="0"/>
        <v>14000</v>
      </c>
      <c r="J41" s="188" t="s">
        <v>768</v>
      </c>
    </row>
    <row r="42" spans="1:10" ht="31.5" hidden="1" customHeight="1" x14ac:dyDescent="0.25">
      <c r="A42" s="73">
        <v>34</v>
      </c>
      <c r="B42" s="189" t="s">
        <v>949</v>
      </c>
      <c r="C42" s="188" t="s">
        <v>954</v>
      </c>
      <c r="D42" s="189" t="s">
        <v>950</v>
      </c>
      <c r="E42" s="189" t="s">
        <v>951</v>
      </c>
      <c r="F42" s="78"/>
      <c r="G42" s="193">
        <v>4600</v>
      </c>
      <c r="H42" s="79">
        <f>3000+900+1300+1100+700+400+2000+600</f>
        <v>10000</v>
      </c>
      <c r="I42" s="141">
        <f t="shared" si="0"/>
        <v>14600</v>
      </c>
      <c r="J42" s="188" t="s">
        <v>768</v>
      </c>
    </row>
    <row r="43" spans="1:10" ht="31.5" hidden="1" customHeight="1" x14ac:dyDescent="0.25">
      <c r="A43" s="73">
        <v>35</v>
      </c>
      <c r="B43" s="189" t="s">
        <v>998</v>
      </c>
      <c r="C43" s="188" t="s">
        <v>1002</v>
      </c>
      <c r="D43" s="189" t="s">
        <v>999</v>
      </c>
      <c r="E43" s="189" t="s">
        <v>1000</v>
      </c>
      <c r="F43" s="78"/>
      <c r="G43" s="193">
        <v>3500</v>
      </c>
      <c r="H43" s="79">
        <f>3000+1900+300+400+1900+1200+2000+2000+200</f>
        <v>12900</v>
      </c>
      <c r="I43" s="141">
        <f t="shared" si="0"/>
        <v>16400</v>
      </c>
      <c r="J43" s="188" t="s">
        <v>768</v>
      </c>
    </row>
    <row r="44" spans="1:10" ht="31.5" hidden="1" customHeight="1" x14ac:dyDescent="0.25">
      <c r="A44" s="73">
        <v>36</v>
      </c>
      <c r="B44" s="189" t="s">
        <v>1107</v>
      </c>
      <c r="C44" s="188" t="s">
        <v>1112</v>
      </c>
      <c r="D44" s="189" t="s">
        <v>1108</v>
      </c>
      <c r="E44" s="189" t="s">
        <v>1109</v>
      </c>
      <c r="F44" s="78"/>
      <c r="G44" s="193">
        <v>4000</v>
      </c>
      <c r="H44" s="79">
        <v>10000</v>
      </c>
      <c r="I44" s="141">
        <f t="shared" si="0"/>
        <v>14000</v>
      </c>
      <c r="J44" s="188" t="s">
        <v>768</v>
      </c>
    </row>
    <row r="45" spans="1:10" ht="31.5" hidden="1" customHeight="1" x14ac:dyDescent="0.25">
      <c r="A45" s="181">
        <v>37</v>
      </c>
      <c r="B45" s="190" t="s">
        <v>1176</v>
      </c>
      <c r="C45" s="191" t="s">
        <v>1181</v>
      </c>
      <c r="D45" s="190" t="s">
        <v>1177</v>
      </c>
      <c r="E45" s="190" t="s">
        <v>1178</v>
      </c>
      <c r="F45" s="190" t="s">
        <v>1180</v>
      </c>
      <c r="G45" s="182">
        <v>3000</v>
      </c>
      <c r="H45" s="183">
        <f>1400+1400+1000+1400</f>
        <v>5200</v>
      </c>
      <c r="I45" s="182">
        <f t="shared" si="0"/>
        <v>8200</v>
      </c>
      <c r="J45" s="191" t="s">
        <v>1133</v>
      </c>
    </row>
    <row r="46" spans="1:10" ht="31.5" hidden="1" customHeight="1" x14ac:dyDescent="0.25">
      <c r="A46" s="73">
        <v>38</v>
      </c>
      <c r="B46" s="189" t="s">
        <v>1200</v>
      </c>
      <c r="C46" s="188" t="s">
        <v>1205</v>
      </c>
      <c r="D46" s="189" t="s">
        <v>1201</v>
      </c>
      <c r="E46" s="189" t="s">
        <v>1202</v>
      </c>
      <c r="F46" s="189" t="s">
        <v>1204</v>
      </c>
      <c r="G46" s="141">
        <v>18500</v>
      </c>
      <c r="H46" s="79"/>
      <c r="I46" s="141">
        <f t="shared" si="0"/>
        <v>18500</v>
      </c>
      <c r="J46" s="188" t="s">
        <v>1133</v>
      </c>
    </row>
    <row r="47" spans="1:10" ht="31.5" hidden="1" customHeight="1" x14ac:dyDescent="0.25">
      <c r="A47" s="73">
        <v>39</v>
      </c>
      <c r="B47" s="189" t="s">
        <v>1229</v>
      </c>
      <c r="C47" s="188" t="s">
        <v>1233</v>
      </c>
      <c r="D47" s="189" t="s">
        <v>1230</v>
      </c>
      <c r="E47" s="189" t="s">
        <v>2</v>
      </c>
      <c r="F47" s="189" t="s">
        <v>1232</v>
      </c>
      <c r="G47" s="141">
        <v>11600</v>
      </c>
      <c r="H47" s="79"/>
      <c r="I47" s="141">
        <f t="shared" si="0"/>
        <v>11600</v>
      </c>
      <c r="J47" s="188" t="s">
        <v>1133</v>
      </c>
    </row>
    <row r="48" spans="1:10" ht="31.5" hidden="1" customHeight="1" x14ac:dyDescent="0.25">
      <c r="A48" s="73">
        <v>40</v>
      </c>
      <c r="B48" s="189" t="s">
        <v>1234</v>
      </c>
      <c r="C48" s="188" t="s">
        <v>1239</v>
      </c>
      <c r="D48" s="189" t="s">
        <v>1235</v>
      </c>
      <c r="E48" s="189" t="s">
        <v>1236</v>
      </c>
      <c r="F48" s="189" t="s">
        <v>1238</v>
      </c>
      <c r="G48" s="141">
        <v>2000</v>
      </c>
      <c r="H48" s="79">
        <f>3500+3000</f>
        <v>6500</v>
      </c>
      <c r="I48" s="141">
        <f t="shared" si="0"/>
        <v>8500</v>
      </c>
      <c r="J48" s="188" t="s">
        <v>1133</v>
      </c>
    </row>
    <row r="49" spans="1:10" ht="31.5" hidden="1" customHeight="1" x14ac:dyDescent="0.25">
      <c r="A49" s="73">
        <v>41</v>
      </c>
      <c r="B49" s="189" t="s">
        <v>1240</v>
      </c>
      <c r="C49" s="188" t="s">
        <v>1245</v>
      </c>
      <c r="D49" s="189" t="s">
        <v>1241</v>
      </c>
      <c r="E49" s="189" t="s">
        <v>1242</v>
      </c>
      <c r="F49" s="189" t="s">
        <v>1244</v>
      </c>
      <c r="G49" s="141">
        <v>5600</v>
      </c>
      <c r="H49" s="79">
        <v>2700</v>
      </c>
      <c r="I49" s="141">
        <f t="shared" si="0"/>
        <v>8300</v>
      </c>
      <c r="J49" s="188" t="s">
        <v>1133</v>
      </c>
    </row>
    <row r="50" spans="1:10" ht="31.5" hidden="1" customHeight="1" x14ac:dyDescent="0.25">
      <c r="A50" s="73">
        <v>42</v>
      </c>
      <c r="B50" s="82" t="s">
        <v>3664</v>
      </c>
      <c r="C50" s="77"/>
      <c r="D50" s="78"/>
      <c r="E50" s="78"/>
      <c r="F50" s="78"/>
      <c r="G50" s="141"/>
      <c r="H50" s="79">
        <f>1000+1100+1500+1500+500+3000+2100+1200+900+4000</f>
        <v>16800</v>
      </c>
      <c r="I50" s="141">
        <f t="shared" si="0"/>
        <v>16800</v>
      </c>
      <c r="J50" s="188" t="s">
        <v>1133</v>
      </c>
    </row>
    <row r="51" spans="1:10" ht="31.5" hidden="1" customHeight="1" x14ac:dyDescent="0.25">
      <c r="A51" s="181">
        <v>43</v>
      </c>
      <c r="B51" s="190" t="s">
        <v>2143</v>
      </c>
      <c r="C51" s="191" t="s">
        <v>2148</v>
      </c>
      <c r="D51" s="190" t="s">
        <v>2144</v>
      </c>
      <c r="E51" s="190" t="s">
        <v>2145</v>
      </c>
      <c r="F51" s="184"/>
      <c r="G51" s="182">
        <v>6000</v>
      </c>
      <c r="H51" s="183">
        <f>3000+1100</f>
        <v>4100</v>
      </c>
      <c r="I51" s="182">
        <f t="shared" si="0"/>
        <v>10100</v>
      </c>
      <c r="J51" s="194" t="s">
        <v>2124</v>
      </c>
    </row>
    <row r="52" spans="1:10" ht="31.5" hidden="1" customHeight="1" x14ac:dyDescent="0.25">
      <c r="A52" s="73">
        <v>44</v>
      </c>
      <c r="B52" s="189" t="s">
        <v>2171</v>
      </c>
      <c r="C52" s="188" t="s">
        <v>2176</v>
      </c>
      <c r="D52" s="189" t="s">
        <v>2172</v>
      </c>
      <c r="E52" s="189" t="s">
        <v>2173</v>
      </c>
      <c r="F52" s="78"/>
      <c r="G52" s="141">
        <v>6400</v>
      </c>
      <c r="H52" s="79">
        <f>2000+3500+1700+2500</f>
        <v>9700</v>
      </c>
      <c r="I52" s="141">
        <f t="shared" si="0"/>
        <v>16100</v>
      </c>
      <c r="J52" s="186" t="s">
        <v>2124</v>
      </c>
    </row>
    <row r="53" spans="1:10" ht="31.5" hidden="1" customHeight="1" x14ac:dyDescent="0.25">
      <c r="A53" s="73">
        <v>45</v>
      </c>
      <c r="B53" s="189" t="s">
        <v>2183</v>
      </c>
      <c r="C53" s="188" t="s">
        <v>2188</v>
      </c>
      <c r="D53" s="189" t="s">
        <v>2184</v>
      </c>
      <c r="E53" s="189" t="s">
        <v>2185</v>
      </c>
      <c r="F53" s="78"/>
      <c r="G53" s="141">
        <v>4000</v>
      </c>
      <c r="H53" s="79">
        <f>1700+1600+2000+1700</f>
        <v>7000</v>
      </c>
      <c r="I53" s="141">
        <f t="shared" si="0"/>
        <v>11000</v>
      </c>
      <c r="J53" s="186" t="s">
        <v>2124</v>
      </c>
    </row>
    <row r="54" spans="1:10" ht="31.5" hidden="1" customHeight="1" x14ac:dyDescent="0.25">
      <c r="A54" s="73">
        <v>46</v>
      </c>
      <c r="B54" s="189" t="s">
        <v>2201</v>
      </c>
      <c r="C54" s="188" t="s">
        <v>2206</v>
      </c>
      <c r="D54" s="189" t="s">
        <v>2202</v>
      </c>
      <c r="E54" s="189" t="s">
        <v>2203</v>
      </c>
      <c r="F54" s="78"/>
      <c r="G54" s="141">
        <v>5000</v>
      </c>
      <c r="H54" s="79">
        <f>2400+300+3500+3000+2200+1700+2000+500</f>
        <v>15600</v>
      </c>
      <c r="I54" s="141">
        <f t="shared" si="0"/>
        <v>20600</v>
      </c>
      <c r="J54" s="186" t="s">
        <v>2124</v>
      </c>
    </row>
    <row r="55" spans="1:10" ht="31.5" hidden="1" customHeight="1" x14ac:dyDescent="0.25">
      <c r="A55" s="73">
        <v>47</v>
      </c>
      <c r="B55" s="189" t="s">
        <v>2620</v>
      </c>
      <c r="C55" s="188" t="s">
        <v>2212</v>
      </c>
      <c r="D55" s="189" t="s">
        <v>2208</v>
      </c>
      <c r="E55" s="189" t="s">
        <v>2209</v>
      </c>
      <c r="F55" s="78"/>
      <c r="G55" s="141">
        <v>4100</v>
      </c>
      <c r="H55" s="79"/>
      <c r="I55" s="141">
        <f t="shared" si="0"/>
        <v>4100</v>
      </c>
      <c r="J55" s="186" t="s">
        <v>2124</v>
      </c>
    </row>
    <row r="56" spans="1:10" ht="31.5" hidden="1" customHeight="1" x14ac:dyDescent="0.25">
      <c r="A56" s="73">
        <v>48</v>
      </c>
      <c r="B56" s="189" t="s">
        <v>2283</v>
      </c>
      <c r="C56" s="188" t="s">
        <v>2288</v>
      </c>
      <c r="D56" s="189" t="s">
        <v>2284</v>
      </c>
      <c r="E56" s="189" t="s">
        <v>2285</v>
      </c>
      <c r="F56" s="78"/>
      <c r="G56" s="141">
        <v>5900</v>
      </c>
      <c r="H56" s="79">
        <f>2600+1600+2000+1700+1800+1800</f>
        <v>11500</v>
      </c>
      <c r="I56" s="141">
        <f t="shared" si="0"/>
        <v>17400</v>
      </c>
      <c r="J56" s="186" t="s">
        <v>2124</v>
      </c>
    </row>
    <row r="57" spans="1:10" ht="31.5" hidden="1" customHeight="1" x14ac:dyDescent="0.25">
      <c r="A57" s="73">
        <v>49</v>
      </c>
      <c r="B57" s="189" t="s">
        <v>2359</v>
      </c>
      <c r="C57" s="188" t="s">
        <v>2363</v>
      </c>
      <c r="D57" s="189" t="s">
        <v>2360</v>
      </c>
      <c r="E57" s="189" t="s">
        <v>2361</v>
      </c>
      <c r="F57" s="78"/>
      <c r="G57" s="141">
        <v>11900</v>
      </c>
      <c r="H57" s="79"/>
      <c r="I57" s="141">
        <f t="shared" si="0"/>
        <v>11900</v>
      </c>
      <c r="J57" s="186" t="s">
        <v>2124</v>
      </c>
    </row>
    <row r="58" spans="1:10" ht="31.5" hidden="1" customHeight="1" x14ac:dyDescent="0.25">
      <c r="A58" s="73">
        <v>50</v>
      </c>
      <c r="B58" s="189" t="s">
        <v>2364</v>
      </c>
      <c r="C58" s="188" t="s">
        <v>2368</v>
      </c>
      <c r="D58" s="189" t="s">
        <v>2365</v>
      </c>
      <c r="E58" s="189" t="s">
        <v>2185</v>
      </c>
      <c r="F58" s="78"/>
      <c r="G58" s="141">
        <v>5000</v>
      </c>
      <c r="H58" s="79">
        <f>2800+1700+2300+4100+1900+4100+1800-4100</f>
        <v>14600</v>
      </c>
      <c r="I58" s="141">
        <f t="shared" si="0"/>
        <v>19600</v>
      </c>
      <c r="J58" s="186" t="s">
        <v>2124</v>
      </c>
    </row>
    <row r="59" spans="1:10" ht="31.5" hidden="1" customHeight="1" x14ac:dyDescent="0.25">
      <c r="A59" s="73">
        <v>51</v>
      </c>
      <c r="B59" s="189" t="s">
        <v>2429</v>
      </c>
      <c r="C59" s="188" t="s">
        <v>2433</v>
      </c>
      <c r="D59" s="189" t="s">
        <v>2430</v>
      </c>
      <c r="E59" s="189" t="s">
        <v>2431</v>
      </c>
      <c r="F59" s="78"/>
      <c r="G59" s="141">
        <v>4000</v>
      </c>
      <c r="H59" s="79">
        <f>1000+2500+600+3000</f>
        <v>7100</v>
      </c>
      <c r="I59" s="141">
        <f t="shared" si="0"/>
        <v>11100</v>
      </c>
      <c r="J59" s="186" t="s">
        <v>2124</v>
      </c>
    </row>
    <row r="60" spans="1:10" ht="31.5" hidden="1" customHeight="1" x14ac:dyDescent="0.25">
      <c r="A60" s="181">
        <v>52</v>
      </c>
      <c r="B60" s="190" t="s">
        <v>2438</v>
      </c>
      <c r="C60" s="191" t="s">
        <v>2443</v>
      </c>
      <c r="D60" s="190" t="s">
        <v>2439</v>
      </c>
      <c r="E60" s="190" t="s">
        <v>2440</v>
      </c>
      <c r="F60" s="190" t="s">
        <v>2442</v>
      </c>
      <c r="G60" s="182">
        <v>200</v>
      </c>
      <c r="H60" s="183"/>
      <c r="I60" s="182">
        <f t="shared" si="0"/>
        <v>200</v>
      </c>
      <c r="J60" s="194" t="s">
        <v>2444</v>
      </c>
    </row>
    <row r="61" spans="1:10" ht="31.5" hidden="1" customHeight="1" x14ac:dyDescent="0.25">
      <c r="A61" s="73">
        <v>53</v>
      </c>
      <c r="B61" s="189" t="s">
        <v>2451</v>
      </c>
      <c r="C61" s="188" t="s">
        <v>2455</v>
      </c>
      <c r="D61" s="189" t="s">
        <v>2452</v>
      </c>
      <c r="E61" s="189" t="s">
        <v>1813</v>
      </c>
      <c r="F61" s="189" t="s">
        <v>2454</v>
      </c>
      <c r="G61" s="141">
        <v>7000</v>
      </c>
      <c r="H61" s="81"/>
      <c r="I61" s="141">
        <f t="shared" si="0"/>
        <v>7000</v>
      </c>
      <c r="J61" s="186" t="s">
        <v>2444</v>
      </c>
    </row>
    <row r="62" spans="1:10" ht="31.5" hidden="1" customHeight="1" x14ac:dyDescent="0.25">
      <c r="A62" s="73">
        <v>54</v>
      </c>
      <c r="B62" s="189" t="s">
        <v>2456</v>
      </c>
      <c r="C62" s="188" t="s">
        <v>2461</v>
      </c>
      <c r="D62" s="189" t="s">
        <v>2457</v>
      </c>
      <c r="E62" s="189" t="s">
        <v>2458</v>
      </c>
      <c r="F62" s="189" t="s">
        <v>2460</v>
      </c>
      <c r="G62" s="141">
        <v>200</v>
      </c>
      <c r="H62" s="77"/>
      <c r="I62" s="141">
        <f t="shared" si="0"/>
        <v>200</v>
      </c>
      <c r="J62" s="186" t="s">
        <v>2444</v>
      </c>
    </row>
    <row r="63" spans="1:10" ht="31.5" hidden="1" customHeight="1" x14ac:dyDescent="0.25">
      <c r="A63" s="73">
        <v>55</v>
      </c>
      <c r="B63" s="189" t="s">
        <v>2462</v>
      </c>
      <c r="C63" s="188" t="s">
        <v>2465</v>
      </c>
      <c r="D63" s="189" t="s">
        <v>2463</v>
      </c>
      <c r="E63" s="189" t="s">
        <v>2068</v>
      </c>
      <c r="F63" s="189"/>
      <c r="G63" s="141">
        <v>5400</v>
      </c>
      <c r="H63" s="79"/>
      <c r="I63" s="141">
        <f t="shared" si="0"/>
        <v>5400</v>
      </c>
      <c r="J63" s="186" t="s">
        <v>2444</v>
      </c>
    </row>
    <row r="64" spans="1:10" ht="31.5" hidden="1" customHeight="1" x14ac:dyDescent="0.25">
      <c r="A64" s="73">
        <v>56</v>
      </c>
      <c r="B64" s="189" t="s">
        <v>2466</v>
      </c>
      <c r="C64" s="188" t="s">
        <v>2471</v>
      </c>
      <c r="D64" s="189" t="s">
        <v>2467</v>
      </c>
      <c r="E64" s="189" t="s">
        <v>2468</v>
      </c>
      <c r="F64" s="189" t="s">
        <v>2470</v>
      </c>
      <c r="G64" s="141">
        <v>800</v>
      </c>
      <c r="H64" s="79"/>
      <c r="I64" s="141">
        <f t="shared" si="0"/>
        <v>800</v>
      </c>
      <c r="J64" s="186" t="s">
        <v>2444</v>
      </c>
    </row>
    <row r="65" spans="1:10" ht="31.5" hidden="1" customHeight="1" x14ac:dyDescent="0.25">
      <c r="A65" s="73">
        <v>57</v>
      </c>
      <c r="B65" s="189" t="s">
        <v>2472</v>
      </c>
      <c r="C65" s="188" t="s">
        <v>2477</v>
      </c>
      <c r="D65" s="189" t="s">
        <v>2473</v>
      </c>
      <c r="E65" s="189" t="s">
        <v>2474</v>
      </c>
      <c r="F65" s="189" t="s">
        <v>2476</v>
      </c>
      <c r="G65" s="141">
        <v>500</v>
      </c>
      <c r="H65" s="79"/>
      <c r="I65" s="141">
        <f t="shared" si="0"/>
        <v>500</v>
      </c>
      <c r="J65" s="186" t="s">
        <v>2444</v>
      </c>
    </row>
    <row r="66" spans="1:10" ht="31.5" hidden="1" customHeight="1" x14ac:dyDescent="0.25">
      <c r="A66" s="73">
        <v>58</v>
      </c>
      <c r="B66" s="189" t="s">
        <v>2478</v>
      </c>
      <c r="C66" s="188" t="s">
        <v>2482</v>
      </c>
      <c r="D66" s="189" t="s">
        <v>2479</v>
      </c>
      <c r="E66" s="189" t="s">
        <v>2480</v>
      </c>
      <c r="F66" s="189"/>
      <c r="G66" s="141">
        <v>1000000</v>
      </c>
      <c r="H66" s="81"/>
      <c r="I66" s="141">
        <f t="shared" si="0"/>
        <v>1000000</v>
      </c>
      <c r="J66" s="186" t="s">
        <v>2444</v>
      </c>
    </row>
    <row r="67" spans="1:10" ht="31.5" hidden="1" customHeight="1" x14ac:dyDescent="0.25">
      <c r="A67" s="73">
        <v>59</v>
      </c>
      <c r="B67" s="189" t="s">
        <v>2483</v>
      </c>
      <c r="C67" s="188" t="s">
        <v>2487</v>
      </c>
      <c r="D67" s="189" t="s">
        <v>2484</v>
      </c>
      <c r="E67" s="189" t="s">
        <v>2485</v>
      </c>
      <c r="F67" s="189"/>
      <c r="G67" s="141">
        <v>100000</v>
      </c>
      <c r="H67" s="79"/>
      <c r="I67" s="141">
        <f t="shared" si="0"/>
        <v>100000</v>
      </c>
      <c r="J67" s="186" t="s">
        <v>2444</v>
      </c>
    </row>
    <row r="68" spans="1:10" ht="31.5" hidden="1" customHeight="1" x14ac:dyDescent="0.25">
      <c r="A68" s="73">
        <v>60</v>
      </c>
      <c r="B68" s="189" t="s">
        <v>1515</v>
      </c>
      <c r="C68" s="188" t="s">
        <v>1520</v>
      </c>
      <c r="D68" s="189" t="s">
        <v>1516</v>
      </c>
      <c r="E68" s="189" t="s">
        <v>1517</v>
      </c>
      <c r="F68" s="189" t="s">
        <v>1519</v>
      </c>
      <c r="G68" s="141">
        <v>3000</v>
      </c>
      <c r="H68" s="79"/>
      <c r="I68" s="141">
        <f t="shared" si="0"/>
        <v>3000</v>
      </c>
      <c r="J68" s="186" t="s">
        <v>2489</v>
      </c>
    </row>
    <row r="69" spans="1:10" ht="31.5" hidden="1" customHeight="1" x14ac:dyDescent="0.25">
      <c r="A69" s="73">
        <v>61</v>
      </c>
      <c r="B69" s="189" t="s">
        <v>1598</v>
      </c>
      <c r="C69" s="188" t="s">
        <v>1602</v>
      </c>
      <c r="D69" s="189" t="s">
        <v>1599</v>
      </c>
      <c r="E69" s="189" t="s">
        <v>818</v>
      </c>
      <c r="F69" s="189" t="s">
        <v>1601</v>
      </c>
      <c r="G69" s="141">
        <v>2000</v>
      </c>
      <c r="H69" s="79"/>
      <c r="I69" s="141">
        <f t="shared" si="0"/>
        <v>2000</v>
      </c>
      <c r="J69" s="186" t="s">
        <v>2489</v>
      </c>
    </row>
    <row r="70" spans="1:10" ht="31.5" hidden="1" customHeight="1" x14ac:dyDescent="0.25">
      <c r="A70" s="73">
        <v>62</v>
      </c>
      <c r="B70" s="189" t="s">
        <v>856</v>
      </c>
      <c r="C70" s="188" t="s">
        <v>861</v>
      </c>
      <c r="D70" s="189" t="s">
        <v>857</v>
      </c>
      <c r="E70" s="189" t="s">
        <v>858</v>
      </c>
      <c r="F70" s="189" t="s">
        <v>860</v>
      </c>
      <c r="G70" s="141">
        <v>27700</v>
      </c>
      <c r="H70" s="83"/>
      <c r="I70" s="141">
        <f t="shared" si="0"/>
        <v>27700</v>
      </c>
      <c r="J70" s="186" t="s">
        <v>2489</v>
      </c>
    </row>
    <row r="71" spans="1:10" ht="31.5" hidden="1" customHeight="1" x14ac:dyDescent="0.25">
      <c r="A71" s="73">
        <v>63</v>
      </c>
      <c r="B71" s="189" t="s">
        <v>938</v>
      </c>
      <c r="C71" s="188" t="s">
        <v>943</v>
      </c>
      <c r="D71" s="189" t="s">
        <v>939</v>
      </c>
      <c r="E71" s="189" t="s">
        <v>940</v>
      </c>
      <c r="F71" s="189" t="s">
        <v>942</v>
      </c>
      <c r="G71" s="142">
        <v>500</v>
      </c>
      <c r="H71" s="79"/>
      <c r="I71" s="141">
        <f t="shared" si="0"/>
        <v>500</v>
      </c>
      <c r="J71" s="186" t="s">
        <v>2489</v>
      </c>
    </row>
    <row r="72" spans="1:10" ht="31.5" hidden="1" customHeight="1" x14ac:dyDescent="0.25">
      <c r="A72" s="73">
        <v>64</v>
      </c>
      <c r="B72" s="189" t="s">
        <v>983</v>
      </c>
      <c r="C72" s="188" t="s">
        <v>992</v>
      </c>
      <c r="D72" s="189" t="s">
        <v>989</v>
      </c>
      <c r="E72" s="189" t="s">
        <v>339</v>
      </c>
      <c r="F72" s="189" t="s">
        <v>991</v>
      </c>
      <c r="G72" s="142">
        <v>2600</v>
      </c>
      <c r="H72" s="79"/>
      <c r="I72" s="141">
        <f t="shared" si="0"/>
        <v>2600</v>
      </c>
      <c r="J72" s="186" t="s">
        <v>2489</v>
      </c>
    </row>
    <row r="73" spans="1:10" ht="31.5" hidden="1" customHeight="1" x14ac:dyDescent="0.25">
      <c r="A73" s="73">
        <v>65</v>
      </c>
      <c r="B73" s="189" t="s">
        <v>2118</v>
      </c>
      <c r="C73" s="188" t="s">
        <v>2123</v>
      </c>
      <c r="D73" s="189" t="s">
        <v>2119</v>
      </c>
      <c r="E73" s="189" t="s">
        <v>2120</v>
      </c>
      <c r="F73" s="189" t="s">
        <v>2122</v>
      </c>
      <c r="G73" s="142">
        <v>3000</v>
      </c>
      <c r="H73" s="79"/>
      <c r="I73" s="141">
        <f t="shared" si="0"/>
        <v>3000</v>
      </c>
      <c r="J73" s="186" t="s">
        <v>2489</v>
      </c>
    </row>
    <row r="74" spans="1:10" ht="31.5" hidden="1" customHeight="1" x14ac:dyDescent="0.25">
      <c r="A74" s="73">
        <v>66</v>
      </c>
      <c r="B74" s="189" t="s">
        <v>2149</v>
      </c>
      <c r="C74" s="188" t="s">
        <v>2154</v>
      </c>
      <c r="D74" s="189" t="s">
        <v>2150</v>
      </c>
      <c r="E74" s="189" t="s">
        <v>2151</v>
      </c>
      <c r="F74" s="189" t="s">
        <v>2153</v>
      </c>
      <c r="G74" s="142">
        <v>2400</v>
      </c>
      <c r="H74" s="79"/>
      <c r="I74" s="141">
        <f t="shared" si="0"/>
        <v>2400</v>
      </c>
      <c r="J74" s="186" t="s">
        <v>2489</v>
      </c>
    </row>
    <row r="75" spans="1:10" ht="31.5" hidden="1" customHeight="1" x14ac:dyDescent="0.25">
      <c r="A75" s="73">
        <v>67</v>
      </c>
      <c r="B75" s="189" t="s">
        <v>2155</v>
      </c>
      <c r="C75" s="188" t="s">
        <v>2160</v>
      </c>
      <c r="D75" s="189" t="s">
        <v>2156</v>
      </c>
      <c r="E75" s="189" t="s">
        <v>2157</v>
      </c>
      <c r="F75" s="189" t="s">
        <v>2159</v>
      </c>
      <c r="G75" s="142">
        <v>1500</v>
      </c>
      <c r="H75" s="79"/>
      <c r="I75" s="141">
        <f t="shared" si="0"/>
        <v>1500</v>
      </c>
      <c r="J75" s="186" t="s">
        <v>2489</v>
      </c>
    </row>
    <row r="76" spans="1:10" ht="31.5" hidden="1" customHeight="1" x14ac:dyDescent="0.25">
      <c r="A76" s="73">
        <v>68</v>
      </c>
      <c r="B76" s="189" t="s">
        <v>2248</v>
      </c>
      <c r="C76" s="188" t="s">
        <v>2253</v>
      </c>
      <c r="D76" s="189" t="s">
        <v>2249</v>
      </c>
      <c r="E76" s="189" t="s">
        <v>2250</v>
      </c>
      <c r="F76" s="189" t="s">
        <v>2252</v>
      </c>
      <c r="G76" s="142">
        <v>5000</v>
      </c>
      <c r="H76" s="79"/>
      <c r="I76" s="141">
        <f t="shared" si="0"/>
        <v>5000</v>
      </c>
      <c r="J76" s="186" t="s">
        <v>2489</v>
      </c>
    </row>
    <row r="77" spans="1:10" ht="31.5" hidden="1" customHeight="1" x14ac:dyDescent="0.25">
      <c r="A77" s="73">
        <v>69</v>
      </c>
      <c r="B77" s="189" t="s">
        <v>2271</v>
      </c>
      <c r="C77" s="188" t="s">
        <v>2276</v>
      </c>
      <c r="D77" s="189" t="s">
        <v>2272</v>
      </c>
      <c r="E77" s="189" t="s">
        <v>2273</v>
      </c>
      <c r="F77" s="189" t="s">
        <v>2275</v>
      </c>
      <c r="G77" s="142">
        <v>200</v>
      </c>
      <c r="H77" s="79"/>
      <c r="I77" s="141">
        <f t="shared" ref="I77:I140" si="1">G77+H77</f>
        <v>200</v>
      </c>
      <c r="J77" s="186" t="s">
        <v>2489</v>
      </c>
    </row>
    <row r="78" spans="1:10" ht="31.5" hidden="1" customHeight="1" x14ac:dyDescent="0.25">
      <c r="A78" s="73">
        <v>70</v>
      </c>
      <c r="B78" s="189" t="s">
        <v>2289</v>
      </c>
      <c r="C78" s="188" t="s">
        <v>2294</v>
      </c>
      <c r="D78" s="189" t="s">
        <v>2290</v>
      </c>
      <c r="E78" s="189" t="s">
        <v>2291</v>
      </c>
      <c r="F78" s="189" t="s">
        <v>2293</v>
      </c>
      <c r="G78" s="142">
        <v>7100</v>
      </c>
      <c r="H78" s="79"/>
      <c r="I78" s="141">
        <f t="shared" si="1"/>
        <v>7100</v>
      </c>
      <c r="J78" s="186" t="s">
        <v>2489</v>
      </c>
    </row>
    <row r="79" spans="1:10" ht="31.5" hidden="1" customHeight="1" x14ac:dyDescent="0.25">
      <c r="A79" s="73">
        <v>71</v>
      </c>
      <c r="B79" s="189" t="s">
        <v>2318</v>
      </c>
      <c r="C79" s="188" t="s">
        <v>2322</v>
      </c>
      <c r="D79" s="189" t="s">
        <v>2319</v>
      </c>
      <c r="E79" s="189" t="s">
        <v>2320</v>
      </c>
      <c r="F79" s="189"/>
      <c r="G79" s="142">
        <v>3300</v>
      </c>
      <c r="H79" s="79"/>
      <c r="I79" s="141">
        <f t="shared" si="1"/>
        <v>3300</v>
      </c>
      <c r="J79" s="186" t="s">
        <v>2489</v>
      </c>
    </row>
    <row r="80" spans="1:10" ht="31.5" hidden="1" customHeight="1" x14ac:dyDescent="0.25">
      <c r="A80" s="73">
        <v>72</v>
      </c>
      <c r="B80" s="189" t="s">
        <v>2329</v>
      </c>
      <c r="C80" s="188" t="s">
        <v>2334</v>
      </c>
      <c r="D80" s="189" t="s">
        <v>2330</v>
      </c>
      <c r="E80" s="189" t="s">
        <v>2331</v>
      </c>
      <c r="F80" s="189" t="s">
        <v>2333</v>
      </c>
      <c r="G80" s="142">
        <v>3200</v>
      </c>
      <c r="H80" s="79"/>
      <c r="I80" s="141">
        <f t="shared" si="1"/>
        <v>3200</v>
      </c>
      <c r="J80" s="186" t="s">
        <v>2489</v>
      </c>
    </row>
    <row r="81" spans="1:10" ht="31.5" hidden="1" customHeight="1" x14ac:dyDescent="0.25">
      <c r="A81" s="73">
        <v>73</v>
      </c>
      <c r="B81" s="189" t="s">
        <v>2353</v>
      </c>
      <c r="C81" s="188" t="s">
        <v>2358</v>
      </c>
      <c r="D81" s="189" t="s">
        <v>2354</v>
      </c>
      <c r="E81" s="189" t="s">
        <v>2355</v>
      </c>
      <c r="F81" s="189" t="s">
        <v>2357</v>
      </c>
      <c r="G81" s="142">
        <v>2000</v>
      </c>
      <c r="H81" s="79"/>
      <c r="I81" s="141">
        <f t="shared" si="1"/>
        <v>2000</v>
      </c>
      <c r="J81" s="186" t="s">
        <v>2489</v>
      </c>
    </row>
    <row r="82" spans="1:10" ht="31.5" hidden="1" customHeight="1" x14ac:dyDescent="0.25">
      <c r="A82" s="73">
        <v>74</v>
      </c>
      <c r="B82" s="189" t="s">
        <v>2375</v>
      </c>
      <c r="C82" s="188" t="s">
        <v>2379</v>
      </c>
      <c r="D82" s="189" t="s">
        <v>2376</v>
      </c>
      <c r="E82" s="189" t="s">
        <v>2355</v>
      </c>
      <c r="F82" s="189" t="s">
        <v>2378</v>
      </c>
      <c r="G82" s="142">
        <v>100</v>
      </c>
      <c r="H82" s="79"/>
      <c r="I82" s="141">
        <f t="shared" si="1"/>
        <v>100</v>
      </c>
      <c r="J82" s="186" t="s">
        <v>2489</v>
      </c>
    </row>
    <row r="83" spans="1:10" ht="31.5" hidden="1" customHeight="1" x14ac:dyDescent="0.25">
      <c r="A83" s="73">
        <v>75</v>
      </c>
      <c r="B83" s="189" t="s">
        <v>2424</v>
      </c>
      <c r="C83" s="188" t="s">
        <v>2428</v>
      </c>
      <c r="D83" s="189" t="s">
        <v>2425</v>
      </c>
      <c r="E83" s="189" t="s">
        <v>2426</v>
      </c>
      <c r="F83" s="189"/>
      <c r="G83" s="142">
        <v>3100</v>
      </c>
      <c r="H83" s="79"/>
      <c r="I83" s="141">
        <f t="shared" si="1"/>
        <v>3100</v>
      </c>
      <c r="J83" s="186" t="s">
        <v>2489</v>
      </c>
    </row>
    <row r="84" spans="1:10" ht="31.5" hidden="1" customHeight="1" x14ac:dyDescent="0.25">
      <c r="A84" s="73">
        <v>76</v>
      </c>
      <c r="B84" s="189" t="s">
        <v>2488</v>
      </c>
      <c r="C84" s="188" t="s">
        <v>1446</v>
      </c>
      <c r="D84" s="189" t="s">
        <v>1442</v>
      </c>
      <c r="E84" s="189" t="s">
        <v>1443</v>
      </c>
      <c r="F84" s="189" t="s">
        <v>1445</v>
      </c>
      <c r="G84" s="142">
        <v>1000</v>
      </c>
      <c r="H84" s="79"/>
      <c r="I84" s="141">
        <f t="shared" si="1"/>
        <v>1000</v>
      </c>
      <c r="J84" s="186" t="s">
        <v>2489</v>
      </c>
    </row>
    <row r="85" spans="1:10" ht="31.5" hidden="1" customHeight="1" x14ac:dyDescent="0.25">
      <c r="A85" s="73">
        <v>77</v>
      </c>
      <c r="B85" s="189" t="s">
        <v>2490</v>
      </c>
      <c r="C85" s="188" t="s">
        <v>2495</v>
      </c>
      <c r="D85" s="189" t="s">
        <v>2491</v>
      </c>
      <c r="E85" s="189" t="s">
        <v>2492</v>
      </c>
      <c r="F85" s="189" t="s">
        <v>2494</v>
      </c>
      <c r="G85" s="142">
        <v>46400</v>
      </c>
      <c r="H85" s="79"/>
      <c r="I85" s="141">
        <f t="shared" si="1"/>
        <v>46400</v>
      </c>
      <c r="J85" s="186" t="s">
        <v>2489</v>
      </c>
    </row>
    <row r="86" spans="1:10" ht="31.5" hidden="1" customHeight="1" x14ac:dyDescent="0.25">
      <c r="A86" s="73">
        <v>78</v>
      </c>
      <c r="B86" s="189" t="s">
        <v>2496</v>
      </c>
      <c r="C86" s="188" t="s">
        <v>2500</v>
      </c>
      <c r="D86" s="189" t="s">
        <v>2497</v>
      </c>
      <c r="E86" s="189" t="s">
        <v>2256</v>
      </c>
      <c r="F86" s="189" t="s">
        <v>2499</v>
      </c>
      <c r="G86" s="142">
        <v>5000</v>
      </c>
      <c r="H86" s="79"/>
      <c r="I86" s="141">
        <f t="shared" si="1"/>
        <v>5000</v>
      </c>
      <c r="J86" s="186" t="s">
        <v>2489</v>
      </c>
    </row>
    <row r="87" spans="1:10" ht="31.5" hidden="1" customHeight="1" x14ac:dyDescent="0.25">
      <c r="A87" s="73">
        <v>79</v>
      </c>
      <c r="B87" s="189" t="s">
        <v>2501</v>
      </c>
      <c r="C87" s="188" t="s">
        <v>2506</v>
      </c>
      <c r="D87" s="189" t="s">
        <v>2502</v>
      </c>
      <c r="E87" s="189" t="s">
        <v>2503</v>
      </c>
      <c r="F87" s="189" t="s">
        <v>2505</v>
      </c>
      <c r="G87" s="142">
        <v>5700</v>
      </c>
      <c r="H87" s="79"/>
      <c r="I87" s="141">
        <f t="shared" si="1"/>
        <v>5700</v>
      </c>
      <c r="J87" s="186" t="s">
        <v>2489</v>
      </c>
    </row>
    <row r="88" spans="1:10" ht="31.5" hidden="1" customHeight="1" x14ac:dyDescent="0.25">
      <c r="A88" s="73">
        <v>80</v>
      </c>
      <c r="B88" s="189" t="s">
        <v>2507</v>
      </c>
      <c r="C88" s="188" t="s">
        <v>2511</v>
      </c>
      <c r="D88" s="189" t="s">
        <v>2508</v>
      </c>
      <c r="E88" s="189" t="s">
        <v>869</v>
      </c>
      <c r="F88" s="189" t="s">
        <v>2510</v>
      </c>
      <c r="G88" s="142">
        <v>3400</v>
      </c>
      <c r="H88" s="79"/>
      <c r="I88" s="141">
        <f t="shared" si="1"/>
        <v>3400</v>
      </c>
      <c r="J88" s="186" t="s">
        <v>2489</v>
      </c>
    </row>
    <row r="89" spans="1:10" ht="31.5" hidden="1" customHeight="1" x14ac:dyDescent="0.25">
      <c r="A89" s="73">
        <v>81</v>
      </c>
      <c r="B89" s="189" t="s">
        <v>2512</v>
      </c>
      <c r="C89" s="188" t="s">
        <v>2517</v>
      </c>
      <c r="D89" s="189" t="s">
        <v>2513</v>
      </c>
      <c r="E89" s="189" t="s">
        <v>2514</v>
      </c>
      <c r="F89" s="189" t="s">
        <v>2516</v>
      </c>
      <c r="G89" s="142">
        <v>5000</v>
      </c>
      <c r="H89" s="79"/>
      <c r="I89" s="141">
        <f t="shared" si="1"/>
        <v>5000</v>
      </c>
      <c r="J89" s="186" t="s">
        <v>2489</v>
      </c>
    </row>
    <row r="90" spans="1:10" ht="31.5" hidden="1" customHeight="1" x14ac:dyDescent="0.25">
      <c r="A90" s="73">
        <v>82</v>
      </c>
      <c r="B90" s="189" t="s">
        <v>2518</v>
      </c>
      <c r="C90" s="188" t="s">
        <v>2523</v>
      </c>
      <c r="D90" s="189" t="s">
        <v>2519</v>
      </c>
      <c r="E90" s="189" t="s">
        <v>2520</v>
      </c>
      <c r="F90" s="189" t="s">
        <v>2522</v>
      </c>
      <c r="G90" s="142">
        <v>500</v>
      </c>
      <c r="H90" s="79"/>
      <c r="I90" s="141">
        <f t="shared" si="1"/>
        <v>500</v>
      </c>
      <c r="J90" s="186" t="s">
        <v>2489</v>
      </c>
    </row>
    <row r="91" spans="1:10" ht="31.5" hidden="1" customHeight="1" x14ac:dyDescent="0.25">
      <c r="A91" s="73">
        <v>83</v>
      </c>
      <c r="B91" s="189" t="s">
        <v>2524</v>
      </c>
      <c r="C91" s="188" t="s">
        <v>2529</v>
      </c>
      <c r="D91" s="189" t="s">
        <v>2525</v>
      </c>
      <c r="E91" s="189" t="s">
        <v>2526</v>
      </c>
      <c r="F91" s="189" t="s">
        <v>2528</v>
      </c>
      <c r="G91" s="142">
        <v>1400</v>
      </c>
      <c r="H91" s="79"/>
      <c r="I91" s="141">
        <f t="shared" si="1"/>
        <v>1400</v>
      </c>
      <c r="J91" s="186" t="s">
        <v>2489</v>
      </c>
    </row>
    <row r="92" spans="1:10" ht="31.5" hidden="1" customHeight="1" x14ac:dyDescent="0.25">
      <c r="A92" s="73">
        <v>84</v>
      </c>
      <c r="B92" s="189" t="s">
        <v>2530</v>
      </c>
      <c r="C92" s="188" t="s">
        <v>2535</v>
      </c>
      <c r="D92" s="189" t="s">
        <v>2531</v>
      </c>
      <c r="E92" s="189" t="s">
        <v>2532</v>
      </c>
      <c r="F92" s="189" t="s">
        <v>2534</v>
      </c>
      <c r="G92" s="142">
        <v>1000</v>
      </c>
      <c r="H92" s="79"/>
      <c r="I92" s="141">
        <f t="shared" si="1"/>
        <v>1000</v>
      </c>
      <c r="J92" s="186" t="s">
        <v>2489</v>
      </c>
    </row>
    <row r="93" spans="1:10" ht="31.5" hidden="1" customHeight="1" x14ac:dyDescent="0.25">
      <c r="A93" s="73">
        <v>85</v>
      </c>
      <c r="B93" s="189" t="s">
        <v>2536</v>
      </c>
      <c r="C93" s="188" t="s">
        <v>2541</v>
      </c>
      <c r="D93" s="189" t="s">
        <v>2537</v>
      </c>
      <c r="E93" s="189" t="s">
        <v>2538</v>
      </c>
      <c r="F93" s="189" t="s">
        <v>2540</v>
      </c>
      <c r="G93" s="142">
        <v>26500</v>
      </c>
      <c r="H93" s="79"/>
      <c r="I93" s="141">
        <f t="shared" si="1"/>
        <v>26500</v>
      </c>
      <c r="J93" s="186" t="s">
        <v>2489</v>
      </c>
    </row>
    <row r="94" spans="1:10" ht="31.5" hidden="1" customHeight="1" x14ac:dyDescent="0.25">
      <c r="A94" s="73">
        <v>86</v>
      </c>
      <c r="B94" s="189" t="s">
        <v>2542</v>
      </c>
      <c r="C94" s="188" t="s">
        <v>2547</v>
      </c>
      <c r="D94" s="189" t="s">
        <v>2543</v>
      </c>
      <c r="E94" s="189" t="s">
        <v>2544</v>
      </c>
      <c r="F94" s="189" t="s">
        <v>2546</v>
      </c>
      <c r="G94" s="142">
        <v>2900</v>
      </c>
      <c r="H94" s="79"/>
      <c r="I94" s="141">
        <f t="shared" si="1"/>
        <v>2900</v>
      </c>
      <c r="J94" s="186" t="s">
        <v>2489</v>
      </c>
    </row>
    <row r="95" spans="1:10" ht="31.5" hidden="1" customHeight="1" x14ac:dyDescent="0.25">
      <c r="A95" s="73">
        <v>87</v>
      </c>
      <c r="B95" s="189" t="s">
        <v>2548</v>
      </c>
      <c r="C95" s="188" t="s">
        <v>2553</v>
      </c>
      <c r="D95" s="189" t="s">
        <v>2549</v>
      </c>
      <c r="E95" s="189" t="s">
        <v>2550</v>
      </c>
      <c r="F95" s="189" t="s">
        <v>2552</v>
      </c>
      <c r="G95" s="142">
        <v>14200</v>
      </c>
      <c r="H95" s="79"/>
      <c r="I95" s="141">
        <f t="shared" si="1"/>
        <v>14200</v>
      </c>
      <c r="J95" s="186" t="s">
        <v>2489</v>
      </c>
    </row>
    <row r="96" spans="1:10" ht="31.5" hidden="1" customHeight="1" x14ac:dyDescent="0.25">
      <c r="A96" s="73">
        <v>88</v>
      </c>
      <c r="B96" s="189" t="s">
        <v>2554</v>
      </c>
      <c r="C96" s="188" t="s">
        <v>2559</v>
      </c>
      <c r="D96" s="189" t="s">
        <v>2555</v>
      </c>
      <c r="E96" s="189" t="s">
        <v>2556</v>
      </c>
      <c r="F96" s="189" t="s">
        <v>2558</v>
      </c>
      <c r="G96" s="142">
        <v>2000</v>
      </c>
      <c r="H96" s="79"/>
      <c r="I96" s="141">
        <f t="shared" si="1"/>
        <v>2000</v>
      </c>
      <c r="J96" s="186" t="s">
        <v>2489</v>
      </c>
    </row>
    <row r="97" spans="1:10" ht="31.5" hidden="1" customHeight="1" x14ac:dyDescent="0.25">
      <c r="A97" s="73">
        <v>89</v>
      </c>
      <c r="B97" s="189" t="s">
        <v>2560</v>
      </c>
      <c r="C97" s="188" t="s">
        <v>2565</v>
      </c>
      <c r="D97" s="189" t="s">
        <v>2561</v>
      </c>
      <c r="E97" s="189" t="s">
        <v>2562</v>
      </c>
      <c r="F97" s="189" t="s">
        <v>2564</v>
      </c>
      <c r="G97" s="142">
        <v>40000</v>
      </c>
      <c r="H97" s="79"/>
      <c r="I97" s="141">
        <f t="shared" si="1"/>
        <v>40000</v>
      </c>
      <c r="J97" s="186" t="s">
        <v>2489</v>
      </c>
    </row>
    <row r="98" spans="1:10" ht="31.5" hidden="1" customHeight="1" x14ac:dyDescent="0.25">
      <c r="A98" s="73">
        <v>90</v>
      </c>
      <c r="B98" s="189" t="s">
        <v>2566</v>
      </c>
      <c r="C98" s="188" t="s">
        <v>2569</v>
      </c>
      <c r="D98" s="189" t="s">
        <v>2567</v>
      </c>
      <c r="E98" s="189" t="s">
        <v>251</v>
      </c>
      <c r="F98" s="189" t="s">
        <v>253</v>
      </c>
      <c r="G98" s="142">
        <v>1500</v>
      </c>
      <c r="H98" s="79"/>
      <c r="I98" s="141">
        <f t="shared" si="1"/>
        <v>1500</v>
      </c>
      <c r="J98" s="186" t="s">
        <v>2489</v>
      </c>
    </row>
    <row r="99" spans="1:10" ht="31.5" hidden="1" customHeight="1" x14ac:dyDescent="0.25">
      <c r="A99" s="73">
        <v>91</v>
      </c>
      <c r="B99" s="189" t="s">
        <v>2570</v>
      </c>
      <c r="C99" s="188" t="s">
        <v>2575</v>
      </c>
      <c r="D99" s="189" t="s">
        <v>2571</v>
      </c>
      <c r="E99" s="189" t="s">
        <v>2572</v>
      </c>
      <c r="F99" s="189" t="s">
        <v>2574</v>
      </c>
      <c r="G99" s="142">
        <v>11000</v>
      </c>
      <c r="H99" s="79"/>
      <c r="I99" s="141">
        <f t="shared" si="1"/>
        <v>11000</v>
      </c>
      <c r="J99" s="186" t="s">
        <v>2489</v>
      </c>
    </row>
    <row r="100" spans="1:10" ht="31.5" hidden="1" customHeight="1" x14ac:dyDescent="0.25">
      <c r="A100" s="73">
        <v>92</v>
      </c>
      <c r="B100" s="189" t="s">
        <v>2576</v>
      </c>
      <c r="C100" s="188" t="s">
        <v>2581</v>
      </c>
      <c r="D100" s="189" t="s">
        <v>2577</v>
      </c>
      <c r="E100" s="189" t="s">
        <v>2578</v>
      </c>
      <c r="F100" s="189" t="s">
        <v>2580</v>
      </c>
      <c r="G100" s="142">
        <v>1000</v>
      </c>
      <c r="H100" s="79"/>
      <c r="I100" s="141">
        <f t="shared" si="1"/>
        <v>1000</v>
      </c>
      <c r="J100" s="186" t="s">
        <v>2489</v>
      </c>
    </row>
    <row r="101" spans="1:10" ht="31.5" hidden="1" customHeight="1" x14ac:dyDescent="0.25">
      <c r="A101" s="73">
        <v>93</v>
      </c>
      <c r="B101" s="189" t="s">
        <v>2582</v>
      </c>
      <c r="C101" s="188" t="s">
        <v>2587</v>
      </c>
      <c r="D101" s="189" t="s">
        <v>2583</v>
      </c>
      <c r="E101" s="189" t="s">
        <v>2584</v>
      </c>
      <c r="F101" s="189" t="s">
        <v>2586</v>
      </c>
      <c r="G101" s="142">
        <v>15000</v>
      </c>
      <c r="H101" s="79"/>
      <c r="I101" s="141">
        <f t="shared" si="1"/>
        <v>15000</v>
      </c>
      <c r="J101" s="186" t="s">
        <v>2489</v>
      </c>
    </row>
    <row r="102" spans="1:10" ht="31.5" hidden="1" customHeight="1" x14ac:dyDescent="0.25">
      <c r="A102" s="73">
        <v>94</v>
      </c>
      <c r="B102" s="189" t="s">
        <v>2588</v>
      </c>
      <c r="C102" s="188" t="s">
        <v>1816</v>
      </c>
      <c r="D102" s="189" t="s">
        <v>1812</v>
      </c>
      <c r="E102" s="189" t="s">
        <v>1813</v>
      </c>
      <c r="F102" s="189" t="s">
        <v>1815</v>
      </c>
      <c r="G102" s="142">
        <v>11700</v>
      </c>
      <c r="H102" s="79"/>
      <c r="I102" s="141">
        <f t="shared" si="1"/>
        <v>11700</v>
      </c>
      <c r="J102" s="186" t="s">
        <v>2489</v>
      </c>
    </row>
    <row r="103" spans="1:10" ht="31.5" hidden="1" customHeight="1" x14ac:dyDescent="0.25">
      <c r="A103" s="73">
        <v>95</v>
      </c>
      <c r="B103" s="189" t="s">
        <v>1119</v>
      </c>
      <c r="C103" s="188" t="s">
        <v>2589</v>
      </c>
      <c r="D103" s="189" t="s">
        <v>1120</v>
      </c>
      <c r="E103" s="189" t="s">
        <v>1121</v>
      </c>
      <c r="F103" s="189" t="s">
        <v>1123</v>
      </c>
      <c r="G103" s="142">
        <v>2000</v>
      </c>
      <c r="H103" s="79"/>
      <c r="I103" s="141">
        <f t="shared" si="1"/>
        <v>2000</v>
      </c>
      <c r="J103" s="186" t="s">
        <v>2489</v>
      </c>
    </row>
    <row r="104" spans="1:10" ht="31.5" hidden="1" customHeight="1" x14ac:dyDescent="0.25">
      <c r="A104" s="73">
        <v>96</v>
      </c>
      <c r="B104" s="189" t="s">
        <v>2590</v>
      </c>
      <c r="C104" s="188" t="s">
        <v>2595</v>
      </c>
      <c r="D104" s="189" t="s">
        <v>2591</v>
      </c>
      <c r="E104" s="189" t="s">
        <v>2592</v>
      </c>
      <c r="F104" s="189" t="s">
        <v>2594</v>
      </c>
      <c r="G104" s="142">
        <v>400</v>
      </c>
      <c r="H104" s="79"/>
      <c r="I104" s="141">
        <f t="shared" si="1"/>
        <v>400</v>
      </c>
      <c r="J104" s="186" t="s">
        <v>2489</v>
      </c>
    </row>
    <row r="105" spans="1:10" ht="31.5" hidden="1" customHeight="1" x14ac:dyDescent="0.25">
      <c r="A105" s="73">
        <v>97</v>
      </c>
      <c r="B105" s="189" t="s">
        <v>2596</v>
      </c>
      <c r="C105" s="188" t="s">
        <v>1828</v>
      </c>
      <c r="D105" s="189" t="s">
        <v>1824</v>
      </c>
      <c r="E105" s="189" t="s">
        <v>1825</v>
      </c>
      <c r="F105" s="189" t="s">
        <v>1827</v>
      </c>
      <c r="G105" s="142">
        <v>5400</v>
      </c>
      <c r="H105" s="79"/>
      <c r="I105" s="141">
        <f t="shared" si="1"/>
        <v>5400</v>
      </c>
      <c r="J105" s="186" t="s">
        <v>2489</v>
      </c>
    </row>
    <row r="106" spans="1:10" ht="31.5" hidden="1" customHeight="1" x14ac:dyDescent="0.25">
      <c r="A106" s="73">
        <v>98</v>
      </c>
      <c r="B106" s="189" t="s">
        <v>2597</v>
      </c>
      <c r="C106" s="188" t="s">
        <v>2602</v>
      </c>
      <c r="D106" s="189" t="s">
        <v>2598</v>
      </c>
      <c r="E106" s="189" t="s">
        <v>2599</v>
      </c>
      <c r="F106" s="189" t="s">
        <v>2601</v>
      </c>
      <c r="G106" s="142">
        <v>5000</v>
      </c>
      <c r="H106" s="79"/>
      <c r="I106" s="141">
        <f t="shared" si="1"/>
        <v>5000</v>
      </c>
      <c r="J106" s="186" t="s">
        <v>2489</v>
      </c>
    </row>
    <row r="107" spans="1:10" ht="31.5" hidden="1" customHeight="1" x14ac:dyDescent="0.25">
      <c r="A107" s="73">
        <v>99</v>
      </c>
      <c r="B107" s="189" t="s">
        <v>2603</v>
      </c>
      <c r="C107" s="188" t="s">
        <v>2608</v>
      </c>
      <c r="D107" s="189" t="s">
        <v>2604</v>
      </c>
      <c r="E107" s="189" t="s">
        <v>2605</v>
      </c>
      <c r="F107" s="189" t="s">
        <v>2607</v>
      </c>
      <c r="G107" s="142">
        <v>200</v>
      </c>
      <c r="H107" s="79"/>
      <c r="I107" s="141">
        <f t="shared" si="1"/>
        <v>200</v>
      </c>
      <c r="J107" s="186" t="s">
        <v>2489</v>
      </c>
    </row>
    <row r="108" spans="1:10" ht="31.5" hidden="1" customHeight="1" x14ac:dyDescent="0.25">
      <c r="A108" s="73">
        <v>100</v>
      </c>
      <c r="B108" s="189" t="s">
        <v>2609</v>
      </c>
      <c r="C108" s="188" t="s">
        <v>2613</v>
      </c>
      <c r="D108" s="189" t="s">
        <v>2610</v>
      </c>
      <c r="E108" s="189" t="s">
        <v>2611</v>
      </c>
      <c r="F108" s="189"/>
      <c r="G108" s="142">
        <v>600</v>
      </c>
      <c r="H108" s="79"/>
      <c r="I108" s="141">
        <f t="shared" si="1"/>
        <v>600</v>
      </c>
      <c r="J108" s="186" t="s">
        <v>2489</v>
      </c>
    </row>
    <row r="109" spans="1:10" ht="31.5" hidden="1" customHeight="1" x14ac:dyDescent="0.25">
      <c r="A109" s="73">
        <v>101</v>
      </c>
      <c r="B109" s="189" t="s">
        <v>2614</v>
      </c>
      <c r="C109" s="188" t="s">
        <v>2619</v>
      </c>
      <c r="D109" s="189" t="s">
        <v>2615</v>
      </c>
      <c r="E109" s="189" t="s">
        <v>2616</v>
      </c>
      <c r="F109" s="189" t="s">
        <v>2618</v>
      </c>
      <c r="G109" s="142">
        <v>2000</v>
      </c>
      <c r="H109" s="79"/>
      <c r="I109" s="141">
        <f t="shared" si="1"/>
        <v>2000</v>
      </c>
      <c r="J109" s="186" t="s">
        <v>2489</v>
      </c>
    </row>
    <row r="110" spans="1:10" ht="31.5" hidden="1" customHeight="1" x14ac:dyDescent="0.25">
      <c r="A110" s="73">
        <v>102</v>
      </c>
      <c r="B110" s="189" t="s">
        <v>2625</v>
      </c>
      <c r="C110" s="188" t="s">
        <v>2629</v>
      </c>
      <c r="D110" s="189" t="s">
        <v>2626</v>
      </c>
      <c r="E110" s="189" t="s">
        <v>2627</v>
      </c>
      <c r="F110" s="189"/>
      <c r="G110" s="142">
        <v>12300</v>
      </c>
      <c r="H110" s="79"/>
      <c r="I110" s="141">
        <f t="shared" si="1"/>
        <v>12300</v>
      </c>
      <c r="J110" s="186" t="s">
        <v>2489</v>
      </c>
    </row>
    <row r="111" spans="1:10" ht="31.5" hidden="1" customHeight="1" x14ac:dyDescent="0.25">
      <c r="A111" s="73">
        <v>103</v>
      </c>
      <c r="B111" s="189" t="s">
        <v>2630</v>
      </c>
      <c r="C111" s="188" t="s">
        <v>2635</v>
      </c>
      <c r="D111" s="189" t="s">
        <v>2631</v>
      </c>
      <c r="E111" s="189" t="s">
        <v>2632</v>
      </c>
      <c r="F111" s="189" t="s">
        <v>2634</v>
      </c>
      <c r="G111" s="142">
        <v>5000</v>
      </c>
      <c r="H111" s="79"/>
      <c r="I111" s="141">
        <f t="shared" si="1"/>
        <v>5000</v>
      </c>
      <c r="J111" s="186" t="s">
        <v>2489</v>
      </c>
    </row>
    <row r="112" spans="1:10" ht="31.5" hidden="1" customHeight="1" x14ac:dyDescent="0.25">
      <c r="A112" s="73">
        <v>104</v>
      </c>
      <c r="B112" s="189" t="s">
        <v>2636</v>
      </c>
      <c r="C112" s="188" t="s">
        <v>2641</v>
      </c>
      <c r="D112" s="189" t="s">
        <v>2637</v>
      </c>
      <c r="E112" s="189" t="s">
        <v>2638</v>
      </c>
      <c r="F112" s="189" t="s">
        <v>2640</v>
      </c>
      <c r="G112" s="142">
        <v>3100</v>
      </c>
      <c r="H112" s="79"/>
      <c r="I112" s="141">
        <f t="shared" si="1"/>
        <v>3100</v>
      </c>
      <c r="J112" s="186" t="s">
        <v>2489</v>
      </c>
    </row>
    <row r="113" spans="1:10" ht="31.5" hidden="1" customHeight="1" x14ac:dyDescent="0.25">
      <c r="A113" s="73">
        <v>105</v>
      </c>
      <c r="B113" s="189" t="s">
        <v>2642</v>
      </c>
      <c r="C113" s="188" t="s">
        <v>2647</v>
      </c>
      <c r="D113" s="189" t="s">
        <v>2643</v>
      </c>
      <c r="E113" s="189" t="s">
        <v>2644</v>
      </c>
      <c r="F113" s="189" t="s">
        <v>2646</v>
      </c>
      <c r="G113" s="142">
        <v>900</v>
      </c>
      <c r="H113" s="79"/>
      <c r="I113" s="141">
        <f t="shared" si="1"/>
        <v>900</v>
      </c>
      <c r="J113" s="186" t="s">
        <v>2489</v>
      </c>
    </row>
    <row r="114" spans="1:10" ht="31.5" hidden="1" customHeight="1" x14ac:dyDescent="0.25">
      <c r="A114" s="73">
        <v>106</v>
      </c>
      <c r="B114" s="189" t="s">
        <v>2648</v>
      </c>
      <c r="C114" s="188" t="s">
        <v>2651</v>
      </c>
      <c r="D114" s="189" t="s">
        <v>2649</v>
      </c>
      <c r="E114" s="189" t="s">
        <v>1000</v>
      </c>
      <c r="F114" s="189"/>
      <c r="G114" s="142">
        <v>25500</v>
      </c>
      <c r="H114" s="79"/>
      <c r="I114" s="141">
        <f t="shared" si="1"/>
        <v>25500</v>
      </c>
      <c r="J114" s="186" t="s">
        <v>2489</v>
      </c>
    </row>
    <row r="115" spans="1:10" ht="31.5" hidden="1" customHeight="1" x14ac:dyDescent="0.25">
      <c r="A115" s="73">
        <v>107</v>
      </c>
      <c r="B115" s="189" t="s">
        <v>2652</v>
      </c>
      <c r="C115" s="188" t="s">
        <v>2657</v>
      </c>
      <c r="D115" s="189" t="s">
        <v>2653</v>
      </c>
      <c r="E115" s="189" t="s">
        <v>2654</v>
      </c>
      <c r="F115" s="189" t="s">
        <v>2656</v>
      </c>
      <c r="G115" s="142">
        <v>1000</v>
      </c>
      <c r="H115" s="79"/>
      <c r="I115" s="141">
        <f t="shared" si="1"/>
        <v>1000</v>
      </c>
      <c r="J115" s="186" t="s">
        <v>2489</v>
      </c>
    </row>
    <row r="116" spans="1:10" ht="31.5" customHeight="1" x14ac:dyDescent="0.25">
      <c r="A116" s="73">
        <v>108</v>
      </c>
      <c r="B116" s="189" t="s">
        <v>2658</v>
      </c>
      <c r="C116" s="188" t="s">
        <v>2663</v>
      </c>
      <c r="D116" s="189" t="s">
        <v>2659</v>
      </c>
      <c r="E116" s="189" t="s">
        <v>2660</v>
      </c>
      <c r="F116" s="189" t="s">
        <v>2662</v>
      </c>
      <c r="G116" s="142">
        <v>6300</v>
      </c>
      <c r="H116" s="79"/>
      <c r="I116" s="141">
        <f t="shared" si="1"/>
        <v>6300</v>
      </c>
      <c r="J116" s="186" t="s">
        <v>2489</v>
      </c>
    </row>
    <row r="117" spans="1:10" ht="31.5" hidden="1" customHeight="1" x14ac:dyDescent="0.25">
      <c r="A117" s="73">
        <v>109</v>
      </c>
      <c r="B117" s="189" t="s">
        <v>2664</v>
      </c>
      <c r="C117" s="188" t="s">
        <v>2669</v>
      </c>
      <c r="D117" s="189" t="s">
        <v>2665</v>
      </c>
      <c r="E117" s="189" t="s">
        <v>2666</v>
      </c>
      <c r="F117" s="189" t="s">
        <v>2668</v>
      </c>
      <c r="G117" s="142">
        <v>500</v>
      </c>
      <c r="H117" s="79"/>
      <c r="I117" s="141">
        <f t="shared" si="1"/>
        <v>500</v>
      </c>
      <c r="J117" s="186" t="s">
        <v>2489</v>
      </c>
    </row>
    <row r="118" spans="1:10" ht="31.5" hidden="1" customHeight="1" x14ac:dyDescent="0.25">
      <c r="A118" s="73">
        <v>110</v>
      </c>
      <c r="B118" s="189" t="s">
        <v>2670</v>
      </c>
      <c r="C118" s="188" t="s">
        <v>2675</v>
      </c>
      <c r="D118" s="189" t="s">
        <v>2671</v>
      </c>
      <c r="E118" s="189" t="s">
        <v>2672</v>
      </c>
      <c r="F118" s="189" t="s">
        <v>2674</v>
      </c>
      <c r="G118" s="142">
        <v>6500</v>
      </c>
      <c r="H118" s="79"/>
      <c r="I118" s="141">
        <f t="shared" si="1"/>
        <v>6500</v>
      </c>
      <c r="J118" s="186" t="s">
        <v>2489</v>
      </c>
    </row>
    <row r="119" spans="1:10" ht="31.5" hidden="1" customHeight="1" x14ac:dyDescent="0.25">
      <c r="A119" s="73">
        <v>111</v>
      </c>
      <c r="B119" s="189" t="s">
        <v>2676</v>
      </c>
      <c r="C119" s="188" t="s">
        <v>2681</v>
      </c>
      <c r="D119" s="189" t="s">
        <v>2677</v>
      </c>
      <c r="E119" s="189" t="s">
        <v>2678</v>
      </c>
      <c r="F119" s="189" t="s">
        <v>2680</v>
      </c>
      <c r="G119" s="142">
        <v>14900</v>
      </c>
      <c r="H119" s="79"/>
      <c r="I119" s="141">
        <f t="shared" si="1"/>
        <v>14900</v>
      </c>
      <c r="J119" s="186" t="s">
        <v>2489</v>
      </c>
    </row>
    <row r="120" spans="1:10" ht="31.5" hidden="1" customHeight="1" x14ac:dyDescent="0.25">
      <c r="A120" s="73">
        <v>112</v>
      </c>
      <c r="B120" s="189" t="s">
        <v>2682</v>
      </c>
      <c r="C120" s="188" t="s">
        <v>2687</v>
      </c>
      <c r="D120" s="189" t="s">
        <v>2683</v>
      </c>
      <c r="E120" s="189" t="s">
        <v>2684</v>
      </c>
      <c r="F120" s="189" t="s">
        <v>2686</v>
      </c>
      <c r="G120" s="142">
        <v>4000</v>
      </c>
      <c r="H120" s="79"/>
      <c r="I120" s="141">
        <f t="shared" si="1"/>
        <v>4000</v>
      </c>
      <c r="J120" s="186" t="s">
        <v>2489</v>
      </c>
    </row>
    <row r="121" spans="1:10" ht="31.5" hidden="1" customHeight="1" x14ac:dyDescent="0.25">
      <c r="A121" s="73">
        <v>113</v>
      </c>
      <c r="B121" s="189" t="s">
        <v>2682</v>
      </c>
      <c r="C121" s="188" t="s">
        <v>2691</v>
      </c>
      <c r="D121" s="189" t="s">
        <v>2688</v>
      </c>
      <c r="E121" s="189" t="s">
        <v>1407</v>
      </c>
      <c r="F121" s="189" t="s">
        <v>2690</v>
      </c>
      <c r="G121" s="142">
        <v>11300</v>
      </c>
      <c r="H121" s="79"/>
      <c r="I121" s="141">
        <f t="shared" si="1"/>
        <v>11300</v>
      </c>
      <c r="J121" s="186" t="s">
        <v>2489</v>
      </c>
    </row>
    <row r="122" spans="1:10" ht="31.5" hidden="1" customHeight="1" x14ac:dyDescent="0.25">
      <c r="A122" s="73">
        <v>114</v>
      </c>
      <c r="B122" s="189" t="s">
        <v>2692</v>
      </c>
      <c r="C122" s="188" t="s">
        <v>2697</v>
      </c>
      <c r="D122" s="189" t="s">
        <v>2693</v>
      </c>
      <c r="E122" s="189" t="s">
        <v>2694</v>
      </c>
      <c r="F122" s="189" t="s">
        <v>2696</v>
      </c>
      <c r="G122" s="142">
        <v>4400</v>
      </c>
      <c r="H122" s="79"/>
      <c r="I122" s="141">
        <f t="shared" si="1"/>
        <v>4400</v>
      </c>
      <c r="J122" s="186" t="s">
        <v>2489</v>
      </c>
    </row>
    <row r="123" spans="1:10" ht="31.5" hidden="1" customHeight="1" x14ac:dyDescent="0.25">
      <c r="A123" s="73">
        <v>115</v>
      </c>
      <c r="B123" s="189" t="s">
        <v>2704</v>
      </c>
      <c r="C123" s="188" t="s">
        <v>2709</v>
      </c>
      <c r="D123" s="189" t="s">
        <v>2705</v>
      </c>
      <c r="E123" s="189" t="s">
        <v>2706</v>
      </c>
      <c r="F123" s="189" t="s">
        <v>2708</v>
      </c>
      <c r="G123" s="142">
        <v>3600</v>
      </c>
      <c r="H123" s="79"/>
      <c r="I123" s="141">
        <f t="shared" si="1"/>
        <v>3600</v>
      </c>
      <c r="J123" s="186" t="s">
        <v>2489</v>
      </c>
    </row>
    <row r="124" spans="1:10" ht="31.5" hidden="1" customHeight="1" x14ac:dyDescent="0.25">
      <c r="A124" s="73">
        <v>116</v>
      </c>
      <c r="B124" s="189" t="s">
        <v>2710</v>
      </c>
      <c r="C124" s="188" t="s">
        <v>2715</v>
      </c>
      <c r="D124" s="189" t="s">
        <v>2711</v>
      </c>
      <c r="E124" s="189" t="s">
        <v>2712</v>
      </c>
      <c r="F124" s="189" t="s">
        <v>2714</v>
      </c>
      <c r="G124" s="142">
        <v>100</v>
      </c>
      <c r="H124" s="79"/>
      <c r="I124" s="141">
        <f t="shared" si="1"/>
        <v>100</v>
      </c>
      <c r="J124" s="186" t="s">
        <v>2489</v>
      </c>
    </row>
    <row r="125" spans="1:10" ht="31.5" hidden="1" customHeight="1" x14ac:dyDescent="0.25">
      <c r="A125" s="73">
        <v>117</v>
      </c>
      <c r="B125" s="189" t="s">
        <v>2716</v>
      </c>
      <c r="C125" s="188" t="s">
        <v>2721</v>
      </c>
      <c r="D125" s="189" t="s">
        <v>2717</v>
      </c>
      <c r="E125" s="189" t="s">
        <v>2718</v>
      </c>
      <c r="F125" s="189" t="s">
        <v>2720</v>
      </c>
      <c r="G125" s="142">
        <v>8500</v>
      </c>
      <c r="H125" s="79"/>
      <c r="I125" s="141">
        <f t="shared" si="1"/>
        <v>8500</v>
      </c>
      <c r="J125" s="186" t="s">
        <v>2489</v>
      </c>
    </row>
    <row r="126" spans="1:10" ht="31.5" hidden="1" customHeight="1" x14ac:dyDescent="0.25">
      <c r="A126" s="73">
        <v>118</v>
      </c>
      <c r="B126" s="189" t="s">
        <v>2722</v>
      </c>
      <c r="C126" s="188" t="s">
        <v>2727</v>
      </c>
      <c r="D126" s="189" t="s">
        <v>2723</v>
      </c>
      <c r="E126" s="189" t="s">
        <v>2724</v>
      </c>
      <c r="F126" s="189" t="s">
        <v>2726</v>
      </c>
      <c r="G126" s="142">
        <v>500</v>
      </c>
      <c r="H126" s="79"/>
      <c r="I126" s="141">
        <f t="shared" si="1"/>
        <v>500</v>
      </c>
      <c r="J126" s="186" t="s">
        <v>2489</v>
      </c>
    </row>
    <row r="127" spans="1:10" ht="31.5" hidden="1" customHeight="1" x14ac:dyDescent="0.25">
      <c r="A127" s="73">
        <v>119</v>
      </c>
      <c r="B127" s="189" t="s">
        <v>2728</v>
      </c>
      <c r="C127" s="188" t="s">
        <v>2733</v>
      </c>
      <c r="D127" s="189" t="s">
        <v>2729</v>
      </c>
      <c r="E127" s="189" t="s">
        <v>2730</v>
      </c>
      <c r="F127" s="189" t="s">
        <v>2732</v>
      </c>
      <c r="G127" s="142">
        <v>11400</v>
      </c>
      <c r="H127" s="79"/>
      <c r="I127" s="141">
        <f t="shared" si="1"/>
        <v>11400</v>
      </c>
      <c r="J127" s="186" t="s">
        <v>2489</v>
      </c>
    </row>
    <row r="128" spans="1:10" ht="31.5" hidden="1" customHeight="1" x14ac:dyDescent="0.25">
      <c r="A128" s="73">
        <v>120</v>
      </c>
      <c r="B128" s="189" t="s">
        <v>2734</v>
      </c>
      <c r="C128" s="188" t="s">
        <v>2739</v>
      </c>
      <c r="D128" s="189" t="s">
        <v>2735</v>
      </c>
      <c r="E128" s="189" t="s">
        <v>2736</v>
      </c>
      <c r="F128" s="189" t="s">
        <v>2738</v>
      </c>
      <c r="G128" s="142">
        <v>9950</v>
      </c>
      <c r="H128" s="79"/>
      <c r="I128" s="141">
        <f t="shared" si="1"/>
        <v>9950</v>
      </c>
      <c r="J128" s="186" t="s">
        <v>2489</v>
      </c>
    </row>
    <row r="129" spans="1:10" ht="31.5" hidden="1" customHeight="1" x14ac:dyDescent="0.25">
      <c r="A129" s="73">
        <v>121</v>
      </c>
      <c r="B129" s="189" t="s">
        <v>2746</v>
      </c>
      <c r="C129" s="188" t="s">
        <v>2751</v>
      </c>
      <c r="D129" s="189" t="s">
        <v>2747</v>
      </c>
      <c r="E129" s="189" t="s">
        <v>2748</v>
      </c>
      <c r="F129" s="189" t="s">
        <v>2750</v>
      </c>
      <c r="G129" s="142">
        <v>10000</v>
      </c>
      <c r="H129" s="79"/>
      <c r="I129" s="141">
        <f t="shared" si="1"/>
        <v>10000</v>
      </c>
      <c r="J129" s="186" t="s">
        <v>2489</v>
      </c>
    </row>
    <row r="130" spans="1:10" ht="31.5" hidden="1" customHeight="1" x14ac:dyDescent="0.25">
      <c r="A130" s="73">
        <v>122</v>
      </c>
      <c r="B130" s="189" t="s">
        <v>2752</v>
      </c>
      <c r="C130" s="188" t="s">
        <v>2756</v>
      </c>
      <c r="D130" s="189" t="s">
        <v>2753</v>
      </c>
      <c r="E130" s="189" t="s">
        <v>2754</v>
      </c>
      <c r="F130" s="189"/>
      <c r="G130" s="142">
        <v>1000</v>
      </c>
      <c r="H130" s="79"/>
      <c r="I130" s="141">
        <f t="shared" si="1"/>
        <v>1000</v>
      </c>
      <c r="J130" s="186" t="s">
        <v>2489</v>
      </c>
    </row>
    <row r="131" spans="1:10" ht="31.5" hidden="1" customHeight="1" x14ac:dyDescent="0.25">
      <c r="A131" s="73">
        <v>123</v>
      </c>
      <c r="B131" s="189" t="s">
        <v>2757</v>
      </c>
      <c r="C131" s="188" t="s">
        <v>2762</v>
      </c>
      <c r="D131" s="189" t="s">
        <v>2758</v>
      </c>
      <c r="E131" s="189" t="s">
        <v>2759</v>
      </c>
      <c r="F131" s="189" t="s">
        <v>2761</v>
      </c>
      <c r="G131" s="142">
        <v>4500</v>
      </c>
      <c r="H131" s="79"/>
      <c r="I131" s="141">
        <f t="shared" si="1"/>
        <v>4500</v>
      </c>
      <c r="J131" s="186" t="s">
        <v>2489</v>
      </c>
    </row>
    <row r="132" spans="1:10" ht="31.5" hidden="1" customHeight="1" x14ac:dyDescent="0.25">
      <c r="A132" s="73">
        <v>124</v>
      </c>
      <c r="B132" s="189" t="s">
        <v>2768</v>
      </c>
      <c r="C132" s="188" t="s">
        <v>2773</v>
      </c>
      <c r="D132" s="189" t="s">
        <v>2769</v>
      </c>
      <c r="E132" s="189" t="s">
        <v>2770</v>
      </c>
      <c r="F132" s="189" t="s">
        <v>2772</v>
      </c>
      <c r="G132" s="142">
        <v>500</v>
      </c>
      <c r="H132" s="79"/>
      <c r="I132" s="141">
        <f t="shared" si="1"/>
        <v>500</v>
      </c>
      <c r="J132" s="186" t="s">
        <v>2489</v>
      </c>
    </row>
    <row r="133" spans="1:10" ht="31.5" hidden="1" customHeight="1" x14ac:dyDescent="0.25">
      <c r="A133" s="73">
        <v>125</v>
      </c>
      <c r="B133" s="189" t="s">
        <v>2774</v>
      </c>
      <c r="C133" s="188" t="s">
        <v>2778</v>
      </c>
      <c r="D133" s="189" t="s">
        <v>2775</v>
      </c>
      <c r="E133" s="189" t="s">
        <v>2776</v>
      </c>
      <c r="F133" s="189"/>
      <c r="G133" s="142">
        <v>100000</v>
      </c>
      <c r="H133" s="79"/>
      <c r="I133" s="141">
        <f t="shared" si="1"/>
        <v>100000</v>
      </c>
      <c r="J133" s="186" t="s">
        <v>2489</v>
      </c>
    </row>
    <row r="134" spans="1:10" ht="31.5" hidden="1" customHeight="1" x14ac:dyDescent="0.25">
      <c r="A134" s="73">
        <v>126</v>
      </c>
      <c r="B134" s="189" t="s">
        <v>2779</v>
      </c>
      <c r="C134" s="188" t="s">
        <v>2784</v>
      </c>
      <c r="D134" s="189" t="s">
        <v>2780</v>
      </c>
      <c r="E134" s="189" t="s">
        <v>2781</v>
      </c>
      <c r="F134" s="189" t="s">
        <v>2783</v>
      </c>
      <c r="G134" s="142">
        <v>15800</v>
      </c>
      <c r="H134" s="79"/>
      <c r="I134" s="141">
        <f t="shared" si="1"/>
        <v>15800</v>
      </c>
      <c r="J134" s="186" t="s">
        <v>2489</v>
      </c>
    </row>
    <row r="135" spans="1:10" ht="31.5" hidden="1" customHeight="1" x14ac:dyDescent="0.25">
      <c r="A135" s="73">
        <v>127</v>
      </c>
      <c r="B135" s="189" t="s">
        <v>2785</v>
      </c>
      <c r="C135" s="188" t="s">
        <v>2790</v>
      </c>
      <c r="D135" s="189" t="s">
        <v>2786</v>
      </c>
      <c r="E135" s="189" t="s">
        <v>2787</v>
      </c>
      <c r="F135" s="189" t="s">
        <v>2789</v>
      </c>
      <c r="G135" s="142">
        <v>1900</v>
      </c>
      <c r="H135" s="79"/>
      <c r="I135" s="141">
        <f t="shared" si="1"/>
        <v>1900</v>
      </c>
      <c r="J135" s="186" t="s">
        <v>2489</v>
      </c>
    </row>
    <row r="136" spans="1:10" ht="31.5" hidden="1" customHeight="1" x14ac:dyDescent="0.25">
      <c r="A136" s="73">
        <v>128</v>
      </c>
      <c r="B136" s="189" t="s">
        <v>2791</v>
      </c>
      <c r="C136" s="188" t="s">
        <v>2796</v>
      </c>
      <c r="D136" s="189" t="s">
        <v>2792</v>
      </c>
      <c r="E136" s="189" t="s">
        <v>2793</v>
      </c>
      <c r="F136" s="189" t="s">
        <v>2795</v>
      </c>
      <c r="G136" s="142">
        <v>3200</v>
      </c>
      <c r="H136" s="79"/>
      <c r="I136" s="141">
        <f t="shared" si="1"/>
        <v>3200</v>
      </c>
      <c r="J136" s="186" t="s">
        <v>2489</v>
      </c>
    </row>
    <row r="137" spans="1:10" ht="31.5" hidden="1" customHeight="1" x14ac:dyDescent="0.25">
      <c r="A137" s="73">
        <v>129</v>
      </c>
      <c r="B137" s="189" t="s">
        <v>2797</v>
      </c>
      <c r="C137" s="188" t="s">
        <v>2801</v>
      </c>
      <c r="D137" s="189" t="s">
        <v>2798</v>
      </c>
      <c r="E137" s="189" t="s">
        <v>146</v>
      </c>
      <c r="F137" s="189" t="s">
        <v>2800</v>
      </c>
      <c r="G137" s="142">
        <v>7100</v>
      </c>
      <c r="H137" s="79"/>
      <c r="I137" s="141">
        <f t="shared" si="1"/>
        <v>7100</v>
      </c>
      <c r="J137" s="186" t="s">
        <v>2489</v>
      </c>
    </row>
    <row r="138" spans="1:10" ht="31.5" hidden="1" customHeight="1" x14ac:dyDescent="0.25">
      <c r="A138" s="73">
        <v>130</v>
      </c>
      <c r="B138" s="189" t="s">
        <v>2802</v>
      </c>
      <c r="C138" s="188" t="s">
        <v>2807</v>
      </c>
      <c r="D138" s="189" t="s">
        <v>2803</v>
      </c>
      <c r="E138" s="189" t="s">
        <v>2804</v>
      </c>
      <c r="F138" s="189" t="s">
        <v>2806</v>
      </c>
      <c r="G138" s="142">
        <v>1300</v>
      </c>
      <c r="H138" s="79"/>
      <c r="I138" s="141">
        <f t="shared" si="1"/>
        <v>1300</v>
      </c>
      <c r="J138" s="186" t="s">
        <v>2489</v>
      </c>
    </row>
    <row r="139" spans="1:10" s="210" customFormat="1" ht="31.5" customHeight="1" x14ac:dyDescent="0.25">
      <c r="A139" s="205">
        <v>131</v>
      </c>
      <c r="B139" s="206" t="s">
        <v>2808</v>
      </c>
      <c r="C139" s="207" t="s">
        <v>2813</v>
      </c>
      <c r="D139" s="206" t="s">
        <v>2809</v>
      </c>
      <c r="E139" s="206" t="s">
        <v>2810</v>
      </c>
      <c r="F139" s="206" t="s">
        <v>2812</v>
      </c>
      <c r="G139" s="208">
        <v>118800</v>
      </c>
      <c r="H139" s="159"/>
      <c r="I139" s="158">
        <f t="shared" si="1"/>
        <v>118800</v>
      </c>
      <c r="J139" s="209" t="s">
        <v>2489</v>
      </c>
    </row>
    <row r="140" spans="1:10" ht="31.5" hidden="1" customHeight="1" x14ac:dyDescent="0.25">
      <c r="A140" s="73">
        <v>132</v>
      </c>
      <c r="B140" s="189" t="s">
        <v>2814</v>
      </c>
      <c r="C140" s="188" t="s">
        <v>2818</v>
      </c>
      <c r="D140" s="189" t="s">
        <v>2815</v>
      </c>
      <c r="E140" s="189" t="s">
        <v>2355</v>
      </c>
      <c r="F140" s="189" t="s">
        <v>2817</v>
      </c>
      <c r="G140" s="142">
        <v>2200</v>
      </c>
      <c r="H140" s="79"/>
      <c r="I140" s="141">
        <f t="shared" si="1"/>
        <v>2200</v>
      </c>
      <c r="J140" s="186" t="s">
        <v>2489</v>
      </c>
    </row>
    <row r="141" spans="1:10" ht="31.5" hidden="1" customHeight="1" x14ac:dyDescent="0.25">
      <c r="A141" s="73">
        <v>133</v>
      </c>
      <c r="B141" s="189" t="s">
        <v>2819</v>
      </c>
      <c r="C141" s="188" t="s">
        <v>2824</v>
      </c>
      <c r="D141" s="189" t="s">
        <v>2820</v>
      </c>
      <c r="E141" s="189" t="s">
        <v>2821</v>
      </c>
      <c r="F141" s="189" t="s">
        <v>2823</v>
      </c>
      <c r="G141" s="142">
        <v>5200</v>
      </c>
      <c r="H141" s="79"/>
      <c r="I141" s="141">
        <f t="shared" ref="I141:I204" si="2">G141+H141</f>
        <v>5200</v>
      </c>
      <c r="J141" s="186" t="s">
        <v>2489</v>
      </c>
    </row>
    <row r="142" spans="1:10" ht="31.5" hidden="1" customHeight="1" x14ac:dyDescent="0.25">
      <c r="A142" s="73">
        <v>134</v>
      </c>
      <c r="B142" s="189" t="s">
        <v>2825</v>
      </c>
      <c r="C142" s="188" t="s">
        <v>2827</v>
      </c>
      <c r="D142" s="189" t="s">
        <v>2826</v>
      </c>
      <c r="E142" s="189" t="s">
        <v>739</v>
      </c>
      <c r="F142" s="189" t="s">
        <v>1484</v>
      </c>
      <c r="G142" s="142">
        <v>100</v>
      </c>
      <c r="H142" s="79"/>
      <c r="I142" s="141">
        <f t="shared" si="2"/>
        <v>100</v>
      </c>
      <c r="J142" s="186" t="s">
        <v>2489</v>
      </c>
    </row>
    <row r="143" spans="1:10" ht="31.5" hidden="1" customHeight="1" x14ac:dyDescent="0.25">
      <c r="A143" s="73">
        <v>135</v>
      </c>
      <c r="B143" s="189" t="s">
        <v>2828</v>
      </c>
      <c r="C143" s="188" t="s">
        <v>2833</v>
      </c>
      <c r="D143" s="189" t="s">
        <v>2829</v>
      </c>
      <c r="E143" s="189" t="s">
        <v>2830</v>
      </c>
      <c r="F143" s="189" t="s">
        <v>2832</v>
      </c>
      <c r="G143" s="142">
        <v>2400</v>
      </c>
      <c r="H143" s="79"/>
      <c r="I143" s="141">
        <f t="shared" si="2"/>
        <v>2400</v>
      </c>
      <c r="J143" s="186" t="s">
        <v>2489</v>
      </c>
    </row>
    <row r="144" spans="1:10" ht="31.5" hidden="1" customHeight="1" x14ac:dyDescent="0.25">
      <c r="A144" s="73">
        <v>136</v>
      </c>
      <c r="B144" s="189" t="s">
        <v>2834</v>
      </c>
      <c r="C144" s="188" t="s">
        <v>2839</v>
      </c>
      <c r="D144" s="189" t="s">
        <v>2835</v>
      </c>
      <c r="E144" s="189" t="s">
        <v>2836</v>
      </c>
      <c r="F144" s="189" t="s">
        <v>2838</v>
      </c>
      <c r="G144" s="142">
        <v>4000</v>
      </c>
      <c r="H144" s="79"/>
      <c r="I144" s="141">
        <f t="shared" si="2"/>
        <v>4000</v>
      </c>
      <c r="J144" s="186" t="s">
        <v>2489</v>
      </c>
    </row>
    <row r="145" spans="1:11" ht="31.5" hidden="1" customHeight="1" x14ac:dyDescent="0.25">
      <c r="A145" s="73">
        <v>137</v>
      </c>
      <c r="B145" s="189" t="s">
        <v>2840</v>
      </c>
      <c r="C145" s="188" t="s">
        <v>2845</v>
      </c>
      <c r="D145" s="189" t="s">
        <v>2841</v>
      </c>
      <c r="E145" s="189" t="s">
        <v>2842</v>
      </c>
      <c r="F145" s="189" t="s">
        <v>2844</v>
      </c>
      <c r="G145" s="142">
        <v>1600</v>
      </c>
      <c r="H145" s="79"/>
      <c r="I145" s="141">
        <f t="shared" si="2"/>
        <v>1600</v>
      </c>
      <c r="J145" s="186" t="s">
        <v>2489</v>
      </c>
    </row>
    <row r="146" spans="1:11" ht="31.5" hidden="1" customHeight="1" x14ac:dyDescent="0.25">
      <c r="A146" s="73">
        <v>138</v>
      </c>
      <c r="B146" s="189" t="s">
        <v>2846</v>
      </c>
      <c r="C146" s="188" t="s">
        <v>2851</v>
      </c>
      <c r="D146" s="189" t="s">
        <v>2847</v>
      </c>
      <c r="E146" s="189" t="s">
        <v>2848</v>
      </c>
      <c r="F146" s="189" t="s">
        <v>2850</v>
      </c>
      <c r="G146" s="142">
        <v>3300</v>
      </c>
      <c r="H146" s="79"/>
      <c r="I146" s="141">
        <f t="shared" si="2"/>
        <v>3300</v>
      </c>
      <c r="J146" s="186" t="s">
        <v>2489</v>
      </c>
    </row>
    <row r="147" spans="1:11" ht="31.5" hidden="1" customHeight="1" x14ac:dyDescent="0.25">
      <c r="A147" s="73">
        <v>139</v>
      </c>
      <c r="B147" s="189" t="s">
        <v>2852</v>
      </c>
      <c r="C147" s="188" t="s">
        <v>2857</v>
      </c>
      <c r="D147" s="189" t="s">
        <v>2853</v>
      </c>
      <c r="E147" s="189" t="s">
        <v>2854</v>
      </c>
      <c r="F147" s="189" t="s">
        <v>2856</v>
      </c>
      <c r="G147" s="142">
        <v>3300</v>
      </c>
      <c r="H147" s="79"/>
      <c r="I147" s="141">
        <f t="shared" si="2"/>
        <v>3300</v>
      </c>
      <c r="J147" s="186" t="s">
        <v>2489</v>
      </c>
    </row>
    <row r="148" spans="1:11" ht="31.5" hidden="1" customHeight="1" x14ac:dyDescent="0.25">
      <c r="A148" s="73">
        <v>140</v>
      </c>
      <c r="B148" s="189" t="s">
        <v>2858</v>
      </c>
      <c r="C148" s="188" t="s">
        <v>2863</v>
      </c>
      <c r="D148" s="189" t="s">
        <v>2859</v>
      </c>
      <c r="E148" s="189" t="s">
        <v>2860</v>
      </c>
      <c r="F148" s="189" t="s">
        <v>2862</v>
      </c>
      <c r="G148" s="142">
        <v>10700</v>
      </c>
      <c r="H148" s="79"/>
      <c r="I148" s="141">
        <f t="shared" si="2"/>
        <v>10700</v>
      </c>
      <c r="J148" s="186" t="s">
        <v>2489</v>
      </c>
    </row>
    <row r="149" spans="1:11" ht="31.5" hidden="1" customHeight="1" x14ac:dyDescent="0.25">
      <c r="A149" s="73">
        <v>141</v>
      </c>
      <c r="B149" s="189" t="s">
        <v>2864</v>
      </c>
      <c r="C149" s="188" t="s">
        <v>2869</v>
      </c>
      <c r="D149" s="189" t="s">
        <v>2865</v>
      </c>
      <c r="E149" s="189" t="s">
        <v>2866</v>
      </c>
      <c r="F149" s="189" t="s">
        <v>2868</v>
      </c>
      <c r="G149" s="142">
        <v>1200</v>
      </c>
      <c r="H149" s="84"/>
      <c r="I149" s="141">
        <f t="shared" si="2"/>
        <v>1200</v>
      </c>
      <c r="J149" s="186" t="s">
        <v>2489</v>
      </c>
    </row>
    <row r="150" spans="1:11" ht="31.5" hidden="1" customHeight="1" x14ac:dyDescent="0.25">
      <c r="A150" s="73">
        <v>142</v>
      </c>
      <c r="B150" s="189" t="s">
        <v>2870</v>
      </c>
      <c r="C150" s="188" t="s">
        <v>2875</v>
      </c>
      <c r="D150" s="189" t="s">
        <v>2871</v>
      </c>
      <c r="E150" s="189" t="s">
        <v>2872</v>
      </c>
      <c r="F150" s="189" t="s">
        <v>2874</v>
      </c>
      <c r="G150" s="142">
        <v>10000</v>
      </c>
      <c r="H150" s="79"/>
      <c r="I150" s="141">
        <f t="shared" si="2"/>
        <v>10000</v>
      </c>
      <c r="J150" s="186" t="s">
        <v>2489</v>
      </c>
    </row>
    <row r="151" spans="1:11" ht="31.5" hidden="1" customHeight="1" x14ac:dyDescent="0.25">
      <c r="A151" s="73">
        <v>143</v>
      </c>
      <c r="B151" s="189" t="s">
        <v>2876</v>
      </c>
      <c r="C151" s="188" t="s">
        <v>2881</v>
      </c>
      <c r="D151" s="189" t="s">
        <v>2877</v>
      </c>
      <c r="E151" s="189" t="s">
        <v>2878</v>
      </c>
      <c r="F151" s="189" t="s">
        <v>2880</v>
      </c>
      <c r="G151" s="142">
        <v>9600</v>
      </c>
      <c r="H151" s="83"/>
      <c r="I151" s="141">
        <f t="shared" si="2"/>
        <v>9600</v>
      </c>
      <c r="J151" s="186" t="s">
        <v>2489</v>
      </c>
    </row>
    <row r="152" spans="1:11" ht="31.5" hidden="1" customHeight="1" x14ac:dyDescent="0.25">
      <c r="A152" s="73">
        <v>144</v>
      </c>
      <c r="B152" s="189" t="s">
        <v>2882</v>
      </c>
      <c r="C152" s="188" t="s">
        <v>2887</v>
      </c>
      <c r="D152" s="189" t="s">
        <v>2883</v>
      </c>
      <c r="E152" s="189" t="s">
        <v>2884</v>
      </c>
      <c r="F152" s="189" t="s">
        <v>2886</v>
      </c>
      <c r="G152" s="142">
        <v>2000</v>
      </c>
      <c r="H152" s="83"/>
      <c r="I152" s="141">
        <f t="shared" si="2"/>
        <v>2000</v>
      </c>
      <c r="J152" s="186" t="s">
        <v>2489</v>
      </c>
    </row>
    <row r="153" spans="1:11" ht="31.5" hidden="1" customHeight="1" x14ac:dyDescent="0.25">
      <c r="A153" s="73">
        <v>145</v>
      </c>
      <c r="B153" s="189" t="s">
        <v>2888</v>
      </c>
      <c r="C153" s="188" t="s">
        <v>2892</v>
      </c>
      <c r="D153" s="189" t="s">
        <v>2889</v>
      </c>
      <c r="E153" s="189" t="s">
        <v>2890</v>
      </c>
      <c r="F153" s="189"/>
      <c r="G153" s="143">
        <v>17800</v>
      </c>
      <c r="H153" s="83"/>
      <c r="I153" s="141">
        <f t="shared" si="2"/>
        <v>17800</v>
      </c>
      <c r="J153" s="186" t="s">
        <v>2489</v>
      </c>
    </row>
    <row r="154" spans="1:11" ht="31.5" hidden="1" customHeight="1" x14ac:dyDescent="0.25">
      <c r="A154" s="73">
        <v>146</v>
      </c>
      <c r="B154" s="189" t="s">
        <v>2893</v>
      </c>
      <c r="C154" s="188" t="s">
        <v>2898</v>
      </c>
      <c r="D154" s="189" t="s">
        <v>2894</v>
      </c>
      <c r="E154" s="189" t="s">
        <v>2895</v>
      </c>
      <c r="F154" s="189" t="s">
        <v>2897</v>
      </c>
      <c r="G154" s="143">
        <v>2500</v>
      </c>
      <c r="H154" s="79"/>
      <c r="I154" s="141">
        <f t="shared" si="2"/>
        <v>2500</v>
      </c>
      <c r="J154" s="186" t="s">
        <v>2489</v>
      </c>
    </row>
    <row r="155" spans="1:11" ht="31.5" hidden="1" customHeight="1" x14ac:dyDescent="0.25">
      <c r="A155" s="73">
        <v>147</v>
      </c>
      <c r="B155" s="189" t="s">
        <v>2899</v>
      </c>
      <c r="C155" s="188" t="s">
        <v>2904</v>
      </c>
      <c r="D155" s="189" t="s">
        <v>2900</v>
      </c>
      <c r="E155" s="189" t="s">
        <v>2901</v>
      </c>
      <c r="F155" s="189" t="s">
        <v>2903</v>
      </c>
      <c r="G155" s="142">
        <v>11500</v>
      </c>
      <c r="H155" s="79"/>
      <c r="I155" s="141">
        <f t="shared" si="2"/>
        <v>11500</v>
      </c>
      <c r="J155" s="186" t="s">
        <v>2489</v>
      </c>
      <c r="K155" s="195" t="s">
        <v>1589</v>
      </c>
    </row>
    <row r="156" spans="1:11" ht="31.5" hidden="1" customHeight="1" x14ac:dyDescent="0.25">
      <c r="A156" s="73">
        <v>148</v>
      </c>
      <c r="B156" s="187" t="s">
        <v>3469</v>
      </c>
      <c r="C156" s="188" t="s">
        <v>2909</v>
      </c>
      <c r="D156" s="189" t="s">
        <v>2905</v>
      </c>
      <c r="E156" s="189" t="s">
        <v>2906</v>
      </c>
      <c r="F156" s="189" t="s">
        <v>2908</v>
      </c>
      <c r="G156" s="142">
        <v>100000</v>
      </c>
      <c r="H156" s="79"/>
      <c r="I156" s="141">
        <f t="shared" si="2"/>
        <v>100000</v>
      </c>
      <c r="J156" s="186" t="s">
        <v>2489</v>
      </c>
      <c r="K156" s="195" t="s">
        <v>2063</v>
      </c>
    </row>
    <row r="157" spans="1:11" ht="31.5" hidden="1" customHeight="1" x14ac:dyDescent="0.25">
      <c r="A157" s="73">
        <v>149</v>
      </c>
      <c r="B157" s="187" t="s">
        <v>3470</v>
      </c>
      <c r="C157" s="188" t="s">
        <v>2913</v>
      </c>
      <c r="D157" s="189" t="s">
        <v>2910</v>
      </c>
      <c r="E157" s="189" t="s">
        <v>2911</v>
      </c>
      <c r="F157" s="189"/>
      <c r="G157" s="142">
        <v>503000</v>
      </c>
      <c r="H157" s="79"/>
      <c r="I157" s="141">
        <f t="shared" si="2"/>
        <v>503000</v>
      </c>
      <c r="J157" s="186" t="s">
        <v>2489</v>
      </c>
      <c r="K157" s="195" t="s">
        <v>3459</v>
      </c>
    </row>
    <row r="158" spans="1:11" ht="31.5" hidden="1" customHeight="1" x14ac:dyDescent="0.25">
      <c r="A158" s="73">
        <v>150</v>
      </c>
      <c r="B158" s="187" t="s">
        <v>3471</v>
      </c>
      <c r="C158" s="188" t="s">
        <v>2916</v>
      </c>
      <c r="D158" s="189" t="s">
        <v>2914</v>
      </c>
      <c r="E158" s="189" t="s">
        <v>655</v>
      </c>
      <c r="F158" s="189"/>
      <c r="G158" s="142">
        <v>200000</v>
      </c>
      <c r="H158" s="79"/>
      <c r="I158" s="141">
        <f t="shared" si="2"/>
        <v>200000</v>
      </c>
      <c r="J158" s="186" t="s">
        <v>2489</v>
      </c>
      <c r="K158" s="195" t="s">
        <v>3203</v>
      </c>
    </row>
    <row r="159" spans="1:11" ht="31.5" hidden="1" customHeight="1" x14ac:dyDescent="0.25">
      <c r="A159" s="73">
        <v>151</v>
      </c>
      <c r="B159" s="189" t="s">
        <v>2917</v>
      </c>
      <c r="C159" s="188" t="s">
        <v>2921</v>
      </c>
      <c r="D159" s="189" t="s">
        <v>2918</v>
      </c>
      <c r="E159" s="189" t="s">
        <v>2919</v>
      </c>
      <c r="F159" s="189"/>
      <c r="G159" s="143">
        <v>10500</v>
      </c>
      <c r="H159" s="83"/>
      <c r="I159" s="141">
        <f t="shared" si="2"/>
        <v>10500</v>
      </c>
      <c r="J159" s="186" t="s">
        <v>2489</v>
      </c>
      <c r="K159" s="195" t="s">
        <v>3221</v>
      </c>
    </row>
    <row r="160" spans="1:11" ht="31.5" hidden="1" customHeight="1" x14ac:dyDescent="0.25">
      <c r="A160" s="73">
        <v>152</v>
      </c>
      <c r="B160" s="187" t="s">
        <v>3472</v>
      </c>
      <c r="C160" s="188" t="s">
        <v>2925</v>
      </c>
      <c r="D160" s="189" t="s">
        <v>2922</v>
      </c>
      <c r="E160" s="189" t="s">
        <v>2923</v>
      </c>
      <c r="F160" s="189"/>
      <c r="G160" s="143">
        <v>10000</v>
      </c>
      <c r="H160" s="83"/>
      <c r="I160" s="141">
        <f t="shared" si="2"/>
        <v>10000</v>
      </c>
      <c r="J160" s="186" t="s">
        <v>2489</v>
      </c>
    </row>
    <row r="161" spans="1:11" ht="31.5" hidden="1" customHeight="1" x14ac:dyDescent="0.25">
      <c r="A161" s="73">
        <v>153</v>
      </c>
      <c r="B161" s="189" t="s">
        <v>2926</v>
      </c>
      <c r="C161" s="188" t="s">
        <v>2930</v>
      </c>
      <c r="D161" s="189" t="s">
        <v>2927</v>
      </c>
      <c r="E161" s="189" t="s">
        <v>2928</v>
      </c>
      <c r="F161" s="189"/>
      <c r="G161" s="143">
        <v>300</v>
      </c>
      <c r="H161" s="83"/>
      <c r="I161" s="141">
        <f t="shared" si="2"/>
        <v>300</v>
      </c>
      <c r="J161" s="186" t="s">
        <v>2489</v>
      </c>
    </row>
    <row r="162" spans="1:11" ht="31.5" hidden="1" customHeight="1" x14ac:dyDescent="0.25">
      <c r="A162" s="73">
        <v>154</v>
      </c>
      <c r="B162" s="189" t="s">
        <v>2931</v>
      </c>
      <c r="C162" s="188" t="s">
        <v>2934</v>
      </c>
      <c r="D162" s="189" t="s">
        <v>2932</v>
      </c>
      <c r="E162" s="189" t="s">
        <v>2933</v>
      </c>
      <c r="F162" s="189"/>
      <c r="G162" s="143">
        <v>500</v>
      </c>
      <c r="H162" s="83"/>
      <c r="I162" s="141">
        <f t="shared" si="2"/>
        <v>500</v>
      </c>
      <c r="J162" s="186" t="s">
        <v>2489</v>
      </c>
    </row>
    <row r="163" spans="1:11" ht="31.5" hidden="1" customHeight="1" x14ac:dyDescent="0.25">
      <c r="A163" s="73">
        <v>155</v>
      </c>
      <c r="B163" s="189" t="s">
        <v>2935</v>
      </c>
      <c r="C163" s="188" t="s">
        <v>2939</v>
      </c>
      <c r="D163" s="189" t="s">
        <v>2936</v>
      </c>
      <c r="E163" s="189" t="s">
        <v>2937</v>
      </c>
      <c r="F163" s="189"/>
      <c r="G163" s="143">
        <v>600</v>
      </c>
      <c r="H163" s="83"/>
      <c r="I163" s="141">
        <f t="shared" si="2"/>
        <v>600</v>
      </c>
      <c r="J163" s="186" t="s">
        <v>2489</v>
      </c>
    </row>
    <row r="164" spans="1:11" ht="31.5" hidden="1" customHeight="1" x14ac:dyDescent="0.4">
      <c r="A164" s="73">
        <v>156</v>
      </c>
      <c r="B164" s="189" t="s">
        <v>2940</v>
      </c>
      <c r="C164" s="188" t="s">
        <v>2944</v>
      </c>
      <c r="D164" s="189" t="s">
        <v>2941</v>
      </c>
      <c r="E164" s="189" t="s">
        <v>2942</v>
      </c>
      <c r="F164" s="189"/>
      <c r="G164" s="143">
        <v>600</v>
      </c>
      <c r="H164" s="83"/>
      <c r="I164" s="141">
        <f t="shared" si="2"/>
        <v>600</v>
      </c>
      <c r="J164" s="186" t="s">
        <v>2489</v>
      </c>
      <c r="K164" s="196">
        <v>9200</v>
      </c>
    </row>
    <row r="165" spans="1:11" ht="31.5" hidden="1" customHeight="1" x14ac:dyDescent="0.25">
      <c r="A165" s="73">
        <v>157</v>
      </c>
      <c r="B165" s="189" t="s">
        <v>2945</v>
      </c>
      <c r="C165" s="188" t="s">
        <v>2950</v>
      </c>
      <c r="D165" s="189" t="s">
        <v>2946</v>
      </c>
      <c r="E165" s="189" t="s">
        <v>2947</v>
      </c>
      <c r="F165" s="189" t="s">
        <v>2949</v>
      </c>
      <c r="G165" s="143">
        <v>1000</v>
      </c>
      <c r="H165" s="83"/>
      <c r="I165" s="141">
        <f t="shared" si="2"/>
        <v>1000</v>
      </c>
      <c r="J165" s="186" t="s">
        <v>2489</v>
      </c>
    </row>
    <row r="166" spans="1:11" ht="31.5" hidden="1" customHeight="1" x14ac:dyDescent="0.25">
      <c r="A166" s="73">
        <v>158</v>
      </c>
      <c r="B166" s="189" t="s">
        <v>2951</v>
      </c>
      <c r="C166" s="188" t="s">
        <v>2955</v>
      </c>
      <c r="D166" s="189" t="s">
        <v>2952</v>
      </c>
      <c r="E166" s="189" t="s">
        <v>2953</v>
      </c>
      <c r="F166" s="189"/>
      <c r="G166" s="143">
        <v>1100</v>
      </c>
      <c r="H166" s="83"/>
      <c r="I166" s="141">
        <f t="shared" si="2"/>
        <v>1100</v>
      </c>
      <c r="J166" s="186" t="s">
        <v>2489</v>
      </c>
    </row>
    <row r="167" spans="1:11" ht="31.5" hidden="1" customHeight="1" x14ac:dyDescent="0.25">
      <c r="A167" s="73">
        <v>159</v>
      </c>
      <c r="B167" s="189" t="s">
        <v>2956</v>
      </c>
      <c r="C167" s="188" t="s">
        <v>2960</v>
      </c>
      <c r="D167" s="189" t="s">
        <v>2957</v>
      </c>
      <c r="E167" s="189" t="s">
        <v>2958</v>
      </c>
      <c r="F167" s="189"/>
      <c r="G167" s="143">
        <v>1500</v>
      </c>
      <c r="H167" s="83"/>
      <c r="I167" s="141">
        <f t="shared" si="2"/>
        <v>1500</v>
      </c>
      <c r="J167" s="186" t="s">
        <v>2489</v>
      </c>
    </row>
    <row r="168" spans="1:11" ht="31.5" hidden="1" customHeight="1" x14ac:dyDescent="0.25">
      <c r="A168" s="73">
        <v>160</v>
      </c>
      <c r="B168" s="189" t="s">
        <v>2961</v>
      </c>
      <c r="C168" s="188" t="s">
        <v>2965</v>
      </c>
      <c r="D168" s="189" t="s">
        <v>2962</v>
      </c>
      <c r="E168" s="189" t="s">
        <v>2963</v>
      </c>
      <c r="F168" s="189"/>
      <c r="G168" s="143">
        <v>2000</v>
      </c>
      <c r="H168" s="83"/>
      <c r="I168" s="141">
        <f t="shared" si="2"/>
        <v>2000</v>
      </c>
      <c r="J168" s="186" t="s">
        <v>2489</v>
      </c>
    </row>
    <row r="169" spans="1:11" ht="31.5" hidden="1" customHeight="1" x14ac:dyDescent="0.25">
      <c r="A169" s="73">
        <v>161</v>
      </c>
      <c r="B169" s="189" t="s">
        <v>2966</v>
      </c>
      <c r="C169" s="188" t="s">
        <v>2970</v>
      </c>
      <c r="D169" s="189" t="s">
        <v>2967</v>
      </c>
      <c r="E169" s="189" t="s">
        <v>2968</v>
      </c>
      <c r="F169" s="189"/>
      <c r="G169" s="143">
        <v>2000</v>
      </c>
      <c r="H169" s="83"/>
      <c r="I169" s="141">
        <f t="shared" si="2"/>
        <v>2000</v>
      </c>
      <c r="J169" s="186" t="s">
        <v>2489</v>
      </c>
    </row>
    <row r="170" spans="1:11" ht="31.5" hidden="1" customHeight="1" x14ac:dyDescent="0.25">
      <c r="A170" s="73">
        <v>162</v>
      </c>
      <c r="B170" s="189" t="s">
        <v>2971</v>
      </c>
      <c r="C170" s="188" t="s">
        <v>2975</v>
      </c>
      <c r="D170" s="189" t="s">
        <v>2972</v>
      </c>
      <c r="E170" s="189" t="s">
        <v>2973</v>
      </c>
      <c r="F170" s="189"/>
      <c r="G170" s="143">
        <v>2000</v>
      </c>
      <c r="H170" s="83"/>
      <c r="I170" s="141">
        <f t="shared" si="2"/>
        <v>2000</v>
      </c>
      <c r="J170" s="186" t="s">
        <v>2489</v>
      </c>
    </row>
    <row r="171" spans="1:11" ht="31.5" hidden="1" customHeight="1" x14ac:dyDescent="0.25">
      <c r="A171" s="73">
        <v>163</v>
      </c>
      <c r="B171" s="189" t="s">
        <v>2976</v>
      </c>
      <c r="C171" s="188" t="s">
        <v>2980</v>
      </c>
      <c r="D171" s="189" t="s">
        <v>2977</v>
      </c>
      <c r="E171" s="189" t="s">
        <v>2978</v>
      </c>
      <c r="F171" s="189"/>
      <c r="G171" s="142">
        <v>2600</v>
      </c>
      <c r="H171" s="79"/>
      <c r="I171" s="141">
        <f t="shared" si="2"/>
        <v>2600</v>
      </c>
      <c r="J171" s="186" t="s">
        <v>2489</v>
      </c>
    </row>
    <row r="172" spans="1:11" ht="31.5" hidden="1" customHeight="1" x14ac:dyDescent="0.25">
      <c r="A172" s="73">
        <v>164</v>
      </c>
      <c r="B172" s="189" t="s">
        <v>2981</v>
      </c>
      <c r="C172" s="188" t="s">
        <v>2985</v>
      </c>
      <c r="D172" s="189" t="s">
        <v>2982</v>
      </c>
      <c r="E172" s="189" t="s">
        <v>2983</v>
      </c>
      <c r="F172" s="189"/>
      <c r="G172" s="143">
        <v>2700</v>
      </c>
      <c r="H172" s="83"/>
      <c r="I172" s="141">
        <f t="shared" si="2"/>
        <v>2700</v>
      </c>
      <c r="J172" s="186" t="s">
        <v>2489</v>
      </c>
    </row>
    <row r="173" spans="1:11" ht="31.5" hidden="1" customHeight="1" x14ac:dyDescent="0.25">
      <c r="A173" s="73">
        <v>165</v>
      </c>
      <c r="B173" s="189" t="s">
        <v>2986</v>
      </c>
      <c r="C173" s="188" t="s">
        <v>2990</v>
      </c>
      <c r="D173" s="189" t="s">
        <v>2987</v>
      </c>
      <c r="E173" s="189" t="s">
        <v>2988</v>
      </c>
      <c r="F173" s="189"/>
      <c r="G173" s="143">
        <v>2800</v>
      </c>
      <c r="H173" s="83"/>
      <c r="I173" s="141">
        <f t="shared" si="2"/>
        <v>2800</v>
      </c>
      <c r="J173" s="186" t="s">
        <v>2489</v>
      </c>
    </row>
    <row r="174" spans="1:11" ht="31.5" hidden="1" customHeight="1" x14ac:dyDescent="0.25">
      <c r="A174" s="73">
        <v>166</v>
      </c>
      <c r="B174" s="189" t="s">
        <v>2991</v>
      </c>
      <c r="C174" s="188" t="s">
        <v>2995</v>
      </c>
      <c r="D174" s="189" t="s">
        <v>2992</v>
      </c>
      <c r="E174" s="189" t="s">
        <v>2993</v>
      </c>
      <c r="F174" s="189"/>
      <c r="G174" s="143">
        <v>3100</v>
      </c>
      <c r="H174" s="83"/>
      <c r="I174" s="141">
        <f t="shared" si="2"/>
        <v>3100</v>
      </c>
      <c r="J174" s="186" t="s">
        <v>2489</v>
      </c>
    </row>
    <row r="175" spans="1:11" ht="31.5" hidden="1" customHeight="1" x14ac:dyDescent="0.25">
      <c r="A175" s="73">
        <v>167</v>
      </c>
      <c r="B175" s="189" t="s">
        <v>2996</v>
      </c>
      <c r="C175" s="188" t="s">
        <v>3000</v>
      </c>
      <c r="D175" s="189" t="s">
        <v>2997</v>
      </c>
      <c r="E175" s="189" t="s">
        <v>2998</v>
      </c>
      <c r="F175" s="189"/>
      <c r="G175" s="143">
        <v>3100</v>
      </c>
      <c r="H175" s="83"/>
      <c r="I175" s="141">
        <f t="shared" si="2"/>
        <v>3100</v>
      </c>
      <c r="J175" s="186" t="s">
        <v>2489</v>
      </c>
    </row>
    <row r="176" spans="1:11" ht="31.5" hidden="1" customHeight="1" x14ac:dyDescent="0.25">
      <c r="A176" s="73">
        <v>168</v>
      </c>
      <c r="B176" s="189" t="s">
        <v>3001</v>
      </c>
      <c r="C176" s="188" t="s">
        <v>3005</v>
      </c>
      <c r="D176" s="189" t="s">
        <v>3002</v>
      </c>
      <c r="E176" s="189" t="s">
        <v>3003</v>
      </c>
      <c r="F176" s="189"/>
      <c r="G176" s="143">
        <v>3400</v>
      </c>
      <c r="H176" s="83"/>
      <c r="I176" s="141">
        <f t="shared" si="2"/>
        <v>3400</v>
      </c>
      <c r="J176" s="186" t="s">
        <v>2489</v>
      </c>
      <c r="K176" s="195" t="s">
        <v>200</v>
      </c>
    </row>
    <row r="177" spans="1:10" ht="31.5" hidden="1" customHeight="1" x14ac:dyDescent="0.25">
      <c r="A177" s="73">
        <v>169</v>
      </c>
      <c r="B177" s="189" t="s">
        <v>3006</v>
      </c>
      <c r="C177" s="188" t="s">
        <v>3010</v>
      </c>
      <c r="D177" s="189" t="s">
        <v>3007</v>
      </c>
      <c r="E177" s="189" t="s">
        <v>3008</v>
      </c>
      <c r="F177" s="189"/>
      <c r="G177" s="141">
        <v>3500</v>
      </c>
      <c r="H177" s="79"/>
      <c r="I177" s="141">
        <f t="shared" si="2"/>
        <v>3500</v>
      </c>
      <c r="J177" s="186" t="s">
        <v>2489</v>
      </c>
    </row>
    <row r="178" spans="1:10" ht="31.5" hidden="1" customHeight="1" x14ac:dyDescent="0.25">
      <c r="A178" s="73">
        <v>170</v>
      </c>
      <c r="B178" s="189" t="s">
        <v>3011</v>
      </c>
      <c r="C178" s="188" t="s">
        <v>3015</v>
      </c>
      <c r="D178" s="189" t="s">
        <v>3012</v>
      </c>
      <c r="E178" s="189" t="s">
        <v>3013</v>
      </c>
      <c r="F178" s="189"/>
      <c r="G178" s="141">
        <v>3700</v>
      </c>
      <c r="H178" s="79"/>
      <c r="I178" s="141">
        <f t="shared" si="2"/>
        <v>3700</v>
      </c>
      <c r="J178" s="186" t="s">
        <v>2489</v>
      </c>
    </row>
    <row r="179" spans="1:10" ht="31.5" hidden="1" customHeight="1" x14ac:dyDescent="0.25">
      <c r="A179" s="73">
        <v>171</v>
      </c>
      <c r="B179" s="189" t="s">
        <v>3016</v>
      </c>
      <c r="C179" s="188" t="s">
        <v>3020</v>
      </c>
      <c r="D179" s="189" t="s">
        <v>3017</v>
      </c>
      <c r="E179" s="189" t="s">
        <v>3018</v>
      </c>
      <c r="F179" s="189"/>
      <c r="G179" s="141">
        <v>3900</v>
      </c>
      <c r="H179" s="79"/>
      <c r="I179" s="141">
        <f t="shared" si="2"/>
        <v>3900</v>
      </c>
      <c r="J179" s="186" t="s">
        <v>2489</v>
      </c>
    </row>
    <row r="180" spans="1:10" ht="31.5" hidden="1" customHeight="1" x14ac:dyDescent="0.25">
      <c r="A180" s="73">
        <v>172</v>
      </c>
      <c r="B180" s="189" t="s">
        <v>3021</v>
      </c>
      <c r="C180" s="188" t="s">
        <v>3025</v>
      </c>
      <c r="D180" s="189" t="s">
        <v>3022</v>
      </c>
      <c r="E180" s="189" t="s">
        <v>3023</v>
      </c>
      <c r="F180" s="189"/>
      <c r="G180" s="141">
        <v>4000</v>
      </c>
      <c r="H180" s="79"/>
      <c r="I180" s="141">
        <f t="shared" si="2"/>
        <v>4000</v>
      </c>
      <c r="J180" s="186" t="s">
        <v>2489</v>
      </c>
    </row>
    <row r="181" spans="1:10" ht="31.5" hidden="1" customHeight="1" x14ac:dyDescent="0.25">
      <c r="A181" s="73">
        <v>173</v>
      </c>
      <c r="B181" s="189" t="s">
        <v>3026</v>
      </c>
      <c r="C181" s="188" t="s">
        <v>3031</v>
      </c>
      <c r="D181" s="189" t="s">
        <v>3027</v>
      </c>
      <c r="E181" s="189" t="s">
        <v>3028</v>
      </c>
      <c r="F181" s="189" t="s">
        <v>3030</v>
      </c>
      <c r="G181" s="141">
        <v>4100</v>
      </c>
      <c r="H181" s="79"/>
      <c r="I181" s="141">
        <f t="shared" si="2"/>
        <v>4100</v>
      </c>
      <c r="J181" s="186" t="s">
        <v>2489</v>
      </c>
    </row>
    <row r="182" spans="1:10" ht="31.5" hidden="1" customHeight="1" x14ac:dyDescent="0.25">
      <c r="A182" s="73">
        <v>174</v>
      </c>
      <c r="B182" s="189" t="s">
        <v>3032</v>
      </c>
      <c r="C182" s="188" t="s">
        <v>3036</v>
      </c>
      <c r="D182" s="189" t="s">
        <v>3033</v>
      </c>
      <c r="E182" s="189" t="s">
        <v>3034</v>
      </c>
      <c r="F182" s="189"/>
      <c r="G182" s="141">
        <v>4500</v>
      </c>
      <c r="H182" s="79"/>
      <c r="I182" s="141">
        <f t="shared" si="2"/>
        <v>4500</v>
      </c>
      <c r="J182" s="186" t="s">
        <v>2489</v>
      </c>
    </row>
    <row r="183" spans="1:10" ht="31.5" hidden="1" customHeight="1" x14ac:dyDescent="0.25">
      <c r="A183" s="73">
        <v>175</v>
      </c>
      <c r="B183" s="189" t="s">
        <v>3037</v>
      </c>
      <c r="C183" s="188" t="s">
        <v>3041</v>
      </c>
      <c r="D183" s="189" t="s">
        <v>3038</v>
      </c>
      <c r="E183" s="189" t="s">
        <v>3039</v>
      </c>
      <c r="F183" s="189"/>
      <c r="G183" s="141">
        <v>5000</v>
      </c>
      <c r="H183" s="79"/>
      <c r="I183" s="141">
        <f t="shared" si="2"/>
        <v>5000</v>
      </c>
      <c r="J183" s="186" t="s">
        <v>2489</v>
      </c>
    </row>
    <row r="184" spans="1:10" ht="31.5" hidden="1" customHeight="1" x14ac:dyDescent="0.25">
      <c r="A184" s="73">
        <v>176</v>
      </c>
      <c r="B184" s="189" t="s">
        <v>3042</v>
      </c>
      <c r="C184" s="188" t="s">
        <v>3046</v>
      </c>
      <c r="D184" s="189" t="s">
        <v>3043</v>
      </c>
      <c r="E184" s="189" t="s">
        <v>3044</v>
      </c>
      <c r="F184" s="189"/>
      <c r="G184" s="141">
        <v>5100</v>
      </c>
      <c r="H184" s="79"/>
      <c r="I184" s="141">
        <f t="shared" si="2"/>
        <v>5100</v>
      </c>
      <c r="J184" s="186" t="s">
        <v>2489</v>
      </c>
    </row>
    <row r="185" spans="1:10" ht="31.5" hidden="1" customHeight="1" x14ac:dyDescent="0.25">
      <c r="A185" s="73">
        <v>177</v>
      </c>
      <c r="B185" s="189" t="s">
        <v>3047</v>
      </c>
      <c r="C185" s="188" t="s">
        <v>3050</v>
      </c>
      <c r="D185" s="189" t="s">
        <v>3048</v>
      </c>
      <c r="E185" s="189" t="s">
        <v>3049</v>
      </c>
      <c r="F185" s="189"/>
      <c r="G185" s="141">
        <v>5300</v>
      </c>
      <c r="H185" s="79"/>
      <c r="I185" s="141">
        <f t="shared" si="2"/>
        <v>5300</v>
      </c>
      <c r="J185" s="186" t="s">
        <v>2489</v>
      </c>
    </row>
    <row r="186" spans="1:10" ht="31.5" hidden="1" customHeight="1" x14ac:dyDescent="0.25">
      <c r="A186" s="73">
        <v>178</v>
      </c>
      <c r="B186" s="189" t="s">
        <v>3051</v>
      </c>
      <c r="C186" s="188" t="s">
        <v>3055</v>
      </c>
      <c r="D186" s="189" t="s">
        <v>3052</v>
      </c>
      <c r="E186" s="189" t="s">
        <v>3053</v>
      </c>
      <c r="F186" s="189"/>
      <c r="G186" s="141">
        <v>7000</v>
      </c>
      <c r="H186" s="79"/>
      <c r="I186" s="141">
        <f t="shared" si="2"/>
        <v>7000</v>
      </c>
      <c r="J186" s="186" t="s">
        <v>2489</v>
      </c>
    </row>
    <row r="187" spans="1:10" ht="31.5" hidden="1" customHeight="1" x14ac:dyDescent="0.25">
      <c r="A187" s="73">
        <v>179</v>
      </c>
      <c r="B187" s="189" t="s">
        <v>3056</v>
      </c>
      <c r="C187" s="188" t="s">
        <v>3060</v>
      </c>
      <c r="D187" s="189" t="s">
        <v>3057</v>
      </c>
      <c r="E187" s="189" t="s">
        <v>3058</v>
      </c>
      <c r="F187" s="189"/>
      <c r="G187" s="141">
        <v>8000</v>
      </c>
      <c r="H187" s="79"/>
      <c r="I187" s="141">
        <f t="shared" si="2"/>
        <v>8000</v>
      </c>
      <c r="J187" s="186" t="s">
        <v>2489</v>
      </c>
    </row>
    <row r="188" spans="1:10" ht="31.5" hidden="1" customHeight="1" x14ac:dyDescent="0.25">
      <c r="A188" s="73">
        <v>180</v>
      </c>
      <c r="B188" s="189" t="s">
        <v>3061</v>
      </c>
      <c r="C188" s="188" t="s">
        <v>3064</v>
      </c>
      <c r="D188" s="189" t="s">
        <v>3062</v>
      </c>
      <c r="E188" s="189" t="s">
        <v>2185</v>
      </c>
      <c r="F188" s="189"/>
      <c r="G188" s="141">
        <v>8100</v>
      </c>
      <c r="H188" s="79"/>
      <c r="I188" s="141">
        <f t="shared" si="2"/>
        <v>8100</v>
      </c>
      <c r="J188" s="186" t="s">
        <v>2489</v>
      </c>
    </row>
    <row r="189" spans="1:10" ht="31.5" hidden="1" customHeight="1" x14ac:dyDescent="0.25">
      <c r="A189" s="73">
        <v>181</v>
      </c>
      <c r="B189" s="189" t="s">
        <v>3065</v>
      </c>
      <c r="C189" s="188" t="s">
        <v>3068</v>
      </c>
      <c r="D189" s="189" t="s">
        <v>3066</v>
      </c>
      <c r="E189" s="189" t="s">
        <v>3067</v>
      </c>
      <c r="F189" s="189"/>
      <c r="G189" s="141">
        <v>9800</v>
      </c>
      <c r="H189" s="79"/>
      <c r="I189" s="141">
        <f t="shared" si="2"/>
        <v>9800</v>
      </c>
      <c r="J189" s="186" t="s">
        <v>2489</v>
      </c>
    </row>
    <row r="190" spans="1:10" ht="31.5" hidden="1" customHeight="1" x14ac:dyDescent="0.25">
      <c r="A190" s="73">
        <v>182</v>
      </c>
      <c r="B190" s="187" t="s">
        <v>3468</v>
      </c>
      <c r="C190" s="188" t="s">
        <v>3072</v>
      </c>
      <c r="D190" s="189" t="s">
        <v>3069</v>
      </c>
      <c r="E190" s="189" t="s">
        <v>3070</v>
      </c>
      <c r="F190" s="189"/>
      <c r="G190" s="141">
        <v>10000</v>
      </c>
      <c r="H190" s="79"/>
      <c r="I190" s="141">
        <f t="shared" si="2"/>
        <v>10000</v>
      </c>
      <c r="J190" s="186" t="s">
        <v>2489</v>
      </c>
    </row>
    <row r="191" spans="1:10" ht="31.5" hidden="1" customHeight="1" x14ac:dyDescent="0.25">
      <c r="A191" s="73">
        <v>183</v>
      </c>
      <c r="B191" s="189" t="s">
        <v>3073</v>
      </c>
      <c r="C191" s="188" t="s">
        <v>3077</v>
      </c>
      <c r="D191" s="189" t="s">
        <v>3074</v>
      </c>
      <c r="E191" s="189" t="s">
        <v>3075</v>
      </c>
      <c r="F191" s="189"/>
      <c r="G191" s="141">
        <v>10200</v>
      </c>
      <c r="H191" s="79"/>
      <c r="I191" s="141">
        <f t="shared" si="2"/>
        <v>10200</v>
      </c>
      <c r="J191" s="186" t="s">
        <v>2489</v>
      </c>
    </row>
    <row r="192" spans="1:10" ht="31.5" hidden="1" customHeight="1" x14ac:dyDescent="0.25">
      <c r="A192" s="73">
        <v>184</v>
      </c>
      <c r="B192" s="189" t="s">
        <v>3078</v>
      </c>
      <c r="C192" s="188" t="s">
        <v>3081</v>
      </c>
      <c r="D192" s="189" t="s">
        <v>3079</v>
      </c>
      <c r="E192" s="189" t="s">
        <v>3080</v>
      </c>
      <c r="F192" s="189"/>
      <c r="G192" s="141">
        <v>14200</v>
      </c>
      <c r="H192" s="79"/>
      <c r="I192" s="141">
        <f t="shared" si="2"/>
        <v>14200</v>
      </c>
      <c r="J192" s="186" t="s">
        <v>2489</v>
      </c>
    </row>
    <row r="193" spans="1:10" ht="31.5" hidden="1" customHeight="1" x14ac:dyDescent="0.25">
      <c r="A193" s="73">
        <v>185</v>
      </c>
      <c r="B193" s="189" t="s">
        <v>3082</v>
      </c>
      <c r="C193" s="188" t="s">
        <v>3086</v>
      </c>
      <c r="D193" s="189" t="s">
        <v>3083</v>
      </c>
      <c r="E193" s="189" t="s">
        <v>3084</v>
      </c>
      <c r="F193" s="189"/>
      <c r="G193" s="141">
        <v>20000</v>
      </c>
      <c r="H193" s="79"/>
      <c r="I193" s="141">
        <f t="shared" si="2"/>
        <v>20000</v>
      </c>
      <c r="J193" s="186" t="s">
        <v>2489</v>
      </c>
    </row>
    <row r="194" spans="1:10" ht="31.5" hidden="1" customHeight="1" x14ac:dyDescent="0.25">
      <c r="A194" s="73">
        <v>186</v>
      </c>
      <c r="B194" s="189" t="s">
        <v>3087</v>
      </c>
      <c r="C194" s="188" t="s">
        <v>3091</v>
      </c>
      <c r="D194" s="189" t="s">
        <v>3088</v>
      </c>
      <c r="E194" s="189" t="s">
        <v>3089</v>
      </c>
      <c r="F194" s="189"/>
      <c r="G194" s="141">
        <v>89600</v>
      </c>
      <c r="H194" s="79"/>
      <c r="I194" s="141">
        <f t="shared" si="2"/>
        <v>89600</v>
      </c>
      <c r="J194" s="186" t="s">
        <v>2489</v>
      </c>
    </row>
    <row r="195" spans="1:10" ht="31.5" hidden="1" customHeight="1" x14ac:dyDescent="0.25">
      <c r="A195" s="73">
        <v>187</v>
      </c>
      <c r="B195" s="189" t="s">
        <v>3092</v>
      </c>
      <c r="C195" s="188" t="s">
        <v>3096</v>
      </c>
      <c r="D195" s="189" t="s">
        <v>3093</v>
      </c>
      <c r="E195" s="189" t="s">
        <v>3094</v>
      </c>
      <c r="F195" s="189"/>
      <c r="G195" s="141">
        <v>100000</v>
      </c>
      <c r="H195" s="79"/>
      <c r="I195" s="141">
        <f t="shared" si="2"/>
        <v>100000</v>
      </c>
      <c r="J195" s="186" t="s">
        <v>2489</v>
      </c>
    </row>
    <row r="196" spans="1:10" ht="31.5" hidden="1" customHeight="1" x14ac:dyDescent="0.25">
      <c r="A196" s="73">
        <v>188</v>
      </c>
      <c r="B196" s="187" t="s">
        <v>3467</v>
      </c>
      <c r="C196" s="188" t="s">
        <v>3100</v>
      </c>
      <c r="D196" s="189" t="s">
        <v>3097</v>
      </c>
      <c r="E196" s="189" t="s">
        <v>3098</v>
      </c>
      <c r="F196" s="189"/>
      <c r="G196" s="141">
        <v>100000</v>
      </c>
      <c r="H196" s="79"/>
      <c r="I196" s="141">
        <f t="shared" si="2"/>
        <v>100000</v>
      </c>
      <c r="J196" s="186" t="s">
        <v>2489</v>
      </c>
    </row>
    <row r="197" spans="1:10" ht="31.5" hidden="1" customHeight="1" x14ac:dyDescent="0.25">
      <c r="A197" s="73">
        <v>189</v>
      </c>
      <c r="B197" s="187" t="s">
        <v>3466</v>
      </c>
      <c r="C197" s="188" t="s">
        <v>3105</v>
      </c>
      <c r="D197" s="189" t="s">
        <v>3101</v>
      </c>
      <c r="E197" s="189" t="s">
        <v>3102</v>
      </c>
      <c r="F197" s="189" t="s">
        <v>3104</v>
      </c>
      <c r="G197" s="141">
        <v>150000</v>
      </c>
      <c r="H197" s="79"/>
      <c r="I197" s="141">
        <f t="shared" si="2"/>
        <v>150000</v>
      </c>
      <c r="J197" s="186" t="s">
        <v>2489</v>
      </c>
    </row>
    <row r="198" spans="1:10" ht="31.5" hidden="1" customHeight="1" x14ac:dyDescent="0.25">
      <c r="A198" s="73">
        <v>190</v>
      </c>
      <c r="B198" s="187" t="s">
        <v>3465</v>
      </c>
      <c r="C198" s="188" t="s">
        <v>3109</v>
      </c>
      <c r="D198" s="189" t="s">
        <v>3106</v>
      </c>
      <c r="E198" s="189" t="s">
        <v>3107</v>
      </c>
      <c r="F198" s="189"/>
      <c r="G198" s="141">
        <v>200000</v>
      </c>
      <c r="H198" s="79"/>
      <c r="I198" s="141">
        <f t="shared" si="2"/>
        <v>200000</v>
      </c>
      <c r="J198" s="186" t="s">
        <v>2489</v>
      </c>
    </row>
    <row r="199" spans="1:10" ht="31.5" hidden="1" customHeight="1" x14ac:dyDescent="0.25">
      <c r="A199" s="73">
        <v>191</v>
      </c>
      <c r="B199" s="187" t="s">
        <v>3464</v>
      </c>
      <c r="C199" s="188" t="s">
        <v>3113</v>
      </c>
      <c r="D199" s="189" t="s">
        <v>3110</v>
      </c>
      <c r="E199" s="189" t="s">
        <v>3111</v>
      </c>
      <c r="F199" s="189"/>
      <c r="G199" s="141">
        <v>250000</v>
      </c>
      <c r="H199" s="79"/>
      <c r="I199" s="141">
        <f t="shared" si="2"/>
        <v>250000</v>
      </c>
      <c r="J199" s="186" t="s">
        <v>2489</v>
      </c>
    </row>
    <row r="200" spans="1:10" ht="31.5" hidden="1" customHeight="1" x14ac:dyDescent="0.25">
      <c r="A200" s="73">
        <v>192</v>
      </c>
      <c r="B200" s="187" t="s">
        <v>3463</v>
      </c>
      <c r="C200" s="188" t="s">
        <v>3117</v>
      </c>
      <c r="D200" s="189" t="s">
        <v>3114</v>
      </c>
      <c r="E200" s="189" t="s">
        <v>3115</v>
      </c>
      <c r="F200" s="189"/>
      <c r="G200" s="141">
        <v>42686300</v>
      </c>
      <c r="H200" s="79"/>
      <c r="I200" s="141">
        <f t="shared" si="2"/>
        <v>42686300</v>
      </c>
      <c r="J200" s="186" t="s">
        <v>2489</v>
      </c>
    </row>
    <row r="201" spans="1:10" ht="31.5" hidden="1" customHeight="1" x14ac:dyDescent="0.25">
      <c r="A201" s="73">
        <v>193</v>
      </c>
      <c r="B201" s="189" t="s">
        <v>1586</v>
      </c>
      <c r="C201" s="188" t="s">
        <v>1591</v>
      </c>
      <c r="D201" s="189" t="s">
        <v>1587</v>
      </c>
      <c r="E201" s="189" t="s">
        <v>1588</v>
      </c>
      <c r="F201" s="189" t="s">
        <v>1590</v>
      </c>
      <c r="G201" s="141">
        <v>2000</v>
      </c>
      <c r="H201" s="79"/>
      <c r="I201" s="141">
        <f t="shared" si="2"/>
        <v>2000</v>
      </c>
      <c r="J201" s="186" t="s">
        <v>2489</v>
      </c>
    </row>
    <row r="202" spans="1:10" ht="31.5" hidden="1" customHeight="1" x14ac:dyDescent="0.25">
      <c r="A202" s="73">
        <v>194</v>
      </c>
      <c r="B202" s="189" t="s">
        <v>2060</v>
      </c>
      <c r="C202" s="188" t="s">
        <v>2065</v>
      </c>
      <c r="D202" s="189" t="s">
        <v>2061</v>
      </c>
      <c r="E202" s="189" t="s">
        <v>2062</v>
      </c>
      <c r="F202" s="189" t="s">
        <v>2064</v>
      </c>
      <c r="G202" s="141">
        <v>1000</v>
      </c>
      <c r="H202" s="79"/>
      <c r="I202" s="141">
        <f t="shared" si="2"/>
        <v>1000</v>
      </c>
      <c r="J202" s="186" t="s">
        <v>2489</v>
      </c>
    </row>
    <row r="203" spans="1:10" ht="31.5" hidden="1" customHeight="1" x14ac:dyDescent="0.25">
      <c r="A203" s="73">
        <v>195</v>
      </c>
      <c r="B203" s="189" t="s">
        <v>3456</v>
      </c>
      <c r="C203" s="188" t="s">
        <v>3460</v>
      </c>
      <c r="D203" s="189" t="s">
        <v>3457</v>
      </c>
      <c r="E203" s="189" t="s">
        <v>3458</v>
      </c>
      <c r="F203" s="189"/>
      <c r="G203" s="141">
        <v>16400</v>
      </c>
      <c r="H203" s="79"/>
      <c r="I203" s="141">
        <f t="shared" si="2"/>
        <v>16400</v>
      </c>
      <c r="J203" s="186" t="s">
        <v>2489</v>
      </c>
    </row>
    <row r="204" spans="1:10" ht="31.5" hidden="1" customHeight="1" x14ac:dyDescent="0.25">
      <c r="A204" s="73">
        <v>196</v>
      </c>
      <c r="B204" s="189" t="s">
        <v>3201</v>
      </c>
      <c r="C204" s="188" t="s">
        <v>3205</v>
      </c>
      <c r="D204" s="189" t="s">
        <v>3202</v>
      </c>
      <c r="E204" s="189" t="s">
        <v>463</v>
      </c>
      <c r="F204" s="189" t="s">
        <v>3204</v>
      </c>
      <c r="G204" s="141">
        <v>43500</v>
      </c>
      <c r="H204" s="79"/>
      <c r="I204" s="141">
        <f t="shared" si="2"/>
        <v>43500</v>
      </c>
      <c r="J204" s="188" t="s">
        <v>2489</v>
      </c>
    </row>
    <row r="205" spans="1:10" ht="31.5" hidden="1" customHeight="1" x14ac:dyDescent="0.25">
      <c r="A205" s="73">
        <v>197</v>
      </c>
      <c r="B205" s="189" t="s">
        <v>3218</v>
      </c>
      <c r="C205" s="188" t="s">
        <v>3223</v>
      </c>
      <c r="D205" s="189" t="s">
        <v>3219</v>
      </c>
      <c r="E205" s="189" t="s">
        <v>3220</v>
      </c>
      <c r="F205" s="189" t="s">
        <v>3222</v>
      </c>
      <c r="G205" s="141">
        <v>4800</v>
      </c>
      <c r="H205" s="79"/>
      <c r="I205" s="141">
        <f t="shared" ref="I205:I268" si="3">G205+H205</f>
        <v>4800</v>
      </c>
      <c r="J205" s="188" t="s">
        <v>2489</v>
      </c>
    </row>
    <row r="206" spans="1:10" ht="31.5" hidden="1" customHeight="1" x14ac:dyDescent="0.25">
      <c r="A206" s="73">
        <v>198</v>
      </c>
      <c r="B206" s="189" t="s">
        <v>197</v>
      </c>
      <c r="C206" s="188" t="s">
        <v>202</v>
      </c>
      <c r="D206" s="189" t="s">
        <v>198</v>
      </c>
      <c r="E206" s="189" t="s">
        <v>199</v>
      </c>
      <c r="F206" s="78"/>
      <c r="G206" s="141">
        <v>1100</v>
      </c>
      <c r="H206" s="79"/>
      <c r="I206" s="141">
        <f t="shared" si="3"/>
        <v>1100</v>
      </c>
      <c r="J206" s="188" t="s">
        <v>2489</v>
      </c>
    </row>
    <row r="207" spans="1:10" ht="31.5" hidden="1" customHeight="1" x14ac:dyDescent="0.25">
      <c r="A207" s="73">
        <v>199</v>
      </c>
      <c r="B207" s="189" t="s">
        <v>43</v>
      </c>
      <c r="C207" s="188" t="s">
        <v>48</v>
      </c>
      <c r="D207" s="189" t="s">
        <v>44</v>
      </c>
      <c r="E207" s="189" t="s">
        <v>45</v>
      </c>
      <c r="F207" s="189" t="s">
        <v>47</v>
      </c>
      <c r="G207" s="141">
        <v>3500</v>
      </c>
      <c r="H207" s="79"/>
      <c r="I207" s="141">
        <f t="shared" si="3"/>
        <v>3500</v>
      </c>
      <c r="J207" s="188" t="s">
        <v>2489</v>
      </c>
    </row>
    <row r="208" spans="1:10" ht="31.5" hidden="1" customHeight="1" x14ac:dyDescent="0.25">
      <c r="A208" s="73">
        <v>200</v>
      </c>
      <c r="B208" s="189" t="s">
        <v>249</v>
      </c>
      <c r="C208" s="188" t="s">
        <v>254</v>
      </c>
      <c r="D208" s="189" t="s">
        <v>250</v>
      </c>
      <c r="E208" s="189" t="s">
        <v>251</v>
      </c>
      <c r="F208" s="189" t="s">
        <v>253</v>
      </c>
      <c r="G208" s="141">
        <v>1900</v>
      </c>
      <c r="H208" s="79"/>
      <c r="I208" s="141">
        <f t="shared" si="3"/>
        <v>1900</v>
      </c>
      <c r="J208" s="188" t="s">
        <v>2489</v>
      </c>
    </row>
    <row r="209" spans="1:10" ht="31.5" hidden="1" customHeight="1" x14ac:dyDescent="0.25">
      <c r="A209" s="73">
        <v>201</v>
      </c>
      <c r="B209" s="189" t="s">
        <v>320</v>
      </c>
      <c r="C209" s="188" t="s">
        <v>325</v>
      </c>
      <c r="D209" s="189" t="s">
        <v>321</v>
      </c>
      <c r="E209" s="189" t="s">
        <v>322</v>
      </c>
      <c r="F209" s="189" t="s">
        <v>324</v>
      </c>
      <c r="G209" s="141">
        <v>1400</v>
      </c>
      <c r="H209" s="79"/>
      <c r="I209" s="141">
        <f t="shared" si="3"/>
        <v>1400</v>
      </c>
      <c r="J209" s="188" t="s">
        <v>2489</v>
      </c>
    </row>
    <row r="210" spans="1:10" ht="31.5" hidden="1" customHeight="1" x14ac:dyDescent="0.25">
      <c r="A210" s="181">
        <v>202</v>
      </c>
      <c r="B210" s="190" t="s">
        <v>1626</v>
      </c>
      <c r="C210" s="191" t="s">
        <v>1631</v>
      </c>
      <c r="D210" s="190" t="s">
        <v>1627</v>
      </c>
      <c r="E210" s="190" t="s">
        <v>1628</v>
      </c>
      <c r="F210" s="190" t="s">
        <v>1630</v>
      </c>
      <c r="G210" s="182">
        <v>11000</v>
      </c>
      <c r="H210" s="183">
        <v>2000</v>
      </c>
      <c r="I210" s="182">
        <f t="shared" si="3"/>
        <v>13000</v>
      </c>
      <c r="J210" s="191" t="s">
        <v>3124</v>
      </c>
    </row>
    <row r="211" spans="1:10" ht="36.75" hidden="1" customHeight="1" x14ac:dyDescent="0.25">
      <c r="A211" s="73">
        <v>203</v>
      </c>
      <c r="B211" s="189" t="s">
        <v>3118</v>
      </c>
      <c r="C211" s="188" t="s">
        <v>3123</v>
      </c>
      <c r="D211" s="189" t="s">
        <v>3119</v>
      </c>
      <c r="E211" s="189" t="s">
        <v>3120</v>
      </c>
      <c r="F211" s="189" t="s">
        <v>3122</v>
      </c>
      <c r="G211" s="141">
        <v>9000</v>
      </c>
      <c r="H211" s="79">
        <f>7400+5400</f>
        <v>12800</v>
      </c>
      <c r="I211" s="141">
        <f t="shared" si="3"/>
        <v>21800</v>
      </c>
      <c r="J211" s="188" t="s">
        <v>3124</v>
      </c>
    </row>
    <row r="212" spans="1:10" ht="36.75" hidden="1" customHeight="1" x14ac:dyDescent="0.25">
      <c r="A212" s="73">
        <v>204</v>
      </c>
      <c r="B212" s="189" t="s">
        <v>3131</v>
      </c>
      <c r="C212" s="188" t="s">
        <v>3136</v>
      </c>
      <c r="D212" s="189" t="s">
        <v>3132</v>
      </c>
      <c r="E212" s="189" t="s">
        <v>3133</v>
      </c>
      <c r="F212" s="189" t="s">
        <v>3135</v>
      </c>
      <c r="G212" s="141">
        <v>47700</v>
      </c>
      <c r="H212" s="79"/>
      <c r="I212" s="141">
        <f t="shared" si="3"/>
        <v>47700</v>
      </c>
      <c r="J212" s="188" t="s">
        <v>3124</v>
      </c>
    </row>
    <row r="213" spans="1:10" ht="36.75" hidden="1" customHeight="1" x14ac:dyDescent="0.25">
      <c r="A213" s="73">
        <v>205</v>
      </c>
      <c r="B213" s="189" t="s">
        <v>3137</v>
      </c>
      <c r="C213" s="188" t="s">
        <v>3142</v>
      </c>
      <c r="D213" s="189" t="s">
        <v>3138</v>
      </c>
      <c r="E213" s="189" t="s">
        <v>3139</v>
      </c>
      <c r="F213" s="189" t="s">
        <v>3141</v>
      </c>
      <c r="G213" s="141">
        <v>2000</v>
      </c>
      <c r="H213" s="79"/>
      <c r="I213" s="141">
        <f t="shared" si="3"/>
        <v>2000</v>
      </c>
      <c r="J213" s="188" t="s">
        <v>3124</v>
      </c>
    </row>
    <row r="214" spans="1:10" ht="36.75" hidden="1" customHeight="1" x14ac:dyDescent="0.25">
      <c r="A214" s="73">
        <v>206</v>
      </c>
      <c r="B214" s="189" t="s">
        <v>3178</v>
      </c>
      <c r="C214" s="188" t="s">
        <v>3183</v>
      </c>
      <c r="D214" s="189" t="s">
        <v>3179</v>
      </c>
      <c r="E214" s="189" t="s">
        <v>3180</v>
      </c>
      <c r="F214" s="189" t="s">
        <v>3182</v>
      </c>
      <c r="G214" s="141">
        <v>10200</v>
      </c>
      <c r="H214" s="79"/>
      <c r="I214" s="141">
        <f t="shared" si="3"/>
        <v>10200</v>
      </c>
      <c r="J214" s="188" t="s">
        <v>3124</v>
      </c>
    </row>
    <row r="215" spans="1:10" ht="36.75" hidden="1" customHeight="1" x14ac:dyDescent="0.25">
      <c r="A215" s="73">
        <v>207</v>
      </c>
      <c r="B215" s="189" t="s">
        <v>3189</v>
      </c>
      <c r="C215" s="188" t="s">
        <v>3194</v>
      </c>
      <c r="D215" s="189" t="s">
        <v>3190</v>
      </c>
      <c r="E215" s="189" t="s">
        <v>3191</v>
      </c>
      <c r="F215" s="189" t="s">
        <v>3193</v>
      </c>
      <c r="G215" s="141">
        <v>13300</v>
      </c>
      <c r="H215" s="79"/>
      <c r="I215" s="141">
        <f t="shared" si="3"/>
        <v>13300</v>
      </c>
      <c r="J215" s="188" t="s">
        <v>3124</v>
      </c>
    </row>
    <row r="216" spans="1:10" ht="36.75" hidden="1" customHeight="1" x14ac:dyDescent="0.25">
      <c r="A216" s="73">
        <v>208</v>
      </c>
      <c r="B216" s="189" t="s">
        <v>3206</v>
      </c>
      <c r="C216" s="188" t="s">
        <v>3211</v>
      </c>
      <c r="D216" s="189" t="s">
        <v>3207</v>
      </c>
      <c r="E216" s="189" t="s">
        <v>3208</v>
      </c>
      <c r="F216" s="189" t="s">
        <v>3210</v>
      </c>
      <c r="G216" s="141">
        <v>114400</v>
      </c>
      <c r="H216" s="79"/>
      <c r="I216" s="141">
        <f t="shared" si="3"/>
        <v>114400</v>
      </c>
      <c r="J216" s="188" t="s">
        <v>3124</v>
      </c>
    </row>
    <row r="217" spans="1:10" ht="36.75" hidden="1" customHeight="1" x14ac:dyDescent="0.25">
      <c r="A217" s="73">
        <v>209</v>
      </c>
      <c r="B217" s="189" t="s">
        <v>3212</v>
      </c>
      <c r="C217" s="188" t="s">
        <v>3217</v>
      </c>
      <c r="D217" s="189" t="s">
        <v>3213</v>
      </c>
      <c r="E217" s="189" t="s">
        <v>3214</v>
      </c>
      <c r="F217" s="189" t="s">
        <v>3216</v>
      </c>
      <c r="G217" s="141">
        <v>4700</v>
      </c>
      <c r="H217" s="79">
        <f>4000+3000+1700</f>
        <v>8700</v>
      </c>
      <c r="I217" s="141">
        <f t="shared" si="3"/>
        <v>13400</v>
      </c>
      <c r="J217" s="188" t="s">
        <v>3124</v>
      </c>
    </row>
    <row r="218" spans="1:10" ht="36.75" hidden="1" customHeight="1" x14ac:dyDescent="0.25">
      <c r="A218" s="73">
        <v>210</v>
      </c>
      <c r="B218" s="189" t="s">
        <v>3224</v>
      </c>
      <c r="C218" s="188" t="s">
        <v>3228</v>
      </c>
      <c r="D218" s="189" t="s">
        <v>3225</v>
      </c>
      <c r="E218" s="189" t="s">
        <v>812</v>
      </c>
      <c r="F218" s="189" t="s">
        <v>3227</v>
      </c>
      <c r="G218" s="141">
        <v>8100</v>
      </c>
      <c r="H218" s="79">
        <f>8500+2300+2000+2000+300</f>
        <v>15100</v>
      </c>
      <c r="I218" s="141">
        <f t="shared" si="3"/>
        <v>23200</v>
      </c>
      <c r="J218" s="188" t="s">
        <v>3124</v>
      </c>
    </row>
    <row r="219" spans="1:10" ht="36.75" hidden="1" customHeight="1" x14ac:dyDescent="0.25">
      <c r="A219" s="73">
        <v>211</v>
      </c>
      <c r="B219" s="189" t="s">
        <v>3229</v>
      </c>
      <c r="C219" s="188" t="s">
        <v>3234</v>
      </c>
      <c r="D219" s="189" t="s">
        <v>3230</v>
      </c>
      <c r="E219" s="189" t="s">
        <v>3231</v>
      </c>
      <c r="F219" s="189" t="s">
        <v>3233</v>
      </c>
      <c r="G219" s="141">
        <v>8800</v>
      </c>
      <c r="H219" s="79"/>
      <c r="I219" s="141">
        <f t="shared" si="3"/>
        <v>8800</v>
      </c>
      <c r="J219" s="188" t="s">
        <v>3124</v>
      </c>
    </row>
    <row r="220" spans="1:10" ht="36.75" hidden="1" customHeight="1" x14ac:dyDescent="0.25">
      <c r="A220" s="73">
        <v>212</v>
      </c>
      <c r="B220" s="189" t="s">
        <v>3235</v>
      </c>
      <c r="C220" s="188" t="s">
        <v>3240</v>
      </c>
      <c r="D220" s="189" t="s">
        <v>3236</v>
      </c>
      <c r="E220" s="189" t="s">
        <v>3237</v>
      </c>
      <c r="F220" s="189" t="s">
        <v>3239</v>
      </c>
      <c r="G220" s="141">
        <v>36000</v>
      </c>
      <c r="H220" s="79"/>
      <c r="I220" s="141">
        <f t="shared" si="3"/>
        <v>36000</v>
      </c>
      <c r="J220" s="188" t="s">
        <v>3124</v>
      </c>
    </row>
    <row r="221" spans="1:10" ht="36.75" hidden="1" customHeight="1" x14ac:dyDescent="0.25">
      <c r="A221" s="73">
        <v>213</v>
      </c>
      <c r="B221" s="189" t="s">
        <v>3241</v>
      </c>
      <c r="C221" s="188" t="s">
        <v>3246</v>
      </c>
      <c r="D221" s="189" t="s">
        <v>3242</v>
      </c>
      <c r="E221" s="189" t="s">
        <v>3243</v>
      </c>
      <c r="F221" s="189" t="s">
        <v>3245</v>
      </c>
      <c r="G221" s="141">
        <v>21500</v>
      </c>
      <c r="H221" s="79"/>
      <c r="I221" s="141">
        <f t="shared" si="3"/>
        <v>21500</v>
      </c>
      <c r="J221" s="188" t="s">
        <v>3124</v>
      </c>
    </row>
    <row r="222" spans="1:10" ht="36.75" hidden="1" customHeight="1" x14ac:dyDescent="0.25">
      <c r="A222" s="73">
        <v>214</v>
      </c>
      <c r="B222" s="189" t="s">
        <v>3253</v>
      </c>
      <c r="C222" s="188" t="s">
        <v>3258</v>
      </c>
      <c r="D222" s="189" t="s">
        <v>3254</v>
      </c>
      <c r="E222" s="189" t="s">
        <v>3255</v>
      </c>
      <c r="F222" s="189" t="s">
        <v>3257</v>
      </c>
      <c r="G222" s="141">
        <v>6300</v>
      </c>
      <c r="H222" s="79"/>
      <c r="I222" s="141">
        <f t="shared" si="3"/>
        <v>6300</v>
      </c>
      <c r="J222" s="188" t="s">
        <v>3124</v>
      </c>
    </row>
    <row r="223" spans="1:10" ht="36.75" hidden="1" customHeight="1" x14ac:dyDescent="0.25">
      <c r="A223" s="73">
        <v>215</v>
      </c>
      <c r="B223" s="189" t="s">
        <v>3276</v>
      </c>
      <c r="C223" s="188" t="s">
        <v>3280</v>
      </c>
      <c r="D223" s="189" t="s">
        <v>3277</v>
      </c>
      <c r="E223" s="189" t="s">
        <v>357</v>
      </c>
      <c r="F223" s="189" t="s">
        <v>3279</v>
      </c>
      <c r="G223" s="141">
        <v>5600</v>
      </c>
      <c r="H223" s="79">
        <v>5700</v>
      </c>
      <c r="I223" s="141">
        <f t="shared" si="3"/>
        <v>11300</v>
      </c>
      <c r="J223" s="188" t="s">
        <v>3124</v>
      </c>
    </row>
    <row r="224" spans="1:10" ht="36.75" hidden="1" customHeight="1" x14ac:dyDescent="0.25">
      <c r="A224" s="73">
        <v>216</v>
      </c>
      <c r="B224" s="189" t="s">
        <v>3309</v>
      </c>
      <c r="C224" s="188" t="s">
        <v>3314</v>
      </c>
      <c r="D224" s="189" t="s">
        <v>3310</v>
      </c>
      <c r="E224" s="189" t="s">
        <v>3311</v>
      </c>
      <c r="F224" s="189" t="s">
        <v>3313</v>
      </c>
      <c r="G224" s="141">
        <v>12000</v>
      </c>
      <c r="H224" s="79">
        <f>6000+4900</f>
        <v>10900</v>
      </c>
      <c r="I224" s="141">
        <f t="shared" si="3"/>
        <v>22900</v>
      </c>
      <c r="J224" s="188" t="s">
        <v>3124</v>
      </c>
    </row>
    <row r="225" spans="1:10" ht="36.75" hidden="1" customHeight="1" x14ac:dyDescent="0.25">
      <c r="A225" s="73">
        <v>217</v>
      </c>
      <c r="B225" s="189" t="s">
        <v>3315</v>
      </c>
      <c r="C225" s="188" t="s">
        <v>3320</v>
      </c>
      <c r="D225" s="189" t="s">
        <v>3316</v>
      </c>
      <c r="E225" s="189" t="s">
        <v>3317</v>
      </c>
      <c r="F225" s="189" t="s">
        <v>3319</v>
      </c>
      <c r="G225" s="141">
        <v>5000</v>
      </c>
      <c r="H225" s="79"/>
      <c r="I225" s="141">
        <f t="shared" si="3"/>
        <v>5000</v>
      </c>
      <c r="J225" s="188" t="s">
        <v>3124</v>
      </c>
    </row>
    <row r="226" spans="1:10" ht="36.75" hidden="1" customHeight="1" x14ac:dyDescent="0.25">
      <c r="A226" s="73">
        <v>218</v>
      </c>
      <c r="B226" s="189" t="s">
        <v>3333</v>
      </c>
      <c r="C226" s="188" t="s">
        <v>3338</v>
      </c>
      <c r="D226" s="189" t="s">
        <v>3334</v>
      </c>
      <c r="E226" s="189" t="s">
        <v>3335</v>
      </c>
      <c r="F226" s="189" t="s">
        <v>3337</v>
      </c>
      <c r="G226" s="141">
        <v>22000</v>
      </c>
      <c r="H226" s="79"/>
      <c r="I226" s="141">
        <f t="shared" si="3"/>
        <v>22000</v>
      </c>
      <c r="J226" s="188" t="s">
        <v>3124</v>
      </c>
    </row>
    <row r="227" spans="1:10" ht="36.75" hidden="1" customHeight="1" x14ac:dyDescent="0.25">
      <c r="A227" s="73">
        <v>219</v>
      </c>
      <c r="B227" s="189" t="s">
        <v>3339</v>
      </c>
      <c r="C227" s="188" t="s">
        <v>3344</v>
      </c>
      <c r="D227" s="189" t="s">
        <v>3340</v>
      </c>
      <c r="E227" s="189" t="s">
        <v>3341</v>
      </c>
      <c r="F227" s="189" t="s">
        <v>3343</v>
      </c>
      <c r="G227" s="141">
        <v>2200</v>
      </c>
      <c r="H227" s="79"/>
      <c r="I227" s="141">
        <f t="shared" si="3"/>
        <v>2200</v>
      </c>
      <c r="J227" s="188" t="s">
        <v>3124</v>
      </c>
    </row>
    <row r="228" spans="1:10" ht="36.75" hidden="1" customHeight="1" x14ac:dyDescent="0.25">
      <c r="A228" s="73">
        <v>220</v>
      </c>
      <c r="B228" s="189" t="s">
        <v>3362</v>
      </c>
      <c r="C228" s="188" t="s">
        <v>3367</v>
      </c>
      <c r="D228" s="189" t="s">
        <v>3363</v>
      </c>
      <c r="E228" s="189" t="s">
        <v>3364</v>
      </c>
      <c r="F228" s="189" t="s">
        <v>3366</v>
      </c>
      <c r="G228" s="141">
        <v>3000</v>
      </c>
      <c r="H228" s="79"/>
      <c r="I228" s="141">
        <f t="shared" si="3"/>
        <v>3000</v>
      </c>
      <c r="J228" s="188" t="s">
        <v>3124</v>
      </c>
    </row>
    <row r="229" spans="1:10" ht="36.75" hidden="1" customHeight="1" x14ac:dyDescent="0.25">
      <c r="A229" s="73">
        <v>221</v>
      </c>
      <c r="B229" s="189" t="s">
        <v>3368</v>
      </c>
      <c r="C229" s="188" t="s">
        <v>3373</v>
      </c>
      <c r="D229" s="189" t="s">
        <v>3369</v>
      </c>
      <c r="E229" s="189" t="s">
        <v>3370</v>
      </c>
      <c r="F229" s="189" t="s">
        <v>3372</v>
      </c>
      <c r="G229" s="141">
        <v>6500</v>
      </c>
      <c r="H229" s="79">
        <v>2200</v>
      </c>
      <c r="I229" s="141">
        <f t="shared" si="3"/>
        <v>8700</v>
      </c>
      <c r="J229" s="188" t="s">
        <v>3124</v>
      </c>
    </row>
    <row r="230" spans="1:10" ht="36.75" hidden="1" customHeight="1" x14ac:dyDescent="0.25">
      <c r="A230" s="73">
        <v>222</v>
      </c>
      <c r="B230" s="189" t="s">
        <v>3374</v>
      </c>
      <c r="C230" s="188" t="s">
        <v>3377</v>
      </c>
      <c r="D230" s="189" t="s">
        <v>3375</v>
      </c>
      <c r="E230" s="189" t="s">
        <v>1931</v>
      </c>
      <c r="F230" s="189"/>
      <c r="G230" s="141">
        <v>5000</v>
      </c>
      <c r="H230" s="79"/>
      <c r="I230" s="141">
        <f t="shared" si="3"/>
        <v>5000</v>
      </c>
      <c r="J230" s="188" t="s">
        <v>3124</v>
      </c>
    </row>
    <row r="231" spans="1:10" ht="36.75" hidden="1" customHeight="1" x14ac:dyDescent="0.25">
      <c r="A231" s="73">
        <v>223</v>
      </c>
      <c r="B231" s="189" t="s">
        <v>3378</v>
      </c>
      <c r="C231" s="188" t="s">
        <v>3383</v>
      </c>
      <c r="D231" s="189" t="s">
        <v>3379</v>
      </c>
      <c r="E231" s="189" t="s">
        <v>3380</v>
      </c>
      <c r="F231" s="189" t="s">
        <v>3382</v>
      </c>
      <c r="G231" s="141">
        <v>4000</v>
      </c>
      <c r="H231" s="79">
        <v>10300</v>
      </c>
      <c r="I231" s="141">
        <f t="shared" si="3"/>
        <v>14300</v>
      </c>
      <c r="J231" s="188" t="s">
        <v>3124</v>
      </c>
    </row>
    <row r="232" spans="1:10" ht="36.75" hidden="1" customHeight="1" x14ac:dyDescent="0.25">
      <c r="A232" s="73">
        <v>224</v>
      </c>
      <c r="B232" s="189" t="s">
        <v>3384</v>
      </c>
      <c r="C232" s="188" t="s">
        <v>3388</v>
      </c>
      <c r="D232" s="189" t="s">
        <v>3385</v>
      </c>
      <c r="E232" s="189" t="s">
        <v>3386</v>
      </c>
      <c r="F232" s="189"/>
      <c r="G232" s="141">
        <v>20000</v>
      </c>
      <c r="H232" s="79"/>
      <c r="I232" s="141">
        <f t="shared" si="3"/>
        <v>20000</v>
      </c>
      <c r="J232" s="188" t="s">
        <v>3124</v>
      </c>
    </row>
    <row r="233" spans="1:10" ht="36.75" hidden="1" customHeight="1" x14ac:dyDescent="0.25">
      <c r="A233" s="73">
        <v>225</v>
      </c>
      <c r="B233" s="189" t="s">
        <v>3395</v>
      </c>
      <c r="C233" s="188" t="s">
        <v>3399</v>
      </c>
      <c r="D233" s="189" t="s">
        <v>3396</v>
      </c>
      <c r="E233" s="189" t="s">
        <v>204</v>
      </c>
      <c r="F233" s="189" t="s">
        <v>3398</v>
      </c>
      <c r="G233" s="141">
        <v>10000</v>
      </c>
      <c r="H233" s="79"/>
      <c r="I233" s="141">
        <f t="shared" si="3"/>
        <v>10000</v>
      </c>
      <c r="J233" s="188" t="s">
        <v>3124</v>
      </c>
    </row>
    <row r="234" spans="1:10" ht="36.75" hidden="1" customHeight="1" x14ac:dyDescent="0.25">
      <c r="A234" s="73">
        <v>226</v>
      </c>
      <c r="B234" s="189" t="s">
        <v>3400</v>
      </c>
      <c r="C234" s="188" t="s">
        <v>3405</v>
      </c>
      <c r="D234" s="189" t="s">
        <v>3401</v>
      </c>
      <c r="E234" s="189" t="s">
        <v>3402</v>
      </c>
      <c r="F234" s="189" t="s">
        <v>3404</v>
      </c>
      <c r="G234" s="141">
        <v>103400</v>
      </c>
      <c r="H234" s="79"/>
      <c r="I234" s="141">
        <f t="shared" si="3"/>
        <v>103400</v>
      </c>
      <c r="J234" s="188" t="s">
        <v>3124</v>
      </c>
    </row>
    <row r="235" spans="1:10" ht="36.75" hidden="1" customHeight="1" x14ac:dyDescent="0.25">
      <c r="A235" s="73">
        <v>227</v>
      </c>
      <c r="B235" s="189" t="s">
        <v>3423</v>
      </c>
      <c r="C235" s="188" t="s">
        <v>3428</v>
      </c>
      <c r="D235" s="189" t="s">
        <v>3424</v>
      </c>
      <c r="E235" s="189" t="s">
        <v>3425</v>
      </c>
      <c r="F235" s="189" t="s">
        <v>3427</v>
      </c>
      <c r="G235" s="141">
        <v>5000</v>
      </c>
      <c r="H235" s="79"/>
      <c r="I235" s="141">
        <f t="shared" si="3"/>
        <v>5000</v>
      </c>
      <c r="J235" s="188" t="s">
        <v>3124</v>
      </c>
    </row>
    <row r="236" spans="1:10" ht="36.75" hidden="1" customHeight="1" x14ac:dyDescent="0.25">
      <c r="A236" s="73">
        <v>228</v>
      </c>
      <c r="B236" s="189" t="s">
        <v>3429</v>
      </c>
      <c r="C236" s="188" t="s">
        <v>3434</v>
      </c>
      <c r="D236" s="189" t="s">
        <v>3430</v>
      </c>
      <c r="E236" s="189" t="s">
        <v>3431</v>
      </c>
      <c r="F236" s="189" t="s">
        <v>3433</v>
      </c>
      <c r="G236" s="141">
        <v>12500</v>
      </c>
      <c r="H236" s="79">
        <v>9200</v>
      </c>
      <c r="I236" s="141">
        <f t="shared" si="3"/>
        <v>21700</v>
      </c>
      <c r="J236" s="188" t="s">
        <v>3124</v>
      </c>
    </row>
    <row r="237" spans="1:10" ht="36.75" hidden="1" customHeight="1" x14ac:dyDescent="0.25">
      <c r="A237" s="73">
        <v>229</v>
      </c>
      <c r="B237" s="189" t="s">
        <v>3441</v>
      </c>
      <c r="C237" s="188" t="s">
        <v>3445</v>
      </c>
      <c r="D237" s="189" t="s">
        <v>3442</v>
      </c>
      <c r="E237" s="189" t="s">
        <v>910</v>
      </c>
      <c r="F237" s="189" t="s">
        <v>3444</v>
      </c>
      <c r="G237" s="141">
        <v>10600</v>
      </c>
      <c r="H237" s="79"/>
      <c r="I237" s="141">
        <f t="shared" si="3"/>
        <v>10600</v>
      </c>
      <c r="J237" s="188" t="s">
        <v>3124</v>
      </c>
    </row>
    <row r="238" spans="1:10" ht="36.75" hidden="1" customHeight="1" x14ac:dyDescent="0.25">
      <c r="A238" s="73">
        <v>230</v>
      </c>
      <c r="B238" s="189" t="s">
        <v>3451</v>
      </c>
      <c r="C238" s="188" t="s">
        <v>3455</v>
      </c>
      <c r="D238" s="189" t="s">
        <v>3452</v>
      </c>
      <c r="E238" s="189" t="s">
        <v>3453</v>
      </c>
      <c r="F238" s="189"/>
      <c r="G238" s="141">
        <v>4000</v>
      </c>
      <c r="H238" s="79"/>
      <c r="I238" s="141">
        <f t="shared" si="3"/>
        <v>4000</v>
      </c>
      <c r="J238" s="188" t="s">
        <v>3124</v>
      </c>
    </row>
    <row r="239" spans="1:10" ht="36.75" hidden="1" customHeight="1" x14ac:dyDescent="0.25">
      <c r="A239" s="181">
        <v>231</v>
      </c>
      <c r="B239" s="190" t="s">
        <v>1447</v>
      </c>
      <c r="C239" s="191" t="s">
        <v>1452</v>
      </c>
      <c r="D239" s="190" t="s">
        <v>1448</v>
      </c>
      <c r="E239" s="190" t="s">
        <v>1449</v>
      </c>
      <c r="F239" s="190" t="s">
        <v>1451</v>
      </c>
      <c r="G239" s="182">
        <v>6200</v>
      </c>
      <c r="H239" s="183"/>
      <c r="I239" s="182">
        <f t="shared" si="3"/>
        <v>6200</v>
      </c>
      <c r="J239" s="191" t="s">
        <v>1272</v>
      </c>
    </row>
    <row r="240" spans="1:10" ht="36.75" hidden="1" customHeight="1" x14ac:dyDescent="0.25">
      <c r="A240" s="73">
        <v>232</v>
      </c>
      <c r="B240" s="189" t="s">
        <v>1279</v>
      </c>
      <c r="C240" s="188" t="s">
        <v>1284</v>
      </c>
      <c r="D240" s="189" t="s">
        <v>1280</v>
      </c>
      <c r="E240" s="189" t="s">
        <v>1281</v>
      </c>
      <c r="F240" s="189" t="s">
        <v>1283</v>
      </c>
      <c r="G240" s="141">
        <v>3800</v>
      </c>
      <c r="H240" s="79"/>
      <c r="I240" s="141">
        <f t="shared" si="3"/>
        <v>3800</v>
      </c>
      <c r="J240" s="188" t="s">
        <v>1272</v>
      </c>
    </row>
    <row r="241" spans="1:10" ht="36.75" hidden="1" customHeight="1" x14ac:dyDescent="0.25">
      <c r="A241" s="73">
        <v>233</v>
      </c>
      <c r="B241" s="189" t="s">
        <v>1291</v>
      </c>
      <c r="C241" s="188" t="s">
        <v>1296</v>
      </c>
      <c r="D241" s="189" t="s">
        <v>1292</v>
      </c>
      <c r="E241" s="189" t="s">
        <v>1293</v>
      </c>
      <c r="F241" s="189" t="s">
        <v>1295</v>
      </c>
      <c r="G241" s="141">
        <v>10500</v>
      </c>
      <c r="H241" s="79"/>
      <c r="I241" s="141">
        <f t="shared" si="3"/>
        <v>10500</v>
      </c>
      <c r="J241" s="188" t="s">
        <v>1272</v>
      </c>
    </row>
    <row r="242" spans="1:10" ht="36.75" hidden="1" customHeight="1" x14ac:dyDescent="0.25">
      <c r="A242" s="73">
        <v>234</v>
      </c>
      <c r="B242" s="189" t="s">
        <v>1297</v>
      </c>
      <c r="C242" s="188" t="s">
        <v>1302</v>
      </c>
      <c r="D242" s="189" t="s">
        <v>1298</v>
      </c>
      <c r="E242" s="189" t="s">
        <v>1299</v>
      </c>
      <c r="F242" s="189" t="s">
        <v>1301</v>
      </c>
      <c r="G242" s="141">
        <v>5000</v>
      </c>
      <c r="H242" s="79"/>
      <c r="I242" s="141">
        <f t="shared" si="3"/>
        <v>5000</v>
      </c>
      <c r="J242" s="188" t="s">
        <v>1272</v>
      </c>
    </row>
    <row r="243" spans="1:10" ht="36.75" hidden="1" customHeight="1" x14ac:dyDescent="0.25">
      <c r="A243" s="73">
        <v>235</v>
      </c>
      <c r="B243" s="189" t="s">
        <v>1357</v>
      </c>
      <c r="C243" s="188" t="s">
        <v>1362</v>
      </c>
      <c r="D243" s="189" t="s">
        <v>1358</v>
      </c>
      <c r="E243" s="189" t="s">
        <v>1359</v>
      </c>
      <c r="F243" s="189" t="s">
        <v>1361</v>
      </c>
      <c r="G243" s="141">
        <v>20000</v>
      </c>
      <c r="H243" s="79"/>
      <c r="I243" s="141">
        <f t="shared" si="3"/>
        <v>20000</v>
      </c>
      <c r="J243" s="188" t="s">
        <v>1272</v>
      </c>
    </row>
    <row r="244" spans="1:10" ht="36.75" hidden="1" customHeight="1" x14ac:dyDescent="0.25">
      <c r="A244" s="73">
        <v>236</v>
      </c>
      <c r="B244" s="189" t="s">
        <v>1363</v>
      </c>
      <c r="C244" s="188" t="s">
        <v>1368</v>
      </c>
      <c r="D244" s="189" t="s">
        <v>1364</v>
      </c>
      <c r="E244" s="189" t="s">
        <v>1365</v>
      </c>
      <c r="F244" s="189" t="s">
        <v>1367</v>
      </c>
      <c r="G244" s="141">
        <v>11500</v>
      </c>
      <c r="H244" s="79"/>
      <c r="I244" s="141">
        <f t="shared" si="3"/>
        <v>11500</v>
      </c>
      <c r="J244" s="188" t="s">
        <v>1272</v>
      </c>
    </row>
    <row r="245" spans="1:10" ht="36.75" hidden="1" customHeight="1" x14ac:dyDescent="0.25">
      <c r="A245" s="73">
        <v>237</v>
      </c>
      <c r="B245" s="189" t="s">
        <v>1393</v>
      </c>
      <c r="C245" s="188" t="s">
        <v>1398</v>
      </c>
      <c r="D245" s="189" t="s">
        <v>1394</v>
      </c>
      <c r="E245" s="189" t="s">
        <v>1395</v>
      </c>
      <c r="F245" s="189" t="s">
        <v>1397</v>
      </c>
      <c r="G245" s="141">
        <v>5000</v>
      </c>
      <c r="H245" s="79">
        <f>1000+900+500+400+500+1300+900+2300+3100+1200+900+2000+2100+1000+1000+1100+3400+900+1600+400+15100+1700</f>
        <v>43300</v>
      </c>
      <c r="I245" s="141">
        <f t="shared" si="3"/>
        <v>48300</v>
      </c>
      <c r="J245" s="188" t="s">
        <v>1272</v>
      </c>
    </row>
    <row r="246" spans="1:10" ht="36.75" hidden="1" customHeight="1" x14ac:dyDescent="0.25">
      <c r="A246" s="181">
        <v>238</v>
      </c>
      <c r="B246" s="190" t="s">
        <v>1455</v>
      </c>
      <c r="C246" s="191" t="s">
        <v>1460</v>
      </c>
      <c r="D246" s="190" t="s">
        <v>1456</v>
      </c>
      <c r="E246" s="190" t="s">
        <v>1457</v>
      </c>
      <c r="F246" s="190" t="s">
        <v>1459</v>
      </c>
      <c r="G246" s="182">
        <v>4700</v>
      </c>
      <c r="H246" s="183">
        <f>2000+3000+2300</f>
        <v>7300</v>
      </c>
      <c r="I246" s="182">
        <f t="shared" si="3"/>
        <v>12000</v>
      </c>
      <c r="J246" s="191" t="s">
        <v>598</v>
      </c>
    </row>
    <row r="247" spans="1:10" ht="36.75" hidden="1" customHeight="1" x14ac:dyDescent="0.25">
      <c r="A247" s="73">
        <v>239</v>
      </c>
      <c r="B247" s="189" t="s">
        <v>617</v>
      </c>
      <c r="C247" s="188" t="s">
        <v>622</v>
      </c>
      <c r="D247" s="189" t="s">
        <v>618</v>
      </c>
      <c r="E247" s="189" t="s">
        <v>619</v>
      </c>
      <c r="F247" s="189" t="s">
        <v>621</v>
      </c>
      <c r="G247" s="141">
        <v>11500</v>
      </c>
      <c r="H247" s="79">
        <f>11500</f>
        <v>11500</v>
      </c>
      <c r="I247" s="141">
        <f t="shared" si="3"/>
        <v>23000</v>
      </c>
      <c r="J247" s="188" t="s">
        <v>598</v>
      </c>
    </row>
    <row r="248" spans="1:10" ht="36.75" hidden="1" customHeight="1" x14ac:dyDescent="0.25">
      <c r="A248" s="73">
        <v>240</v>
      </c>
      <c r="B248" s="189" t="s">
        <v>635</v>
      </c>
      <c r="C248" s="188" t="s">
        <v>640</v>
      </c>
      <c r="D248" s="189" t="s">
        <v>636</v>
      </c>
      <c r="E248" s="189" t="s">
        <v>637</v>
      </c>
      <c r="F248" s="189" t="s">
        <v>639</v>
      </c>
      <c r="G248" s="141">
        <v>9000</v>
      </c>
      <c r="H248" s="79">
        <f>1800+1300+3200+1600</f>
        <v>7900</v>
      </c>
      <c r="I248" s="141">
        <f t="shared" si="3"/>
        <v>16900</v>
      </c>
      <c r="J248" s="188" t="s">
        <v>598</v>
      </c>
    </row>
    <row r="249" spans="1:10" ht="36.75" hidden="1" customHeight="1" x14ac:dyDescent="0.25">
      <c r="A249" s="73">
        <v>241</v>
      </c>
      <c r="B249" s="189" t="s">
        <v>683</v>
      </c>
      <c r="C249" s="188" t="s">
        <v>688</v>
      </c>
      <c r="D249" s="189" t="s">
        <v>684</v>
      </c>
      <c r="E249" s="189" t="s">
        <v>685</v>
      </c>
      <c r="F249" s="189" t="s">
        <v>687</v>
      </c>
      <c r="G249" s="141">
        <v>6900</v>
      </c>
      <c r="H249" s="79">
        <f>2500+1500+3900+1000+300</f>
        <v>9200</v>
      </c>
      <c r="I249" s="141">
        <f t="shared" si="3"/>
        <v>16100</v>
      </c>
      <c r="J249" s="188" t="s">
        <v>598</v>
      </c>
    </row>
    <row r="250" spans="1:10" ht="36.75" hidden="1" customHeight="1" x14ac:dyDescent="0.25">
      <c r="A250" s="73">
        <v>242</v>
      </c>
      <c r="B250" s="189" t="s">
        <v>689</v>
      </c>
      <c r="C250" s="188" t="s">
        <v>694</v>
      </c>
      <c r="D250" s="189" t="s">
        <v>690</v>
      </c>
      <c r="E250" s="189" t="s">
        <v>691</v>
      </c>
      <c r="F250" s="189" t="s">
        <v>693</v>
      </c>
      <c r="G250" s="141">
        <v>5600</v>
      </c>
      <c r="H250" s="79">
        <f>2000+1000+1500+3500</f>
        <v>8000</v>
      </c>
      <c r="I250" s="141">
        <f t="shared" si="3"/>
        <v>13600</v>
      </c>
      <c r="J250" s="188" t="s">
        <v>598</v>
      </c>
    </row>
    <row r="251" spans="1:10" ht="36.75" hidden="1" customHeight="1" x14ac:dyDescent="0.25">
      <c r="A251" s="73">
        <v>243</v>
      </c>
      <c r="B251" s="189" t="s">
        <v>707</v>
      </c>
      <c r="C251" s="188" t="s">
        <v>712</v>
      </c>
      <c r="D251" s="189" t="s">
        <v>708</v>
      </c>
      <c r="E251" s="189" t="s">
        <v>709</v>
      </c>
      <c r="F251" s="189" t="s">
        <v>711</v>
      </c>
      <c r="G251" s="141">
        <v>11200</v>
      </c>
      <c r="H251" s="79">
        <f>2650+4900</f>
        <v>7550</v>
      </c>
      <c r="I251" s="141">
        <f t="shared" si="3"/>
        <v>18750</v>
      </c>
      <c r="J251" s="188" t="s">
        <v>598</v>
      </c>
    </row>
    <row r="252" spans="1:10" ht="36.75" hidden="1" customHeight="1" x14ac:dyDescent="0.25">
      <c r="A252" s="73">
        <v>244</v>
      </c>
      <c r="B252" s="189" t="s">
        <v>737</v>
      </c>
      <c r="C252" s="188" t="s">
        <v>742</v>
      </c>
      <c r="D252" s="189" t="s">
        <v>738</v>
      </c>
      <c r="E252" s="189" t="s">
        <v>739</v>
      </c>
      <c r="F252" s="189" t="s">
        <v>741</v>
      </c>
      <c r="G252" s="141">
        <v>2000</v>
      </c>
      <c r="H252" s="79">
        <f>2600+800</f>
        <v>3400</v>
      </c>
      <c r="I252" s="141">
        <f t="shared" si="3"/>
        <v>5400</v>
      </c>
      <c r="J252" s="188" t="s">
        <v>598</v>
      </c>
    </row>
    <row r="253" spans="1:10" ht="36.75" hidden="1" customHeight="1" x14ac:dyDescent="0.25">
      <c r="A253" s="181">
        <v>245</v>
      </c>
      <c r="B253" s="190" t="s">
        <v>1817</v>
      </c>
      <c r="C253" s="191" t="s">
        <v>1822</v>
      </c>
      <c r="D253" s="190" t="s">
        <v>1818</v>
      </c>
      <c r="E253" s="190" t="s">
        <v>1819</v>
      </c>
      <c r="F253" s="190" t="s">
        <v>1821</v>
      </c>
      <c r="G253" s="182">
        <v>6400</v>
      </c>
      <c r="H253" s="183">
        <f>4600+2000+2200+2500+2100</f>
        <v>13400</v>
      </c>
      <c r="I253" s="182">
        <f t="shared" si="3"/>
        <v>19800</v>
      </c>
      <c r="J253" s="191" t="s">
        <v>1648</v>
      </c>
    </row>
    <row r="254" spans="1:10" ht="36.75" hidden="1" customHeight="1" x14ac:dyDescent="0.25">
      <c r="A254" s="73">
        <v>246</v>
      </c>
      <c r="B254" s="189" t="s">
        <v>1649</v>
      </c>
      <c r="C254" s="188" t="s">
        <v>1654</v>
      </c>
      <c r="D254" s="189" t="s">
        <v>1650</v>
      </c>
      <c r="E254" s="189" t="s">
        <v>1651</v>
      </c>
      <c r="F254" s="189" t="s">
        <v>1653</v>
      </c>
      <c r="G254" s="141">
        <v>45900</v>
      </c>
      <c r="H254" s="79"/>
      <c r="I254" s="141">
        <f t="shared" si="3"/>
        <v>45900</v>
      </c>
      <c r="J254" s="188" t="s">
        <v>1648</v>
      </c>
    </row>
    <row r="255" spans="1:10" ht="36.75" hidden="1" customHeight="1" x14ac:dyDescent="0.25">
      <c r="A255" s="73">
        <v>247</v>
      </c>
      <c r="B255" s="189" t="s">
        <v>1703</v>
      </c>
      <c r="C255" s="188" t="s">
        <v>1708</v>
      </c>
      <c r="D255" s="189" t="s">
        <v>1704</v>
      </c>
      <c r="E255" s="189" t="s">
        <v>1705</v>
      </c>
      <c r="F255" s="189" t="s">
        <v>1707</v>
      </c>
      <c r="G255" s="141">
        <v>23700</v>
      </c>
      <c r="H255" s="79">
        <f>1000+1200</f>
        <v>2200</v>
      </c>
      <c r="I255" s="141">
        <f t="shared" si="3"/>
        <v>25900</v>
      </c>
      <c r="J255" s="188" t="s">
        <v>1648</v>
      </c>
    </row>
    <row r="256" spans="1:10" ht="36.75" hidden="1" customHeight="1" x14ac:dyDescent="0.25">
      <c r="A256" s="73">
        <v>248</v>
      </c>
      <c r="B256" s="189" t="s">
        <v>1745</v>
      </c>
      <c r="C256" s="188" t="s">
        <v>1750</v>
      </c>
      <c r="D256" s="189" t="s">
        <v>1746</v>
      </c>
      <c r="E256" s="189" t="s">
        <v>1747</v>
      </c>
      <c r="F256" s="189" t="s">
        <v>1749</v>
      </c>
      <c r="G256" s="141">
        <v>11400</v>
      </c>
      <c r="H256" s="79">
        <f>3900+4400</f>
        <v>8300</v>
      </c>
      <c r="I256" s="141">
        <f t="shared" si="3"/>
        <v>19700</v>
      </c>
      <c r="J256" s="188" t="s">
        <v>1648</v>
      </c>
    </row>
    <row r="257" spans="1:10" ht="36.75" hidden="1" customHeight="1" x14ac:dyDescent="0.25">
      <c r="A257" s="73">
        <v>249</v>
      </c>
      <c r="B257" s="189" t="s">
        <v>1774</v>
      </c>
      <c r="C257" s="188" t="s">
        <v>1779</v>
      </c>
      <c r="D257" s="189" t="s">
        <v>1775</v>
      </c>
      <c r="E257" s="189" t="s">
        <v>1776</v>
      </c>
      <c r="F257" s="189" t="s">
        <v>1778</v>
      </c>
      <c r="G257" s="141">
        <v>11800</v>
      </c>
      <c r="H257" s="79">
        <f>1400+500+1600+1400</f>
        <v>4900</v>
      </c>
      <c r="I257" s="141">
        <f t="shared" si="3"/>
        <v>16700</v>
      </c>
      <c r="J257" s="188" t="s">
        <v>1648</v>
      </c>
    </row>
    <row r="258" spans="1:10" ht="36.75" hidden="1" customHeight="1" x14ac:dyDescent="0.25">
      <c r="A258" s="73">
        <v>250</v>
      </c>
      <c r="B258" s="189" t="s">
        <v>1780</v>
      </c>
      <c r="C258" s="188" t="s">
        <v>1784</v>
      </c>
      <c r="D258" s="189" t="s">
        <v>1781</v>
      </c>
      <c r="E258" s="189" t="s">
        <v>733</v>
      </c>
      <c r="F258" s="189" t="s">
        <v>1783</v>
      </c>
      <c r="G258" s="141">
        <v>7000</v>
      </c>
      <c r="H258" s="79">
        <f>1800+2200+2700+2000+3400</f>
        <v>12100</v>
      </c>
      <c r="I258" s="141">
        <f t="shared" si="3"/>
        <v>19100</v>
      </c>
      <c r="J258" s="188" t="s">
        <v>1648</v>
      </c>
    </row>
    <row r="259" spans="1:10" ht="36.75" hidden="1" customHeight="1" x14ac:dyDescent="0.25">
      <c r="A259" s="73">
        <v>251</v>
      </c>
      <c r="B259" s="189" t="s">
        <v>1797</v>
      </c>
      <c r="C259" s="188" t="s">
        <v>1801</v>
      </c>
      <c r="D259" s="189" t="s">
        <v>1798</v>
      </c>
      <c r="E259" s="189" t="s">
        <v>1353</v>
      </c>
      <c r="F259" s="189" t="s">
        <v>1800</v>
      </c>
      <c r="G259" s="141">
        <v>9400</v>
      </c>
      <c r="H259" s="79">
        <f>2500+2000+2000+3000</f>
        <v>9500</v>
      </c>
      <c r="I259" s="141">
        <f t="shared" si="3"/>
        <v>18900</v>
      </c>
      <c r="J259" s="188" t="s">
        <v>1648</v>
      </c>
    </row>
    <row r="260" spans="1:10" ht="36.75" hidden="1" customHeight="1" x14ac:dyDescent="0.25">
      <c r="A260" s="181">
        <v>252</v>
      </c>
      <c r="B260" s="190" t="s">
        <v>1839</v>
      </c>
      <c r="C260" s="191" t="s">
        <v>1844</v>
      </c>
      <c r="D260" s="190" t="s">
        <v>1840</v>
      </c>
      <c r="E260" s="190" t="s">
        <v>1841</v>
      </c>
      <c r="F260" s="184"/>
      <c r="G260" s="182">
        <v>3000</v>
      </c>
      <c r="H260" s="183">
        <v>1300</v>
      </c>
      <c r="I260" s="182">
        <f t="shared" si="3"/>
        <v>4300</v>
      </c>
      <c r="J260" s="191" t="s">
        <v>1845</v>
      </c>
    </row>
    <row r="261" spans="1:10" ht="36.75" hidden="1" customHeight="1" x14ac:dyDescent="0.25">
      <c r="A261" s="73">
        <v>253</v>
      </c>
      <c r="B261" s="189" t="s">
        <v>1852</v>
      </c>
      <c r="C261" s="188" t="s">
        <v>1857</v>
      </c>
      <c r="D261" s="189" t="s">
        <v>1853</v>
      </c>
      <c r="E261" s="189" t="s">
        <v>1854</v>
      </c>
      <c r="F261" s="78"/>
      <c r="G261" s="141">
        <v>4100</v>
      </c>
      <c r="H261" s="79">
        <f>500+10000</f>
        <v>10500</v>
      </c>
      <c r="I261" s="141">
        <f t="shared" si="3"/>
        <v>14600</v>
      </c>
      <c r="J261" s="188" t="s">
        <v>1845</v>
      </c>
    </row>
    <row r="262" spans="1:10" ht="36.75" hidden="1" customHeight="1" x14ac:dyDescent="0.25">
      <c r="A262" s="73">
        <v>254</v>
      </c>
      <c r="B262" s="189" t="s">
        <v>1858</v>
      </c>
      <c r="C262" s="188" t="s">
        <v>1863</v>
      </c>
      <c r="D262" s="189" t="s">
        <v>1859</v>
      </c>
      <c r="E262" s="189" t="s">
        <v>1860</v>
      </c>
      <c r="F262" s="78"/>
      <c r="G262" s="141">
        <v>2300</v>
      </c>
      <c r="H262" s="79">
        <v>7700</v>
      </c>
      <c r="I262" s="141">
        <f t="shared" si="3"/>
        <v>10000</v>
      </c>
      <c r="J262" s="188" t="s">
        <v>1845</v>
      </c>
    </row>
    <row r="263" spans="1:10" ht="36.75" hidden="1" customHeight="1" x14ac:dyDescent="0.25">
      <c r="A263" s="73">
        <v>255</v>
      </c>
      <c r="B263" s="189" t="s">
        <v>1876</v>
      </c>
      <c r="C263" s="188" t="s">
        <v>1881</v>
      </c>
      <c r="D263" s="189" t="s">
        <v>1877</v>
      </c>
      <c r="E263" s="189" t="s">
        <v>1878</v>
      </c>
      <c r="F263" s="78"/>
      <c r="G263" s="141">
        <v>6600</v>
      </c>
      <c r="H263" s="79">
        <f>7500+1200</f>
        <v>8700</v>
      </c>
      <c r="I263" s="141">
        <f t="shared" si="3"/>
        <v>15300</v>
      </c>
      <c r="J263" s="188" t="s">
        <v>1845</v>
      </c>
    </row>
    <row r="264" spans="1:10" ht="36.75" hidden="1" customHeight="1" x14ac:dyDescent="0.25">
      <c r="A264" s="73">
        <v>256</v>
      </c>
      <c r="B264" s="189" t="s">
        <v>1911</v>
      </c>
      <c r="C264" s="188" t="s">
        <v>1916</v>
      </c>
      <c r="D264" s="189" t="s">
        <v>1912</v>
      </c>
      <c r="E264" s="189" t="s">
        <v>1913</v>
      </c>
      <c r="F264" s="78"/>
      <c r="G264" s="141">
        <v>5000</v>
      </c>
      <c r="H264" s="79">
        <v>1500</v>
      </c>
      <c r="I264" s="141">
        <f t="shared" si="3"/>
        <v>6500</v>
      </c>
      <c r="J264" s="188" t="s">
        <v>1845</v>
      </c>
    </row>
    <row r="265" spans="1:10" ht="36.75" hidden="1" customHeight="1" x14ac:dyDescent="0.25">
      <c r="A265" s="73">
        <v>257</v>
      </c>
      <c r="B265" s="189" t="s">
        <v>1929</v>
      </c>
      <c r="C265" s="188" t="s">
        <v>1934</v>
      </c>
      <c r="D265" s="189" t="s">
        <v>1930</v>
      </c>
      <c r="E265" s="189" t="s">
        <v>1931</v>
      </c>
      <c r="F265" s="78"/>
      <c r="G265" s="141">
        <v>2200</v>
      </c>
      <c r="H265" s="79">
        <f>1000+2400+5800</f>
        <v>9200</v>
      </c>
      <c r="I265" s="141">
        <f t="shared" si="3"/>
        <v>11400</v>
      </c>
      <c r="J265" s="188" t="s">
        <v>1845</v>
      </c>
    </row>
    <row r="266" spans="1:10" ht="36.75" hidden="1" customHeight="1" x14ac:dyDescent="0.25">
      <c r="A266" s="73">
        <v>258</v>
      </c>
      <c r="B266" s="189" t="s">
        <v>1935</v>
      </c>
      <c r="C266" s="188" t="s">
        <v>1939</v>
      </c>
      <c r="D266" s="189" t="s">
        <v>1936</v>
      </c>
      <c r="E266" s="189" t="s">
        <v>1937</v>
      </c>
      <c r="F266" s="78"/>
      <c r="G266" s="141">
        <v>5400</v>
      </c>
      <c r="H266" s="79"/>
      <c r="I266" s="141">
        <f t="shared" si="3"/>
        <v>5400</v>
      </c>
      <c r="J266" s="188" t="s">
        <v>1845</v>
      </c>
    </row>
    <row r="267" spans="1:10" ht="36.75" hidden="1" customHeight="1" x14ac:dyDescent="0.25">
      <c r="A267" s="181">
        <v>259</v>
      </c>
      <c r="B267" s="190" t="s">
        <v>2445</v>
      </c>
      <c r="C267" s="191" t="s">
        <v>2450</v>
      </c>
      <c r="D267" s="190" t="s">
        <v>2446</v>
      </c>
      <c r="E267" s="190" t="s">
        <v>2447</v>
      </c>
      <c r="F267" s="190" t="s">
        <v>2449</v>
      </c>
      <c r="G267" s="182">
        <v>4000</v>
      </c>
      <c r="H267" s="185"/>
      <c r="I267" s="182">
        <f t="shared" si="3"/>
        <v>4000</v>
      </c>
      <c r="J267" s="194" t="s">
        <v>403</v>
      </c>
    </row>
    <row r="268" spans="1:10" ht="36.75" hidden="1" customHeight="1" x14ac:dyDescent="0.25">
      <c r="A268" s="73">
        <v>260</v>
      </c>
      <c r="B268" s="189" t="s">
        <v>647</v>
      </c>
      <c r="C268" s="188" t="s">
        <v>652</v>
      </c>
      <c r="D268" s="189" t="s">
        <v>648</v>
      </c>
      <c r="E268" s="189" t="s">
        <v>649</v>
      </c>
      <c r="F268" s="189" t="s">
        <v>651</v>
      </c>
      <c r="G268" s="141">
        <v>5400</v>
      </c>
      <c r="H268" s="79"/>
      <c r="I268" s="141">
        <f t="shared" si="3"/>
        <v>5400</v>
      </c>
      <c r="J268" s="188" t="s">
        <v>403</v>
      </c>
    </row>
    <row r="269" spans="1:10" ht="36.75" hidden="1" customHeight="1" x14ac:dyDescent="0.25">
      <c r="A269" s="73">
        <v>261</v>
      </c>
      <c r="B269" s="189" t="s">
        <v>582</v>
      </c>
      <c r="C269" s="188" t="s">
        <v>587</v>
      </c>
      <c r="D269" s="189" t="s">
        <v>583</v>
      </c>
      <c r="E269" s="189" t="s">
        <v>584</v>
      </c>
      <c r="F269" s="189" t="s">
        <v>586</v>
      </c>
      <c r="G269" s="141">
        <v>10000</v>
      </c>
      <c r="H269" s="79">
        <f>2400+4800</f>
        <v>7200</v>
      </c>
      <c r="I269" s="141">
        <f t="shared" ref="I269:I275" si="4">G269+H269</f>
        <v>17200</v>
      </c>
      <c r="J269" s="188" t="s">
        <v>403</v>
      </c>
    </row>
    <row r="270" spans="1:10" ht="36.75" hidden="1" customHeight="1" x14ac:dyDescent="0.25">
      <c r="A270" s="73">
        <v>262</v>
      </c>
      <c r="B270" s="189" t="s">
        <v>404</v>
      </c>
      <c r="C270" s="188" t="s">
        <v>408</v>
      </c>
      <c r="D270" s="189" t="s">
        <v>405</v>
      </c>
      <c r="E270" s="189" t="s">
        <v>399</v>
      </c>
      <c r="F270" s="189" t="s">
        <v>407</v>
      </c>
      <c r="G270" s="141">
        <v>3200</v>
      </c>
      <c r="H270" s="79">
        <f>1000+900+5400+300+6900</f>
        <v>14500</v>
      </c>
      <c r="I270" s="141">
        <f t="shared" si="4"/>
        <v>17700</v>
      </c>
      <c r="J270" s="188" t="s">
        <v>403</v>
      </c>
    </row>
    <row r="271" spans="1:10" ht="36.75" hidden="1" customHeight="1" x14ac:dyDescent="0.25">
      <c r="A271" s="73">
        <v>263</v>
      </c>
      <c r="B271" s="189" t="s">
        <v>473</v>
      </c>
      <c r="C271" s="188" t="s">
        <v>478</v>
      </c>
      <c r="D271" s="189" t="s">
        <v>474</v>
      </c>
      <c r="E271" s="189" t="s">
        <v>475</v>
      </c>
      <c r="F271" s="189" t="s">
        <v>477</v>
      </c>
      <c r="G271" s="141">
        <v>12400</v>
      </c>
      <c r="H271" s="79">
        <f>1900+2200</f>
        <v>4100</v>
      </c>
      <c r="I271" s="141">
        <f t="shared" si="4"/>
        <v>16500</v>
      </c>
      <c r="J271" s="188" t="s">
        <v>403</v>
      </c>
    </row>
    <row r="272" spans="1:10" ht="36.75" hidden="1" customHeight="1" x14ac:dyDescent="0.25">
      <c r="A272" s="73">
        <v>264</v>
      </c>
      <c r="B272" s="189" t="s">
        <v>500</v>
      </c>
      <c r="C272" s="188" t="s">
        <v>505</v>
      </c>
      <c r="D272" s="189" t="s">
        <v>501</v>
      </c>
      <c r="E272" s="189" t="s">
        <v>502</v>
      </c>
      <c r="F272" s="189" t="s">
        <v>504</v>
      </c>
      <c r="G272" s="141">
        <v>5600</v>
      </c>
      <c r="H272" s="79">
        <f>2000+600+800+3500</f>
        <v>6900</v>
      </c>
      <c r="I272" s="141">
        <f t="shared" si="4"/>
        <v>12500</v>
      </c>
      <c r="J272" s="188" t="s">
        <v>403</v>
      </c>
    </row>
    <row r="273" spans="1:13" ht="36.75" hidden="1" customHeight="1" x14ac:dyDescent="0.25">
      <c r="A273" s="73">
        <v>265</v>
      </c>
      <c r="B273" s="189" t="s">
        <v>524</v>
      </c>
      <c r="C273" s="188" t="s">
        <v>529</v>
      </c>
      <c r="D273" s="189" t="s">
        <v>525</v>
      </c>
      <c r="E273" s="189" t="s">
        <v>526</v>
      </c>
      <c r="F273" s="189" t="s">
        <v>528</v>
      </c>
      <c r="G273" s="141">
        <v>11800</v>
      </c>
      <c r="H273" s="79">
        <f>4000+1200+1600</f>
        <v>6800</v>
      </c>
      <c r="I273" s="141">
        <f t="shared" si="4"/>
        <v>18600</v>
      </c>
      <c r="J273" s="188" t="s">
        <v>403</v>
      </c>
    </row>
    <row r="274" spans="1:13" ht="36.75" hidden="1" customHeight="1" x14ac:dyDescent="0.25">
      <c r="A274" s="73">
        <v>266</v>
      </c>
      <c r="B274" s="189" t="s">
        <v>542</v>
      </c>
      <c r="C274" s="188" t="s">
        <v>546</v>
      </c>
      <c r="D274" s="189" t="s">
        <v>543</v>
      </c>
      <c r="E274" s="189" t="s">
        <v>458</v>
      </c>
      <c r="F274" s="189" t="s">
        <v>545</v>
      </c>
      <c r="G274" s="141">
        <v>2900</v>
      </c>
      <c r="H274" s="79">
        <f>2100+1900+2500+1200+1200+600+400</f>
        <v>9900</v>
      </c>
      <c r="I274" s="141">
        <f t="shared" si="4"/>
        <v>12800</v>
      </c>
      <c r="J274" s="188" t="s">
        <v>403</v>
      </c>
    </row>
    <row r="275" spans="1:13" ht="36.75" hidden="1" customHeight="1" x14ac:dyDescent="0.25">
      <c r="A275" s="73">
        <v>267</v>
      </c>
      <c r="B275" s="189" t="s">
        <v>547</v>
      </c>
      <c r="C275" s="188" t="s">
        <v>552</v>
      </c>
      <c r="D275" s="189" t="s">
        <v>548</v>
      </c>
      <c r="E275" s="189" t="s">
        <v>549</v>
      </c>
      <c r="F275" s="189" t="s">
        <v>551</v>
      </c>
      <c r="G275" s="141">
        <v>5000</v>
      </c>
      <c r="H275" s="79">
        <f>1900+2300+1400</f>
        <v>5600</v>
      </c>
      <c r="I275" s="141">
        <f t="shared" si="4"/>
        <v>10600</v>
      </c>
      <c r="J275" s="188" t="s">
        <v>403</v>
      </c>
    </row>
    <row r="276" spans="1:13" ht="31.5" hidden="1" customHeight="1" x14ac:dyDescent="0.25">
      <c r="A276" s="239" t="s">
        <v>3654</v>
      </c>
      <c r="B276" s="240"/>
      <c r="C276" s="166"/>
      <c r="D276" s="85"/>
      <c r="E276" s="166"/>
      <c r="F276" s="86"/>
      <c r="G276" s="87">
        <f>SUM(G13:G275)</f>
        <v>47884650</v>
      </c>
      <c r="H276" s="87">
        <f>SUM(H13:H275)</f>
        <v>719850</v>
      </c>
      <c r="I276" s="87">
        <f>SUM(I13:I275)</f>
        <v>48604500</v>
      </c>
      <c r="J276" s="87">
        <f>SUM(J13:J275)</f>
        <v>0</v>
      </c>
      <c r="K276" s="87">
        <f>SUM(K13:K275)</f>
        <v>9200</v>
      </c>
      <c r="L276" s="197">
        <f>I276+K276</f>
        <v>48613700</v>
      </c>
    </row>
    <row r="277" spans="1:13" ht="17.25" customHeight="1" x14ac:dyDescent="0.25">
      <c r="A277" s="176"/>
      <c r="B277" s="177"/>
      <c r="C277" s="176"/>
      <c r="D277" s="178"/>
      <c r="E277" s="176"/>
      <c r="F277" s="179"/>
      <c r="G277" s="180"/>
      <c r="H277" s="180"/>
      <c r="I277" s="180"/>
      <c r="J277" s="180"/>
      <c r="K277" s="180"/>
      <c r="L277" s="197"/>
    </row>
    <row r="278" spans="1:13" ht="15.75" x14ac:dyDescent="0.25">
      <c r="A278" s="88"/>
      <c r="B278" s="88"/>
      <c r="C278" s="88"/>
      <c r="D278" s="89"/>
      <c r="E278" s="89"/>
      <c r="F278" s="236" t="s">
        <v>3661</v>
      </c>
      <c r="G278" s="236"/>
      <c r="H278" s="236"/>
      <c r="I278" s="236"/>
      <c r="J278" s="236"/>
      <c r="L278" s="138">
        <v>48660000</v>
      </c>
    </row>
    <row r="279" spans="1:13" ht="15.75" x14ac:dyDescent="0.25">
      <c r="A279" s="237" t="s">
        <v>3656</v>
      </c>
      <c r="B279" s="237"/>
      <c r="C279" s="90"/>
      <c r="D279" s="90"/>
      <c r="E279" s="90"/>
      <c r="F279" s="237" t="s">
        <v>3657</v>
      </c>
      <c r="G279" s="237"/>
      <c r="H279" s="237"/>
      <c r="I279" s="237"/>
      <c r="J279" s="237"/>
      <c r="L279" s="197">
        <f>L276-L278</f>
        <v>-46300</v>
      </c>
    </row>
    <row r="280" spans="1:13" ht="15.75" x14ac:dyDescent="0.25">
      <c r="A280" s="88"/>
      <c r="B280" s="88"/>
      <c r="C280" s="90"/>
      <c r="D280" s="90"/>
      <c r="E280" s="90"/>
      <c r="F280" s="91"/>
      <c r="G280" s="144"/>
      <c r="H280" s="92"/>
      <c r="I280" s="89"/>
      <c r="J280" s="88"/>
    </row>
    <row r="281" spans="1:13" ht="15.75" x14ac:dyDescent="0.25">
      <c r="A281" s="88"/>
      <c r="B281" s="88"/>
      <c r="C281" s="90"/>
      <c r="D281" s="90"/>
      <c r="E281" s="90"/>
      <c r="F281" s="91"/>
      <c r="G281" s="144"/>
      <c r="H281" s="92"/>
      <c r="I281" s="89"/>
      <c r="J281" s="88"/>
    </row>
    <row r="282" spans="1:13" ht="15.75" x14ac:dyDescent="0.25">
      <c r="A282" s="88"/>
      <c r="B282" s="88"/>
      <c r="C282" s="90"/>
      <c r="D282" s="90"/>
      <c r="E282" s="90"/>
      <c r="F282" s="91"/>
      <c r="G282" s="144"/>
      <c r="H282" s="92"/>
      <c r="I282" s="89"/>
      <c r="J282" s="88"/>
    </row>
    <row r="283" spans="1:13" ht="15.75" x14ac:dyDescent="0.25">
      <c r="A283" s="88"/>
      <c r="B283" s="88"/>
      <c r="C283" s="90"/>
      <c r="D283" s="90"/>
      <c r="E283" s="90"/>
      <c r="F283" s="91"/>
      <c r="G283" s="144"/>
      <c r="H283" s="88"/>
      <c r="I283" s="89"/>
      <c r="J283" s="88"/>
    </row>
    <row r="284" spans="1:13" x14ac:dyDescent="0.25">
      <c r="A284" s="238" t="s">
        <v>3658</v>
      </c>
      <c r="B284" s="238"/>
      <c r="C284" s="90"/>
      <c r="D284" s="90"/>
      <c r="E284" s="90"/>
      <c r="F284" s="93"/>
      <c r="G284" s="238" t="s">
        <v>3659</v>
      </c>
      <c r="H284" s="238"/>
      <c r="I284" s="238"/>
      <c r="J284" s="238"/>
      <c r="K284" s="141">
        <v>42686300</v>
      </c>
      <c r="L284" s="198"/>
      <c r="M284" s="138">
        <v>100</v>
      </c>
    </row>
    <row r="285" spans="1:13" x14ac:dyDescent="0.25">
      <c r="K285" s="138">
        <f>(K284*10)/100</f>
        <v>4268630</v>
      </c>
      <c r="L285" s="198"/>
      <c r="M285" s="138">
        <v>65</v>
      </c>
    </row>
  </sheetData>
  <autoFilter ref="A8:J276">
    <filterColumn colId="1">
      <filters>
        <filter val="Nguyễn Thị Ngọc Tuyền"/>
        <filter val="Trần Thị Thanh Tuyền"/>
      </filters>
    </filterColumn>
  </autoFilter>
  <sortState ref="A13:J275">
    <sortCondition ref="J275"/>
  </sortState>
  <mergeCells count="11">
    <mergeCell ref="F278:J278"/>
    <mergeCell ref="A279:B279"/>
    <mergeCell ref="F279:J279"/>
    <mergeCell ref="A284:B284"/>
    <mergeCell ref="G284:J284"/>
    <mergeCell ref="A276:B276"/>
    <mergeCell ref="A1:C1"/>
    <mergeCell ref="D1:J1"/>
    <mergeCell ref="A2:C2"/>
    <mergeCell ref="D2:J2"/>
    <mergeCell ref="A4:J4"/>
  </mergeCells>
  <pageMargins left="0.75" right="0" top="0.25" bottom="0.5" header="0.3" footer="0.3"/>
  <pageSetup scale="90" orientation="landscape" r:id="rId1"/>
  <headerFooter>
    <oddFooter>&amp;C&amp;P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FFFF00"/>
  </sheetPr>
  <dimension ref="A1:L290"/>
  <sheetViews>
    <sheetView topLeftCell="A5" workbookViewId="0">
      <selection activeCell="J155" sqref="J155"/>
    </sheetView>
  </sheetViews>
  <sheetFormatPr defaultRowHeight="15" x14ac:dyDescent="0.25"/>
  <cols>
    <col min="1" max="1" width="5.85546875" style="138" customWidth="1"/>
    <col min="2" max="2" width="27.28515625" style="138" customWidth="1"/>
    <col min="3" max="3" width="12.5703125" style="138" customWidth="1"/>
    <col min="4" max="4" width="14.7109375" style="138" customWidth="1"/>
    <col min="5" max="5" width="14.28515625" style="138" customWidth="1"/>
    <col min="6" max="6" width="16.42578125" style="138" customWidth="1"/>
    <col min="7" max="7" width="12.28515625" style="145" customWidth="1"/>
    <col min="8" max="8" width="10" style="138" customWidth="1"/>
    <col min="9" max="9" width="13.140625" style="138" customWidth="1"/>
    <col min="10" max="10" width="17.7109375" style="138" customWidth="1"/>
    <col min="11" max="12" width="11.5703125" style="136" bestFit="1" customWidth="1"/>
    <col min="13" max="16384" width="9.140625" style="136"/>
  </cols>
  <sheetData>
    <row r="1" spans="1:10" ht="18.75" x14ac:dyDescent="0.3">
      <c r="A1" s="241" t="s">
        <v>3473</v>
      </c>
      <c r="B1" s="241"/>
      <c r="C1" s="241"/>
      <c r="D1" s="242" t="s">
        <v>3474</v>
      </c>
      <c r="E1" s="242"/>
      <c r="F1" s="242"/>
      <c r="G1" s="242"/>
      <c r="H1" s="242"/>
      <c r="I1" s="242"/>
      <c r="J1" s="242"/>
    </row>
    <row r="2" spans="1:10" ht="18.75" x14ac:dyDescent="0.3">
      <c r="A2" s="241"/>
      <c r="B2" s="241"/>
      <c r="C2" s="241"/>
      <c r="D2" s="242" t="s">
        <v>3475</v>
      </c>
      <c r="E2" s="242"/>
      <c r="F2" s="242"/>
      <c r="G2" s="242"/>
      <c r="H2" s="242"/>
      <c r="I2" s="242"/>
      <c r="J2" s="242"/>
    </row>
    <row r="3" spans="1:10" ht="18.75" x14ac:dyDescent="0.3">
      <c r="A3" s="69"/>
      <c r="B3" s="69"/>
      <c r="C3" s="69"/>
      <c r="D3" s="70"/>
      <c r="E3" s="70"/>
      <c r="F3" s="71"/>
      <c r="G3" s="139"/>
      <c r="H3" s="70"/>
      <c r="I3" s="70"/>
      <c r="J3" s="70"/>
    </row>
    <row r="4" spans="1:10" ht="25.5" x14ac:dyDescent="0.35">
      <c r="A4" s="243" t="s">
        <v>3660</v>
      </c>
      <c r="B4" s="243"/>
      <c r="C4" s="243"/>
      <c r="D4" s="243"/>
      <c r="E4" s="243"/>
      <c r="F4" s="243"/>
      <c r="G4" s="243"/>
      <c r="H4" s="243"/>
      <c r="I4" s="243"/>
      <c r="J4" s="243"/>
    </row>
    <row r="5" spans="1:10" ht="25.5" x14ac:dyDescent="0.35">
      <c r="A5" s="72"/>
      <c r="B5" s="72"/>
      <c r="C5" s="72"/>
      <c r="D5" s="72"/>
      <c r="E5" s="72"/>
      <c r="F5" s="72"/>
      <c r="G5" s="139"/>
      <c r="H5" s="72"/>
      <c r="I5" s="72"/>
      <c r="J5" s="72"/>
    </row>
    <row r="6" spans="1:10" ht="73.5" customHeight="1" x14ac:dyDescent="0.25">
      <c r="A6" s="73" t="s">
        <v>3477</v>
      </c>
      <c r="B6" s="74" t="s">
        <v>3478</v>
      </c>
      <c r="C6" s="75" t="s">
        <v>3479</v>
      </c>
      <c r="D6" s="75" t="s">
        <v>1834</v>
      </c>
      <c r="E6" s="73" t="s">
        <v>1835</v>
      </c>
      <c r="F6" s="76" t="s">
        <v>3480</v>
      </c>
      <c r="G6" s="140" t="s">
        <v>3481</v>
      </c>
      <c r="H6" s="75" t="s">
        <v>3482</v>
      </c>
      <c r="I6" s="75" t="s">
        <v>3483</v>
      </c>
      <c r="J6" s="73" t="s">
        <v>3484</v>
      </c>
    </row>
    <row r="7" spans="1:10" ht="15.75" x14ac:dyDescent="0.25">
      <c r="A7" s="73"/>
      <c r="B7" s="74"/>
      <c r="C7" s="75"/>
      <c r="D7" s="75"/>
      <c r="E7" s="73"/>
      <c r="F7" s="76"/>
      <c r="G7" s="140"/>
      <c r="H7" s="75"/>
      <c r="I7" s="75"/>
      <c r="J7" s="73"/>
    </row>
    <row r="8" spans="1:10" ht="21.75" customHeight="1" x14ac:dyDescent="0.25">
      <c r="A8" s="73"/>
      <c r="B8" s="74"/>
      <c r="C8" s="75"/>
      <c r="D8" s="75"/>
      <c r="E8" s="73"/>
      <c r="F8" s="76"/>
      <c r="G8" s="140"/>
      <c r="H8" s="75"/>
      <c r="I8" s="75"/>
      <c r="J8" s="146"/>
    </row>
    <row r="9" spans="1:10" ht="31.5" hidden="1" customHeight="1" x14ac:dyDescent="0.25">
      <c r="A9" s="147">
        <v>1</v>
      </c>
      <c r="B9" s="134" t="s">
        <v>2438</v>
      </c>
      <c r="C9" s="135" t="s">
        <v>2443</v>
      </c>
      <c r="D9" s="134" t="s">
        <v>2439</v>
      </c>
      <c r="E9" s="134" t="s">
        <v>2440</v>
      </c>
      <c r="F9" s="134" t="s">
        <v>2442</v>
      </c>
      <c r="G9" s="141">
        <v>200</v>
      </c>
      <c r="H9" s="79"/>
      <c r="I9" s="141">
        <f>G9+H9</f>
        <v>200</v>
      </c>
      <c r="J9" s="146" t="s">
        <v>2444</v>
      </c>
    </row>
    <row r="10" spans="1:10" ht="31.5" hidden="1" customHeight="1" x14ac:dyDescent="0.25">
      <c r="A10" s="147">
        <v>2</v>
      </c>
      <c r="B10" s="134" t="s">
        <v>2445</v>
      </c>
      <c r="C10" s="135" t="s">
        <v>2450</v>
      </c>
      <c r="D10" s="134" t="s">
        <v>2446</v>
      </c>
      <c r="E10" s="134" t="s">
        <v>2447</v>
      </c>
      <c r="F10" s="134" t="s">
        <v>2449</v>
      </c>
      <c r="G10" s="141">
        <v>4000</v>
      </c>
      <c r="H10" s="81"/>
      <c r="I10" s="141">
        <f t="shared" ref="I10:I73" si="0">G10+H10</f>
        <v>4000</v>
      </c>
      <c r="J10" s="146" t="s">
        <v>403</v>
      </c>
    </row>
    <row r="11" spans="1:10" ht="31.5" hidden="1" customHeight="1" x14ac:dyDescent="0.25">
      <c r="A11" s="147">
        <v>3</v>
      </c>
      <c r="B11" s="134" t="s">
        <v>2451</v>
      </c>
      <c r="C11" s="135" t="s">
        <v>2455</v>
      </c>
      <c r="D11" s="134" t="s">
        <v>2452</v>
      </c>
      <c r="E11" s="134" t="s">
        <v>1813</v>
      </c>
      <c r="F11" s="134" t="s">
        <v>2454</v>
      </c>
      <c r="G11" s="141">
        <v>7000</v>
      </c>
      <c r="H11" s="81"/>
      <c r="I11" s="141">
        <f t="shared" si="0"/>
        <v>7000</v>
      </c>
      <c r="J11" s="146" t="s">
        <v>2444</v>
      </c>
    </row>
    <row r="12" spans="1:10" ht="31.5" hidden="1" customHeight="1" x14ac:dyDescent="0.25">
      <c r="A12" s="147">
        <v>4</v>
      </c>
      <c r="B12" s="134" t="s">
        <v>2456</v>
      </c>
      <c r="C12" s="135" t="s">
        <v>2461</v>
      </c>
      <c r="D12" s="134" t="s">
        <v>2457</v>
      </c>
      <c r="E12" s="134" t="s">
        <v>2458</v>
      </c>
      <c r="F12" s="134" t="s">
        <v>2460</v>
      </c>
      <c r="G12" s="141">
        <v>200</v>
      </c>
      <c r="H12" s="77"/>
      <c r="I12" s="141">
        <f t="shared" si="0"/>
        <v>200</v>
      </c>
      <c r="J12" s="146" t="s">
        <v>2444</v>
      </c>
    </row>
    <row r="13" spans="1:10" ht="31.5" hidden="1" customHeight="1" x14ac:dyDescent="0.25">
      <c r="A13" s="147">
        <v>5</v>
      </c>
      <c r="B13" s="134" t="s">
        <v>2462</v>
      </c>
      <c r="C13" s="135" t="s">
        <v>2465</v>
      </c>
      <c r="D13" s="134" t="s">
        <v>2463</v>
      </c>
      <c r="E13" s="134" t="s">
        <v>2068</v>
      </c>
      <c r="F13" s="134"/>
      <c r="G13" s="141">
        <v>5400</v>
      </c>
      <c r="H13" s="79"/>
      <c r="I13" s="141">
        <f t="shared" si="0"/>
        <v>5400</v>
      </c>
      <c r="J13" s="146" t="s">
        <v>2444</v>
      </c>
    </row>
    <row r="14" spans="1:10" ht="31.5" hidden="1" customHeight="1" x14ac:dyDescent="0.25">
      <c r="A14" s="147">
        <v>6</v>
      </c>
      <c r="B14" s="134" t="s">
        <v>2466</v>
      </c>
      <c r="C14" s="135" t="s">
        <v>2471</v>
      </c>
      <c r="D14" s="134" t="s">
        <v>2467</v>
      </c>
      <c r="E14" s="134" t="s">
        <v>2468</v>
      </c>
      <c r="F14" s="134" t="s">
        <v>2470</v>
      </c>
      <c r="G14" s="141">
        <v>800</v>
      </c>
      <c r="H14" s="79"/>
      <c r="I14" s="141">
        <f t="shared" si="0"/>
        <v>800</v>
      </c>
      <c r="J14" s="146" t="s">
        <v>2444</v>
      </c>
    </row>
    <row r="15" spans="1:10" ht="31.5" hidden="1" customHeight="1" x14ac:dyDescent="0.25">
      <c r="A15" s="147">
        <v>7</v>
      </c>
      <c r="B15" s="134" t="s">
        <v>2472</v>
      </c>
      <c r="C15" s="135" t="s">
        <v>2477</v>
      </c>
      <c r="D15" s="134" t="s">
        <v>2473</v>
      </c>
      <c r="E15" s="134" t="s">
        <v>2474</v>
      </c>
      <c r="F15" s="134" t="s">
        <v>2476</v>
      </c>
      <c r="G15" s="141">
        <v>500</v>
      </c>
      <c r="H15" s="79"/>
      <c r="I15" s="141">
        <f t="shared" si="0"/>
        <v>500</v>
      </c>
      <c r="J15" s="146" t="s">
        <v>2444</v>
      </c>
    </row>
    <row r="16" spans="1:10" ht="31.5" hidden="1" customHeight="1" x14ac:dyDescent="0.25">
      <c r="A16" s="147">
        <v>8</v>
      </c>
      <c r="B16" s="134" t="s">
        <v>2478</v>
      </c>
      <c r="C16" s="135" t="s">
        <v>2482</v>
      </c>
      <c r="D16" s="134" t="s">
        <v>2479</v>
      </c>
      <c r="E16" s="134" t="s">
        <v>2480</v>
      </c>
      <c r="F16" s="134"/>
      <c r="G16" s="141">
        <v>1000000</v>
      </c>
      <c r="H16" s="81"/>
      <c r="I16" s="141">
        <f t="shared" si="0"/>
        <v>1000000</v>
      </c>
      <c r="J16" s="146" t="s">
        <v>2444</v>
      </c>
    </row>
    <row r="17" spans="1:10" ht="31.5" hidden="1" customHeight="1" x14ac:dyDescent="0.25">
      <c r="A17" s="147">
        <v>9</v>
      </c>
      <c r="B17" s="134" t="s">
        <v>2483</v>
      </c>
      <c r="C17" s="135" t="s">
        <v>2487</v>
      </c>
      <c r="D17" s="134" t="s">
        <v>2484</v>
      </c>
      <c r="E17" s="134" t="s">
        <v>2485</v>
      </c>
      <c r="F17" s="134"/>
      <c r="G17" s="141">
        <v>100000</v>
      </c>
      <c r="H17" s="79"/>
      <c r="I17" s="141">
        <f t="shared" si="0"/>
        <v>100000</v>
      </c>
      <c r="J17" s="146" t="s">
        <v>2444</v>
      </c>
    </row>
    <row r="18" spans="1:10" ht="31.5" hidden="1" customHeight="1" x14ac:dyDescent="0.25">
      <c r="A18" s="147">
        <v>10</v>
      </c>
      <c r="B18" s="134" t="s">
        <v>1515</v>
      </c>
      <c r="C18" s="135" t="s">
        <v>1520</v>
      </c>
      <c r="D18" s="134" t="s">
        <v>1516</v>
      </c>
      <c r="E18" s="134" t="s">
        <v>1517</v>
      </c>
      <c r="F18" s="134" t="s">
        <v>1519</v>
      </c>
      <c r="G18" s="141">
        <v>3000</v>
      </c>
      <c r="H18" s="79"/>
      <c r="I18" s="141">
        <f t="shared" si="0"/>
        <v>3000</v>
      </c>
      <c r="J18" s="146" t="s">
        <v>2489</v>
      </c>
    </row>
    <row r="19" spans="1:10" ht="31.5" hidden="1" customHeight="1" x14ac:dyDescent="0.25">
      <c r="A19" s="147">
        <v>11</v>
      </c>
      <c r="B19" s="134" t="s">
        <v>1598</v>
      </c>
      <c r="C19" s="135" t="s">
        <v>1602</v>
      </c>
      <c r="D19" s="134" t="s">
        <v>1599</v>
      </c>
      <c r="E19" s="134" t="s">
        <v>818</v>
      </c>
      <c r="F19" s="134" t="s">
        <v>1601</v>
      </c>
      <c r="G19" s="141">
        <v>2000</v>
      </c>
      <c r="H19" s="79"/>
      <c r="I19" s="141">
        <f t="shared" si="0"/>
        <v>2000</v>
      </c>
      <c r="J19" s="146" t="s">
        <v>2489</v>
      </c>
    </row>
    <row r="20" spans="1:10" ht="31.5" hidden="1" customHeight="1" x14ac:dyDescent="0.25">
      <c r="A20" s="147">
        <v>12</v>
      </c>
      <c r="B20" s="134" t="s">
        <v>856</v>
      </c>
      <c r="C20" s="135" t="s">
        <v>861</v>
      </c>
      <c r="D20" s="134" t="s">
        <v>857</v>
      </c>
      <c r="E20" s="134" t="s">
        <v>858</v>
      </c>
      <c r="F20" s="134" t="s">
        <v>860</v>
      </c>
      <c r="G20" s="141">
        <v>27700</v>
      </c>
      <c r="H20" s="83"/>
      <c r="I20" s="141">
        <f t="shared" si="0"/>
        <v>27700</v>
      </c>
      <c r="J20" s="146" t="s">
        <v>2489</v>
      </c>
    </row>
    <row r="21" spans="1:10" ht="31.5" hidden="1" customHeight="1" x14ac:dyDescent="0.25">
      <c r="A21" s="147">
        <v>13</v>
      </c>
      <c r="B21" s="134" t="s">
        <v>938</v>
      </c>
      <c r="C21" s="135" t="s">
        <v>943</v>
      </c>
      <c r="D21" s="134" t="s">
        <v>939</v>
      </c>
      <c r="E21" s="134" t="s">
        <v>940</v>
      </c>
      <c r="F21" s="134" t="s">
        <v>942</v>
      </c>
      <c r="G21" s="142">
        <v>500</v>
      </c>
      <c r="H21" s="79"/>
      <c r="I21" s="141">
        <f t="shared" si="0"/>
        <v>500</v>
      </c>
      <c r="J21" s="146" t="s">
        <v>2489</v>
      </c>
    </row>
    <row r="22" spans="1:10" ht="31.5" hidden="1" customHeight="1" x14ac:dyDescent="0.25">
      <c r="A22" s="147">
        <v>14</v>
      </c>
      <c r="B22" s="134" t="s">
        <v>983</v>
      </c>
      <c r="C22" s="135" t="s">
        <v>992</v>
      </c>
      <c r="D22" s="134" t="s">
        <v>989</v>
      </c>
      <c r="E22" s="134" t="s">
        <v>339</v>
      </c>
      <c r="F22" s="134" t="s">
        <v>991</v>
      </c>
      <c r="G22" s="142">
        <v>2600</v>
      </c>
      <c r="H22" s="79"/>
      <c r="I22" s="141">
        <f t="shared" si="0"/>
        <v>2600</v>
      </c>
      <c r="J22" s="146" t="s">
        <v>2489</v>
      </c>
    </row>
    <row r="23" spans="1:10" ht="31.5" hidden="1" customHeight="1" x14ac:dyDescent="0.25">
      <c r="A23" s="147">
        <v>15</v>
      </c>
      <c r="B23" s="134" t="s">
        <v>2118</v>
      </c>
      <c r="C23" s="135" t="s">
        <v>2123</v>
      </c>
      <c r="D23" s="134" t="s">
        <v>2119</v>
      </c>
      <c r="E23" s="134" t="s">
        <v>2120</v>
      </c>
      <c r="F23" s="134" t="s">
        <v>2122</v>
      </c>
      <c r="G23" s="142">
        <v>3000</v>
      </c>
      <c r="H23" s="79"/>
      <c r="I23" s="141">
        <f t="shared" si="0"/>
        <v>3000</v>
      </c>
      <c r="J23" s="146" t="s">
        <v>2489</v>
      </c>
    </row>
    <row r="24" spans="1:10" ht="31.5" hidden="1" customHeight="1" x14ac:dyDescent="0.25">
      <c r="A24" s="147">
        <v>16</v>
      </c>
      <c r="B24" s="134" t="s">
        <v>2149</v>
      </c>
      <c r="C24" s="135" t="s">
        <v>2154</v>
      </c>
      <c r="D24" s="134" t="s">
        <v>2150</v>
      </c>
      <c r="E24" s="134" t="s">
        <v>2151</v>
      </c>
      <c r="F24" s="134" t="s">
        <v>2153</v>
      </c>
      <c r="G24" s="142">
        <v>2400</v>
      </c>
      <c r="H24" s="79"/>
      <c r="I24" s="141">
        <f t="shared" si="0"/>
        <v>2400</v>
      </c>
      <c r="J24" s="146" t="s">
        <v>2489</v>
      </c>
    </row>
    <row r="25" spans="1:10" ht="31.5" hidden="1" customHeight="1" x14ac:dyDescent="0.25">
      <c r="A25" s="147">
        <v>17</v>
      </c>
      <c r="B25" s="134" t="s">
        <v>2155</v>
      </c>
      <c r="C25" s="135" t="s">
        <v>2160</v>
      </c>
      <c r="D25" s="134" t="s">
        <v>2156</v>
      </c>
      <c r="E25" s="134" t="s">
        <v>2157</v>
      </c>
      <c r="F25" s="134" t="s">
        <v>2159</v>
      </c>
      <c r="G25" s="142">
        <v>1500</v>
      </c>
      <c r="H25" s="79"/>
      <c r="I25" s="141">
        <f t="shared" si="0"/>
        <v>1500</v>
      </c>
      <c r="J25" s="146" t="s">
        <v>2489</v>
      </c>
    </row>
    <row r="26" spans="1:10" ht="31.5" hidden="1" customHeight="1" x14ac:dyDescent="0.25">
      <c r="A26" s="147">
        <v>18</v>
      </c>
      <c r="B26" s="134" t="s">
        <v>2248</v>
      </c>
      <c r="C26" s="135" t="s">
        <v>2253</v>
      </c>
      <c r="D26" s="134" t="s">
        <v>2249</v>
      </c>
      <c r="E26" s="134" t="s">
        <v>2250</v>
      </c>
      <c r="F26" s="134" t="s">
        <v>2252</v>
      </c>
      <c r="G26" s="142">
        <v>5000</v>
      </c>
      <c r="H26" s="79"/>
      <c r="I26" s="141">
        <f t="shared" si="0"/>
        <v>5000</v>
      </c>
      <c r="J26" s="146" t="s">
        <v>2489</v>
      </c>
    </row>
    <row r="27" spans="1:10" ht="31.5" hidden="1" customHeight="1" x14ac:dyDescent="0.25">
      <c r="A27" s="147">
        <v>19</v>
      </c>
      <c r="B27" s="134" t="s">
        <v>2271</v>
      </c>
      <c r="C27" s="135" t="s">
        <v>2276</v>
      </c>
      <c r="D27" s="134" t="s">
        <v>2272</v>
      </c>
      <c r="E27" s="134" t="s">
        <v>2273</v>
      </c>
      <c r="F27" s="134" t="s">
        <v>2275</v>
      </c>
      <c r="G27" s="142">
        <v>200</v>
      </c>
      <c r="H27" s="79"/>
      <c r="I27" s="141">
        <f t="shared" si="0"/>
        <v>200</v>
      </c>
      <c r="J27" s="146" t="s">
        <v>2489</v>
      </c>
    </row>
    <row r="28" spans="1:10" ht="31.5" hidden="1" customHeight="1" x14ac:dyDescent="0.25">
      <c r="A28" s="147">
        <v>20</v>
      </c>
      <c r="B28" s="134" t="s">
        <v>2289</v>
      </c>
      <c r="C28" s="135" t="s">
        <v>2294</v>
      </c>
      <c r="D28" s="134" t="s">
        <v>2290</v>
      </c>
      <c r="E28" s="134" t="s">
        <v>2291</v>
      </c>
      <c r="F28" s="134" t="s">
        <v>2293</v>
      </c>
      <c r="G28" s="142">
        <v>7100</v>
      </c>
      <c r="H28" s="79"/>
      <c r="I28" s="141">
        <f t="shared" si="0"/>
        <v>7100</v>
      </c>
      <c r="J28" s="146" t="s">
        <v>2489</v>
      </c>
    </row>
    <row r="29" spans="1:10" ht="31.5" hidden="1" customHeight="1" x14ac:dyDescent="0.25">
      <c r="A29" s="147">
        <v>21</v>
      </c>
      <c r="B29" s="134" t="s">
        <v>2318</v>
      </c>
      <c r="C29" s="135" t="s">
        <v>2322</v>
      </c>
      <c r="D29" s="134" t="s">
        <v>2319</v>
      </c>
      <c r="E29" s="134" t="s">
        <v>2320</v>
      </c>
      <c r="F29" s="134"/>
      <c r="G29" s="142">
        <v>3300</v>
      </c>
      <c r="H29" s="79"/>
      <c r="I29" s="141">
        <f t="shared" si="0"/>
        <v>3300</v>
      </c>
      <c r="J29" s="146" t="s">
        <v>2489</v>
      </c>
    </row>
    <row r="30" spans="1:10" ht="31.5" hidden="1" customHeight="1" x14ac:dyDescent="0.25">
      <c r="A30" s="147">
        <v>22</v>
      </c>
      <c r="B30" s="134" t="s">
        <v>2329</v>
      </c>
      <c r="C30" s="135" t="s">
        <v>2334</v>
      </c>
      <c r="D30" s="134" t="s">
        <v>2330</v>
      </c>
      <c r="E30" s="134" t="s">
        <v>2331</v>
      </c>
      <c r="F30" s="134" t="s">
        <v>2333</v>
      </c>
      <c r="G30" s="142">
        <v>3200</v>
      </c>
      <c r="H30" s="79"/>
      <c r="I30" s="141">
        <f t="shared" si="0"/>
        <v>3200</v>
      </c>
      <c r="J30" s="146" t="s">
        <v>2489</v>
      </c>
    </row>
    <row r="31" spans="1:10" ht="31.5" hidden="1" customHeight="1" x14ac:dyDescent="0.25">
      <c r="A31" s="147">
        <v>23</v>
      </c>
      <c r="B31" s="134" t="s">
        <v>2353</v>
      </c>
      <c r="C31" s="135" t="s">
        <v>2358</v>
      </c>
      <c r="D31" s="134" t="s">
        <v>2354</v>
      </c>
      <c r="E31" s="134" t="s">
        <v>2355</v>
      </c>
      <c r="F31" s="134" t="s">
        <v>2357</v>
      </c>
      <c r="G31" s="142">
        <v>2000</v>
      </c>
      <c r="H31" s="79"/>
      <c r="I31" s="141">
        <f t="shared" si="0"/>
        <v>2000</v>
      </c>
      <c r="J31" s="146" t="s">
        <v>2489</v>
      </c>
    </row>
    <row r="32" spans="1:10" ht="31.5" hidden="1" customHeight="1" x14ac:dyDescent="0.25">
      <c r="A32" s="147">
        <v>24</v>
      </c>
      <c r="B32" s="134" t="s">
        <v>2375</v>
      </c>
      <c r="C32" s="135" t="s">
        <v>2379</v>
      </c>
      <c r="D32" s="134" t="s">
        <v>2376</v>
      </c>
      <c r="E32" s="134" t="s">
        <v>2355</v>
      </c>
      <c r="F32" s="134" t="s">
        <v>2378</v>
      </c>
      <c r="G32" s="142">
        <v>100</v>
      </c>
      <c r="H32" s="79"/>
      <c r="I32" s="141">
        <f t="shared" si="0"/>
        <v>100</v>
      </c>
      <c r="J32" s="146" t="s">
        <v>2489</v>
      </c>
    </row>
    <row r="33" spans="1:10" ht="31.5" hidden="1" customHeight="1" x14ac:dyDescent="0.25">
      <c r="A33" s="147">
        <v>25</v>
      </c>
      <c r="B33" s="134" t="s">
        <v>2424</v>
      </c>
      <c r="C33" s="135" t="s">
        <v>2428</v>
      </c>
      <c r="D33" s="134" t="s">
        <v>2425</v>
      </c>
      <c r="E33" s="134" t="s">
        <v>2426</v>
      </c>
      <c r="F33" s="134"/>
      <c r="G33" s="142">
        <v>3100</v>
      </c>
      <c r="H33" s="79"/>
      <c r="I33" s="141">
        <f t="shared" si="0"/>
        <v>3100</v>
      </c>
      <c r="J33" s="146" t="s">
        <v>2489</v>
      </c>
    </row>
    <row r="34" spans="1:10" ht="31.5" hidden="1" customHeight="1" x14ac:dyDescent="0.25">
      <c r="A34" s="147">
        <v>26</v>
      </c>
      <c r="B34" s="134" t="s">
        <v>2488</v>
      </c>
      <c r="C34" s="135" t="s">
        <v>1446</v>
      </c>
      <c r="D34" s="134" t="s">
        <v>1442</v>
      </c>
      <c r="E34" s="134" t="s">
        <v>1443</v>
      </c>
      <c r="F34" s="134" t="s">
        <v>1445</v>
      </c>
      <c r="G34" s="142">
        <v>1000</v>
      </c>
      <c r="H34" s="79"/>
      <c r="I34" s="141">
        <f t="shared" si="0"/>
        <v>1000</v>
      </c>
      <c r="J34" s="146" t="s">
        <v>2489</v>
      </c>
    </row>
    <row r="35" spans="1:10" ht="31.5" hidden="1" customHeight="1" x14ac:dyDescent="0.25">
      <c r="A35" s="147">
        <v>27</v>
      </c>
      <c r="B35" s="134" t="s">
        <v>2490</v>
      </c>
      <c r="C35" s="135" t="s">
        <v>2495</v>
      </c>
      <c r="D35" s="134" t="s">
        <v>2491</v>
      </c>
      <c r="E35" s="134" t="s">
        <v>2492</v>
      </c>
      <c r="F35" s="134" t="s">
        <v>2494</v>
      </c>
      <c r="G35" s="142">
        <v>46400</v>
      </c>
      <c r="H35" s="79"/>
      <c r="I35" s="141">
        <f t="shared" si="0"/>
        <v>46400</v>
      </c>
      <c r="J35" s="146" t="s">
        <v>2489</v>
      </c>
    </row>
    <row r="36" spans="1:10" ht="31.5" hidden="1" customHeight="1" x14ac:dyDescent="0.25">
      <c r="A36" s="147">
        <v>28</v>
      </c>
      <c r="B36" s="134" t="s">
        <v>2496</v>
      </c>
      <c r="C36" s="135" t="s">
        <v>2500</v>
      </c>
      <c r="D36" s="134" t="s">
        <v>2497</v>
      </c>
      <c r="E36" s="134" t="s">
        <v>2256</v>
      </c>
      <c r="F36" s="134" t="s">
        <v>2499</v>
      </c>
      <c r="G36" s="142">
        <v>5000</v>
      </c>
      <c r="H36" s="79"/>
      <c r="I36" s="141">
        <f t="shared" si="0"/>
        <v>5000</v>
      </c>
      <c r="J36" s="146" t="s">
        <v>2489</v>
      </c>
    </row>
    <row r="37" spans="1:10" ht="31.5" hidden="1" customHeight="1" x14ac:dyDescent="0.25">
      <c r="A37" s="147">
        <v>29</v>
      </c>
      <c r="B37" s="134" t="s">
        <v>2501</v>
      </c>
      <c r="C37" s="135" t="s">
        <v>2506</v>
      </c>
      <c r="D37" s="134" t="s">
        <v>2502</v>
      </c>
      <c r="E37" s="134" t="s">
        <v>2503</v>
      </c>
      <c r="F37" s="134" t="s">
        <v>2505</v>
      </c>
      <c r="G37" s="142">
        <v>5700</v>
      </c>
      <c r="H37" s="79"/>
      <c r="I37" s="141">
        <f t="shared" si="0"/>
        <v>5700</v>
      </c>
      <c r="J37" s="146" t="s">
        <v>2489</v>
      </c>
    </row>
    <row r="38" spans="1:10" ht="31.5" hidden="1" customHeight="1" x14ac:dyDescent="0.25">
      <c r="A38" s="147">
        <v>30</v>
      </c>
      <c r="B38" s="134" t="s">
        <v>2507</v>
      </c>
      <c r="C38" s="135" t="s">
        <v>2511</v>
      </c>
      <c r="D38" s="134" t="s">
        <v>2508</v>
      </c>
      <c r="E38" s="134" t="s">
        <v>869</v>
      </c>
      <c r="F38" s="134" t="s">
        <v>2510</v>
      </c>
      <c r="G38" s="142">
        <v>3400</v>
      </c>
      <c r="H38" s="79"/>
      <c r="I38" s="141">
        <f t="shared" si="0"/>
        <v>3400</v>
      </c>
      <c r="J38" s="146" t="s">
        <v>2489</v>
      </c>
    </row>
    <row r="39" spans="1:10" ht="31.5" hidden="1" customHeight="1" x14ac:dyDescent="0.25">
      <c r="A39" s="147">
        <v>31</v>
      </c>
      <c r="B39" s="134" t="s">
        <v>2512</v>
      </c>
      <c r="C39" s="135" t="s">
        <v>2517</v>
      </c>
      <c r="D39" s="134" t="s">
        <v>2513</v>
      </c>
      <c r="E39" s="134" t="s">
        <v>2514</v>
      </c>
      <c r="F39" s="134" t="s">
        <v>2516</v>
      </c>
      <c r="G39" s="142">
        <v>5000</v>
      </c>
      <c r="H39" s="79"/>
      <c r="I39" s="141">
        <f t="shared" si="0"/>
        <v>5000</v>
      </c>
      <c r="J39" s="146" t="s">
        <v>2489</v>
      </c>
    </row>
    <row r="40" spans="1:10" ht="31.5" hidden="1" customHeight="1" x14ac:dyDescent="0.25">
      <c r="A40" s="147">
        <v>32</v>
      </c>
      <c r="B40" s="134" t="s">
        <v>2518</v>
      </c>
      <c r="C40" s="135" t="s">
        <v>2523</v>
      </c>
      <c r="D40" s="134" t="s">
        <v>2519</v>
      </c>
      <c r="E40" s="134" t="s">
        <v>2520</v>
      </c>
      <c r="F40" s="134" t="s">
        <v>2522</v>
      </c>
      <c r="G40" s="142">
        <v>500</v>
      </c>
      <c r="H40" s="79"/>
      <c r="I40" s="141">
        <f t="shared" si="0"/>
        <v>500</v>
      </c>
      <c r="J40" s="146" t="s">
        <v>2489</v>
      </c>
    </row>
    <row r="41" spans="1:10" ht="31.5" hidden="1" customHeight="1" x14ac:dyDescent="0.25">
      <c r="A41" s="147">
        <v>33</v>
      </c>
      <c r="B41" s="134" t="s">
        <v>2524</v>
      </c>
      <c r="C41" s="135" t="s">
        <v>2529</v>
      </c>
      <c r="D41" s="134" t="s">
        <v>2525</v>
      </c>
      <c r="E41" s="134" t="s">
        <v>2526</v>
      </c>
      <c r="F41" s="134" t="s">
        <v>2528</v>
      </c>
      <c r="G41" s="142">
        <v>1400</v>
      </c>
      <c r="H41" s="79"/>
      <c r="I41" s="141">
        <f t="shared" si="0"/>
        <v>1400</v>
      </c>
      <c r="J41" s="146" t="s">
        <v>2489</v>
      </c>
    </row>
    <row r="42" spans="1:10" ht="31.5" hidden="1" customHeight="1" x14ac:dyDescent="0.25">
      <c r="A42" s="147">
        <v>34</v>
      </c>
      <c r="B42" s="134" t="s">
        <v>2530</v>
      </c>
      <c r="C42" s="135" t="s">
        <v>2535</v>
      </c>
      <c r="D42" s="134" t="s">
        <v>2531</v>
      </c>
      <c r="E42" s="134" t="s">
        <v>2532</v>
      </c>
      <c r="F42" s="134" t="s">
        <v>2534</v>
      </c>
      <c r="G42" s="142">
        <v>1000</v>
      </c>
      <c r="H42" s="79"/>
      <c r="I42" s="141">
        <f t="shared" si="0"/>
        <v>1000</v>
      </c>
      <c r="J42" s="146" t="s">
        <v>2489</v>
      </c>
    </row>
    <row r="43" spans="1:10" ht="31.5" hidden="1" customHeight="1" x14ac:dyDescent="0.25">
      <c r="A43" s="147">
        <v>35</v>
      </c>
      <c r="B43" s="134" t="s">
        <v>2536</v>
      </c>
      <c r="C43" s="135" t="s">
        <v>2541</v>
      </c>
      <c r="D43" s="134" t="s">
        <v>2537</v>
      </c>
      <c r="E43" s="134" t="s">
        <v>2538</v>
      </c>
      <c r="F43" s="134" t="s">
        <v>2540</v>
      </c>
      <c r="G43" s="142">
        <v>26500</v>
      </c>
      <c r="H43" s="79"/>
      <c r="I43" s="141">
        <f t="shared" si="0"/>
        <v>26500</v>
      </c>
      <c r="J43" s="146" t="s">
        <v>2489</v>
      </c>
    </row>
    <row r="44" spans="1:10" ht="31.5" hidden="1" customHeight="1" x14ac:dyDescent="0.25">
      <c r="A44" s="147">
        <v>36</v>
      </c>
      <c r="B44" s="134" t="s">
        <v>2542</v>
      </c>
      <c r="C44" s="135" t="s">
        <v>2547</v>
      </c>
      <c r="D44" s="134" t="s">
        <v>2543</v>
      </c>
      <c r="E44" s="134" t="s">
        <v>2544</v>
      </c>
      <c r="F44" s="134" t="s">
        <v>2546</v>
      </c>
      <c r="G44" s="142">
        <v>2900</v>
      </c>
      <c r="H44" s="79"/>
      <c r="I44" s="141">
        <f t="shared" si="0"/>
        <v>2900</v>
      </c>
      <c r="J44" s="146" t="s">
        <v>2489</v>
      </c>
    </row>
    <row r="45" spans="1:10" ht="31.5" hidden="1" customHeight="1" x14ac:dyDescent="0.25">
      <c r="A45" s="147">
        <v>37</v>
      </c>
      <c r="B45" s="134" t="s">
        <v>2548</v>
      </c>
      <c r="C45" s="135" t="s">
        <v>2553</v>
      </c>
      <c r="D45" s="134" t="s">
        <v>2549</v>
      </c>
      <c r="E45" s="134" t="s">
        <v>2550</v>
      </c>
      <c r="F45" s="134" t="s">
        <v>2552</v>
      </c>
      <c r="G45" s="142">
        <v>14200</v>
      </c>
      <c r="H45" s="79"/>
      <c r="I45" s="141">
        <f t="shared" si="0"/>
        <v>14200</v>
      </c>
      <c r="J45" s="146" t="s">
        <v>2489</v>
      </c>
    </row>
    <row r="46" spans="1:10" ht="31.5" hidden="1" customHeight="1" x14ac:dyDescent="0.25">
      <c r="A46" s="147">
        <v>38</v>
      </c>
      <c r="B46" s="134" t="s">
        <v>2554</v>
      </c>
      <c r="C46" s="135" t="s">
        <v>2559</v>
      </c>
      <c r="D46" s="134" t="s">
        <v>2555</v>
      </c>
      <c r="E46" s="134" t="s">
        <v>2556</v>
      </c>
      <c r="F46" s="134" t="s">
        <v>2558</v>
      </c>
      <c r="G46" s="142">
        <v>2000</v>
      </c>
      <c r="H46" s="79"/>
      <c r="I46" s="141">
        <f t="shared" si="0"/>
        <v>2000</v>
      </c>
      <c r="J46" s="146" t="s">
        <v>2489</v>
      </c>
    </row>
    <row r="47" spans="1:10" ht="31.5" hidden="1" customHeight="1" x14ac:dyDescent="0.25">
      <c r="A47" s="147">
        <v>39</v>
      </c>
      <c r="B47" s="134" t="s">
        <v>2560</v>
      </c>
      <c r="C47" s="135" t="s">
        <v>2565</v>
      </c>
      <c r="D47" s="134" t="s">
        <v>2561</v>
      </c>
      <c r="E47" s="134" t="s">
        <v>2562</v>
      </c>
      <c r="F47" s="134" t="s">
        <v>2564</v>
      </c>
      <c r="G47" s="142">
        <v>40000</v>
      </c>
      <c r="H47" s="79"/>
      <c r="I47" s="141">
        <f t="shared" si="0"/>
        <v>40000</v>
      </c>
      <c r="J47" s="146" t="s">
        <v>2489</v>
      </c>
    </row>
    <row r="48" spans="1:10" ht="31.5" hidden="1" customHeight="1" x14ac:dyDescent="0.25">
      <c r="A48" s="147">
        <v>40</v>
      </c>
      <c r="B48" s="134" t="s">
        <v>2566</v>
      </c>
      <c r="C48" s="135" t="s">
        <v>2569</v>
      </c>
      <c r="D48" s="134" t="s">
        <v>2567</v>
      </c>
      <c r="E48" s="134" t="s">
        <v>251</v>
      </c>
      <c r="F48" s="134" t="s">
        <v>253</v>
      </c>
      <c r="G48" s="142">
        <v>1500</v>
      </c>
      <c r="H48" s="79"/>
      <c r="I48" s="141">
        <f t="shared" si="0"/>
        <v>1500</v>
      </c>
      <c r="J48" s="146" t="s">
        <v>2489</v>
      </c>
    </row>
    <row r="49" spans="1:10" ht="31.5" hidden="1" customHeight="1" x14ac:dyDescent="0.25">
      <c r="A49" s="147">
        <v>41</v>
      </c>
      <c r="B49" s="134" t="s">
        <v>2570</v>
      </c>
      <c r="C49" s="135" t="s">
        <v>2575</v>
      </c>
      <c r="D49" s="134" t="s">
        <v>2571</v>
      </c>
      <c r="E49" s="134" t="s">
        <v>2572</v>
      </c>
      <c r="F49" s="134" t="s">
        <v>2574</v>
      </c>
      <c r="G49" s="142">
        <v>11000</v>
      </c>
      <c r="H49" s="79"/>
      <c r="I49" s="141">
        <f t="shared" si="0"/>
        <v>11000</v>
      </c>
      <c r="J49" s="146" t="s">
        <v>2489</v>
      </c>
    </row>
    <row r="50" spans="1:10" ht="31.5" hidden="1" customHeight="1" x14ac:dyDescent="0.25">
      <c r="A50" s="147">
        <v>42</v>
      </c>
      <c r="B50" s="134" t="s">
        <v>2576</v>
      </c>
      <c r="C50" s="135" t="s">
        <v>2581</v>
      </c>
      <c r="D50" s="134" t="s">
        <v>2577</v>
      </c>
      <c r="E50" s="134" t="s">
        <v>2578</v>
      </c>
      <c r="F50" s="134" t="s">
        <v>2580</v>
      </c>
      <c r="G50" s="142">
        <v>1000</v>
      </c>
      <c r="H50" s="79"/>
      <c r="I50" s="141">
        <f t="shared" si="0"/>
        <v>1000</v>
      </c>
      <c r="J50" s="146" t="s">
        <v>2489</v>
      </c>
    </row>
    <row r="51" spans="1:10" ht="31.5" hidden="1" customHeight="1" x14ac:dyDescent="0.25">
      <c r="A51" s="147">
        <v>43</v>
      </c>
      <c r="B51" s="134" t="s">
        <v>2582</v>
      </c>
      <c r="C51" s="135" t="s">
        <v>2587</v>
      </c>
      <c r="D51" s="134" t="s">
        <v>2583</v>
      </c>
      <c r="E51" s="134" t="s">
        <v>2584</v>
      </c>
      <c r="F51" s="134" t="s">
        <v>2586</v>
      </c>
      <c r="G51" s="142">
        <v>15000</v>
      </c>
      <c r="H51" s="79"/>
      <c r="I51" s="141">
        <f t="shared" si="0"/>
        <v>15000</v>
      </c>
      <c r="J51" s="146" t="s">
        <v>2489</v>
      </c>
    </row>
    <row r="52" spans="1:10" ht="31.5" hidden="1" customHeight="1" x14ac:dyDescent="0.25">
      <c r="A52" s="147">
        <v>44</v>
      </c>
      <c r="B52" s="134" t="s">
        <v>2588</v>
      </c>
      <c r="C52" s="135" t="s">
        <v>1816</v>
      </c>
      <c r="D52" s="134" t="s">
        <v>1812</v>
      </c>
      <c r="E52" s="134" t="s">
        <v>1813</v>
      </c>
      <c r="F52" s="134" t="s">
        <v>1815</v>
      </c>
      <c r="G52" s="142">
        <v>11700</v>
      </c>
      <c r="H52" s="79"/>
      <c r="I52" s="141">
        <f t="shared" si="0"/>
        <v>11700</v>
      </c>
      <c r="J52" s="146" t="s">
        <v>2489</v>
      </c>
    </row>
    <row r="53" spans="1:10" ht="31.5" hidden="1" customHeight="1" x14ac:dyDescent="0.25">
      <c r="A53" s="147">
        <v>45</v>
      </c>
      <c r="B53" s="134" t="s">
        <v>1119</v>
      </c>
      <c r="C53" s="135" t="s">
        <v>2589</v>
      </c>
      <c r="D53" s="134" t="s">
        <v>1120</v>
      </c>
      <c r="E53" s="134" t="s">
        <v>1121</v>
      </c>
      <c r="F53" s="134" t="s">
        <v>1123</v>
      </c>
      <c r="G53" s="142">
        <v>2000</v>
      </c>
      <c r="H53" s="79"/>
      <c r="I53" s="141">
        <f t="shared" si="0"/>
        <v>2000</v>
      </c>
      <c r="J53" s="146" t="s">
        <v>2489</v>
      </c>
    </row>
    <row r="54" spans="1:10" ht="31.5" hidden="1" customHeight="1" x14ac:dyDescent="0.25">
      <c r="A54" s="147">
        <v>46</v>
      </c>
      <c r="B54" s="134" t="s">
        <v>2590</v>
      </c>
      <c r="C54" s="135" t="s">
        <v>2595</v>
      </c>
      <c r="D54" s="134" t="s">
        <v>2591</v>
      </c>
      <c r="E54" s="134" t="s">
        <v>2592</v>
      </c>
      <c r="F54" s="134" t="s">
        <v>2594</v>
      </c>
      <c r="G54" s="142">
        <v>400</v>
      </c>
      <c r="H54" s="79"/>
      <c r="I54" s="141">
        <f t="shared" si="0"/>
        <v>400</v>
      </c>
      <c r="J54" s="146" t="s">
        <v>2489</v>
      </c>
    </row>
    <row r="55" spans="1:10" ht="31.5" hidden="1" customHeight="1" x14ac:dyDescent="0.25">
      <c r="A55" s="147">
        <v>47</v>
      </c>
      <c r="B55" s="134" t="s">
        <v>2596</v>
      </c>
      <c r="C55" s="135" t="s">
        <v>1828</v>
      </c>
      <c r="D55" s="134" t="s">
        <v>1824</v>
      </c>
      <c r="E55" s="134" t="s">
        <v>1825</v>
      </c>
      <c r="F55" s="134" t="s">
        <v>1827</v>
      </c>
      <c r="G55" s="142">
        <v>5400</v>
      </c>
      <c r="H55" s="79"/>
      <c r="I55" s="141">
        <f t="shared" si="0"/>
        <v>5400</v>
      </c>
      <c r="J55" s="146" t="s">
        <v>2489</v>
      </c>
    </row>
    <row r="56" spans="1:10" ht="31.5" hidden="1" customHeight="1" x14ac:dyDescent="0.25">
      <c r="A56" s="147">
        <v>48</v>
      </c>
      <c r="B56" s="134" t="s">
        <v>2597</v>
      </c>
      <c r="C56" s="135" t="s">
        <v>2602</v>
      </c>
      <c r="D56" s="134" t="s">
        <v>2598</v>
      </c>
      <c r="E56" s="134" t="s">
        <v>2599</v>
      </c>
      <c r="F56" s="134" t="s">
        <v>2601</v>
      </c>
      <c r="G56" s="142">
        <v>5000</v>
      </c>
      <c r="H56" s="79"/>
      <c r="I56" s="141">
        <f t="shared" si="0"/>
        <v>5000</v>
      </c>
      <c r="J56" s="146" t="s">
        <v>2489</v>
      </c>
    </row>
    <row r="57" spans="1:10" ht="31.5" hidden="1" customHeight="1" x14ac:dyDescent="0.25">
      <c r="A57" s="147">
        <v>49</v>
      </c>
      <c r="B57" s="134" t="s">
        <v>2603</v>
      </c>
      <c r="C57" s="135" t="s">
        <v>2608</v>
      </c>
      <c r="D57" s="134" t="s">
        <v>2604</v>
      </c>
      <c r="E57" s="134" t="s">
        <v>2605</v>
      </c>
      <c r="F57" s="134" t="s">
        <v>2607</v>
      </c>
      <c r="G57" s="142">
        <v>200</v>
      </c>
      <c r="H57" s="79"/>
      <c r="I57" s="141">
        <f t="shared" si="0"/>
        <v>200</v>
      </c>
      <c r="J57" s="146" t="s">
        <v>2489</v>
      </c>
    </row>
    <row r="58" spans="1:10" ht="31.5" hidden="1" customHeight="1" x14ac:dyDescent="0.25">
      <c r="A58" s="147">
        <v>50</v>
      </c>
      <c r="B58" s="134" t="s">
        <v>2609</v>
      </c>
      <c r="C58" s="135" t="s">
        <v>2613</v>
      </c>
      <c r="D58" s="134" t="s">
        <v>2610</v>
      </c>
      <c r="E58" s="134" t="s">
        <v>2611</v>
      </c>
      <c r="F58" s="134"/>
      <c r="G58" s="142">
        <v>600</v>
      </c>
      <c r="H58" s="79"/>
      <c r="I58" s="141">
        <f t="shared" si="0"/>
        <v>600</v>
      </c>
      <c r="J58" s="146" t="s">
        <v>2489</v>
      </c>
    </row>
    <row r="59" spans="1:10" ht="31.5" hidden="1" customHeight="1" x14ac:dyDescent="0.25">
      <c r="A59" s="147">
        <v>51</v>
      </c>
      <c r="B59" s="134" t="s">
        <v>2614</v>
      </c>
      <c r="C59" s="135" t="s">
        <v>2619</v>
      </c>
      <c r="D59" s="134" t="s">
        <v>2615</v>
      </c>
      <c r="E59" s="134" t="s">
        <v>2616</v>
      </c>
      <c r="F59" s="134" t="s">
        <v>2618</v>
      </c>
      <c r="G59" s="142">
        <v>2000</v>
      </c>
      <c r="H59" s="79"/>
      <c r="I59" s="141">
        <f t="shared" si="0"/>
        <v>2000</v>
      </c>
      <c r="J59" s="146" t="s">
        <v>2489</v>
      </c>
    </row>
    <row r="60" spans="1:10" ht="31.5" hidden="1" customHeight="1" x14ac:dyDescent="0.25">
      <c r="A60" s="147">
        <v>52</v>
      </c>
      <c r="B60" s="134" t="s">
        <v>2625</v>
      </c>
      <c r="C60" s="135" t="s">
        <v>2629</v>
      </c>
      <c r="D60" s="134" t="s">
        <v>2626</v>
      </c>
      <c r="E60" s="134" t="s">
        <v>2627</v>
      </c>
      <c r="F60" s="134"/>
      <c r="G60" s="142">
        <v>12300</v>
      </c>
      <c r="H60" s="79"/>
      <c r="I60" s="141">
        <f t="shared" si="0"/>
        <v>12300</v>
      </c>
      <c r="J60" s="146" t="s">
        <v>2489</v>
      </c>
    </row>
    <row r="61" spans="1:10" ht="31.5" hidden="1" customHeight="1" x14ac:dyDescent="0.25">
      <c r="A61" s="147">
        <v>53</v>
      </c>
      <c r="B61" s="134" t="s">
        <v>2630</v>
      </c>
      <c r="C61" s="135" t="s">
        <v>2635</v>
      </c>
      <c r="D61" s="134" t="s">
        <v>2631</v>
      </c>
      <c r="E61" s="134" t="s">
        <v>2632</v>
      </c>
      <c r="F61" s="134" t="s">
        <v>2634</v>
      </c>
      <c r="G61" s="142">
        <v>5000</v>
      </c>
      <c r="H61" s="79"/>
      <c r="I61" s="141">
        <f t="shared" si="0"/>
        <v>5000</v>
      </c>
      <c r="J61" s="146" t="s">
        <v>2489</v>
      </c>
    </row>
    <row r="62" spans="1:10" ht="31.5" hidden="1" customHeight="1" x14ac:dyDescent="0.25">
      <c r="A62" s="147">
        <v>54</v>
      </c>
      <c r="B62" s="134" t="s">
        <v>2636</v>
      </c>
      <c r="C62" s="135" t="s">
        <v>2641</v>
      </c>
      <c r="D62" s="134" t="s">
        <v>2637</v>
      </c>
      <c r="E62" s="134" t="s">
        <v>2638</v>
      </c>
      <c r="F62" s="134" t="s">
        <v>2640</v>
      </c>
      <c r="G62" s="142">
        <v>3100</v>
      </c>
      <c r="H62" s="79"/>
      <c r="I62" s="141">
        <f t="shared" si="0"/>
        <v>3100</v>
      </c>
      <c r="J62" s="146" t="s">
        <v>2489</v>
      </c>
    </row>
    <row r="63" spans="1:10" ht="31.5" hidden="1" customHeight="1" x14ac:dyDescent="0.25">
      <c r="A63" s="147">
        <v>55</v>
      </c>
      <c r="B63" s="134" t="s">
        <v>2642</v>
      </c>
      <c r="C63" s="135" t="s">
        <v>2647</v>
      </c>
      <c r="D63" s="134" t="s">
        <v>2643</v>
      </c>
      <c r="E63" s="134" t="s">
        <v>2644</v>
      </c>
      <c r="F63" s="134" t="s">
        <v>2646</v>
      </c>
      <c r="G63" s="142">
        <v>900</v>
      </c>
      <c r="H63" s="79"/>
      <c r="I63" s="141">
        <f t="shared" si="0"/>
        <v>900</v>
      </c>
      <c r="J63" s="146" t="s">
        <v>2489</v>
      </c>
    </row>
    <row r="64" spans="1:10" ht="31.5" hidden="1" customHeight="1" x14ac:dyDescent="0.25">
      <c r="A64" s="147">
        <v>56</v>
      </c>
      <c r="B64" s="134" t="s">
        <v>2648</v>
      </c>
      <c r="C64" s="135" t="s">
        <v>2651</v>
      </c>
      <c r="D64" s="134" t="s">
        <v>2649</v>
      </c>
      <c r="E64" s="134" t="s">
        <v>1000</v>
      </c>
      <c r="F64" s="134"/>
      <c r="G64" s="142">
        <v>25500</v>
      </c>
      <c r="H64" s="79"/>
      <c r="I64" s="141">
        <f t="shared" si="0"/>
        <v>25500</v>
      </c>
      <c r="J64" s="146" t="s">
        <v>2489</v>
      </c>
    </row>
    <row r="65" spans="1:10" ht="31.5" hidden="1" customHeight="1" x14ac:dyDescent="0.25">
      <c r="A65" s="147">
        <v>57</v>
      </c>
      <c r="B65" s="134" t="s">
        <v>2652</v>
      </c>
      <c r="C65" s="135" t="s">
        <v>2657</v>
      </c>
      <c r="D65" s="134" t="s">
        <v>2653</v>
      </c>
      <c r="E65" s="134" t="s">
        <v>2654</v>
      </c>
      <c r="F65" s="134" t="s">
        <v>2656</v>
      </c>
      <c r="G65" s="142">
        <v>1000</v>
      </c>
      <c r="H65" s="79"/>
      <c r="I65" s="141">
        <f t="shared" si="0"/>
        <v>1000</v>
      </c>
      <c r="J65" s="146" t="s">
        <v>2489</v>
      </c>
    </row>
    <row r="66" spans="1:10" ht="31.5" hidden="1" customHeight="1" x14ac:dyDescent="0.25">
      <c r="A66" s="147">
        <v>58</v>
      </c>
      <c r="B66" s="134" t="s">
        <v>2658</v>
      </c>
      <c r="C66" s="135" t="s">
        <v>2663</v>
      </c>
      <c r="D66" s="134" t="s">
        <v>2659</v>
      </c>
      <c r="E66" s="134" t="s">
        <v>2660</v>
      </c>
      <c r="F66" s="134" t="s">
        <v>2662</v>
      </c>
      <c r="G66" s="142">
        <v>6300</v>
      </c>
      <c r="H66" s="79"/>
      <c r="I66" s="141">
        <f t="shared" si="0"/>
        <v>6300</v>
      </c>
      <c r="J66" s="146" t="s">
        <v>2489</v>
      </c>
    </row>
    <row r="67" spans="1:10" ht="31.5" hidden="1" customHeight="1" x14ac:dyDescent="0.25">
      <c r="A67" s="147">
        <v>59</v>
      </c>
      <c r="B67" s="134" t="s">
        <v>2664</v>
      </c>
      <c r="C67" s="135" t="s">
        <v>2669</v>
      </c>
      <c r="D67" s="134" t="s">
        <v>2665</v>
      </c>
      <c r="E67" s="134" t="s">
        <v>2666</v>
      </c>
      <c r="F67" s="134" t="s">
        <v>2668</v>
      </c>
      <c r="G67" s="142">
        <v>500</v>
      </c>
      <c r="H67" s="79"/>
      <c r="I67" s="141">
        <f t="shared" si="0"/>
        <v>500</v>
      </c>
      <c r="J67" s="146" t="s">
        <v>2489</v>
      </c>
    </row>
    <row r="68" spans="1:10" ht="31.5" hidden="1" customHeight="1" x14ac:dyDescent="0.25">
      <c r="A68" s="147">
        <v>60</v>
      </c>
      <c r="B68" s="134" t="s">
        <v>2670</v>
      </c>
      <c r="C68" s="135" t="s">
        <v>2675</v>
      </c>
      <c r="D68" s="134" t="s">
        <v>2671</v>
      </c>
      <c r="E68" s="134" t="s">
        <v>2672</v>
      </c>
      <c r="F68" s="134" t="s">
        <v>2674</v>
      </c>
      <c r="G68" s="142">
        <v>6500</v>
      </c>
      <c r="H68" s="79"/>
      <c r="I68" s="141">
        <f t="shared" si="0"/>
        <v>6500</v>
      </c>
      <c r="J68" s="146" t="s">
        <v>2489</v>
      </c>
    </row>
    <row r="69" spans="1:10" ht="31.5" hidden="1" customHeight="1" x14ac:dyDescent="0.25">
      <c r="A69" s="147">
        <v>61</v>
      </c>
      <c r="B69" s="134" t="s">
        <v>2676</v>
      </c>
      <c r="C69" s="135" t="s">
        <v>2681</v>
      </c>
      <c r="D69" s="134" t="s">
        <v>2677</v>
      </c>
      <c r="E69" s="134" t="s">
        <v>2678</v>
      </c>
      <c r="F69" s="134" t="s">
        <v>2680</v>
      </c>
      <c r="G69" s="142">
        <v>14900</v>
      </c>
      <c r="H69" s="79"/>
      <c r="I69" s="141">
        <f t="shared" si="0"/>
        <v>14900</v>
      </c>
      <c r="J69" s="146" t="s">
        <v>2489</v>
      </c>
    </row>
    <row r="70" spans="1:10" ht="31.5" hidden="1" customHeight="1" x14ac:dyDescent="0.25">
      <c r="A70" s="147">
        <v>62</v>
      </c>
      <c r="B70" s="134" t="s">
        <v>2682</v>
      </c>
      <c r="C70" s="135" t="s">
        <v>2687</v>
      </c>
      <c r="D70" s="134" t="s">
        <v>2683</v>
      </c>
      <c r="E70" s="134" t="s">
        <v>2684</v>
      </c>
      <c r="F70" s="134" t="s">
        <v>2686</v>
      </c>
      <c r="G70" s="142">
        <v>4000</v>
      </c>
      <c r="H70" s="79"/>
      <c r="I70" s="141">
        <f t="shared" si="0"/>
        <v>4000</v>
      </c>
      <c r="J70" s="146" t="s">
        <v>2489</v>
      </c>
    </row>
    <row r="71" spans="1:10" ht="31.5" hidden="1" customHeight="1" x14ac:dyDescent="0.25">
      <c r="A71" s="147">
        <v>63</v>
      </c>
      <c r="B71" s="134" t="s">
        <v>2682</v>
      </c>
      <c r="C71" s="135" t="s">
        <v>2691</v>
      </c>
      <c r="D71" s="134" t="s">
        <v>2688</v>
      </c>
      <c r="E71" s="134" t="s">
        <v>1407</v>
      </c>
      <c r="F71" s="134" t="s">
        <v>2690</v>
      </c>
      <c r="G71" s="142">
        <v>11300</v>
      </c>
      <c r="H71" s="79"/>
      <c r="I71" s="141">
        <f t="shared" si="0"/>
        <v>11300</v>
      </c>
      <c r="J71" s="146" t="s">
        <v>2489</v>
      </c>
    </row>
    <row r="72" spans="1:10" ht="31.5" hidden="1" customHeight="1" x14ac:dyDescent="0.25">
      <c r="A72" s="147">
        <v>64</v>
      </c>
      <c r="B72" s="134" t="s">
        <v>2692</v>
      </c>
      <c r="C72" s="135" t="s">
        <v>2697</v>
      </c>
      <c r="D72" s="134" t="s">
        <v>2693</v>
      </c>
      <c r="E72" s="134" t="s">
        <v>2694</v>
      </c>
      <c r="F72" s="134" t="s">
        <v>2696</v>
      </c>
      <c r="G72" s="142">
        <v>4400</v>
      </c>
      <c r="H72" s="79"/>
      <c r="I72" s="141">
        <f t="shared" si="0"/>
        <v>4400</v>
      </c>
      <c r="J72" s="146" t="s">
        <v>2489</v>
      </c>
    </row>
    <row r="73" spans="1:10" ht="31.5" hidden="1" customHeight="1" x14ac:dyDescent="0.25">
      <c r="A73" s="147">
        <v>65</v>
      </c>
      <c r="B73" s="134" t="s">
        <v>2704</v>
      </c>
      <c r="C73" s="135" t="s">
        <v>2709</v>
      </c>
      <c r="D73" s="134" t="s">
        <v>2705</v>
      </c>
      <c r="E73" s="134" t="s">
        <v>2706</v>
      </c>
      <c r="F73" s="134" t="s">
        <v>2708</v>
      </c>
      <c r="G73" s="142">
        <v>3600</v>
      </c>
      <c r="H73" s="79"/>
      <c r="I73" s="141">
        <f t="shared" si="0"/>
        <v>3600</v>
      </c>
      <c r="J73" s="146" t="s">
        <v>2489</v>
      </c>
    </row>
    <row r="74" spans="1:10" ht="31.5" hidden="1" customHeight="1" x14ac:dyDescent="0.25">
      <c r="A74" s="147">
        <v>66</v>
      </c>
      <c r="B74" s="134" t="s">
        <v>2710</v>
      </c>
      <c r="C74" s="135" t="s">
        <v>2715</v>
      </c>
      <c r="D74" s="134" t="s">
        <v>2711</v>
      </c>
      <c r="E74" s="134" t="s">
        <v>2712</v>
      </c>
      <c r="F74" s="134" t="s">
        <v>2714</v>
      </c>
      <c r="G74" s="142">
        <v>100</v>
      </c>
      <c r="H74" s="79"/>
      <c r="I74" s="141">
        <f t="shared" ref="I74:I136" si="1">G74+H74</f>
        <v>100</v>
      </c>
      <c r="J74" s="146" t="s">
        <v>2489</v>
      </c>
    </row>
    <row r="75" spans="1:10" ht="31.5" hidden="1" customHeight="1" x14ac:dyDescent="0.25">
      <c r="A75" s="147">
        <v>67</v>
      </c>
      <c r="B75" s="134" t="s">
        <v>2716</v>
      </c>
      <c r="C75" s="135" t="s">
        <v>2721</v>
      </c>
      <c r="D75" s="134" t="s">
        <v>2717</v>
      </c>
      <c r="E75" s="134" t="s">
        <v>2718</v>
      </c>
      <c r="F75" s="134" t="s">
        <v>2720</v>
      </c>
      <c r="G75" s="142">
        <v>8500</v>
      </c>
      <c r="H75" s="79"/>
      <c r="I75" s="141">
        <f t="shared" si="1"/>
        <v>8500</v>
      </c>
      <c r="J75" s="146" t="s">
        <v>2489</v>
      </c>
    </row>
    <row r="76" spans="1:10" ht="31.5" hidden="1" customHeight="1" x14ac:dyDescent="0.25">
      <c r="A76" s="147">
        <v>68</v>
      </c>
      <c r="B76" s="134" t="s">
        <v>2722</v>
      </c>
      <c r="C76" s="135" t="s">
        <v>2727</v>
      </c>
      <c r="D76" s="134" t="s">
        <v>2723</v>
      </c>
      <c r="E76" s="134" t="s">
        <v>2724</v>
      </c>
      <c r="F76" s="134" t="s">
        <v>2726</v>
      </c>
      <c r="G76" s="142">
        <v>500</v>
      </c>
      <c r="H76" s="79"/>
      <c r="I76" s="141">
        <f t="shared" si="1"/>
        <v>500</v>
      </c>
      <c r="J76" s="146" t="s">
        <v>2489</v>
      </c>
    </row>
    <row r="77" spans="1:10" ht="31.5" hidden="1" customHeight="1" x14ac:dyDescent="0.25">
      <c r="A77" s="147">
        <v>69</v>
      </c>
      <c r="B77" s="134" t="s">
        <v>2728</v>
      </c>
      <c r="C77" s="135" t="s">
        <v>2733</v>
      </c>
      <c r="D77" s="134" t="s">
        <v>2729</v>
      </c>
      <c r="E77" s="134" t="s">
        <v>2730</v>
      </c>
      <c r="F77" s="134" t="s">
        <v>2732</v>
      </c>
      <c r="G77" s="142">
        <v>11400</v>
      </c>
      <c r="H77" s="79"/>
      <c r="I77" s="141">
        <f t="shared" si="1"/>
        <v>11400</v>
      </c>
      <c r="J77" s="146" t="s">
        <v>2489</v>
      </c>
    </row>
    <row r="78" spans="1:10" ht="31.5" hidden="1" customHeight="1" x14ac:dyDescent="0.25">
      <c r="A78" s="147">
        <v>70</v>
      </c>
      <c r="B78" s="134" t="s">
        <v>2734</v>
      </c>
      <c r="C78" s="135" t="s">
        <v>2739</v>
      </c>
      <c r="D78" s="134" t="s">
        <v>2735</v>
      </c>
      <c r="E78" s="134" t="s">
        <v>2736</v>
      </c>
      <c r="F78" s="134" t="s">
        <v>2738</v>
      </c>
      <c r="G78" s="142">
        <v>9950</v>
      </c>
      <c r="H78" s="79"/>
      <c r="I78" s="141">
        <f t="shared" si="1"/>
        <v>9950</v>
      </c>
      <c r="J78" s="146" t="s">
        <v>2489</v>
      </c>
    </row>
    <row r="79" spans="1:10" ht="31.5" hidden="1" customHeight="1" x14ac:dyDescent="0.25">
      <c r="A79" s="147">
        <v>71</v>
      </c>
      <c r="B79" s="134" t="s">
        <v>2746</v>
      </c>
      <c r="C79" s="135" t="s">
        <v>2751</v>
      </c>
      <c r="D79" s="134" t="s">
        <v>2747</v>
      </c>
      <c r="E79" s="134" t="s">
        <v>2748</v>
      </c>
      <c r="F79" s="134" t="s">
        <v>2750</v>
      </c>
      <c r="G79" s="142">
        <v>10000</v>
      </c>
      <c r="H79" s="79"/>
      <c r="I79" s="141">
        <f t="shared" si="1"/>
        <v>10000</v>
      </c>
      <c r="J79" s="146" t="s">
        <v>2489</v>
      </c>
    </row>
    <row r="80" spans="1:10" ht="31.5" hidden="1" customHeight="1" x14ac:dyDescent="0.25">
      <c r="A80" s="147">
        <v>72</v>
      </c>
      <c r="B80" s="134" t="s">
        <v>2752</v>
      </c>
      <c r="C80" s="135" t="s">
        <v>2756</v>
      </c>
      <c r="D80" s="134" t="s">
        <v>2753</v>
      </c>
      <c r="E80" s="134" t="s">
        <v>2754</v>
      </c>
      <c r="F80" s="134"/>
      <c r="G80" s="142">
        <v>1000</v>
      </c>
      <c r="H80" s="79"/>
      <c r="I80" s="141">
        <f t="shared" si="1"/>
        <v>1000</v>
      </c>
      <c r="J80" s="146" t="s">
        <v>2489</v>
      </c>
    </row>
    <row r="81" spans="1:10" ht="31.5" hidden="1" customHeight="1" x14ac:dyDescent="0.25">
      <c r="A81" s="147">
        <v>73</v>
      </c>
      <c r="B81" s="134" t="s">
        <v>2757</v>
      </c>
      <c r="C81" s="135" t="s">
        <v>2762</v>
      </c>
      <c r="D81" s="134" t="s">
        <v>2758</v>
      </c>
      <c r="E81" s="134" t="s">
        <v>2759</v>
      </c>
      <c r="F81" s="134" t="s">
        <v>2761</v>
      </c>
      <c r="G81" s="142">
        <v>4500</v>
      </c>
      <c r="H81" s="79"/>
      <c r="I81" s="141">
        <f t="shared" si="1"/>
        <v>4500</v>
      </c>
      <c r="J81" s="146" t="s">
        <v>2489</v>
      </c>
    </row>
    <row r="82" spans="1:10" ht="31.5" hidden="1" customHeight="1" x14ac:dyDescent="0.25">
      <c r="A82" s="147">
        <v>74</v>
      </c>
      <c r="B82" s="134" t="s">
        <v>2768</v>
      </c>
      <c r="C82" s="135" t="s">
        <v>2773</v>
      </c>
      <c r="D82" s="134" t="s">
        <v>2769</v>
      </c>
      <c r="E82" s="134" t="s">
        <v>2770</v>
      </c>
      <c r="F82" s="134" t="s">
        <v>2772</v>
      </c>
      <c r="G82" s="142">
        <v>500</v>
      </c>
      <c r="H82" s="79"/>
      <c r="I82" s="141">
        <f t="shared" si="1"/>
        <v>500</v>
      </c>
      <c r="J82" s="146" t="s">
        <v>2489</v>
      </c>
    </row>
    <row r="83" spans="1:10" ht="31.5" hidden="1" customHeight="1" x14ac:dyDescent="0.25">
      <c r="A83" s="147">
        <v>75</v>
      </c>
      <c r="B83" s="134" t="s">
        <v>2774</v>
      </c>
      <c r="C83" s="135" t="s">
        <v>2778</v>
      </c>
      <c r="D83" s="134" t="s">
        <v>2775</v>
      </c>
      <c r="E83" s="134" t="s">
        <v>2776</v>
      </c>
      <c r="F83" s="134"/>
      <c r="G83" s="142">
        <v>100000</v>
      </c>
      <c r="H83" s="79"/>
      <c r="I83" s="141">
        <f t="shared" si="1"/>
        <v>100000</v>
      </c>
      <c r="J83" s="146" t="s">
        <v>2489</v>
      </c>
    </row>
    <row r="84" spans="1:10" ht="31.5" hidden="1" customHeight="1" x14ac:dyDescent="0.25">
      <c r="A84" s="147">
        <v>76</v>
      </c>
      <c r="B84" s="134" t="s">
        <v>2779</v>
      </c>
      <c r="C84" s="135" t="s">
        <v>2784</v>
      </c>
      <c r="D84" s="134" t="s">
        <v>2780</v>
      </c>
      <c r="E84" s="134" t="s">
        <v>2781</v>
      </c>
      <c r="F84" s="134" t="s">
        <v>2783</v>
      </c>
      <c r="G84" s="142">
        <v>15800</v>
      </c>
      <c r="H84" s="79"/>
      <c r="I84" s="141">
        <f t="shared" si="1"/>
        <v>15800</v>
      </c>
      <c r="J84" s="146" t="s">
        <v>2489</v>
      </c>
    </row>
    <row r="85" spans="1:10" ht="31.5" hidden="1" customHeight="1" x14ac:dyDescent="0.25">
      <c r="A85" s="147">
        <v>77</v>
      </c>
      <c r="B85" s="134" t="s">
        <v>2785</v>
      </c>
      <c r="C85" s="135" t="s">
        <v>2790</v>
      </c>
      <c r="D85" s="134" t="s">
        <v>2786</v>
      </c>
      <c r="E85" s="134" t="s">
        <v>2787</v>
      </c>
      <c r="F85" s="134" t="s">
        <v>2789</v>
      </c>
      <c r="G85" s="142">
        <v>1900</v>
      </c>
      <c r="H85" s="79"/>
      <c r="I85" s="141">
        <f t="shared" si="1"/>
        <v>1900</v>
      </c>
      <c r="J85" s="146" t="s">
        <v>2489</v>
      </c>
    </row>
    <row r="86" spans="1:10" ht="31.5" hidden="1" customHeight="1" x14ac:dyDescent="0.25">
      <c r="A86" s="147">
        <v>78</v>
      </c>
      <c r="B86" s="134" t="s">
        <v>2791</v>
      </c>
      <c r="C86" s="135" t="s">
        <v>2796</v>
      </c>
      <c r="D86" s="134" t="s">
        <v>2792</v>
      </c>
      <c r="E86" s="134" t="s">
        <v>2793</v>
      </c>
      <c r="F86" s="134" t="s">
        <v>2795</v>
      </c>
      <c r="G86" s="142">
        <v>3200</v>
      </c>
      <c r="H86" s="79"/>
      <c r="I86" s="141">
        <f t="shared" si="1"/>
        <v>3200</v>
      </c>
      <c r="J86" s="146" t="s">
        <v>2489</v>
      </c>
    </row>
    <row r="87" spans="1:10" ht="31.5" hidden="1" customHeight="1" x14ac:dyDescent="0.25">
      <c r="A87" s="147">
        <v>79</v>
      </c>
      <c r="B87" s="134" t="s">
        <v>2797</v>
      </c>
      <c r="C87" s="135" t="s">
        <v>2801</v>
      </c>
      <c r="D87" s="134" t="s">
        <v>2798</v>
      </c>
      <c r="E87" s="134" t="s">
        <v>146</v>
      </c>
      <c r="F87" s="134" t="s">
        <v>2800</v>
      </c>
      <c r="G87" s="142">
        <v>7100</v>
      </c>
      <c r="H87" s="79"/>
      <c r="I87" s="141">
        <f t="shared" si="1"/>
        <v>7100</v>
      </c>
      <c r="J87" s="146" t="s">
        <v>2489</v>
      </c>
    </row>
    <row r="88" spans="1:10" ht="31.5" hidden="1" customHeight="1" x14ac:dyDescent="0.25">
      <c r="A88" s="147">
        <v>80</v>
      </c>
      <c r="B88" s="134" t="s">
        <v>2802</v>
      </c>
      <c r="C88" s="135" t="s">
        <v>2807</v>
      </c>
      <c r="D88" s="134" t="s">
        <v>2803</v>
      </c>
      <c r="E88" s="134" t="s">
        <v>2804</v>
      </c>
      <c r="F88" s="134" t="s">
        <v>2806</v>
      </c>
      <c r="G88" s="142">
        <v>1300</v>
      </c>
      <c r="H88" s="79"/>
      <c r="I88" s="141">
        <f t="shared" si="1"/>
        <v>1300</v>
      </c>
      <c r="J88" s="146" t="s">
        <v>2489</v>
      </c>
    </row>
    <row r="89" spans="1:10" ht="31.5" hidden="1" customHeight="1" x14ac:dyDescent="0.25">
      <c r="A89" s="147">
        <v>81</v>
      </c>
      <c r="B89" s="134" t="s">
        <v>2808</v>
      </c>
      <c r="C89" s="135" t="s">
        <v>2813</v>
      </c>
      <c r="D89" s="134" t="s">
        <v>2809</v>
      </c>
      <c r="E89" s="134" t="s">
        <v>2810</v>
      </c>
      <c r="F89" s="134" t="s">
        <v>2812</v>
      </c>
      <c r="G89" s="142">
        <v>118800</v>
      </c>
      <c r="H89" s="79"/>
      <c r="I89" s="141">
        <f t="shared" si="1"/>
        <v>118800</v>
      </c>
      <c r="J89" s="146" t="s">
        <v>2489</v>
      </c>
    </row>
    <row r="90" spans="1:10" ht="31.5" hidden="1" customHeight="1" x14ac:dyDescent="0.25">
      <c r="A90" s="147">
        <v>82</v>
      </c>
      <c r="B90" s="134" t="s">
        <v>2814</v>
      </c>
      <c r="C90" s="135" t="s">
        <v>2818</v>
      </c>
      <c r="D90" s="134" t="s">
        <v>2815</v>
      </c>
      <c r="E90" s="134" t="s">
        <v>2355</v>
      </c>
      <c r="F90" s="134" t="s">
        <v>2817</v>
      </c>
      <c r="G90" s="142">
        <v>2200</v>
      </c>
      <c r="H90" s="79"/>
      <c r="I90" s="141">
        <f t="shared" si="1"/>
        <v>2200</v>
      </c>
      <c r="J90" s="146" t="s">
        <v>2489</v>
      </c>
    </row>
    <row r="91" spans="1:10" ht="31.5" hidden="1" customHeight="1" x14ac:dyDescent="0.25">
      <c r="A91" s="147">
        <v>83</v>
      </c>
      <c r="B91" s="134" t="s">
        <v>2819</v>
      </c>
      <c r="C91" s="135" t="s">
        <v>2824</v>
      </c>
      <c r="D91" s="134" t="s">
        <v>2820</v>
      </c>
      <c r="E91" s="134" t="s">
        <v>2821</v>
      </c>
      <c r="F91" s="134" t="s">
        <v>2823</v>
      </c>
      <c r="G91" s="142">
        <v>5200</v>
      </c>
      <c r="H91" s="79"/>
      <c r="I91" s="141">
        <f t="shared" si="1"/>
        <v>5200</v>
      </c>
      <c r="J91" s="146" t="s">
        <v>2489</v>
      </c>
    </row>
    <row r="92" spans="1:10" ht="31.5" hidden="1" customHeight="1" x14ac:dyDescent="0.25">
      <c r="A92" s="147">
        <v>84</v>
      </c>
      <c r="B92" s="134" t="s">
        <v>2825</v>
      </c>
      <c r="C92" s="135" t="s">
        <v>2827</v>
      </c>
      <c r="D92" s="134" t="s">
        <v>2826</v>
      </c>
      <c r="E92" s="134" t="s">
        <v>739</v>
      </c>
      <c r="F92" s="134" t="s">
        <v>1484</v>
      </c>
      <c r="G92" s="142">
        <v>100</v>
      </c>
      <c r="H92" s="79"/>
      <c r="I92" s="141">
        <f t="shared" si="1"/>
        <v>100</v>
      </c>
      <c r="J92" s="146" t="s">
        <v>2489</v>
      </c>
    </row>
    <row r="93" spans="1:10" ht="31.5" hidden="1" customHeight="1" x14ac:dyDescent="0.25">
      <c r="A93" s="147">
        <v>85</v>
      </c>
      <c r="B93" s="134" t="s">
        <v>2828</v>
      </c>
      <c r="C93" s="135" t="s">
        <v>2833</v>
      </c>
      <c r="D93" s="134" t="s">
        <v>2829</v>
      </c>
      <c r="E93" s="134" t="s">
        <v>2830</v>
      </c>
      <c r="F93" s="134" t="s">
        <v>2832</v>
      </c>
      <c r="G93" s="142">
        <v>2400</v>
      </c>
      <c r="H93" s="79"/>
      <c r="I93" s="141">
        <f t="shared" si="1"/>
        <v>2400</v>
      </c>
      <c r="J93" s="146" t="s">
        <v>2489</v>
      </c>
    </row>
    <row r="94" spans="1:10" ht="31.5" hidden="1" customHeight="1" x14ac:dyDescent="0.25">
      <c r="A94" s="147">
        <v>86</v>
      </c>
      <c r="B94" s="134" t="s">
        <v>2834</v>
      </c>
      <c r="C94" s="135" t="s">
        <v>2839</v>
      </c>
      <c r="D94" s="134" t="s">
        <v>2835</v>
      </c>
      <c r="E94" s="134" t="s">
        <v>2836</v>
      </c>
      <c r="F94" s="134" t="s">
        <v>2838</v>
      </c>
      <c r="G94" s="142">
        <v>4000</v>
      </c>
      <c r="H94" s="79"/>
      <c r="I94" s="141">
        <f t="shared" si="1"/>
        <v>4000</v>
      </c>
      <c r="J94" s="146" t="s">
        <v>2489</v>
      </c>
    </row>
    <row r="95" spans="1:10" ht="31.5" hidden="1" customHeight="1" x14ac:dyDescent="0.25">
      <c r="A95" s="147">
        <v>87</v>
      </c>
      <c r="B95" s="134" t="s">
        <v>2840</v>
      </c>
      <c r="C95" s="135" t="s">
        <v>2845</v>
      </c>
      <c r="D95" s="134" t="s">
        <v>2841</v>
      </c>
      <c r="E95" s="134" t="s">
        <v>2842</v>
      </c>
      <c r="F95" s="134" t="s">
        <v>2844</v>
      </c>
      <c r="G95" s="142">
        <v>1600</v>
      </c>
      <c r="H95" s="79"/>
      <c r="I95" s="141">
        <f t="shared" si="1"/>
        <v>1600</v>
      </c>
      <c r="J95" s="146" t="s">
        <v>2489</v>
      </c>
    </row>
    <row r="96" spans="1:10" ht="31.5" hidden="1" customHeight="1" x14ac:dyDescent="0.25">
      <c r="A96" s="147">
        <v>88</v>
      </c>
      <c r="B96" s="134" t="s">
        <v>2846</v>
      </c>
      <c r="C96" s="135" t="s">
        <v>2851</v>
      </c>
      <c r="D96" s="134" t="s">
        <v>2847</v>
      </c>
      <c r="E96" s="134" t="s">
        <v>2848</v>
      </c>
      <c r="F96" s="134" t="s">
        <v>2850</v>
      </c>
      <c r="G96" s="142">
        <v>3300</v>
      </c>
      <c r="H96" s="79"/>
      <c r="I96" s="141">
        <f t="shared" si="1"/>
        <v>3300</v>
      </c>
      <c r="J96" s="146" t="s">
        <v>2489</v>
      </c>
    </row>
    <row r="97" spans="1:10" ht="31.5" hidden="1" customHeight="1" x14ac:dyDescent="0.25">
      <c r="A97" s="147">
        <v>89</v>
      </c>
      <c r="B97" s="134" t="s">
        <v>2852</v>
      </c>
      <c r="C97" s="135" t="s">
        <v>2857</v>
      </c>
      <c r="D97" s="134" t="s">
        <v>2853</v>
      </c>
      <c r="E97" s="134" t="s">
        <v>2854</v>
      </c>
      <c r="F97" s="134" t="s">
        <v>2856</v>
      </c>
      <c r="G97" s="142">
        <v>3300</v>
      </c>
      <c r="H97" s="79"/>
      <c r="I97" s="141">
        <f t="shared" si="1"/>
        <v>3300</v>
      </c>
      <c r="J97" s="146" t="s">
        <v>2489</v>
      </c>
    </row>
    <row r="98" spans="1:10" ht="31.5" hidden="1" customHeight="1" x14ac:dyDescent="0.25">
      <c r="A98" s="147">
        <v>90</v>
      </c>
      <c r="B98" s="134" t="s">
        <v>2858</v>
      </c>
      <c r="C98" s="135" t="s">
        <v>2863</v>
      </c>
      <c r="D98" s="134" t="s">
        <v>2859</v>
      </c>
      <c r="E98" s="134" t="s">
        <v>2860</v>
      </c>
      <c r="F98" s="134" t="s">
        <v>2862</v>
      </c>
      <c r="G98" s="142">
        <v>10700</v>
      </c>
      <c r="H98" s="79"/>
      <c r="I98" s="141">
        <f t="shared" si="1"/>
        <v>10700</v>
      </c>
      <c r="J98" s="146" t="s">
        <v>2489</v>
      </c>
    </row>
    <row r="99" spans="1:10" ht="31.5" hidden="1" customHeight="1" x14ac:dyDescent="0.25">
      <c r="A99" s="147">
        <v>91</v>
      </c>
      <c r="B99" s="134" t="s">
        <v>2864</v>
      </c>
      <c r="C99" s="135" t="s">
        <v>2869</v>
      </c>
      <c r="D99" s="134" t="s">
        <v>2865</v>
      </c>
      <c r="E99" s="134" t="s">
        <v>2866</v>
      </c>
      <c r="F99" s="134" t="s">
        <v>2868</v>
      </c>
      <c r="G99" s="142">
        <v>1200</v>
      </c>
      <c r="H99" s="84"/>
      <c r="I99" s="141">
        <f t="shared" si="1"/>
        <v>1200</v>
      </c>
      <c r="J99" s="146" t="s">
        <v>2489</v>
      </c>
    </row>
    <row r="100" spans="1:10" ht="31.5" hidden="1" customHeight="1" x14ac:dyDescent="0.25">
      <c r="A100" s="147">
        <v>92</v>
      </c>
      <c r="B100" s="134" t="s">
        <v>2870</v>
      </c>
      <c r="C100" s="135" t="s">
        <v>2875</v>
      </c>
      <c r="D100" s="134" t="s">
        <v>2871</v>
      </c>
      <c r="E100" s="134" t="s">
        <v>2872</v>
      </c>
      <c r="F100" s="134" t="s">
        <v>2874</v>
      </c>
      <c r="G100" s="142">
        <v>10000</v>
      </c>
      <c r="H100" s="79"/>
      <c r="I100" s="141">
        <f t="shared" si="1"/>
        <v>10000</v>
      </c>
      <c r="J100" s="146" t="s">
        <v>2489</v>
      </c>
    </row>
    <row r="101" spans="1:10" ht="31.5" hidden="1" customHeight="1" x14ac:dyDescent="0.25">
      <c r="A101" s="147">
        <v>93</v>
      </c>
      <c r="B101" s="134" t="s">
        <v>2876</v>
      </c>
      <c r="C101" s="135" t="s">
        <v>2881</v>
      </c>
      <c r="D101" s="134" t="s">
        <v>2877</v>
      </c>
      <c r="E101" s="134" t="s">
        <v>2878</v>
      </c>
      <c r="F101" s="134" t="s">
        <v>2880</v>
      </c>
      <c r="G101" s="142">
        <v>9600</v>
      </c>
      <c r="H101" s="83"/>
      <c r="I101" s="141">
        <f t="shared" si="1"/>
        <v>9600</v>
      </c>
      <c r="J101" s="146" t="s">
        <v>2489</v>
      </c>
    </row>
    <row r="102" spans="1:10" ht="31.5" hidden="1" customHeight="1" x14ac:dyDescent="0.25">
      <c r="A102" s="147">
        <v>94</v>
      </c>
      <c r="B102" s="134" t="s">
        <v>2882</v>
      </c>
      <c r="C102" s="135" t="s">
        <v>2887</v>
      </c>
      <c r="D102" s="134" t="s">
        <v>2883</v>
      </c>
      <c r="E102" s="134" t="s">
        <v>2884</v>
      </c>
      <c r="F102" s="134" t="s">
        <v>2886</v>
      </c>
      <c r="G102" s="142">
        <v>2000</v>
      </c>
      <c r="H102" s="83"/>
      <c r="I102" s="141">
        <f t="shared" si="1"/>
        <v>2000</v>
      </c>
      <c r="J102" s="146" t="s">
        <v>2489</v>
      </c>
    </row>
    <row r="103" spans="1:10" ht="31.5" hidden="1" customHeight="1" x14ac:dyDescent="0.25">
      <c r="A103" s="147">
        <v>95</v>
      </c>
      <c r="B103" s="134" t="s">
        <v>2888</v>
      </c>
      <c r="C103" s="135" t="s">
        <v>2892</v>
      </c>
      <c r="D103" s="134" t="s">
        <v>2889</v>
      </c>
      <c r="E103" s="134" t="s">
        <v>2890</v>
      </c>
      <c r="F103" s="134"/>
      <c r="G103" s="143">
        <v>17800</v>
      </c>
      <c r="H103" s="83"/>
      <c r="I103" s="141">
        <f t="shared" si="1"/>
        <v>17800</v>
      </c>
      <c r="J103" s="146" t="s">
        <v>2489</v>
      </c>
    </row>
    <row r="104" spans="1:10" ht="31.5" hidden="1" customHeight="1" x14ac:dyDescent="0.25">
      <c r="A104" s="147">
        <v>96</v>
      </c>
      <c r="B104" s="134" t="s">
        <v>2893</v>
      </c>
      <c r="C104" s="135" t="s">
        <v>2898</v>
      </c>
      <c r="D104" s="134" t="s">
        <v>2894</v>
      </c>
      <c r="E104" s="134" t="s">
        <v>2895</v>
      </c>
      <c r="F104" s="134" t="s">
        <v>2897</v>
      </c>
      <c r="G104" s="143">
        <v>2500</v>
      </c>
      <c r="H104" s="79"/>
      <c r="I104" s="141">
        <f t="shared" si="1"/>
        <v>2500</v>
      </c>
      <c r="J104" s="146" t="s">
        <v>2489</v>
      </c>
    </row>
    <row r="105" spans="1:10" ht="31.5" hidden="1" customHeight="1" x14ac:dyDescent="0.25">
      <c r="A105" s="147">
        <v>97</v>
      </c>
      <c r="B105" s="134" t="s">
        <v>2899</v>
      </c>
      <c r="C105" s="135" t="s">
        <v>2904</v>
      </c>
      <c r="D105" s="134" t="s">
        <v>2900</v>
      </c>
      <c r="E105" s="134" t="s">
        <v>2901</v>
      </c>
      <c r="F105" s="134" t="s">
        <v>2903</v>
      </c>
      <c r="G105" s="142">
        <v>11500</v>
      </c>
      <c r="H105" s="79"/>
      <c r="I105" s="141">
        <f t="shared" si="1"/>
        <v>11500</v>
      </c>
      <c r="J105" s="146" t="s">
        <v>2489</v>
      </c>
    </row>
    <row r="106" spans="1:10" ht="31.5" hidden="1" customHeight="1" x14ac:dyDescent="0.25">
      <c r="A106" s="147">
        <v>98</v>
      </c>
      <c r="B106" s="137" t="s">
        <v>3469</v>
      </c>
      <c r="C106" s="135" t="s">
        <v>2909</v>
      </c>
      <c r="D106" s="134" t="s">
        <v>2905</v>
      </c>
      <c r="E106" s="134" t="s">
        <v>2906</v>
      </c>
      <c r="F106" s="134" t="s">
        <v>2908</v>
      </c>
      <c r="G106" s="142">
        <v>100000</v>
      </c>
      <c r="H106" s="79"/>
      <c r="I106" s="141">
        <f t="shared" si="1"/>
        <v>100000</v>
      </c>
      <c r="J106" s="146" t="s">
        <v>2489</v>
      </c>
    </row>
    <row r="107" spans="1:10" ht="31.5" hidden="1" customHeight="1" x14ac:dyDescent="0.25">
      <c r="A107" s="147">
        <v>99</v>
      </c>
      <c r="B107" s="137" t="s">
        <v>3470</v>
      </c>
      <c r="C107" s="135" t="s">
        <v>2913</v>
      </c>
      <c r="D107" s="134" t="s">
        <v>2910</v>
      </c>
      <c r="E107" s="134" t="s">
        <v>2911</v>
      </c>
      <c r="F107" s="134"/>
      <c r="G107" s="142">
        <v>503000</v>
      </c>
      <c r="H107" s="79"/>
      <c r="I107" s="141">
        <f t="shared" si="1"/>
        <v>503000</v>
      </c>
      <c r="J107" s="146" t="s">
        <v>2489</v>
      </c>
    </row>
    <row r="108" spans="1:10" ht="31.5" hidden="1" customHeight="1" x14ac:dyDescent="0.25">
      <c r="A108" s="147">
        <v>100</v>
      </c>
      <c r="B108" s="137" t="s">
        <v>3471</v>
      </c>
      <c r="C108" s="135" t="s">
        <v>2916</v>
      </c>
      <c r="D108" s="134" t="s">
        <v>2914</v>
      </c>
      <c r="E108" s="134" t="s">
        <v>655</v>
      </c>
      <c r="F108" s="134"/>
      <c r="G108" s="142">
        <v>200000</v>
      </c>
      <c r="H108" s="79"/>
      <c r="I108" s="141">
        <f t="shared" si="1"/>
        <v>200000</v>
      </c>
      <c r="J108" s="146" t="s">
        <v>2489</v>
      </c>
    </row>
    <row r="109" spans="1:10" ht="31.5" hidden="1" customHeight="1" x14ac:dyDescent="0.25">
      <c r="A109" s="147">
        <v>101</v>
      </c>
      <c r="B109" s="134" t="s">
        <v>2917</v>
      </c>
      <c r="C109" s="135" t="s">
        <v>2921</v>
      </c>
      <c r="D109" s="134" t="s">
        <v>2918</v>
      </c>
      <c r="E109" s="134" t="s">
        <v>2919</v>
      </c>
      <c r="F109" s="134"/>
      <c r="G109" s="143">
        <v>10500</v>
      </c>
      <c r="H109" s="83"/>
      <c r="I109" s="141">
        <f t="shared" si="1"/>
        <v>10500</v>
      </c>
      <c r="J109" s="146" t="s">
        <v>2489</v>
      </c>
    </row>
    <row r="110" spans="1:10" ht="31.5" hidden="1" customHeight="1" x14ac:dyDescent="0.25">
      <c r="A110" s="147">
        <v>102</v>
      </c>
      <c r="B110" s="137" t="s">
        <v>3472</v>
      </c>
      <c r="C110" s="135" t="s">
        <v>2925</v>
      </c>
      <c r="D110" s="134" t="s">
        <v>2922</v>
      </c>
      <c r="E110" s="134" t="s">
        <v>2923</v>
      </c>
      <c r="F110" s="134"/>
      <c r="G110" s="143">
        <v>10000</v>
      </c>
      <c r="H110" s="83"/>
      <c r="I110" s="141">
        <f t="shared" si="1"/>
        <v>10000</v>
      </c>
      <c r="J110" s="146" t="s">
        <v>2489</v>
      </c>
    </row>
    <row r="111" spans="1:10" ht="31.5" hidden="1" customHeight="1" x14ac:dyDescent="0.25">
      <c r="A111" s="147">
        <v>103</v>
      </c>
      <c r="B111" s="134" t="s">
        <v>2926</v>
      </c>
      <c r="C111" s="135" t="s">
        <v>2930</v>
      </c>
      <c r="D111" s="134" t="s">
        <v>2927</v>
      </c>
      <c r="E111" s="134" t="s">
        <v>2928</v>
      </c>
      <c r="F111" s="134"/>
      <c r="G111" s="143">
        <v>300</v>
      </c>
      <c r="H111" s="83"/>
      <c r="I111" s="141">
        <f t="shared" si="1"/>
        <v>300</v>
      </c>
      <c r="J111" s="146" t="s">
        <v>2489</v>
      </c>
    </row>
    <row r="112" spans="1:10" ht="31.5" hidden="1" customHeight="1" x14ac:dyDescent="0.25">
      <c r="A112" s="147">
        <v>104</v>
      </c>
      <c r="B112" s="134" t="s">
        <v>2931</v>
      </c>
      <c r="C112" s="135" t="s">
        <v>2934</v>
      </c>
      <c r="D112" s="134" t="s">
        <v>2932</v>
      </c>
      <c r="E112" s="134" t="s">
        <v>2933</v>
      </c>
      <c r="F112" s="134"/>
      <c r="G112" s="143">
        <v>500</v>
      </c>
      <c r="H112" s="83"/>
      <c r="I112" s="141">
        <f t="shared" si="1"/>
        <v>500</v>
      </c>
      <c r="J112" s="146" t="s">
        <v>2489</v>
      </c>
    </row>
    <row r="113" spans="1:10" ht="31.5" hidden="1" customHeight="1" x14ac:dyDescent="0.25">
      <c r="A113" s="147">
        <v>105</v>
      </c>
      <c r="B113" s="134" t="s">
        <v>2935</v>
      </c>
      <c r="C113" s="135" t="s">
        <v>2939</v>
      </c>
      <c r="D113" s="134" t="s">
        <v>2936</v>
      </c>
      <c r="E113" s="134" t="s">
        <v>2937</v>
      </c>
      <c r="F113" s="134"/>
      <c r="G113" s="143">
        <v>600</v>
      </c>
      <c r="H113" s="83"/>
      <c r="I113" s="141">
        <f t="shared" si="1"/>
        <v>600</v>
      </c>
      <c r="J113" s="146" t="s">
        <v>2489</v>
      </c>
    </row>
    <row r="114" spans="1:10" ht="31.5" hidden="1" customHeight="1" x14ac:dyDescent="0.25">
      <c r="A114" s="147">
        <v>106</v>
      </c>
      <c r="B114" s="134" t="s">
        <v>2940</v>
      </c>
      <c r="C114" s="135" t="s">
        <v>2944</v>
      </c>
      <c r="D114" s="134" t="s">
        <v>2941</v>
      </c>
      <c r="E114" s="134" t="s">
        <v>2942</v>
      </c>
      <c r="F114" s="134"/>
      <c r="G114" s="143">
        <v>600</v>
      </c>
      <c r="H114" s="83"/>
      <c r="I114" s="141">
        <f t="shared" si="1"/>
        <v>600</v>
      </c>
      <c r="J114" s="146" t="s">
        <v>2489</v>
      </c>
    </row>
    <row r="115" spans="1:10" ht="31.5" hidden="1" customHeight="1" x14ac:dyDescent="0.25">
      <c r="A115" s="147">
        <v>107</v>
      </c>
      <c r="B115" s="134" t="s">
        <v>2945</v>
      </c>
      <c r="C115" s="135" t="s">
        <v>2950</v>
      </c>
      <c r="D115" s="134" t="s">
        <v>2946</v>
      </c>
      <c r="E115" s="134" t="s">
        <v>2947</v>
      </c>
      <c r="F115" s="134" t="s">
        <v>2949</v>
      </c>
      <c r="G115" s="143">
        <v>1000</v>
      </c>
      <c r="H115" s="83"/>
      <c r="I115" s="141">
        <f t="shared" si="1"/>
        <v>1000</v>
      </c>
      <c r="J115" s="146" t="s">
        <v>2489</v>
      </c>
    </row>
    <row r="116" spans="1:10" ht="31.5" hidden="1" customHeight="1" x14ac:dyDescent="0.25">
      <c r="A116" s="147">
        <v>108</v>
      </c>
      <c r="B116" s="134" t="s">
        <v>2951</v>
      </c>
      <c r="C116" s="135" t="s">
        <v>2955</v>
      </c>
      <c r="D116" s="134" t="s">
        <v>2952</v>
      </c>
      <c r="E116" s="134" t="s">
        <v>2953</v>
      </c>
      <c r="F116" s="134"/>
      <c r="G116" s="143">
        <v>1100</v>
      </c>
      <c r="H116" s="83"/>
      <c r="I116" s="141">
        <f t="shared" si="1"/>
        <v>1100</v>
      </c>
      <c r="J116" s="146" t="s">
        <v>2489</v>
      </c>
    </row>
    <row r="117" spans="1:10" ht="31.5" hidden="1" customHeight="1" x14ac:dyDescent="0.25">
      <c r="A117" s="147">
        <v>109</v>
      </c>
      <c r="B117" s="134" t="s">
        <v>2956</v>
      </c>
      <c r="C117" s="135" t="s">
        <v>2960</v>
      </c>
      <c r="D117" s="134" t="s">
        <v>2957</v>
      </c>
      <c r="E117" s="134" t="s">
        <v>2958</v>
      </c>
      <c r="F117" s="134"/>
      <c r="G117" s="143">
        <v>1500</v>
      </c>
      <c r="H117" s="83"/>
      <c r="I117" s="141">
        <f t="shared" si="1"/>
        <v>1500</v>
      </c>
      <c r="J117" s="146" t="s">
        <v>2489</v>
      </c>
    </row>
    <row r="118" spans="1:10" ht="31.5" hidden="1" customHeight="1" x14ac:dyDescent="0.25">
      <c r="A118" s="147">
        <v>110</v>
      </c>
      <c r="B118" s="134" t="s">
        <v>2961</v>
      </c>
      <c r="C118" s="135" t="s">
        <v>2965</v>
      </c>
      <c r="D118" s="134" t="s">
        <v>2962</v>
      </c>
      <c r="E118" s="134" t="s">
        <v>2963</v>
      </c>
      <c r="F118" s="134"/>
      <c r="G118" s="143">
        <v>2000</v>
      </c>
      <c r="H118" s="83"/>
      <c r="I118" s="141">
        <f t="shared" si="1"/>
        <v>2000</v>
      </c>
      <c r="J118" s="146" t="s">
        <v>2489</v>
      </c>
    </row>
    <row r="119" spans="1:10" ht="31.5" hidden="1" customHeight="1" x14ac:dyDescent="0.25">
      <c r="A119" s="147">
        <v>111</v>
      </c>
      <c r="B119" s="134" t="s">
        <v>2966</v>
      </c>
      <c r="C119" s="135" t="s">
        <v>2970</v>
      </c>
      <c r="D119" s="134" t="s">
        <v>2967</v>
      </c>
      <c r="E119" s="134" t="s">
        <v>2968</v>
      </c>
      <c r="F119" s="134"/>
      <c r="G119" s="143">
        <v>2000</v>
      </c>
      <c r="H119" s="83"/>
      <c r="I119" s="141">
        <f t="shared" si="1"/>
        <v>2000</v>
      </c>
      <c r="J119" s="146" t="s">
        <v>2489</v>
      </c>
    </row>
    <row r="120" spans="1:10" ht="31.5" hidden="1" customHeight="1" x14ac:dyDescent="0.25">
      <c r="A120" s="147">
        <v>112</v>
      </c>
      <c r="B120" s="134" t="s">
        <v>2971</v>
      </c>
      <c r="C120" s="135" t="s">
        <v>2975</v>
      </c>
      <c r="D120" s="134" t="s">
        <v>2972</v>
      </c>
      <c r="E120" s="134" t="s">
        <v>2973</v>
      </c>
      <c r="F120" s="134"/>
      <c r="G120" s="143">
        <v>2000</v>
      </c>
      <c r="H120" s="83"/>
      <c r="I120" s="141">
        <f t="shared" si="1"/>
        <v>2000</v>
      </c>
      <c r="J120" s="146" t="s">
        <v>2489</v>
      </c>
    </row>
    <row r="121" spans="1:10" ht="31.5" hidden="1" customHeight="1" x14ac:dyDescent="0.25">
      <c r="A121" s="147">
        <v>113</v>
      </c>
      <c r="B121" s="134" t="s">
        <v>2976</v>
      </c>
      <c r="C121" s="135" t="s">
        <v>2980</v>
      </c>
      <c r="D121" s="134" t="s">
        <v>2977</v>
      </c>
      <c r="E121" s="134" t="s">
        <v>2978</v>
      </c>
      <c r="F121" s="134"/>
      <c r="G121" s="142">
        <v>2600</v>
      </c>
      <c r="H121" s="79"/>
      <c r="I121" s="141">
        <f t="shared" si="1"/>
        <v>2600</v>
      </c>
      <c r="J121" s="146" t="s">
        <v>2489</v>
      </c>
    </row>
    <row r="122" spans="1:10" ht="31.5" hidden="1" customHeight="1" x14ac:dyDescent="0.25">
      <c r="A122" s="147">
        <v>114</v>
      </c>
      <c r="B122" s="134" t="s">
        <v>2981</v>
      </c>
      <c r="C122" s="135" t="s">
        <v>2985</v>
      </c>
      <c r="D122" s="134" t="s">
        <v>2982</v>
      </c>
      <c r="E122" s="134" t="s">
        <v>2983</v>
      </c>
      <c r="F122" s="134"/>
      <c r="G122" s="143">
        <v>2700</v>
      </c>
      <c r="H122" s="83"/>
      <c r="I122" s="141">
        <f t="shared" si="1"/>
        <v>2700</v>
      </c>
      <c r="J122" s="146" t="s">
        <v>2489</v>
      </c>
    </row>
    <row r="123" spans="1:10" ht="31.5" hidden="1" customHeight="1" x14ac:dyDescent="0.25">
      <c r="A123" s="147">
        <v>115</v>
      </c>
      <c r="B123" s="134" t="s">
        <v>2986</v>
      </c>
      <c r="C123" s="135" t="s">
        <v>2990</v>
      </c>
      <c r="D123" s="134" t="s">
        <v>2987</v>
      </c>
      <c r="E123" s="134" t="s">
        <v>2988</v>
      </c>
      <c r="F123" s="134"/>
      <c r="G123" s="143">
        <v>2800</v>
      </c>
      <c r="H123" s="83"/>
      <c r="I123" s="141">
        <f t="shared" si="1"/>
        <v>2800</v>
      </c>
      <c r="J123" s="146" t="s">
        <v>2489</v>
      </c>
    </row>
    <row r="124" spans="1:10" ht="31.5" hidden="1" customHeight="1" x14ac:dyDescent="0.25">
      <c r="A124" s="147">
        <v>116</v>
      </c>
      <c r="B124" s="134" t="s">
        <v>2991</v>
      </c>
      <c r="C124" s="135" t="s">
        <v>2995</v>
      </c>
      <c r="D124" s="134" t="s">
        <v>2992</v>
      </c>
      <c r="E124" s="134" t="s">
        <v>2993</v>
      </c>
      <c r="F124" s="134"/>
      <c r="G124" s="143">
        <v>3100</v>
      </c>
      <c r="H124" s="83"/>
      <c r="I124" s="141">
        <f t="shared" si="1"/>
        <v>3100</v>
      </c>
      <c r="J124" s="146" t="s">
        <v>2489</v>
      </c>
    </row>
    <row r="125" spans="1:10" ht="31.5" hidden="1" customHeight="1" x14ac:dyDescent="0.25">
      <c r="A125" s="147">
        <v>117</v>
      </c>
      <c r="B125" s="134" t="s">
        <v>2996</v>
      </c>
      <c r="C125" s="135" t="s">
        <v>3000</v>
      </c>
      <c r="D125" s="134" t="s">
        <v>2997</v>
      </c>
      <c r="E125" s="134" t="s">
        <v>2998</v>
      </c>
      <c r="F125" s="134"/>
      <c r="G125" s="143">
        <v>3100</v>
      </c>
      <c r="H125" s="83"/>
      <c r="I125" s="141">
        <f t="shared" si="1"/>
        <v>3100</v>
      </c>
      <c r="J125" s="146" t="s">
        <v>2489</v>
      </c>
    </row>
    <row r="126" spans="1:10" ht="31.5" hidden="1" customHeight="1" x14ac:dyDescent="0.25">
      <c r="A126" s="147">
        <v>118</v>
      </c>
      <c r="B126" s="134" t="s">
        <v>3001</v>
      </c>
      <c r="C126" s="135" t="s">
        <v>3005</v>
      </c>
      <c r="D126" s="134" t="s">
        <v>3002</v>
      </c>
      <c r="E126" s="134" t="s">
        <v>3003</v>
      </c>
      <c r="F126" s="134"/>
      <c r="G126" s="143">
        <v>3400</v>
      </c>
      <c r="H126" s="83"/>
      <c r="I126" s="141">
        <f t="shared" si="1"/>
        <v>3400</v>
      </c>
      <c r="J126" s="146" t="s">
        <v>2489</v>
      </c>
    </row>
    <row r="127" spans="1:10" ht="31.5" hidden="1" customHeight="1" x14ac:dyDescent="0.25">
      <c r="A127" s="147">
        <v>119</v>
      </c>
      <c r="B127" s="134" t="s">
        <v>3006</v>
      </c>
      <c r="C127" s="135" t="s">
        <v>3010</v>
      </c>
      <c r="D127" s="134" t="s">
        <v>3007</v>
      </c>
      <c r="E127" s="134" t="s">
        <v>3008</v>
      </c>
      <c r="F127" s="134"/>
      <c r="G127" s="141">
        <v>3500</v>
      </c>
      <c r="H127" s="79"/>
      <c r="I127" s="141">
        <f t="shared" si="1"/>
        <v>3500</v>
      </c>
      <c r="J127" s="146" t="s">
        <v>2489</v>
      </c>
    </row>
    <row r="128" spans="1:10" ht="31.5" hidden="1" customHeight="1" x14ac:dyDescent="0.25">
      <c r="A128" s="147">
        <v>120</v>
      </c>
      <c r="B128" s="134" t="s">
        <v>3011</v>
      </c>
      <c r="C128" s="135" t="s">
        <v>3015</v>
      </c>
      <c r="D128" s="134" t="s">
        <v>3012</v>
      </c>
      <c r="E128" s="134" t="s">
        <v>3013</v>
      </c>
      <c r="F128" s="134"/>
      <c r="G128" s="141">
        <v>3700</v>
      </c>
      <c r="H128" s="79"/>
      <c r="I128" s="141">
        <f t="shared" si="1"/>
        <v>3700</v>
      </c>
      <c r="J128" s="146" t="s">
        <v>2489</v>
      </c>
    </row>
    <row r="129" spans="1:10" ht="31.5" hidden="1" customHeight="1" x14ac:dyDescent="0.25">
      <c r="A129" s="147">
        <v>121</v>
      </c>
      <c r="B129" s="134" t="s">
        <v>3016</v>
      </c>
      <c r="C129" s="135" t="s">
        <v>3020</v>
      </c>
      <c r="D129" s="134" t="s">
        <v>3017</v>
      </c>
      <c r="E129" s="134" t="s">
        <v>3018</v>
      </c>
      <c r="F129" s="134"/>
      <c r="G129" s="141">
        <v>3900</v>
      </c>
      <c r="H129" s="79"/>
      <c r="I129" s="141">
        <f t="shared" si="1"/>
        <v>3900</v>
      </c>
      <c r="J129" s="146" t="s">
        <v>2489</v>
      </c>
    </row>
    <row r="130" spans="1:10" ht="31.5" hidden="1" customHeight="1" x14ac:dyDescent="0.25">
      <c r="A130" s="147">
        <v>122</v>
      </c>
      <c r="B130" s="134" t="s">
        <v>3021</v>
      </c>
      <c r="C130" s="135" t="s">
        <v>3025</v>
      </c>
      <c r="D130" s="134" t="s">
        <v>3022</v>
      </c>
      <c r="E130" s="134" t="s">
        <v>3023</v>
      </c>
      <c r="F130" s="134"/>
      <c r="G130" s="141">
        <v>4000</v>
      </c>
      <c r="H130" s="79"/>
      <c r="I130" s="141">
        <f t="shared" si="1"/>
        <v>4000</v>
      </c>
      <c r="J130" s="146" t="s">
        <v>2489</v>
      </c>
    </row>
    <row r="131" spans="1:10" ht="31.5" hidden="1" customHeight="1" x14ac:dyDescent="0.25">
      <c r="A131" s="147">
        <v>123</v>
      </c>
      <c r="B131" s="134" t="s">
        <v>3026</v>
      </c>
      <c r="C131" s="135" t="s">
        <v>3031</v>
      </c>
      <c r="D131" s="134" t="s">
        <v>3027</v>
      </c>
      <c r="E131" s="134" t="s">
        <v>3028</v>
      </c>
      <c r="F131" s="134" t="s">
        <v>3030</v>
      </c>
      <c r="G131" s="141">
        <v>4100</v>
      </c>
      <c r="H131" s="79"/>
      <c r="I131" s="141">
        <f t="shared" si="1"/>
        <v>4100</v>
      </c>
      <c r="J131" s="146" t="s">
        <v>2489</v>
      </c>
    </row>
    <row r="132" spans="1:10" ht="31.5" hidden="1" customHeight="1" x14ac:dyDescent="0.25">
      <c r="A132" s="147">
        <v>124</v>
      </c>
      <c r="B132" s="134" t="s">
        <v>3032</v>
      </c>
      <c r="C132" s="135" t="s">
        <v>3036</v>
      </c>
      <c r="D132" s="134" t="s">
        <v>3033</v>
      </c>
      <c r="E132" s="134" t="s">
        <v>3034</v>
      </c>
      <c r="F132" s="134"/>
      <c r="G132" s="141">
        <v>4500</v>
      </c>
      <c r="H132" s="79"/>
      <c r="I132" s="141">
        <f t="shared" si="1"/>
        <v>4500</v>
      </c>
      <c r="J132" s="146" t="s">
        <v>2489</v>
      </c>
    </row>
    <row r="133" spans="1:10" ht="31.5" hidden="1" customHeight="1" x14ac:dyDescent="0.25">
      <c r="A133" s="147">
        <v>125</v>
      </c>
      <c r="B133" s="134" t="s">
        <v>3037</v>
      </c>
      <c r="C133" s="135" t="s">
        <v>3041</v>
      </c>
      <c r="D133" s="134" t="s">
        <v>3038</v>
      </c>
      <c r="E133" s="134" t="s">
        <v>3039</v>
      </c>
      <c r="F133" s="134"/>
      <c r="G133" s="141">
        <v>5000</v>
      </c>
      <c r="H133" s="79"/>
      <c r="I133" s="141">
        <f t="shared" si="1"/>
        <v>5000</v>
      </c>
      <c r="J133" s="146" t="s">
        <v>2489</v>
      </c>
    </row>
    <row r="134" spans="1:10" ht="31.5" hidden="1" customHeight="1" x14ac:dyDescent="0.25">
      <c r="A134" s="147">
        <v>126</v>
      </c>
      <c r="B134" s="134" t="s">
        <v>3042</v>
      </c>
      <c r="C134" s="135" t="s">
        <v>3046</v>
      </c>
      <c r="D134" s="134" t="s">
        <v>3043</v>
      </c>
      <c r="E134" s="134" t="s">
        <v>3044</v>
      </c>
      <c r="F134" s="134"/>
      <c r="G134" s="141">
        <v>5100</v>
      </c>
      <c r="H134" s="79"/>
      <c r="I134" s="141">
        <f t="shared" si="1"/>
        <v>5100</v>
      </c>
      <c r="J134" s="146" t="s">
        <v>2489</v>
      </c>
    </row>
    <row r="135" spans="1:10" ht="31.5" hidden="1" customHeight="1" x14ac:dyDescent="0.25">
      <c r="A135" s="147">
        <v>127</v>
      </c>
      <c r="B135" s="134" t="s">
        <v>3047</v>
      </c>
      <c r="C135" s="135" t="s">
        <v>3050</v>
      </c>
      <c r="D135" s="134" t="s">
        <v>3048</v>
      </c>
      <c r="E135" s="134" t="s">
        <v>3049</v>
      </c>
      <c r="F135" s="134"/>
      <c r="G135" s="141">
        <v>5300</v>
      </c>
      <c r="H135" s="79"/>
      <c r="I135" s="141">
        <f t="shared" si="1"/>
        <v>5300</v>
      </c>
      <c r="J135" s="146" t="s">
        <v>2489</v>
      </c>
    </row>
    <row r="136" spans="1:10" ht="31.5" hidden="1" customHeight="1" x14ac:dyDescent="0.25">
      <c r="A136" s="147">
        <v>128</v>
      </c>
      <c r="B136" s="134" t="s">
        <v>3051</v>
      </c>
      <c r="C136" s="135" t="s">
        <v>3055</v>
      </c>
      <c r="D136" s="134" t="s">
        <v>3052</v>
      </c>
      <c r="E136" s="134" t="s">
        <v>3053</v>
      </c>
      <c r="F136" s="134"/>
      <c r="G136" s="141">
        <v>7000</v>
      </c>
      <c r="H136" s="79"/>
      <c r="I136" s="141">
        <f t="shared" si="1"/>
        <v>7000</v>
      </c>
      <c r="J136" s="146" t="s">
        <v>2489</v>
      </c>
    </row>
    <row r="137" spans="1:10" ht="31.5" hidden="1" customHeight="1" x14ac:dyDescent="0.25">
      <c r="A137" s="147">
        <v>129</v>
      </c>
      <c r="B137" s="134" t="s">
        <v>3056</v>
      </c>
      <c r="C137" s="135" t="s">
        <v>3060</v>
      </c>
      <c r="D137" s="134" t="s">
        <v>3057</v>
      </c>
      <c r="E137" s="134" t="s">
        <v>3058</v>
      </c>
      <c r="F137" s="134"/>
      <c r="G137" s="141">
        <v>8000</v>
      </c>
      <c r="H137" s="79"/>
      <c r="I137" s="141">
        <f t="shared" ref="I137:I203" si="2">G137+H137</f>
        <v>8000</v>
      </c>
      <c r="J137" s="146" t="s">
        <v>2489</v>
      </c>
    </row>
    <row r="138" spans="1:10" ht="31.5" hidden="1" customHeight="1" x14ac:dyDescent="0.25">
      <c r="A138" s="147">
        <v>130</v>
      </c>
      <c r="B138" s="134" t="s">
        <v>3061</v>
      </c>
      <c r="C138" s="135" t="s">
        <v>3064</v>
      </c>
      <c r="D138" s="134" t="s">
        <v>3062</v>
      </c>
      <c r="E138" s="134" t="s">
        <v>2185</v>
      </c>
      <c r="F138" s="134"/>
      <c r="G138" s="141">
        <v>8100</v>
      </c>
      <c r="H138" s="79"/>
      <c r="I138" s="141">
        <f t="shared" si="2"/>
        <v>8100</v>
      </c>
      <c r="J138" s="146" t="s">
        <v>2489</v>
      </c>
    </row>
    <row r="139" spans="1:10" ht="31.5" hidden="1" customHeight="1" x14ac:dyDescent="0.25">
      <c r="A139" s="147">
        <v>131</v>
      </c>
      <c r="B139" s="134" t="s">
        <v>3065</v>
      </c>
      <c r="C139" s="135" t="s">
        <v>3068</v>
      </c>
      <c r="D139" s="134" t="s">
        <v>3066</v>
      </c>
      <c r="E139" s="134" t="s">
        <v>3067</v>
      </c>
      <c r="F139" s="134"/>
      <c r="G139" s="141">
        <v>9800</v>
      </c>
      <c r="H139" s="79"/>
      <c r="I139" s="141">
        <f t="shared" si="2"/>
        <v>9800</v>
      </c>
      <c r="J139" s="146" t="s">
        <v>2489</v>
      </c>
    </row>
    <row r="140" spans="1:10" ht="31.5" hidden="1" customHeight="1" x14ac:dyDescent="0.25">
      <c r="A140" s="147">
        <v>132</v>
      </c>
      <c r="B140" s="137" t="s">
        <v>3468</v>
      </c>
      <c r="C140" s="135" t="s">
        <v>3072</v>
      </c>
      <c r="D140" s="134" t="s">
        <v>3069</v>
      </c>
      <c r="E140" s="134" t="s">
        <v>3070</v>
      </c>
      <c r="F140" s="134"/>
      <c r="G140" s="141">
        <v>10000</v>
      </c>
      <c r="H140" s="79"/>
      <c r="I140" s="141">
        <f t="shared" si="2"/>
        <v>10000</v>
      </c>
      <c r="J140" s="146" t="s">
        <v>2489</v>
      </c>
    </row>
    <row r="141" spans="1:10" ht="31.5" hidden="1" customHeight="1" x14ac:dyDescent="0.25">
      <c r="A141" s="147">
        <v>133</v>
      </c>
      <c r="B141" s="134" t="s">
        <v>3073</v>
      </c>
      <c r="C141" s="135" t="s">
        <v>3077</v>
      </c>
      <c r="D141" s="134" t="s">
        <v>3074</v>
      </c>
      <c r="E141" s="134" t="s">
        <v>3075</v>
      </c>
      <c r="F141" s="134"/>
      <c r="G141" s="141">
        <v>10200</v>
      </c>
      <c r="H141" s="79"/>
      <c r="I141" s="141">
        <f t="shared" si="2"/>
        <v>10200</v>
      </c>
      <c r="J141" s="146" t="s">
        <v>2489</v>
      </c>
    </row>
    <row r="142" spans="1:10" ht="31.5" hidden="1" customHeight="1" x14ac:dyDescent="0.25">
      <c r="A142" s="147">
        <v>134</v>
      </c>
      <c r="B142" s="134" t="s">
        <v>3078</v>
      </c>
      <c r="C142" s="135" t="s">
        <v>3081</v>
      </c>
      <c r="D142" s="134" t="s">
        <v>3079</v>
      </c>
      <c r="E142" s="134" t="s">
        <v>3080</v>
      </c>
      <c r="F142" s="134"/>
      <c r="G142" s="141">
        <v>14200</v>
      </c>
      <c r="H142" s="79"/>
      <c r="I142" s="141">
        <f t="shared" si="2"/>
        <v>14200</v>
      </c>
      <c r="J142" s="146" t="s">
        <v>2489</v>
      </c>
    </row>
    <row r="143" spans="1:10" ht="31.5" hidden="1" customHeight="1" x14ac:dyDescent="0.25">
      <c r="A143" s="147">
        <v>135</v>
      </c>
      <c r="B143" s="134" t="s">
        <v>3082</v>
      </c>
      <c r="C143" s="135" t="s">
        <v>3086</v>
      </c>
      <c r="D143" s="134" t="s">
        <v>3083</v>
      </c>
      <c r="E143" s="134" t="s">
        <v>3084</v>
      </c>
      <c r="F143" s="134"/>
      <c r="G143" s="141">
        <v>20000</v>
      </c>
      <c r="H143" s="79"/>
      <c r="I143" s="141">
        <f t="shared" si="2"/>
        <v>20000</v>
      </c>
      <c r="J143" s="146" t="s">
        <v>2489</v>
      </c>
    </row>
    <row r="144" spans="1:10" ht="31.5" hidden="1" customHeight="1" x14ac:dyDescent="0.25">
      <c r="A144" s="147">
        <v>136</v>
      </c>
      <c r="B144" s="134" t="s">
        <v>3087</v>
      </c>
      <c r="C144" s="135" t="s">
        <v>3091</v>
      </c>
      <c r="D144" s="134" t="s">
        <v>3088</v>
      </c>
      <c r="E144" s="134" t="s">
        <v>3089</v>
      </c>
      <c r="F144" s="134"/>
      <c r="G144" s="141">
        <v>89600</v>
      </c>
      <c r="H144" s="79"/>
      <c r="I144" s="141">
        <f t="shared" si="2"/>
        <v>89600</v>
      </c>
      <c r="J144" s="146" t="s">
        <v>2489</v>
      </c>
    </row>
    <row r="145" spans="1:11" ht="31.5" hidden="1" customHeight="1" x14ac:dyDescent="0.25">
      <c r="A145" s="147">
        <v>137</v>
      </c>
      <c r="B145" s="134" t="s">
        <v>3092</v>
      </c>
      <c r="C145" s="135" t="s">
        <v>3096</v>
      </c>
      <c r="D145" s="134" t="s">
        <v>3093</v>
      </c>
      <c r="E145" s="134" t="s">
        <v>3094</v>
      </c>
      <c r="F145" s="134"/>
      <c r="G145" s="141">
        <v>100000</v>
      </c>
      <c r="H145" s="79"/>
      <c r="I145" s="141">
        <f t="shared" si="2"/>
        <v>100000</v>
      </c>
      <c r="J145" s="146" t="s">
        <v>2489</v>
      </c>
    </row>
    <row r="146" spans="1:11" ht="31.5" hidden="1" customHeight="1" x14ac:dyDescent="0.25">
      <c r="A146" s="147">
        <v>138</v>
      </c>
      <c r="B146" s="137" t="s">
        <v>3467</v>
      </c>
      <c r="C146" s="135" t="s">
        <v>3100</v>
      </c>
      <c r="D146" s="134" t="s">
        <v>3097</v>
      </c>
      <c r="E146" s="134" t="s">
        <v>3098</v>
      </c>
      <c r="F146" s="134"/>
      <c r="G146" s="141">
        <v>100000</v>
      </c>
      <c r="H146" s="79"/>
      <c r="I146" s="141">
        <f t="shared" si="2"/>
        <v>100000</v>
      </c>
      <c r="J146" s="146" t="s">
        <v>2489</v>
      </c>
    </row>
    <row r="147" spans="1:11" ht="31.5" hidden="1" customHeight="1" x14ac:dyDescent="0.25">
      <c r="A147" s="147">
        <v>139</v>
      </c>
      <c r="B147" s="137" t="s">
        <v>3466</v>
      </c>
      <c r="C147" s="135" t="s">
        <v>3105</v>
      </c>
      <c r="D147" s="134" t="s">
        <v>3101</v>
      </c>
      <c r="E147" s="134" t="s">
        <v>3102</v>
      </c>
      <c r="F147" s="134" t="s">
        <v>3104</v>
      </c>
      <c r="G147" s="141">
        <v>150000</v>
      </c>
      <c r="H147" s="79"/>
      <c r="I147" s="141">
        <f t="shared" si="2"/>
        <v>150000</v>
      </c>
      <c r="J147" s="146" t="s">
        <v>2489</v>
      </c>
    </row>
    <row r="148" spans="1:11" ht="31.5" hidden="1" customHeight="1" x14ac:dyDescent="0.25">
      <c r="A148" s="147">
        <v>140</v>
      </c>
      <c r="B148" s="137" t="s">
        <v>3465</v>
      </c>
      <c r="C148" s="135" t="s">
        <v>3109</v>
      </c>
      <c r="D148" s="134" t="s">
        <v>3106</v>
      </c>
      <c r="E148" s="134" t="s">
        <v>3107</v>
      </c>
      <c r="F148" s="134"/>
      <c r="G148" s="141">
        <v>200000</v>
      </c>
      <c r="H148" s="79"/>
      <c r="I148" s="141">
        <f t="shared" si="2"/>
        <v>200000</v>
      </c>
      <c r="J148" s="146" t="s">
        <v>2489</v>
      </c>
    </row>
    <row r="149" spans="1:11" ht="31.5" hidden="1" customHeight="1" x14ac:dyDescent="0.25">
      <c r="A149" s="147">
        <v>141</v>
      </c>
      <c r="B149" s="137" t="s">
        <v>3464</v>
      </c>
      <c r="C149" s="135" t="s">
        <v>3113</v>
      </c>
      <c r="D149" s="134" t="s">
        <v>3110</v>
      </c>
      <c r="E149" s="134" t="s">
        <v>3111</v>
      </c>
      <c r="F149" s="134"/>
      <c r="G149" s="141">
        <v>250000</v>
      </c>
      <c r="H149" s="79"/>
      <c r="I149" s="141">
        <f t="shared" si="2"/>
        <v>250000</v>
      </c>
      <c r="J149" s="146" t="s">
        <v>2489</v>
      </c>
    </row>
    <row r="150" spans="1:11" ht="31.5" hidden="1" customHeight="1" x14ac:dyDescent="0.25">
      <c r="A150" s="147">
        <v>142</v>
      </c>
      <c r="B150" s="137" t="s">
        <v>3463</v>
      </c>
      <c r="C150" s="135" t="s">
        <v>3117</v>
      </c>
      <c r="D150" s="134" t="s">
        <v>3114</v>
      </c>
      <c r="E150" s="134" t="s">
        <v>3115</v>
      </c>
      <c r="F150" s="134"/>
      <c r="G150" s="141">
        <v>42686300</v>
      </c>
      <c r="H150" s="79"/>
      <c r="I150" s="141">
        <f t="shared" si="2"/>
        <v>42686300</v>
      </c>
      <c r="J150" s="146" t="s">
        <v>2489</v>
      </c>
    </row>
    <row r="151" spans="1:11" ht="31.5" customHeight="1" x14ac:dyDescent="0.25">
      <c r="A151" s="147">
        <v>143</v>
      </c>
      <c r="B151" s="160" t="s">
        <v>1586</v>
      </c>
      <c r="C151" s="161" t="s">
        <v>1591</v>
      </c>
      <c r="D151" s="160" t="s">
        <v>1587</v>
      </c>
      <c r="E151" s="160" t="s">
        <v>1588</v>
      </c>
      <c r="F151" s="160" t="s">
        <v>1590</v>
      </c>
      <c r="G151" s="162">
        <v>2000</v>
      </c>
      <c r="H151" s="163"/>
      <c r="I151" s="162">
        <f t="shared" si="2"/>
        <v>2000</v>
      </c>
      <c r="J151" s="165" t="s">
        <v>2489</v>
      </c>
      <c r="K151" s="151" t="s">
        <v>1589</v>
      </c>
    </row>
    <row r="152" spans="1:11" ht="31.5" customHeight="1" x14ac:dyDescent="0.25">
      <c r="A152" s="147">
        <v>144</v>
      </c>
      <c r="B152" s="160" t="s">
        <v>2060</v>
      </c>
      <c r="C152" s="161" t="s">
        <v>2065</v>
      </c>
      <c r="D152" s="160" t="s">
        <v>2061</v>
      </c>
      <c r="E152" s="160" t="s">
        <v>2062</v>
      </c>
      <c r="F152" s="160" t="s">
        <v>2064</v>
      </c>
      <c r="G152" s="162">
        <v>1000</v>
      </c>
      <c r="H152" s="163"/>
      <c r="I152" s="162">
        <f t="shared" si="2"/>
        <v>1000</v>
      </c>
      <c r="J152" s="165" t="s">
        <v>2489</v>
      </c>
      <c r="K152" s="61" t="s">
        <v>2063</v>
      </c>
    </row>
    <row r="153" spans="1:11" ht="31.5" customHeight="1" x14ac:dyDescent="0.25">
      <c r="A153" s="147">
        <v>145</v>
      </c>
      <c r="B153" s="160" t="s">
        <v>3456</v>
      </c>
      <c r="C153" s="161" t="s">
        <v>3460</v>
      </c>
      <c r="D153" s="160" t="s">
        <v>3457</v>
      </c>
      <c r="E153" s="160" t="s">
        <v>3458</v>
      </c>
      <c r="F153" s="160"/>
      <c r="G153" s="162">
        <v>16400</v>
      </c>
      <c r="H153" s="163"/>
      <c r="I153" s="162">
        <f t="shared" si="2"/>
        <v>16400</v>
      </c>
      <c r="J153" s="165" t="s">
        <v>2489</v>
      </c>
      <c r="K153" s="56" t="s">
        <v>3459</v>
      </c>
    </row>
    <row r="154" spans="1:11" ht="31.5" customHeight="1" x14ac:dyDescent="0.25">
      <c r="A154" s="147">
        <v>146</v>
      </c>
      <c r="B154" s="160" t="s">
        <v>3201</v>
      </c>
      <c r="C154" s="161" t="s">
        <v>3205</v>
      </c>
      <c r="D154" s="160" t="s">
        <v>3202</v>
      </c>
      <c r="E154" s="160" t="s">
        <v>463</v>
      </c>
      <c r="F154" s="160" t="s">
        <v>3204</v>
      </c>
      <c r="G154" s="162">
        <v>43500</v>
      </c>
      <c r="H154" s="163"/>
      <c r="I154" s="162">
        <f t="shared" si="2"/>
        <v>43500</v>
      </c>
      <c r="J154" s="161" t="s">
        <v>2489</v>
      </c>
      <c r="K154" s="56" t="s">
        <v>3203</v>
      </c>
    </row>
    <row r="155" spans="1:11" ht="31.5" customHeight="1" x14ac:dyDescent="0.25">
      <c r="A155" s="147">
        <v>147</v>
      </c>
      <c r="B155" s="59" t="s">
        <v>3218</v>
      </c>
      <c r="C155" s="58" t="s">
        <v>3223</v>
      </c>
      <c r="D155" s="59" t="s">
        <v>3219</v>
      </c>
      <c r="E155" s="59" t="s">
        <v>3220</v>
      </c>
      <c r="F155" s="59" t="s">
        <v>3222</v>
      </c>
      <c r="G155" s="162">
        <v>4800</v>
      </c>
      <c r="H155" s="163"/>
      <c r="I155" s="162">
        <f t="shared" si="2"/>
        <v>4800</v>
      </c>
      <c r="J155" s="161" t="s">
        <v>2489</v>
      </c>
      <c r="K155" s="61" t="s">
        <v>3221</v>
      </c>
    </row>
    <row r="156" spans="1:11" ht="31.5" hidden="1" customHeight="1" x14ac:dyDescent="0.25">
      <c r="A156" s="147">
        <v>148</v>
      </c>
      <c r="B156" s="134" t="s">
        <v>2143</v>
      </c>
      <c r="C156" s="135" t="s">
        <v>2148</v>
      </c>
      <c r="D156" s="134" t="s">
        <v>2144</v>
      </c>
      <c r="E156" s="134" t="s">
        <v>2145</v>
      </c>
      <c r="F156" s="78"/>
      <c r="G156" s="141">
        <v>6000</v>
      </c>
      <c r="H156" s="79">
        <f>3000+1100</f>
        <v>4100</v>
      </c>
      <c r="I156" s="141">
        <f t="shared" si="2"/>
        <v>10100</v>
      </c>
      <c r="J156" s="146" t="s">
        <v>2124</v>
      </c>
    </row>
    <row r="157" spans="1:11" ht="31.5" hidden="1" customHeight="1" x14ac:dyDescent="0.25">
      <c r="A157" s="147">
        <v>149</v>
      </c>
      <c r="B157" s="134" t="s">
        <v>2171</v>
      </c>
      <c r="C157" s="135" t="s">
        <v>2176</v>
      </c>
      <c r="D157" s="134" t="s">
        <v>2172</v>
      </c>
      <c r="E157" s="134" t="s">
        <v>2173</v>
      </c>
      <c r="F157" s="78"/>
      <c r="G157" s="141">
        <v>6400</v>
      </c>
      <c r="H157" s="79">
        <f>2000+3500+1700+2500</f>
        <v>9700</v>
      </c>
      <c r="I157" s="141">
        <f t="shared" si="2"/>
        <v>16100</v>
      </c>
      <c r="J157" s="146" t="s">
        <v>2124</v>
      </c>
    </row>
    <row r="158" spans="1:11" ht="31.5" hidden="1" customHeight="1" x14ac:dyDescent="0.25">
      <c r="A158" s="147">
        <v>150</v>
      </c>
      <c r="B158" s="134" t="s">
        <v>2183</v>
      </c>
      <c r="C158" s="135" t="s">
        <v>2188</v>
      </c>
      <c r="D158" s="134" t="s">
        <v>2184</v>
      </c>
      <c r="E158" s="134" t="s">
        <v>2185</v>
      </c>
      <c r="F158" s="78"/>
      <c r="G158" s="141">
        <v>4000</v>
      </c>
      <c r="H158" s="79">
        <f>1700+1600+2000+1700</f>
        <v>7000</v>
      </c>
      <c r="I158" s="141">
        <f t="shared" si="2"/>
        <v>11000</v>
      </c>
      <c r="J158" s="146" t="s">
        <v>2124</v>
      </c>
    </row>
    <row r="159" spans="1:11" ht="31.5" hidden="1" customHeight="1" x14ac:dyDescent="0.25">
      <c r="A159" s="147">
        <v>151</v>
      </c>
      <c r="B159" s="134" t="s">
        <v>2201</v>
      </c>
      <c r="C159" s="135" t="s">
        <v>2206</v>
      </c>
      <c r="D159" s="134" t="s">
        <v>2202</v>
      </c>
      <c r="E159" s="134" t="s">
        <v>2203</v>
      </c>
      <c r="F159" s="78"/>
      <c r="G159" s="141">
        <v>5000</v>
      </c>
      <c r="H159" s="79">
        <f>2400+300+3500+3000+2200+1700+2000+500</f>
        <v>15600</v>
      </c>
      <c r="I159" s="141">
        <f t="shared" si="2"/>
        <v>20600</v>
      </c>
      <c r="J159" s="146" t="s">
        <v>2124</v>
      </c>
    </row>
    <row r="160" spans="1:11" s="170" customFormat="1" ht="31.5" customHeight="1" x14ac:dyDescent="0.4">
      <c r="A160" s="147">
        <v>152</v>
      </c>
      <c r="B160" s="59" t="s">
        <v>2620</v>
      </c>
      <c r="C160" s="58" t="s">
        <v>2212</v>
      </c>
      <c r="D160" s="59" t="s">
        <v>2208</v>
      </c>
      <c r="E160" s="59" t="s">
        <v>2209</v>
      </c>
      <c r="F160" s="171"/>
      <c r="G160" s="158">
        <v>4100</v>
      </c>
      <c r="H160" s="159"/>
      <c r="I160" s="158">
        <f t="shared" si="2"/>
        <v>4100</v>
      </c>
      <c r="J160" s="172" t="s">
        <v>2124</v>
      </c>
      <c r="K160" s="173">
        <v>9200</v>
      </c>
    </row>
    <row r="161" spans="1:11" ht="31.5" hidden="1" customHeight="1" x14ac:dyDescent="0.25">
      <c r="A161" s="147">
        <v>153</v>
      </c>
      <c r="B161" s="134" t="s">
        <v>2283</v>
      </c>
      <c r="C161" s="135" t="s">
        <v>2288</v>
      </c>
      <c r="D161" s="134" t="s">
        <v>2284</v>
      </c>
      <c r="E161" s="134" t="s">
        <v>2285</v>
      </c>
      <c r="F161" s="78"/>
      <c r="G161" s="141">
        <v>5900</v>
      </c>
      <c r="H161" s="79">
        <f>2600+1600+2000+1700+1800+1800</f>
        <v>11500</v>
      </c>
      <c r="I161" s="141">
        <f t="shared" si="2"/>
        <v>17400</v>
      </c>
      <c r="J161" s="146" t="s">
        <v>2124</v>
      </c>
    </row>
    <row r="162" spans="1:11" ht="31.5" hidden="1" customHeight="1" x14ac:dyDescent="0.25">
      <c r="A162" s="147">
        <v>154</v>
      </c>
      <c r="B162" s="134" t="s">
        <v>2359</v>
      </c>
      <c r="C162" s="135" t="s">
        <v>2363</v>
      </c>
      <c r="D162" s="134" t="s">
        <v>2360</v>
      </c>
      <c r="E162" s="134" t="s">
        <v>2361</v>
      </c>
      <c r="F162" s="78"/>
      <c r="G162" s="141">
        <v>11900</v>
      </c>
      <c r="H162" s="79"/>
      <c r="I162" s="141">
        <f t="shared" si="2"/>
        <v>11900</v>
      </c>
      <c r="J162" s="146" t="s">
        <v>2124</v>
      </c>
    </row>
    <row r="163" spans="1:11" ht="31.5" hidden="1" customHeight="1" x14ac:dyDescent="0.25">
      <c r="A163" s="147">
        <v>155</v>
      </c>
      <c r="B163" s="134" t="s">
        <v>2364</v>
      </c>
      <c r="C163" s="135" t="s">
        <v>2368</v>
      </c>
      <c r="D163" s="134" t="s">
        <v>2365</v>
      </c>
      <c r="E163" s="134" t="s">
        <v>2185</v>
      </c>
      <c r="F163" s="78"/>
      <c r="G163" s="141">
        <v>5000</v>
      </c>
      <c r="H163" s="79">
        <f>2800+1700+2300+4100+1900+4100+1800-4100</f>
        <v>14600</v>
      </c>
      <c r="I163" s="141">
        <f t="shared" si="2"/>
        <v>19600</v>
      </c>
      <c r="J163" s="146" t="s">
        <v>2124</v>
      </c>
    </row>
    <row r="164" spans="1:11" ht="31.5" hidden="1" customHeight="1" x14ac:dyDescent="0.25">
      <c r="A164" s="147">
        <v>156</v>
      </c>
      <c r="B164" s="134" t="s">
        <v>2429</v>
      </c>
      <c r="C164" s="135" t="s">
        <v>2433</v>
      </c>
      <c r="D164" s="134" t="s">
        <v>2430</v>
      </c>
      <c r="E164" s="134" t="s">
        <v>2431</v>
      </c>
      <c r="F164" s="78"/>
      <c r="G164" s="141">
        <v>4000</v>
      </c>
      <c r="H164" s="79">
        <f>1000+2500+600+3000</f>
        <v>7100</v>
      </c>
      <c r="I164" s="141">
        <f t="shared" si="2"/>
        <v>11100</v>
      </c>
      <c r="J164" s="146" t="s">
        <v>2124</v>
      </c>
    </row>
    <row r="165" spans="1:11" ht="31.5" hidden="1" customHeight="1" x14ac:dyDescent="0.25">
      <c r="A165" s="147">
        <v>157</v>
      </c>
      <c r="B165" s="134" t="s">
        <v>1839</v>
      </c>
      <c r="C165" s="135" t="s">
        <v>1844</v>
      </c>
      <c r="D165" s="134" t="s">
        <v>1840</v>
      </c>
      <c r="E165" s="134" t="s">
        <v>1841</v>
      </c>
      <c r="F165" s="78"/>
      <c r="G165" s="141">
        <v>3000</v>
      </c>
      <c r="H165" s="79">
        <v>1300</v>
      </c>
      <c r="I165" s="141">
        <f t="shared" si="2"/>
        <v>4300</v>
      </c>
      <c r="J165" s="135" t="s">
        <v>1845</v>
      </c>
    </row>
    <row r="166" spans="1:11" ht="31.5" hidden="1" customHeight="1" x14ac:dyDescent="0.25">
      <c r="A166" s="147">
        <v>158</v>
      </c>
      <c r="B166" s="134" t="s">
        <v>1852</v>
      </c>
      <c r="C166" s="135" t="s">
        <v>1857</v>
      </c>
      <c r="D166" s="134" t="s">
        <v>1853</v>
      </c>
      <c r="E166" s="134" t="s">
        <v>1854</v>
      </c>
      <c r="F166" s="78"/>
      <c r="G166" s="141">
        <v>4100</v>
      </c>
      <c r="H166" s="79">
        <f>500+10000</f>
        <v>10500</v>
      </c>
      <c r="I166" s="141">
        <f t="shared" si="2"/>
        <v>14600</v>
      </c>
      <c r="J166" s="135" t="s">
        <v>1845</v>
      </c>
    </row>
    <row r="167" spans="1:11" ht="31.5" hidden="1" customHeight="1" x14ac:dyDescent="0.25">
      <c r="A167" s="147">
        <v>159</v>
      </c>
      <c r="B167" s="134" t="s">
        <v>1858</v>
      </c>
      <c r="C167" s="135" t="s">
        <v>1863</v>
      </c>
      <c r="D167" s="134" t="s">
        <v>1859</v>
      </c>
      <c r="E167" s="134" t="s">
        <v>1860</v>
      </c>
      <c r="F167" s="78"/>
      <c r="G167" s="141">
        <v>2300</v>
      </c>
      <c r="H167" s="79">
        <v>7700</v>
      </c>
      <c r="I167" s="141">
        <f t="shared" si="2"/>
        <v>10000</v>
      </c>
      <c r="J167" s="135" t="s">
        <v>1845</v>
      </c>
    </row>
    <row r="168" spans="1:11" ht="31.5" hidden="1" customHeight="1" x14ac:dyDescent="0.25">
      <c r="A168" s="147">
        <v>160</v>
      </c>
      <c r="B168" s="134" t="s">
        <v>1876</v>
      </c>
      <c r="C168" s="135" t="s">
        <v>1881</v>
      </c>
      <c r="D168" s="134" t="s">
        <v>1877</v>
      </c>
      <c r="E168" s="134" t="s">
        <v>1878</v>
      </c>
      <c r="F168" s="78"/>
      <c r="G168" s="141">
        <v>6600</v>
      </c>
      <c r="H168" s="79">
        <f>7500+1200</f>
        <v>8700</v>
      </c>
      <c r="I168" s="141">
        <f t="shared" si="2"/>
        <v>15300</v>
      </c>
      <c r="J168" s="135" t="s">
        <v>1845</v>
      </c>
    </row>
    <row r="169" spans="1:11" ht="31.5" hidden="1" customHeight="1" x14ac:dyDescent="0.25">
      <c r="A169" s="147">
        <v>161</v>
      </c>
      <c r="B169" s="134" t="s">
        <v>1911</v>
      </c>
      <c r="C169" s="135" t="s">
        <v>1916</v>
      </c>
      <c r="D169" s="134" t="s">
        <v>1912</v>
      </c>
      <c r="E169" s="134" t="s">
        <v>1913</v>
      </c>
      <c r="F169" s="78"/>
      <c r="G169" s="141">
        <v>5000</v>
      </c>
      <c r="H169" s="79">
        <v>1500</v>
      </c>
      <c r="I169" s="141">
        <f t="shared" si="2"/>
        <v>6500</v>
      </c>
      <c r="J169" s="135" t="s">
        <v>1845</v>
      </c>
    </row>
    <row r="170" spans="1:11" ht="31.5" hidden="1" customHeight="1" x14ac:dyDescent="0.25">
      <c r="A170" s="147">
        <v>162</v>
      </c>
      <c r="B170" s="134" t="s">
        <v>1929</v>
      </c>
      <c r="C170" s="135" t="s">
        <v>1934</v>
      </c>
      <c r="D170" s="134" t="s">
        <v>1930</v>
      </c>
      <c r="E170" s="134" t="s">
        <v>1931</v>
      </c>
      <c r="F170" s="78"/>
      <c r="G170" s="141">
        <v>2200</v>
      </c>
      <c r="H170" s="79">
        <f>1000+2400+5800</f>
        <v>9200</v>
      </c>
      <c r="I170" s="141">
        <f t="shared" si="2"/>
        <v>11400</v>
      </c>
      <c r="J170" s="135" t="s">
        <v>1845</v>
      </c>
    </row>
    <row r="171" spans="1:11" ht="31.5" hidden="1" customHeight="1" x14ac:dyDescent="0.25">
      <c r="A171" s="147">
        <v>163</v>
      </c>
      <c r="B171" s="134" t="s">
        <v>1935</v>
      </c>
      <c r="C171" s="135" t="s">
        <v>1939</v>
      </c>
      <c r="D171" s="134" t="s">
        <v>1936</v>
      </c>
      <c r="E171" s="134" t="s">
        <v>1937</v>
      </c>
      <c r="F171" s="78"/>
      <c r="G171" s="141">
        <v>5400</v>
      </c>
      <c r="H171" s="79"/>
      <c r="I171" s="141">
        <f t="shared" si="2"/>
        <v>5400</v>
      </c>
      <c r="J171" s="135" t="s">
        <v>1845</v>
      </c>
    </row>
    <row r="172" spans="1:11" ht="31.5" customHeight="1" x14ac:dyDescent="0.25">
      <c r="A172" s="147">
        <v>164</v>
      </c>
      <c r="B172" s="160" t="s">
        <v>197</v>
      </c>
      <c r="C172" s="161" t="s">
        <v>202</v>
      </c>
      <c r="D172" s="160" t="s">
        <v>198</v>
      </c>
      <c r="E172" s="160" t="s">
        <v>199</v>
      </c>
      <c r="F172" s="164"/>
      <c r="G172" s="162">
        <v>1100</v>
      </c>
      <c r="H172" s="163"/>
      <c r="I172" s="162">
        <f t="shared" si="2"/>
        <v>1100</v>
      </c>
      <c r="J172" s="161" t="s">
        <v>2489</v>
      </c>
      <c r="K172" s="61" t="s">
        <v>200</v>
      </c>
    </row>
    <row r="173" spans="1:11" ht="31.5" hidden="1" customHeight="1" x14ac:dyDescent="0.25">
      <c r="A173" s="147">
        <v>165</v>
      </c>
      <c r="B173" s="134" t="s">
        <v>793</v>
      </c>
      <c r="C173" s="135" t="s">
        <v>797</v>
      </c>
      <c r="D173" s="134" t="s">
        <v>794</v>
      </c>
      <c r="E173" s="134" t="s">
        <v>795</v>
      </c>
      <c r="F173" s="78"/>
      <c r="G173" s="148">
        <v>5000</v>
      </c>
      <c r="H173" s="79">
        <f>2000+700+1500+1600+2200+3000+600+1500+4000+1600+1600+2000+2000+2000+1100</f>
        <v>27400</v>
      </c>
      <c r="I173" s="141">
        <f t="shared" si="2"/>
        <v>32400</v>
      </c>
      <c r="J173" s="135" t="s">
        <v>768</v>
      </c>
    </row>
    <row r="174" spans="1:11" ht="31.5" hidden="1" customHeight="1" x14ac:dyDescent="0.25">
      <c r="A174" s="147">
        <v>166</v>
      </c>
      <c r="B174" s="134" t="s">
        <v>822</v>
      </c>
      <c r="C174" s="135" t="s">
        <v>826</v>
      </c>
      <c r="D174" s="134" t="s">
        <v>823</v>
      </c>
      <c r="E174" s="134" t="s">
        <v>824</v>
      </c>
      <c r="F174" s="78"/>
      <c r="G174" s="148">
        <v>7100</v>
      </c>
      <c r="H174" s="79">
        <f>2000+800+400+3000+1000+800+5500+2000+400</f>
        <v>15900</v>
      </c>
      <c r="I174" s="141">
        <f t="shared" si="2"/>
        <v>23000</v>
      </c>
      <c r="J174" s="135" t="s">
        <v>768</v>
      </c>
    </row>
    <row r="175" spans="1:11" ht="31.5" hidden="1" customHeight="1" x14ac:dyDescent="0.25">
      <c r="A175" s="147">
        <v>167</v>
      </c>
      <c r="B175" s="134" t="s">
        <v>873</v>
      </c>
      <c r="C175" s="135" t="s">
        <v>878</v>
      </c>
      <c r="D175" s="134" t="s">
        <v>874</v>
      </c>
      <c r="E175" s="134" t="s">
        <v>875</v>
      </c>
      <c r="F175" s="78"/>
      <c r="G175" s="148">
        <v>3000</v>
      </c>
      <c r="H175" s="79">
        <f>10000+2900+1000+4500</f>
        <v>18400</v>
      </c>
      <c r="I175" s="141">
        <f t="shared" si="2"/>
        <v>21400</v>
      </c>
      <c r="J175" s="135" t="s">
        <v>768</v>
      </c>
    </row>
    <row r="176" spans="1:11" ht="31.5" hidden="1" customHeight="1" x14ac:dyDescent="0.25">
      <c r="A176" s="147">
        <v>168</v>
      </c>
      <c r="B176" s="134" t="s">
        <v>879</v>
      </c>
      <c r="C176" s="135" t="s">
        <v>884</v>
      </c>
      <c r="D176" s="134" t="s">
        <v>880</v>
      </c>
      <c r="E176" s="134" t="s">
        <v>881</v>
      </c>
      <c r="F176" s="78"/>
      <c r="G176" s="148">
        <v>10300</v>
      </c>
      <c r="H176" s="79">
        <v>10000</v>
      </c>
      <c r="I176" s="141">
        <f t="shared" si="2"/>
        <v>20300</v>
      </c>
      <c r="J176" s="135" t="s">
        <v>768</v>
      </c>
    </row>
    <row r="177" spans="1:10" ht="31.5" hidden="1" customHeight="1" x14ac:dyDescent="0.25">
      <c r="A177" s="147">
        <v>169</v>
      </c>
      <c r="B177" s="134" t="s">
        <v>896</v>
      </c>
      <c r="C177" s="135" t="s">
        <v>901</v>
      </c>
      <c r="D177" s="134" t="s">
        <v>897</v>
      </c>
      <c r="E177" s="134" t="s">
        <v>898</v>
      </c>
      <c r="F177" s="78"/>
      <c r="G177" s="148">
        <v>3900</v>
      </c>
      <c r="H177" s="79">
        <f>1300+1000+700+1500+600+5000</f>
        <v>10100</v>
      </c>
      <c r="I177" s="141">
        <f t="shared" si="2"/>
        <v>14000</v>
      </c>
      <c r="J177" s="135" t="s">
        <v>768</v>
      </c>
    </row>
    <row r="178" spans="1:10" ht="31.5" hidden="1" customHeight="1" x14ac:dyDescent="0.25">
      <c r="A178" s="147">
        <v>170</v>
      </c>
      <c r="B178" s="134" t="s">
        <v>949</v>
      </c>
      <c r="C178" s="135" t="s">
        <v>954</v>
      </c>
      <c r="D178" s="134" t="s">
        <v>950</v>
      </c>
      <c r="E178" s="134" t="s">
        <v>951</v>
      </c>
      <c r="F178" s="78"/>
      <c r="G178" s="148">
        <v>4600</v>
      </c>
      <c r="H178" s="79">
        <f>3000+900+1300+1100+700+400+2000+600</f>
        <v>10000</v>
      </c>
      <c r="I178" s="141">
        <f t="shared" si="2"/>
        <v>14600</v>
      </c>
      <c r="J178" s="135" t="s">
        <v>768</v>
      </c>
    </row>
    <row r="179" spans="1:10" ht="31.5" hidden="1" customHeight="1" x14ac:dyDescent="0.25">
      <c r="A179" s="147">
        <v>171</v>
      </c>
      <c r="B179" s="134" t="s">
        <v>998</v>
      </c>
      <c r="C179" s="135" t="s">
        <v>1002</v>
      </c>
      <c r="D179" s="134" t="s">
        <v>999</v>
      </c>
      <c r="E179" s="134" t="s">
        <v>1000</v>
      </c>
      <c r="F179" s="78"/>
      <c r="G179" s="148">
        <v>3500</v>
      </c>
      <c r="H179" s="79">
        <f>3000+1900+300+400+1900+1200+2000+2000+200</f>
        <v>12900</v>
      </c>
      <c r="I179" s="141">
        <f t="shared" si="2"/>
        <v>16400</v>
      </c>
      <c r="J179" s="135" t="s">
        <v>768</v>
      </c>
    </row>
    <row r="180" spans="1:10" ht="31.5" hidden="1" customHeight="1" x14ac:dyDescent="0.25">
      <c r="A180" s="147">
        <v>172</v>
      </c>
      <c r="B180" s="134" t="s">
        <v>1107</v>
      </c>
      <c r="C180" s="135" t="s">
        <v>1112</v>
      </c>
      <c r="D180" s="134" t="s">
        <v>1108</v>
      </c>
      <c r="E180" s="134" t="s">
        <v>1109</v>
      </c>
      <c r="F180" s="78"/>
      <c r="G180" s="148">
        <v>4000</v>
      </c>
      <c r="H180" s="79">
        <v>10000</v>
      </c>
      <c r="I180" s="141">
        <f t="shared" si="2"/>
        <v>14000</v>
      </c>
      <c r="J180" s="135" t="s">
        <v>768</v>
      </c>
    </row>
    <row r="181" spans="1:10" ht="31.5" hidden="1" customHeight="1" x14ac:dyDescent="0.25">
      <c r="A181" s="147">
        <v>173</v>
      </c>
      <c r="B181" s="134" t="s">
        <v>1176</v>
      </c>
      <c r="C181" s="135" t="s">
        <v>1181</v>
      </c>
      <c r="D181" s="134" t="s">
        <v>1177</v>
      </c>
      <c r="E181" s="134" t="s">
        <v>1178</v>
      </c>
      <c r="F181" s="134" t="s">
        <v>1180</v>
      </c>
      <c r="G181" s="141">
        <v>3000</v>
      </c>
      <c r="H181" s="79">
        <f>1400+1400+1000+1400</f>
        <v>5200</v>
      </c>
      <c r="I181" s="141">
        <f t="shared" si="2"/>
        <v>8200</v>
      </c>
      <c r="J181" s="135" t="s">
        <v>1133</v>
      </c>
    </row>
    <row r="182" spans="1:10" ht="31.5" hidden="1" customHeight="1" x14ac:dyDescent="0.25">
      <c r="A182" s="147">
        <v>174</v>
      </c>
      <c r="B182" s="134" t="s">
        <v>1200</v>
      </c>
      <c r="C182" s="135" t="s">
        <v>1205</v>
      </c>
      <c r="D182" s="134" t="s">
        <v>1201</v>
      </c>
      <c r="E182" s="134" t="s">
        <v>1202</v>
      </c>
      <c r="F182" s="134" t="s">
        <v>1204</v>
      </c>
      <c r="G182" s="141">
        <v>18500</v>
      </c>
      <c r="H182" s="79"/>
      <c r="I182" s="141">
        <f t="shared" si="2"/>
        <v>18500</v>
      </c>
      <c r="J182" s="135" t="s">
        <v>1133</v>
      </c>
    </row>
    <row r="183" spans="1:10" ht="31.5" hidden="1" customHeight="1" x14ac:dyDescent="0.25">
      <c r="A183" s="147">
        <v>175</v>
      </c>
      <c r="B183" s="134" t="s">
        <v>1229</v>
      </c>
      <c r="C183" s="135" t="s">
        <v>1233</v>
      </c>
      <c r="D183" s="134" t="s">
        <v>1230</v>
      </c>
      <c r="E183" s="134" t="s">
        <v>2</v>
      </c>
      <c r="F183" s="134" t="s">
        <v>1232</v>
      </c>
      <c r="G183" s="141">
        <v>11600</v>
      </c>
      <c r="H183" s="79"/>
      <c r="I183" s="141">
        <f t="shared" si="2"/>
        <v>11600</v>
      </c>
      <c r="J183" s="135" t="s">
        <v>1133</v>
      </c>
    </row>
    <row r="184" spans="1:10" ht="31.5" hidden="1" customHeight="1" x14ac:dyDescent="0.25">
      <c r="A184" s="147">
        <v>176</v>
      </c>
      <c r="B184" s="134" t="s">
        <v>1234</v>
      </c>
      <c r="C184" s="135" t="s">
        <v>1239</v>
      </c>
      <c r="D184" s="134" t="s">
        <v>1235</v>
      </c>
      <c r="E184" s="134" t="s">
        <v>1236</v>
      </c>
      <c r="F184" s="134" t="s">
        <v>1238</v>
      </c>
      <c r="G184" s="141">
        <v>2000</v>
      </c>
      <c r="H184" s="79">
        <f>3500+3000</f>
        <v>6500</v>
      </c>
      <c r="I184" s="141">
        <f t="shared" si="2"/>
        <v>8500</v>
      </c>
      <c r="J184" s="135" t="s">
        <v>1133</v>
      </c>
    </row>
    <row r="185" spans="1:10" ht="31.5" hidden="1" customHeight="1" x14ac:dyDescent="0.25">
      <c r="A185" s="147">
        <v>177</v>
      </c>
      <c r="B185" s="134" t="s">
        <v>1240</v>
      </c>
      <c r="C185" s="135" t="s">
        <v>1245</v>
      </c>
      <c r="D185" s="134" t="s">
        <v>1241</v>
      </c>
      <c r="E185" s="134" t="s">
        <v>1242</v>
      </c>
      <c r="F185" s="134" t="s">
        <v>1244</v>
      </c>
      <c r="G185" s="141">
        <v>5600</v>
      </c>
      <c r="H185" s="79">
        <v>2700</v>
      </c>
      <c r="I185" s="141">
        <f t="shared" si="2"/>
        <v>8300</v>
      </c>
      <c r="J185" s="135" t="s">
        <v>1133</v>
      </c>
    </row>
    <row r="186" spans="1:10" ht="31.5" hidden="1" customHeight="1" x14ac:dyDescent="0.25">
      <c r="A186" s="147">
        <v>178</v>
      </c>
      <c r="B186" s="82" t="s">
        <v>3664</v>
      </c>
      <c r="C186" s="77"/>
      <c r="D186" s="78"/>
      <c r="E186" s="78"/>
      <c r="F186" s="78"/>
      <c r="G186" s="141"/>
      <c r="H186" s="79">
        <f>1000+1100+1500+1500+500+3000+2100+1200+900+4000</f>
        <v>16800</v>
      </c>
      <c r="I186" s="141">
        <f t="shared" si="2"/>
        <v>16800</v>
      </c>
      <c r="J186" s="135" t="s">
        <v>1133</v>
      </c>
    </row>
    <row r="187" spans="1:10" ht="31.5" hidden="1" customHeight="1" x14ac:dyDescent="0.25">
      <c r="A187" s="147">
        <v>179</v>
      </c>
      <c r="B187" s="134" t="s">
        <v>1521</v>
      </c>
      <c r="C187" s="135" t="s">
        <v>1526</v>
      </c>
      <c r="D187" s="134" t="s">
        <v>1522</v>
      </c>
      <c r="E187" s="134" t="s">
        <v>1523</v>
      </c>
      <c r="F187" s="134" t="s">
        <v>1525</v>
      </c>
      <c r="G187" s="141">
        <v>25700</v>
      </c>
      <c r="H187" s="79">
        <f>1500+1100+400</f>
        <v>3000</v>
      </c>
      <c r="I187" s="141">
        <f t="shared" si="2"/>
        <v>28700</v>
      </c>
      <c r="J187" s="135" t="s">
        <v>1461</v>
      </c>
    </row>
    <row r="188" spans="1:10" ht="31.5" hidden="1" customHeight="1" x14ac:dyDescent="0.25">
      <c r="A188" s="147">
        <v>180</v>
      </c>
      <c r="B188" s="134" t="s">
        <v>1527</v>
      </c>
      <c r="C188" s="135" t="s">
        <v>1532</v>
      </c>
      <c r="D188" s="134" t="s">
        <v>1528</v>
      </c>
      <c r="E188" s="134" t="s">
        <v>1529</v>
      </c>
      <c r="F188" s="134" t="s">
        <v>1531</v>
      </c>
      <c r="G188" s="141">
        <v>4700</v>
      </c>
      <c r="H188" s="79">
        <f>400+2000+1000</f>
        <v>3400</v>
      </c>
      <c r="I188" s="141">
        <f t="shared" si="2"/>
        <v>8100</v>
      </c>
      <c r="J188" s="135" t="s">
        <v>1461</v>
      </c>
    </row>
    <row r="189" spans="1:10" ht="31.5" hidden="1" customHeight="1" x14ac:dyDescent="0.25">
      <c r="A189" s="147">
        <v>181</v>
      </c>
      <c r="B189" s="134" t="s">
        <v>1539</v>
      </c>
      <c r="C189" s="135" t="s">
        <v>1544</v>
      </c>
      <c r="D189" s="134" t="s">
        <v>1540</v>
      </c>
      <c r="E189" s="134" t="s">
        <v>1541</v>
      </c>
      <c r="F189" s="134" t="s">
        <v>1543</v>
      </c>
      <c r="G189" s="141">
        <v>3800</v>
      </c>
      <c r="H189" s="79">
        <f>2300+1000+700</f>
        <v>4000</v>
      </c>
      <c r="I189" s="141">
        <f t="shared" si="2"/>
        <v>7800</v>
      </c>
      <c r="J189" s="135" t="s">
        <v>1461</v>
      </c>
    </row>
    <row r="190" spans="1:10" ht="31.5" hidden="1" customHeight="1" x14ac:dyDescent="0.25">
      <c r="A190" s="147">
        <v>182</v>
      </c>
      <c r="B190" s="134" t="s">
        <v>1609</v>
      </c>
      <c r="C190" s="135" t="s">
        <v>1614</v>
      </c>
      <c r="D190" s="134" t="s">
        <v>1610</v>
      </c>
      <c r="E190" s="134" t="s">
        <v>1611</v>
      </c>
      <c r="F190" s="134" t="s">
        <v>1613</v>
      </c>
      <c r="G190" s="141">
        <v>1400</v>
      </c>
      <c r="H190" s="79">
        <f>1500+1100</f>
        <v>2600</v>
      </c>
      <c r="I190" s="141">
        <f t="shared" si="2"/>
        <v>4000</v>
      </c>
      <c r="J190" s="135" t="s">
        <v>1461</v>
      </c>
    </row>
    <row r="191" spans="1:10" ht="31.5" hidden="1" customHeight="1" x14ac:dyDescent="0.25">
      <c r="A191" s="147">
        <v>183</v>
      </c>
      <c r="B191" s="134" t="s">
        <v>1632</v>
      </c>
      <c r="C191" s="135" t="s">
        <v>1637</v>
      </c>
      <c r="D191" s="134" t="s">
        <v>1633</v>
      </c>
      <c r="E191" s="134" t="s">
        <v>1634</v>
      </c>
      <c r="F191" s="134" t="s">
        <v>1636</v>
      </c>
      <c r="G191" s="141">
        <v>3200</v>
      </c>
      <c r="H191" s="79">
        <f>1600+700</f>
        <v>2300</v>
      </c>
      <c r="I191" s="141">
        <f t="shared" si="2"/>
        <v>5500</v>
      </c>
      <c r="J191" s="135" t="s">
        <v>1461</v>
      </c>
    </row>
    <row r="192" spans="1:10" ht="31.5" hidden="1" customHeight="1" x14ac:dyDescent="0.25">
      <c r="A192" s="147">
        <v>184</v>
      </c>
      <c r="B192" s="134" t="s">
        <v>2109</v>
      </c>
      <c r="C192" s="135" t="s">
        <v>2113</v>
      </c>
      <c r="D192" s="134" t="s">
        <v>2110</v>
      </c>
      <c r="E192" s="134" t="s">
        <v>2111</v>
      </c>
      <c r="F192" s="134"/>
      <c r="G192" s="141">
        <v>2500</v>
      </c>
      <c r="H192" s="79">
        <f>1100+2000+1300+1100+600</f>
        <v>6100</v>
      </c>
      <c r="I192" s="141">
        <f t="shared" si="2"/>
        <v>8600</v>
      </c>
      <c r="J192" s="135" t="s">
        <v>1461</v>
      </c>
    </row>
    <row r="193" spans="1:10" ht="31.5" hidden="1" customHeight="1" x14ac:dyDescent="0.25">
      <c r="A193" s="147">
        <v>185</v>
      </c>
      <c r="B193" s="134" t="s">
        <v>3143</v>
      </c>
      <c r="C193" s="135" t="s">
        <v>3148</v>
      </c>
      <c r="D193" s="134" t="s">
        <v>3144</v>
      </c>
      <c r="E193" s="134" t="s">
        <v>3145</v>
      </c>
      <c r="F193" s="134" t="s">
        <v>3147</v>
      </c>
      <c r="G193" s="141">
        <v>20200</v>
      </c>
      <c r="H193" s="79">
        <f>700+800</f>
        <v>1500</v>
      </c>
      <c r="I193" s="141">
        <f t="shared" si="2"/>
        <v>21700</v>
      </c>
      <c r="J193" s="135" t="s">
        <v>1461</v>
      </c>
    </row>
    <row r="194" spans="1:10" ht="31.5" hidden="1" customHeight="1" x14ac:dyDescent="0.25">
      <c r="A194" s="147">
        <v>186</v>
      </c>
      <c r="B194" s="134" t="s">
        <v>1447</v>
      </c>
      <c r="C194" s="135" t="s">
        <v>1452</v>
      </c>
      <c r="D194" s="134" t="s">
        <v>1448</v>
      </c>
      <c r="E194" s="134" t="s">
        <v>1449</v>
      </c>
      <c r="F194" s="134" t="s">
        <v>1451</v>
      </c>
      <c r="G194" s="141">
        <v>6200</v>
      </c>
      <c r="H194" s="79"/>
      <c r="I194" s="141">
        <f t="shared" si="2"/>
        <v>6200</v>
      </c>
      <c r="J194" s="135" t="s">
        <v>1272</v>
      </c>
    </row>
    <row r="195" spans="1:10" ht="31.5" hidden="1" customHeight="1" x14ac:dyDescent="0.25">
      <c r="A195" s="147">
        <v>187</v>
      </c>
      <c r="B195" s="134" t="s">
        <v>1279</v>
      </c>
      <c r="C195" s="135" t="s">
        <v>1284</v>
      </c>
      <c r="D195" s="134" t="s">
        <v>1280</v>
      </c>
      <c r="E195" s="134" t="s">
        <v>1281</v>
      </c>
      <c r="F195" s="134" t="s">
        <v>1283</v>
      </c>
      <c r="G195" s="141">
        <v>3800</v>
      </c>
      <c r="H195" s="79"/>
      <c r="I195" s="141">
        <f t="shared" si="2"/>
        <v>3800</v>
      </c>
      <c r="J195" s="135" t="s">
        <v>1272</v>
      </c>
    </row>
    <row r="196" spans="1:10" ht="31.5" hidden="1" customHeight="1" x14ac:dyDescent="0.25">
      <c r="A196" s="147">
        <v>188</v>
      </c>
      <c r="B196" s="134" t="s">
        <v>1291</v>
      </c>
      <c r="C196" s="135" t="s">
        <v>1296</v>
      </c>
      <c r="D196" s="134" t="s">
        <v>1292</v>
      </c>
      <c r="E196" s="134" t="s">
        <v>1293</v>
      </c>
      <c r="F196" s="134" t="s">
        <v>1295</v>
      </c>
      <c r="G196" s="141">
        <v>10500</v>
      </c>
      <c r="H196" s="79"/>
      <c r="I196" s="141">
        <f t="shared" si="2"/>
        <v>10500</v>
      </c>
      <c r="J196" s="135" t="s">
        <v>1272</v>
      </c>
    </row>
    <row r="197" spans="1:10" ht="31.5" hidden="1" customHeight="1" x14ac:dyDescent="0.25">
      <c r="A197" s="147">
        <v>189</v>
      </c>
      <c r="B197" s="134" t="s">
        <v>1297</v>
      </c>
      <c r="C197" s="135" t="s">
        <v>1302</v>
      </c>
      <c r="D197" s="134" t="s">
        <v>1298</v>
      </c>
      <c r="E197" s="134" t="s">
        <v>1299</v>
      </c>
      <c r="F197" s="134" t="s">
        <v>1301</v>
      </c>
      <c r="G197" s="141">
        <v>5000</v>
      </c>
      <c r="H197" s="79"/>
      <c r="I197" s="141">
        <f t="shared" si="2"/>
        <v>5000</v>
      </c>
      <c r="J197" s="135" t="s">
        <v>1272</v>
      </c>
    </row>
    <row r="198" spans="1:10" ht="31.5" hidden="1" customHeight="1" x14ac:dyDescent="0.25">
      <c r="A198" s="147">
        <v>190</v>
      </c>
      <c r="B198" s="134" t="s">
        <v>1357</v>
      </c>
      <c r="C198" s="135" t="s">
        <v>1362</v>
      </c>
      <c r="D198" s="134" t="s">
        <v>1358</v>
      </c>
      <c r="E198" s="134" t="s">
        <v>1359</v>
      </c>
      <c r="F198" s="134" t="s">
        <v>1361</v>
      </c>
      <c r="G198" s="141">
        <v>20000</v>
      </c>
      <c r="H198" s="79"/>
      <c r="I198" s="141">
        <f t="shared" si="2"/>
        <v>20000</v>
      </c>
      <c r="J198" s="135" t="s">
        <v>1272</v>
      </c>
    </row>
    <row r="199" spans="1:10" ht="31.5" hidden="1" customHeight="1" x14ac:dyDescent="0.25">
      <c r="A199" s="147">
        <v>191</v>
      </c>
      <c r="B199" s="134" t="s">
        <v>1363</v>
      </c>
      <c r="C199" s="135" t="s">
        <v>1368</v>
      </c>
      <c r="D199" s="134" t="s">
        <v>1364</v>
      </c>
      <c r="E199" s="134" t="s">
        <v>1365</v>
      </c>
      <c r="F199" s="134" t="s">
        <v>1367</v>
      </c>
      <c r="G199" s="141">
        <v>11500</v>
      </c>
      <c r="H199" s="79"/>
      <c r="I199" s="141">
        <f t="shared" si="2"/>
        <v>11500</v>
      </c>
      <c r="J199" s="135" t="s">
        <v>1272</v>
      </c>
    </row>
    <row r="200" spans="1:10" ht="31.5" hidden="1" customHeight="1" x14ac:dyDescent="0.25">
      <c r="A200" s="147">
        <v>192</v>
      </c>
      <c r="B200" s="134" t="s">
        <v>1393</v>
      </c>
      <c r="C200" s="135" t="s">
        <v>1398</v>
      </c>
      <c r="D200" s="134" t="s">
        <v>1394</v>
      </c>
      <c r="E200" s="134" t="s">
        <v>1395</v>
      </c>
      <c r="F200" s="134" t="s">
        <v>1397</v>
      </c>
      <c r="G200" s="141">
        <v>5000</v>
      </c>
      <c r="H200" s="79">
        <f>1000+900+500+400+500+1300+900+2300+3100+1200+900+2000+2100+1000+1000+1100+3400+900+1600+400+15100+1700</f>
        <v>43300</v>
      </c>
      <c r="I200" s="141">
        <f t="shared" si="2"/>
        <v>48300</v>
      </c>
      <c r="J200" s="135" t="s">
        <v>1272</v>
      </c>
    </row>
    <row r="201" spans="1:10" ht="31.5" hidden="1" customHeight="1" x14ac:dyDescent="0.25">
      <c r="A201" s="147">
        <v>193</v>
      </c>
      <c r="B201" s="134" t="s">
        <v>1455</v>
      </c>
      <c r="C201" s="135" t="s">
        <v>1460</v>
      </c>
      <c r="D201" s="134" t="s">
        <v>1456</v>
      </c>
      <c r="E201" s="134" t="s">
        <v>1457</v>
      </c>
      <c r="F201" s="134" t="s">
        <v>1459</v>
      </c>
      <c r="G201" s="141">
        <v>4700</v>
      </c>
      <c r="H201" s="79">
        <f>2000+3000+2300</f>
        <v>7300</v>
      </c>
      <c r="I201" s="141">
        <f t="shared" si="2"/>
        <v>12000</v>
      </c>
      <c r="J201" s="135" t="s">
        <v>598</v>
      </c>
    </row>
    <row r="202" spans="1:10" ht="31.5" hidden="1" customHeight="1" x14ac:dyDescent="0.25">
      <c r="A202" s="147">
        <v>194</v>
      </c>
      <c r="B202" s="134" t="s">
        <v>617</v>
      </c>
      <c r="C202" s="135" t="s">
        <v>622</v>
      </c>
      <c r="D202" s="134" t="s">
        <v>618</v>
      </c>
      <c r="E202" s="134" t="s">
        <v>619</v>
      </c>
      <c r="F202" s="134" t="s">
        <v>621</v>
      </c>
      <c r="G202" s="141">
        <v>11500</v>
      </c>
      <c r="H202" s="79">
        <f>11500</f>
        <v>11500</v>
      </c>
      <c r="I202" s="141">
        <f t="shared" si="2"/>
        <v>23000</v>
      </c>
      <c r="J202" s="135" t="s">
        <v>598</v>
      </c>
    </row>
    <row r="203" spans="1:10" ht="31.5" hidden="1" customHeight="1" x14ac:dyDescent="0.25">
      <c r="A203" s="147">
        <v>195</v>
      </c>
      <c r="B203" s="134" t="s">
        <v>635</v>
      </c>
      <c r="C203" s="135" t="s">
        <v>640</v>
      </c>
      <c r="D203" s="134" t="s">
        <v>636</v>
      </c>
      <c r="E203" s="134" t="s">
        <v>637</v>
      </c>
      <c r="F203" s="134" t="s">
        <v>639</v>
      </c>
      <c r="G203" s="141">
        <v>9000</v>
      </c>
      <c r="H203" s="79">
        <f>1800+1300+3200+1600</f>
        <v>7900</v>
      </c>
      <c r="I203" s="141">
        <f t="shared" si="2"/>
        <v>16900</v>
      </c>
      <c r="J203" s="135" t="s">
        <v>598</v>
      </c>
    </row>
    <row r="204" spans="1:10" ht="31.5" hidden="1" customHeight="1" x14ac:dyDescent="0.25">
      <c r="A204" s="147">
        <v>196</v>
      </c>
      <c r="B204" s="134" t="s">
        <v>683</v>
      </c>
      <c r="C204" s="135" t="s">
        <v>688</v>
      </c>
      <c r="D204" s="134" t="s">
        <v>684</v>
      </c>
      <c r="E204" s="134" t="s">
        <v>685</v>
      </c>
      <c r="F204" s="134" t="s">
        <v>687</v>
      </c>
      <c r="G204" s="141">
        <v>6900</v>
      </c>
      <c r="H204" s="79">
        <f>2500+1500+3900+1000+300</f>
        <v>9200</v>
      </c>
      <c r="I204" s="141">
        <f t="shared" ref="I204:I254" si="3">G204+H204</f>
        <v>16100</v>
      </c>
      <c r="J204" s="135" t="s">
        <v>598</v>
      </c>
    </row>
    <row r="205" spans="1:10" ht="31.5" hidden="1" customHeight="1" x14ac:dyDescent="0.25">
      <c r="A205" s="147">
        <v>197</v>
      </c>
      <c r="B205" s="134" t="s">
        <v>689</v>
      </c>
      <c r="C205" s="135" t="s">
        <v>694</v>
      </c>
      <c r="D205" s="134" t="s">
        <v>690</v>
      </c>
      <c r="E205" s="134" t="s">
        <v>691</v>
      </c>
      <c r="F205" s="134" t="s">
        <v>693</v>
      </c>
      <c r="G205" s="141">
        <v>5600</v>
      </c>
      <c r="H205" s="79">
        <f>2000+1000+1500+3500</f>
        <v>8000</v>
      </c>
      <c r="I205" s="141">
        <f t="shared" si="3"/>
        <v>13600</v>
      </c>
      <c r="J205" s="135" t="s">
        <v>598</v>
      </c>
    </row>
    <row r="206" spans="1:10" ht="31.5" hidden="1" customHeight="1" x14ac:dyDescent="0.25">
      <c r="A206" s="147">
        <v>198</v>
      </c>
      <c r="B206" s="134" t="s">
        <v>707</v>
      </c>
      <c r="C206" s="135" t="s">
        <v>712</v>
      </c>
      <c r="D206" s="134" t="s">
        <v>708</v>
      </c>
      <c r="E206" s="134" t="s">
        <v>709</v>
      </c>
      <c r="F206" s="134" t="s">
        <v>711</v>
      </c>
      <c r="G206" s="141">
        <v>11200</v>
      </c>
      <c r="H206" s="79">
        <f>2650+4900</f>
        <v>7550</v>
      </c>
      <c r="I206" s="141">
        <f t="shared" si="3"/>
        <v>18750</v>
      </c>
      <c r="J206" s="135" t="s">
        <v>598</v>
      </c>
    </row>
    <row r="207" spans="1:10" ht="36.75" hidden="1" customHeight="1" x14ac:dyDescent="0.25">
      <c r="A207" s="147">
        <v>199</v>
      </c>
      <c r="B207" s="134" t="s">
        <v>737</v>
      </c>
      <c r="C207" s="135" t="s">
        <v>742</v>
      </c>
      <c r="D207" s="134" t="s">
        <v>738</v>
      </c>
      <c r="E207" s="134" t="s">
        <v>739</v>
      </c>
      <c r="F207" s="134" t="s">
        <v>741</v>
      </c>
      <c r="G207" s="141">
        <v>2000</v>
      </c>
      <c r="H207" s="79">
        <f>2600+800</f>
        <v>3400</v>
      </c>
      <c r="I207" s="141">
        <f t="shared" si="3"/>
        <v>5400</v>
      </c>
      <c r="J207" s="135" t="s">
        <v>598</v>
      </c>
    </row>
    <row r="208" spans="1:10" ht="36.75" hidden="1" customHeight="1" x14ac:dyDescent="0.25">
      <c r="A208" s="147">
        <v>200</v>
      </c>
      <c r="B208" s="134" t="s">
        <v>7</v>
      </c>
      <c r="C208" s="135" t="s">
        <v>12</v>
      </c>
      <c r="D208" s="134" t="s">
        <v>8</v>
      </c>
      <c r="E208" s="134" t="s">
        <v>9</v>
      </c>
      <c r="F208" s="134" t="s">
        <v>11</v>
      </c>
      <c r="G208" s="141">
        <v>11600</v>
      </c>
      <c r="H208" s="79">
        <f>3400+3400+600+2600+200+900+400</f>
        <v>11500</v>
      </c>
      <c r="I208" s="141">
        <f t="shared" si="3"/>
        <v>23100</v>
      </c>
      <c r="J208" s="135" t="s">
        <v>6</v>
      </c>
    </row>
    <row r="209" spans="1:10" s="170" customFormat="1" ht="36.75" hidden="1" customHeight="1" x14ac:dyDescent="0.25">
      <c r="A209" s="147">
        <v>201</v>
      </c>
      <c r="B209" s="59" t="s">
        <v>43</v>
      </c>
      <c r="C209" s="58" t="s">
        <v>48</v>
      </c>
      <c r="D209" s="59" t="s">
        <v>44</v>
      </c>
      <c r="E209" s="59" t="s">
        <v>45</v>
      </c>
      <c r="F209" s="59" t="s">
        <v>47</v>
      </c>
      <c r="G209" s="158">
        <v>3500</v>
      </c>
      <c r="H209" s="159"/>
      <c r="I209" s="158">
        <f t="shared" si="3"/>
        <v>3500</v>
      </c>
      <c r="J209" s="58" t="s">
        <v>2489</v>
      </c>
    </row>
    <row r="210" spans="1:10" ht="36.75" hidden="1" customHeight="1" x14ac:dyDescent="0.25">
      <c r="A210" s="147">
        <v>202</v>
      </c>
      <c r="B210" s="134" t="s">
        <v>73</v>
      </c>
      <c r="C210" s="135" t="s">
        <v>78</v>
      </c>
      <c r="D210" s="134" t="s">
        <v>74</v>
      </c>
      <c r="E210" s="134" t="s">
        <v>75</v>
      </c>
      <c r="F210" s="134" t="s">
        <v>77</v>
      </c>
      <c r="G210" s="141">
        <v>18900</v>
      </c>
      <c r="H210" s="79">
        <f>700+2600+1000+3600</f>
        <v>7900</v>
      </c>
      <c r="I210" s="141">
        <f t="shared" si="3"/>
        <v>26800</v>
      </c>
      <c r="J210" s="135" t="s">
        <v>6</v>
      </c>
    </row>
    <row r="211" spans="1:10" ht="36.75" hidden="1" customHeight="1" x14ac:dyDescent="0.25">
      <c r="A211" s="147">
        <v>203</v>
      </c>
      <c r="B211" s="134" t="s">
        <v>121</v>
      </c>
      <c r="C211" s="135" t="s">
        <v>126</v>
      </c>
      <c r="D211" s="134" t="s">
        <v>122</v>
      </c>
      <c r="E211" s="134" t="s">
        <v>123</v>
      </c>
      <c r="F211" s="134" t="s">
        <v>125</v>
      </c>
      <c r="G211" s="141">
        <v>10700</v>
      </c>
      <c r="H211" s="79">
        <f>700+2300+3000+3600+800+1000</f>
        <v>11400</v>
      </c>
      <c r="I211" s="141">
        <f t="shared" si="3"/>
        <v>22100</v>
      </c>
      <c r="J211" s="135" t="s">
        <v>6</v>
      </c>
    </row>
    <row r="212" spans="1:10" ht="36.75" hidden="1" customHeight="1" x14ac:dyDescent="0.25">
      <c r="A212" s="147">
        <v>204</v>
      </c>
      <c r="B212" s="134" t="s">
        <v>127</v>
      </c>
      <c r="C212" s="135" t="s">
        <v>132</v>
      </c>
      <c r="D212" s="134" t="s">
        <v>128</v>
      </c>
      <c r="E212" s="134" t="s">
        <v>129</v>
      </c>
      <c r="F212" s="134" t="s">
        <v>131</v>
      </c>
      <c r="G212" s="141">
        <v>4300</v>
      </c>
      <c r="H212" s="79">
        <f>1400+5000+700+1800+1300+1700+300+4200</f>
        <v>16400</v>
      </c>
      <c r="I212" s="141">
        <f t="shared" si="3"/>
        <v>20700</v>
      </c>
      <c r="J212" s="135" t="s">
        <v>6</v>
      </c>
    </row>
    <row r="213" spans="1:10" ht="36.75" hidden="1" customHeight="1" x14ac:dyDescent="0.25">
      <c r="A213" s="147">
        <v>205</v>
      </c>
      <c r="B213" s="134" t="s">
        <v>238</v>
      </c>
      <c r="C213" s="135" t="s">
        <v>243</v>
      </c>
      <c r="D213" s="134" t="s">
        <v>239</v>
      </c>
      <c r="E213" s="134" t="s">
        <v>240</v>
      </c>
      <c r="F213" s="134" t="s">
        <v>242</v>
      </c>
      <c r="G213" s="141">
        <v>4000</v>
      </c>
      <c r="H213" s="79">
        <f>2200+3700+1200+800+4000+2200+2500</f>
        <v>16600</v>
      </c>
      <c r="I213" s="141">
        <f t="shared" si="3"/>
        <v>20600</v>
      </c>
      <c r="J213" s="135" t="s">
        <v>6</v>
      </c>
    </row>
    <row r="214" spans="1:10" s="170" customFormat="1" ht="36.75" hidden="1" customHeight="1" x14ac:dyDescent="0.25">
      <c r="A214" s="147">
        <v>206</v>
      </c>
      <c r="B214" s="59" t="s">
        <v>249</v>
      </c>
      <c r="C214" s="58" t="s">
        <v>254</v>
      </c>
      <c r="D214" s="59" t="s">
        <v>250</v>
      </c>
      <c r="E214" s="59" t="s">
        <v>251</v>
      </c>
      <c r="F214" s="59" t="s">
        <v>253</v>
      </c>
      <c r="G214" s="158">
        <v>1900</v>
      </c>
      <c r="H214" s="159"/>
      <c r="I214" s="158">
        <f t="shared" si="3"/>
        <v>1900</v>
      </c>
      <c r="J214" s="58" t="s">
        <v>2489</v>
      </c>
    </row>
    <row r="215" spans="1:10" ht="36.75" hidden="1" customHeight="1" x14ac:dyDescent="0.25">
      <c r="A215" s="147">
        <v>207</v>
      </c>
      <c r="B215" s="134" t="s">
        <v>273</v>
      </c>
      <c r="C215" s="135" t="s">
        <v>277</v>
      </c>
      <c r="D215" s="134" t="s">
        <v>274</v>
      </c>
      <c r="E215" s="134" t="s">
        <v>275</v>
      </c>
      <c r="F215" s="134" t="s">
        <v>276</v>
      </c>
      <c r="G215" s="141">
        <v>6200</v>
      </c>
      <c r="H215" s="79">
        <f>4600+600+6100+700+1000+1400+400</f>
        <v>14800</v>
      </c>
      <c r="I215" s="141">
        <f t="shared" si="3"/>
        <v>21000</v>
      </c>
      <c r="J215" s="135" t="s">
        <v>6</v>
      </c>
    </row>
    <row r="216" spans="1:10" s="170" customFormat="1" ht="36.75" hidden="1" customHeight="1" x14ac:dyDescent="0.25">
      <c r="A216" s="147">
        <v>208</v>
      </c>
      <c r="B216" s="59" t="s">
        <v>320</v>
      </c>
      <c r="C216" s="58" t="s">
        <v>325</v>
      </c>
      <c r="D216" s="59" t="s">
        <v>321</v>
      </c>
      <c r="E216" s="59" t="s">
        <v>322</v>
      </c>
      <c r="F216" s="59" t="s">
        <v>324</v>
      </c>
      <c r="G216" s="158">
        <v>1400</v>
      </c>
      <c r="H216" s="159"/>
      <c r="I216" s="158">
        <f t="shared" si="3"/>
        <v>1400</v>
      </c>
      <c r="J216" s="58" t="s">
        <v>2489</v>
      </c>
    </row>
    <row r="217" spans="1:10" ht="36.75" hidden="1" customHeight="1" x14ac:dyDescent="0.25">
      <c r="A217" s="147">
        <v>209</v>
      </c>
      <c r="B217" s="134" t="s">
        <v>326</v>
      </c>
      <c r="C217" s="135" t="s">
        <v>331</v>
      </c>
      <c r="D217" s="134" t="s">
        <v>327</v>
      </c>
      <c r="E217" s="134" t="s">
        <v>328</v>
      </c>
      <c r="F217" s="134" t="s">
        <v>330</v>
      </c>
      <c r="G217" s="141">
        <v>16000</v>
      </c>
      <c r="H217" s="79">
        <f>700+2300+3400</f>
        <v>6400</v>
      </c>
      <c r="I217" s="141">
        <f t="shared" si="3"/>
        <v>22400</v>
      </c>
      <c r="J217" s="135" t="s">
        <v>6</v>
      </c>
    </row>
    <row r="218" spans="1:10" ht="36.75" hidden="1" customHeight="1" x14ac:dyDescent="0.25">
      <c r="A218" s="147">
        <v>210</v>
      </c>
      <c r="B218" s="134" t="s">
        <v>337</v>
      </c>
      <c r="C218" s="135" t="s">
        <v>342</v>
      </c>
      <c r="D218" s="134" t="s">
        <v>338</v>
      </c>
      <c r="E218" s="134" t="s">
        <v>339</v>
      </c>
      <c r="F218" s="134" t="s">
        <v>341</v>
      </c>
      <c r="G218" s="141">
        <v>27800</v>
      </c>
      <c r="H218" s="79">
        <f>1400+1600+400</f>
        <v>3400</v>
      </c>
      <c r="I218" s="141">
        <f t="shared" si="3"/>
        <v>31200</v>
      </c>
      <c r="J218" s="135" t="s">
        <v>6</v>
      </c>
    </row>
    <row r="219" spans="1:10" s="170" customFormat="1" ht="36.75" hidden="1" customHeight="1" x14ac:dyDescent="0.25">
      <c r="A219" s="147">
        <v>211</v>
      </c>
      <c r="B219" s="59" t="s">
        <v>1960</v>
      </c>
      <c r="C219" s="58" t="s">
        <v>1965</v>
      </c>
      <c r="D219" s="59" t="s">
        <v>1961</v>
      </c>
      <c r="E219" s="59" t="s">
        <v>1962</v>
      </c>
      <c r="F219" s="59" t="s">
        <v>1964</v>
      </c>
      <c r="G219" s="158">
        <v>6500</v>
      </c>
      <c r="H219" s="159">
        <f>11300+1500+8700</f>
        <v>21500</v>
      </c>
      <c r="I219" s="158">
        <f t="shared" si="3"/>
        <v>28000</v>
      </c>
      <c r="J219" s="58" t="s">
        <v>6</v>
      </c>
    </row>
    <row r="220" spans="1:10" ht="36.75" hidden="1" customHeight="1" x14ac:dyDescent="0.25">
      <c r="A220" s="147">
        <v>212</v>
      </c>
      <c r="B220" s="134" t="s">
        <v>388</v>
      </c>
      <c r="C220" s="135" t="s">
        <v>393</v>
      </c>
      <c r="D220" s="134" t="s">
        <v>389</v>
      </c>
      <c r="E220" s="134" t="s">
        <v>390</v>
      </c>
      <c r="F220" s="134" t="s">
        <v>392</v>
      </c>
      <c r="G220" s="141">
        <v>62000</v>
      </c>
      <c r="H220" s="79"/>
      <c r="I220" s="141">
        <f t="shared" si="3"/>
        <v>62000</v>
      </c>
      <c r="J220" s="135" t="s">
        <v>6</v>
      </c>
    </row>
    <row r="221" spans="1:10" ht="36.75" hidden="1" customHeight="1" x14ac:dyDescent="0.25">
      <c r="A221" s="147">
        <v>213</v>
      </c>
      <c r="B221" s="134" t="s">
        <v>1817</v>
      </c>
      <c r="C221" s="135" t="s">
        <v>1822</v>
      </c>
      <c r="D221" s="134" t="s">
        <v>1818</v>
      </c>
      <c r="E221" s="134" t="s">
        <v>1819</v>
      </c>
      <c r="F221" s="134" t="s">
        <v>1821</v>
      </c>
      <c r="G221" s="141">
        <v>6400</v>
      </c>
      <c r="H221" s="79">
        <f>4600+2000+2200+2500+2100</f>
        <v>13400</v>
      </c>
      <c r="I221" s="141">
        <f t="shared" si="3"/>
        <v>19800</v>
      </c>
      <c r="J221" s="135" t="s">
        <v>1648</v>
      </c>
    </row>
    <row r="222" spans="1:10" ht="36.75" hidden="1" customHeight="1" x14ac:dyDescent="0.25">
      <c r="A222" s="147">
        <v>214</v>
      </c>
      <c r="B222" s="134" t="s">
        <v>1649</v>
      </c>
      <c r="C222" s="135" t="s">
        <v>1654</v>
      </c>
      <c r="D222" s="134" t="s">
        <v>1650</v>
      </c>
      <c r="E222" s="134" t="s">
        <v>1651</v>
      </c>
      <c r="F222" s="134" t="s">
        <v>1653</v>
      </c>
      <c r="G222" s="141">
        <v>45900</v>
      </c>
      <c r="H222" s="79"/>
      <c r="I222" s="141">
        <f t="shared" si="3"/>
        <v>45900</v>
      </c>
      <c r="J222" s="135" t="s">
        <v>1648</v>
      </c>
    </row>
    <row r="223" spans="1:10" ht="36.75" hidden="1" customHeight="1" x14ac:dyDescent="0.25">
      <c r="A223" s="147">
        <v>215</v>
      </c>
      <c r="B223" s="134" t="s">
        <v>1703</v>
      </c>
      <c r="C223" s="135" t="s">
        <v>1708</v>
      </c>
      <c r="D223" s="134" t="s">
        <v>1704</v>
      </c>
      <c r="E223" s="134" t="s">
        <v>1705</v>
      </c>
      <c r="F223" s="134" t="s">
        <v>1707</v>
      </c>
      <c r="G223" s="141">
        <v>23700</v>
      </c>
      <c r="H223" s="79">
        <f>1000+1200</f>
        <v>2200</v>
      </c>
      <c r="I223" s="141">
        <f t="shared" si="3"/>
        <v>25900</v>
      </c>
      <c r="J223" s="135" t="s">
        <v>1648</v>
      </c>
    </row>
    <row r="224" spans="1:10" ht="36.75" hidden="1" customHeight="1" x14ac:dyDescent="0.25">
      <c r="A224" s="147">
        <v>216</v>
      </c>
      <c r="B224" s="134" t="s">
        <v>1745</v>
      </c>
      <c r="C224" s="135" t="s">
        <v>1750</v>
      </c>
      <c r="D224" s="134" t="s">
        <v>1746</v>
      </c>
      <c r="E224" s="134" t="s">
        <v>1747</v>
      </c>
      <c r="F224" s="134" t="s">
        <v>1749</v>
      </c>
      <c r="G224" s="141">
        <v>11400</v>
      </c>
      <c r="H224" s="79">
        <f>3900+4400</f>
        <v>8300</v>
      </c>
      <c r="I224" s="141">
        <f t="shared" si="3"/>
        <v>19700</v>
      </c>
      <c r="J224" s="135" t="s">
        <v>1648</v>
      </c>
    </row>
    <row r="225" spans="1:10" ht="36.75" hidden="1" customHeight="1" x14ac:dyDescent="0.25">
      <c r="A225" s="147">
        <v>217</v>
      </c>
      <c r="B225" s="134" t="s">
        <v>1774</v>
      </c>
      <c r="C225" s="135" t="s">
        <v>1779</v>
      </c>
      <c r="D225" s="134" t="s">
        <v>1775</v>
      </c>
      <c r="E225" s="134" t="s">
        <v>1776</v>
      </c>
      <c r="F225" s="134" t="s">
        <v>1778</v>
      </c>
      <c r="G225" s="141">
        <v>11800</v>
      </c>
      <c r="H225" s="79">
        <f>1400+500+1600+1400</f>
        <v>4900</v>
      </c>
      <c r="I225" s="141">
        <f t="shared" si="3"/>
        <v>16700</v>
      </c>
      <c r="J225" s="135" t="s">
        <v>1648</v>
      </c>
    </row>
    <row r="226" spans="1:10" ht="36.75" hidden="1" customHeight="1" x14ac:dyDescent="0.25">
      <c r="A226" s="147">
        <v>218</v>
      </c>
      <c r="B226" s="134" t="s">
        <v>1780</v>
      </c>
      <c r="C226" s="135" t="s">
        <v>1784</v>
      </c>
      <c r="D226" s="134" t="s">
        <v>1781</v>
      </c>
      <c r="E226" s="134" t="s">
        <v>733</v>
      </c>
      <c r="F226" s="134" t="s">
        <v>1783</v>
      </c>
      <c r="G226" s="141">
        <v>7000</v>
      </c>
      <c r="H226" s="79">
        <f>1800+2200+2700+2000+3400</f>
        <v>12100</v>
      </c>
      <c r="I226" s="141">
        <f t="shared" si="3"/>
        <v>19100</v>
      </c>
      <c r="J226" s="135" t="s">
        <v>1648</v>
      </c>
    </row>
    <row r="227" spans="1:10" ht="36.75" hidden="1" customHeight="1" x14ac:dyDescent="0.25">
      <c r="A227" s="147">
        <v>219</v>
      </c>
      <c r="B227" s="134" t="s">
        <v>1797</v>
      </c>
      <c r="C227" s="135" t="s">
        <v>1801</v>
      </c>
      <c r="D227" s="134" t="s">
        <v>1798</v>
      </c>
      <c r="E227" s="134" t="s">
        <v>1353</v>
      </c>
      <c r="F227" s="134" t="s">
        <v>1800</v>
      </c>
      <c r="G227" s="141">
        <v>9400</v>
      </c>
      <c r="H227" s="79">
        <f>2500+2000+2000+3000</f>
        <v>9500</v>
      </c>
      <c r="I227" s="141">
        <f t="shared" si="3"/>
        <v>18900</v>
      </c>
      <c r="J227" s="135" t="s">
        <v>1648</v>
      </c>
    </row>
    <row r="228" spans="1:10" ht="36.75" hidden="1" customHeight="1" x14ac:dyDescent="0.25">
      <c r="A228" s="147">
        <v>220</v>
      </c>
      <c r="B228" s="134" t="s">
        <v>1948</v>
      </c>
      <c r="C228" s="135" t="s">
        <v>1953</v>
      </c>
      <c r="D228" s="134" t="s">
        <v>1949</v>
      </c>
      <c r="E228" s="134" t="s">
        <v>1950</v>
      </c>
      <c r="F228" s="134" t="s">
        <v>1952</v>
      </c>
      <c r="G228" s="141">
        <v>20100</v>
      </c>
      <c r="H228" s="79">
        <v>1400</v>
      </c>
      <c r="I228" s="141">
        <f t="shared" si="3"/>
        <v>21500</v>
      </c>
      <c r="J228" s="135" t="s">
        <v>1947</v>
      </c>
    </row>
    <row r="229" spans="1:10" ht="36.75" hidden="1" customHeight="1" x14ac:dyDescent="0.25">
      <c r="A229" s="147">
        <v>221</v>
      </c>
      <c r="B229" s="134" t="s">
        <v>1983</v>
      </c>
      <c r="C229" s="135" t="s">
        <v>1988</v>
      </c>
      <c r="D229" s="134" t="s">
        <v>1984</v>
      </c>
      <c r="E229" s="134" t="s">
        <v>1985</v>
      </c>
      <c r="F229" s="134" t="s">
        <v>1987</v>
      </c>
      <c r="G229" s="141">
        <v>10300</v>
      </c>
      <c r="H229" s="79">
        <f>3000+2600+3300+1600+1000+5400+1000+900+1800</f>
        <v>20600</v>
      </c>
      <c r="I229" s="141">
        <f t="shared" si="3"/>
        <v>30900</v>
      </c>
      <c r="J229" s="135" t="s">
        <v>1947</v>
      </c>
    </row>
    <row r="230" spans="1:10" ht="36.75" hidden="1" customHeight="1" x14ac:dyDescent="0.25">
      <c r="A230" s="147">
        <v>222</v>
      </c>
      <c r="B230" s="134" t="s">
        <v>1989</v>
      </c>
      <c r="C230" s="135" t="s">
        <v>1994</v>
      </c>
      <c r="D230" s="134" t="s">
        <v>1990</v>
      </c>
      <c r="E230" s="134" t="s">
        <v>1991</v>
      </c>
      <c r="F230" s="134" t="s">
        <v>1993</v>
      </c>
      <c r="G230" s="141">
        <v>19900</v>
      </c>
      <c r="H230" s="79"/>
      <c r="I230" s="141">
        <f t="shared" si="3"/>
        <v>19900</v>
      </c>
      <c r="J230" s="135" t="s">
        <v>1947</v>
      </c>
    </row>
    <row r="231" spans="1:10" ht="36.75" hidden="1" customHeight="1" x14ac:dyDescent="0.25">
      <c r="A231" s="147">
        <v>223</v>
      </c>
      <c r="B231" s="134" t="s">
        <v>2054</v>
      </c>
      <c r="C231" s="135" t="s">
        <v>2059</v>
      </c>
      <c r="D231" s="134" t="s">
        <v>2055</v>
      </c>
      <c r="E231" s="134" t="s">
        <v>2056</v>
      </c>
      <c r="F231" s="134" t="s">
        <v>2058</v>
      </c>
      <c r="G231" s="141">
        <v>35700</v>
      </c>
      <c r="H231" s="79"/>
      <c r="I231" s="141">
        <f t="shared" si="3"/>
        <v>35700</v>
      </c>
      <c r="J231" s="135" t="s">
        <v>1947</v>
      </c>
    </row>
    <row r="232" spans="1:10" ht="36.75" hidden="1" customHeight="1" x14ac:dyDescent="0.25">
      <c r="A232" s="147">
        <v>224</v>
      </c>
      <c r="B232" s="134" t="s">
        <v>2072</v>
      </c>
      <c r="C232" s="135" t="s">
        <v>2077</v>
      </c>
      <c r="D232" s="134" t="s">
        <v>2073</v>
      </c>
      <c r="E232" s="134" t="s">
        <v>2074</v>
      </c>
      <c r="F232" s="134" t="s">
        <v>2076</v>
      </c>
      <c r="G232" s="141">
        <v>62300</v>
      </c>
      <c r="H232" s="79"/>
      <c r="I232" s="141">
        <f t="shared" si="3"/>
        <v>62300</v>
      </c>
      <c r="J232" s="135" t="s">
        <v>1947</v>
      </c>
    </row>
    <row r="233" spans="1:10" ht="36.75" hidden="1" customHeight="1" x14ac:dyDescent="0.25">
      <c r="A233" s="147">
        <v>225</v>
      </c>
      <c r="B233" s="134" t="s">
        <v>2078</v>
      </c>
      <c r="C233" s="135" t="s">
        <v>2082</v>
      </c>
      <c r="D233" s="134" t="s">
        <v>2079</v>
      </c>
      <c r="E233" s="134" t="s">
        <v>2003</v>
      </c>
      <c r="F233" s="134" t="s">
        <v>2081</v>
      </c>
      <c r="G233" s="141">
        <v>16200</v>
      </c>
      <c r="H233" s="79">
        <v>1700</v>
      </c>
      <c r="I233" s="141">
        <f t="shared" si="3"/>
        <v>17900</v>
      </c>
      <c r="J233" s="135" t="s">
        <v>1947</v>
      </c>
    </row>
    <row r="234" spans="1:10" ht="36.75" hidden="1" customHeight="1" x14ac:dyDescent="0.25">
      <c r="A234" s="147">
        <v>226</v>
      </c>
      <c r="B234" s="134" t="s">
        <v>2083</v>
      </c>
      <c r="C234" s="135" t="s">
        <v>2088</v>
      </c>
      <c r="D234" s="134" t="s">
        <v>2084</v>
      </c>
      <c r="E234" s="134" t="s">
        <v>2085</v>
      </c>
      <c r="F234" s="134" t="s">
        <v>2087</v>
      </c>
      <c r="G234" s="141">
        <v>11500</v>
      </c>
      <c r="H234" s="79">
        <f>800+500+1300+400+5200+400+8700+3400+3200+4600</f>
        <v>28500</v>
      </c>
      <c r="I234" s="141">
        <f t="shared" si="3"/>
        <v>40000</v>
      </c>
      <c r="J234" s="135" t="s">
        <v>1947</v>
      </c>
    </row>
    <row r="235" spans="1:10" ht="36.75" hidden="1" customHeight="1" x14ac:dyDescent="0.25">
      <c r="A235" s="147">
        <v>227</v>
      </c>
      <c r="B235" s="134" t="s">
        <v>647</v>
      </c>
      <c r="C235" s="135" t="s">
        <v>652</v>
      </c>
      <c r="D235" s="134" t="s">
        <v>648</v>
      </c>
      <c r="E235" s="134" t="s">
        <v>649</v>
      </c>
      <c r="F235" s="134" t="s">
        <v>651</v>
      </c>
      <c r="G235" s="141">
        <v>5400</v>
      </c>
      <c r="H235" s="79"/>
      <c r="I235" s="141">
        <f t="shared" si="3"/>
        <v>5400</v>
      </c>
      <c r="J235" s="135" t="s">
        <v>403</v>
      </c>
    </row>
    <row r="236" spans="1:10" ht="36.75" hidden="1" customHeight="1" x14ac:dyDescent="0.25">
      <c r="A236" s="147">
        <v>228</v>
      </c>
      <c r="B236" s="134" t="s">
        <v>582</v>
      </c>
      <c r="C236" s="135" t="s">
        <v>587</v>
      </c>
      <c r="D236" s="134" t="s">
        <v>583</v>
      </c>
      <c r="E236" s="134" t="s">
        <v>584</v>
      </c>
      <c r="F236" s="134" t="s">
        <v>586</v>
      </c>
      <c r="G236" s="141">
        <v>10000</v>
      </c>
      <c r="H236" s="79">
        <f>2400+4800</f>
        <v>7200</v>
      </c>
      <c r="I236" s="141">
        <f t="shared" si="3"/>
        <v>17200</v>
      </c>
      <c r="J236" s="135" t="s">
        <v>403</v>
      </c>
    </row>
    <row r="237" spans="1:10" ht="36.75" hidden="1" customHeight="1" x14ac:dyDescent="0.25">
      <c r="A237" s="147">
        <v>229</v>
      </c>
      <c r="B237" s="134" t="s">
        <v>404</v>
      </c>
      <c r="C237" s="135" t="s">
        <v>408</v>
      </c>
      <c r="D237" s="134" t="s">
        <v>405</v>
      </c>
      <c r="E237" s="134" t="s">
        <v>399</v>
      </c>
      <c r="F237" s="134" t="s">
        <v>407</v>
      </c>
      <c r="G237" s="141">
        <v>3200</v>
      </c>
      <c r="H237" s="79">
        <f>1000+900+5400+300+6900</f>
        <v>14500</v>
      </c>
      <c r="I237" s="141">
        <f t="shared" si="3"/>
        <v>17700</v>
      </c>
      <c r="J237" s="135" t="s">
        <v>403</v>
      </c>
    </row>
    <row r="238" spans="1:10" ht="36.75" hidden="1" customHeight="1" x14ac:dyDescent="0.25">
      <c r="A238" s="147">
        <v>230</v>
      </c>
      <c r="B238" s="134" t="s">
        <v>473</v>
      </c>
      <c r="C238" s="135" t="s">
        <v>478</v>
      </c>
      <c r="D238" s="134" t="s">
        <v>474</v>
      </c>
      <c r="E238" s="134" t="s">
        <v>475</v>
      </c>
      <c r="F238" s="134" t="s">
        <v>477</v>
      </c>
      <c r="G238" s="141">
        <v>12400</v>
      </c>
      <c r="H238" s="79">
        <f>1900+2200</f>
        <v>4100</v>
      </c>
      <c r="I238" s="141">
        <f t="shared" si="3"/>
        <v>16500</v>
      </c>
      <c r="J238" s="135" t="s">
        <v>403</v>
      </c>
    </row>
    <row r="239" spans="1:10" ht="36.75" hidden="1" customHeight="1" x14ac:dyDescent="0.25">
      <c r="A239" s="147">
        <v>231</v>
      </c>
      <c r="B239" s="134" t="s">
        <v>500</v>
      </c>
      <c r="C239" s="135" t="s">
        <v>505</v>
      </c>
      <c r="D239" s="134" t="s">
        <v>501</v>
      </c>
      <c r="E239" s="134" t="s">
        <v>502</v>
      </c>
      <c r="F239" s="134" t="s">
        <v>504</v>
      </c>
      <c r="G239" s="141">
        <v>5600</v>
      </c>
      <c r="H239" s="79">
        <f>2000+600+800+3500</f>
        <v>6900</v>
      </c>
      <c r="I239" s="141">
        <f t="shared" si="3"/>
        <v>12500</v>
      </c>
      <c r="J239" s="135" t="s">
        <v>403</v>
      </c>
    </row>
    <row r="240" spans="1:10" ht="36.75" hidden="1" customHeight="1" x14ac:dyDescent="0.25">
      <c r="A240" s="147">
        <v>232</v>
      </c>
      <c r="B240" s="134" t="s">
        <v>524</v>
      </c>
      <c r="C240" s="135" t="s">
        <v>529</v>
      </c>
      <c r="D240" s="134" t="s">
        <v>525</v>
      </c>
      <c r="E240" s="134" t="s">
        <v>526</v>
      </c>
      <c r="F240" s="134" t="s">
        <v>528</v>
      </c>
      <c r="G240" s="141">
        <v>11800</v>
      </c>
      <c r="H240" s="79">
        <f>4000+1200+1600</f>
        <v>6800</v>
      </c>
      <c r="I240" s="141">
        <f t="shared" si="3"/>
        <v>18600</v>
      </c>
      <c r="J240" s="135" t="s">
        <v>403</v>
      </c>
    </row>
    <row r="241" spans="1:11" ht="36.75" hidden="1" customHeight="1" x14ac:dyDescent="0.25">
      <c r="A241" s="147">
        <v>233</v>
      </c>
      <c r="B241" s="134" t="s">
        <v>542</v>
      </c>
      <c r="C241" s="135" t="s">
        <v>546</v>
      </c>
      <c r="D241" s="134" t="s">
        <v>543</v>
      </c>
      <c r="E241" s="134" t="s">
        <v>458</v>
      </c>
      <c r="F241" s="134" t="s">
        <v>545</v>
      </c>
      <c r="G241" s="141">
        <v>2900</v>
      </c>
      <c r="H241" s="79">
        <f>2100+1900+2500+1200+1200+600+400</f>
        <v>9900</v>
      </c>
      <c r="I241" s="141">
        <f t="shared" si="3"/>
        <v>12800</v>
      </c>
      <c r="J241" s="135" t="s">
        <v>403</v>
      </c>
    </row>
    <row r="242" spans="1:11" ht="36.75" hidden="1" customHeight="1" x14ac:dyDescent="0.25">
      <c r="A242" s="147">
        <v>234</v>
      </c>
      <c r="B242" s="134" t="s">
        <v>547</v>
      </c>
      <c r="C242" s="135" t="s">
        <v>552</v>
      </c>
      <c r="D242" s="134" t="s">
        <v>548</v>
      </c>
      <c r="E242" s="134" t="s">
        <v>549</v>
      </c>
      <c r="F242" s="134" t="s">
        <v>551</v>
      </c>
      <c r="G242" s="141">
        <v>5000</v>
      </c>
      <c r="H242" s="79">
        <f>1900+2300+1400</f>
        <v>5600</v>
      </c>
      <c r="I242" s="141">
        <f t="shared" si="3"/>
        <v>10600</v>
      </c>
      <c r="J242" s="135" t="s">
        <v>403</v>
      </c>
    </row>
    <row r="243" spans="1:11" ht="36.75" hidden="1" customHeight="1" x14ac:dyDescent="0.25">
      <c r="A243" s="147">
        <v>235</v>
      </c>
      <c r="B243" s="59" t="s">
        <v>1626</v>
      </c>
      <c r="C243" s="58" t="s">
        <v>1631</v>
      </c>
      <c r="D243" s="59" t="s">
        <v>1627</v>
      </c>
      <c r="E243" s="59" t="s">
        <v>1628</v>
      </c>
      <c r="F243" s="59" t="s">
        <v>1630</v>
      </c>
      <c r="G243" s="158">
        <v>11000</v>
      </c>
      <c r="H243" s="159">
        <v>2000</v>
      </c>
      <c r="I243" s="158">
        <f t="shared" si="3"/>
        <v>13000</v>
      </c>
      <c r="J243" s="58" t="s">
        <v>3124</v>
      </c>
    </row>
    <row r="244" spans="1:11" ht="36.75" hidden="1" customHeight="1" x14ac:dyDescent="0.25">
      <c r="A244" s="147">
        <v>236</v>
      </c>
      <c r="B244" s="59" t="s">
        <v>3118</v>
      </c>
      <c r="C244" s="58" t="s">
        <v>3123</v>
      </c>
      <c r="D244" s="59" t="s">
        <v>3119</v>
      </c>
      <c r="E244" s="59" t="s">
        <v>3120</v>
      </c>
      <c r="F244" s="59" t="s">
        <v>3122</v>
      </c>
      <c r="G244" s="158">
        <v>9000</v>
      </c>
      <c r="H244" s="159">
        <f>7400+5400</f>
        <v>12800</v>
      </c>
      <c r="I244" s="158">
        <f t="shared" si="3"/>
        <v>21800</v>
      </c>
      <c r="J244" s="58" t="s">
        <v>3124</v>
      </c>
    </row>
    <row r="245" spans="1:11" ht="36.75" customHeight="1" x14ac:dyDescent="0.25">
      <c r="A245" s="147">
        <v>237</v>
      </c>
      <c r="B245" s="50" t="s">
        <v>3125</v>
      </c>
      <c r="C245" s="51" t="s">
        <v>3130</v>
      </c>
      <c r="D245" s="50" t="s">
        <v>3126</v>
      </c>
      <c r="E245" s="50" t="s">
        <v>3127</v>
      </c>
      <c r="F245" s="50" t="s">
        <v>3129</v>
      </c>
      <c r="G245" s="141"/>
      <c r="H245" s="79"/>
      <c r="I245" s="141">
        <f t="shared" si="3"/>
        <v>0</v>
      </c>
      <c r="J245" s="51" t="s">
        <v>3124</v>
      </c>
      <c r="K245" s="136">
        <v>1900</v>
      </c>
    </row>
    <row r="246" spans="1:11" ht="36.75" hidden="1" customHeight="1" x14ac:dyDescent="0.25">
      <c r="A246" s="147">
        <v>238</v>
      </c>
      <c r="B246" s="59" t="s">
        <v>3131</v>
      </c>
      <c r="C246" s="58" t="s">
        <v>3136</v>
      </c>
      <c r="D246" s="59" t="s">
        <v>3132</v>
      </c>
      <c r="E246" s="59" t="s">
        <v>3133</v>
      </c>
      <c r="F246" s="59" t="s">
        <v>3135</v>
      </c>
      <c r="G246" s="158">
        <v>47700</v>
      </c>
      <c r="H246" s="159"/>
      <c r="I246" s="158">
        <f t="shared" si="3"/>
        <v>47700</v>
      </c>
      <c r="J246" s="58" t="s">
        <v>3124</v>
      </c>
    </row>
    <row r="247" spans="1:11" ht="36.75" hidden="1" customHeight="1" x14ac:dyDescent="0.25">
      <c r="A247" s="147">
        <v>239</v>
      </c>
      <c r="B247" s="50" t="s">
        <v>3137</v>
      </c>
      <c r="C247" s="51" t="s">
        <v>3142</v>
      </c>
      <c r="D247" s="50" t="s">
        <v>3138</v>
      </c>
      <c r="E247" s="50" t="s">
        <v>3139</v>
      </c>
      <c r="F247" s="50" t="s">
        <v>3141</v>
      </c>
      <c r="G247" s="141">
        <v>2000</v>
      </c>
      <c r="H247" s="79"/>
      <c r="I247" s="141">
        <f t="shared" si="3"/>
        <v>2000</v>
      </c>
      <c r="J247" s="51" t="s">
        <v>3124</v>
      </c>
    </row>
    <row r="248" spans="1:11" ht="36.75" customHeight="1" x14ac:dyDescent="0.25">
      <c r="A248" s="147">
        <v>240</v>
      </c>
      <c r="B248" s="50" t="s">
        <v>3149</v>
      </c>
      <c r="C248" s="51" t="s">
        <v>3154</v>
      </c>
      <c r="D248" s="50" t="s">
        <v>3150</v>
      </c>
      <c r="E248" s="50" t="s">
        <v>3151</v>
      </c>
      <c r="F248" s="50" t="s">
        <v>3153</v>
      </c>
      <c r="G248" s="141"/>
      <c r="H248" s="79"/>
      <c r="I248" s="141">
        <f t="shared" si="3"/>
        <v>0</v>
      </c>
      <c r="J248" s="51" t="s">
        <v>3124</v>
      </c>
      <c r="K248" s="136">
        <v>1700</v>
      </c>
    </row>
    <row r="249" spans="1:11" ht="36.75" hidden="1" customHeight="1" x14ac:dyDescent="0.25">
      <c r="A249" s="147">
        <v>241</v>
      </c>
      <c r="B249" s="59" t="s">
        <v>3178</v>
      </c>
      <c r="C249" s="58" t="s">
        <v>3183</v>
      </c>
      <c r="D249" s="59" t="s">
        <v>3179</v>
      </c>
      <c r="E249" s="59" t="s">
        <v>3180</v>
      </c>
      <c r="F249" s="59" t="s">
        <v>3182</v>
      </c>
      <c r="G249" s="158">
        <v>10200</v>
      </c>
      <c r="H249" s="159"/>
      <c r="I249" s="158">
        <f t="shared" si="3"/>
        <v>10200</v>
      </c>
      <c r="J249" s="58" t="s">
        <v>3124</v>
      </c>
    </row>
    <row r="250" spans="1:11" ht="36.75" hidden="1" customHeight="1" x14ac:dyDescent="0.25">
      <c r="A250" s="147">
        <v>242</v>
      </c>
      <c r="B250" s="59" t="s">
        <v>3189</v>
      </c>
      <c r="C250" s="58" t="s">
        <v>3194</v>
      </c>
      <c r="D250" s="59" t="s">
        <v>3190</v>
      </c>
      <c r="E250" s="59" t="s">
        <v>3191</v>
      </c>
      <c r="F250" s="59" t="s">
        <v>3193</v>
      </c>
      <c r="G250" s="158">
        <v>13300</v>
      </c>
      <c r="H250" s="159"/>
      <c r="I250" s="158">
        <f t="shared" si="3"/>
        <v>13300</v>
      </c>
      <c r="J250" s="58" t="s">
        <v>3124</v>
      </c>
    </row>
    <row r="251" spans="1:11" ht="36.75" hidden="1" customHeight="1" x14ac:dyDescent="0.25">
      <c r="A251" s="147">
        <v>243</v>
      </c>
      <c r="B251" s="59" t="s">
        <v>3206</v>
      </c>
      <c r="C251" s="58" t="s">
        <v>3211</v>
      </c>
      <c r="D251" s="59" t="s">
        <v>3207</v>
      </c>
      <c r="E251" s="59" t="s">
        <v>3208</v>
      </c>
      <c r="F251" s="59" t="s">
        <v>3210</v>
      </c>
      <c r="G251" s="158">
        <v>114400</v>
      </c>
      <c r="H251" s="159"/>
      <c r="I251" s="158">
        <f t="shared" si="3"/>
        <v>114400</v>
      </c>
      <c r="J251" s="58" t="s">
        <v>3124</v>
      </c>
    </row>
    <row r="252" spans="1:11" ht="36.75" hidden="1" customHeight="1" x14ac:dyDescent="0.25">
      <c r="A252" s="147">
        <v>244</v>
      </c>
      <c r="B252" s="59" t="s">
        <v>3212</v>
      </c>
      <c r="C252" s="58" t="s">
        <v>3217</v>
      </c>
      <c r="D252" s="59" t="s">
        <v>3213</v>
      </c>
      <c r="E252" s="59" t="s">
        <v>3214</v>
      </c>
      <c r="F252" s="59" t="s">
        <v>3216</v>
      </c>
      <c r="G252" s="158">
        <v>4700</v>
      </c>
      <c r="H252" s="159">
        <f>4000+3000+1700</f>
        <v>8700</v>
      </c>
      <c r="I252" s="158">
        <f t="shared" si="3"/>
        <v>13400</v>
      </c>
      <c r="J252" s="58" t="s">
        <v>3124</v>
      </c>
    </row>
    <row r="253" spans="1:11" ht="36.75" hidden="1" customHeight="1" x14ac:dyDescent="0.25">
      <c r="A253" s="147">
        <v>245</v>
      </c>
      <c r="B253" s="59" t="s">
        <v>3224</v>
      </c>
      <c r="C253" s="58" t="s">
        <v>3228</v>
      </c>
      <c r="D253" s="59" t="s">
        <v>3225</v>
      </c>
      <c r="E253" s="59" t="s">
        <v>812</v>
      </c>
      <c r="F253" s="59" t="s">
        <v>3227</v>
      </c>
      <c r="G253" s="158">
        <v>8100</v>
      </c>
      <c r="H253" s="159">
        <f>8500+2300+2000+2000+300</f>
        <v>15100</v>
      </c>
      <c r="I253" s="158">
        <f t="shared" si="3"/>
        <v>23200</v>
      </c>
      <c r="J253" s="58" t="s">
        <v>3124</v>
      </c>
    </row>
    <row r="254" spans="1:11" ht="36.75" hidden="1" customHeight="1" x14ac:dyDescent="0.25">
      <c r="A254" s="147">
        <v>246</v>
      </c>
      <c r="B254" s="50" t="s">
        <v>3229</v>
      </c>
      <c r="C254" s="51" t="s">
        <v>3234</v>
      </c>
      <c r="D254" s="50" t="s">
        <v>3230</v>
      </c>
      <c r="E254" s="50" t="s">
        <v>3231</v>
      </c>
      <c r="F254" s="50" t="s">
        <v>3233</v>
      </c>
      <c r="G254" s="141">
        <v>8800</v>
      </c>
      <c r="H254" s="79"/>
      <c r="I254" s="141">
        <f t="shared" si="3"/>
        <v>8800</v>
      </c>
      <c r="J254" s="51" t="s">
        <v>3124</v>
      </c>
    </row>
    <row r="255" spans="1:11" ht="36.75" hidden="1" customHeight="1" x14ac:dyDescent="0.25">
      <c r="A255" s="147">
        <v>247</v>
      </c>
      <c r="B255" s="50" t="s">
        <v>3235</v>
      </c>
      <c r="C255" s="51" t="s">
        <v>3240</v>
      </c>
      <c r="D255" s="50" t="s">
        <v>3236</v>
      </c>
      <c r="E255" s="50" t="s">
        <v>3237</v>
      </c>
      <c r="F255" s="50" t="s">
        <v>3239</v>
      </c>
      <c r="G255" s="141">
        <v>36000</v>
      </c>
      <c r="H255" s="79"/>
      <c r="I255" s="141">
        <f t="shared" ref="I255:I282" si="4">G255+H255</f>
        <v>36000</v>
      </c>
      <c r="J255" s="51" t="s">
        <v>3124</v>
      </c>
    </row>
    <row r="256" spans="1:11" ht="36.75" hidden="1" customHeight="1" x14ac:dyDescent="0.25">
      <c r="A256" s="147">
        <v>248</v>
      </c>
      <c r="B256" s="59" t="s">
        <v>3241</v>
      </c>
      <c r="C256" s="58" t="s">
        <v>3246</v>
      </c>
      <c r="D256" s="59" t="s">
        <v>3242</v>
      </c>
      <c r="E256" s="59" t="s">
        <v>3243</v>
      </c>
      <c r="F256" s="59" t="s">
        <v>3245</v>
      </c>
      <c r="G256" s="158">
        <v>21500</v>
      </c>
      <c r="H256" s="159"/>
      <c r="I256" s="158">
        <f t="shared" si="4"/>
        <v>21500</v>
      </c>
      <c r="J256" s="58" t="s">
        <v>3124</v>
      </c>
    </row>
    <row r="257" spans="1:11" ht="36.75" hidden="1" customHeight="1" x14ac:dyDescent="0.25">
      <c r="A257" s="147">
        <v>249</v>
      </c>
      <c r="B257" s="50" t="s">
        <v>3253</v>
      </c>
      <c r="C257" s="51" t="s">
        <v>3258</v>
      </c>
      <c r="D257" s="50" t="s">
        <v>3254</v>
      </c>
      <c r="E257" s="50" t="s">
        <v>3255</v>
      </c>
      <c r="F257" s="50" t="s">
        <v>3257</v>
      </c>
      <c r="G257" s="141">
        <v>6300</v>
      </c>
      <c r="H257" s="79"/>
      <c r="I257" s="141">
        <f t="shared" si="4"/>
        <v>6300</v>
      </c>
      <c r="J257" s="51" t="s">
        <v>3124</v>
      </c>
    </row>
    <row r="258" spans="1:11" ht="36.75" hidden="1" customHeight="1" x14ac:dyDescent="0.25">
      <c r="A258" s="147">
        <v>250</v>
      </c>
      <c r="B258" s="59" t="s">
        <v>3276</v>
      </c>
      <c r="C258" s="58" t="s">
        <v>3280</v>
      </c>
      <c r="D258" s="59" t="s">
        <v>3277</v>
      </c>
      <c r="E258" s="59" t="s">
        <v>357</v>
      </c>
      <c r="F258" s="59" t="s">
        <v>3279</v>
      </c>
      <c r="G258" s="158">
        <v>5600</v>
      </c>
      <c r="H258" s="159">
        <v>5700</v>
      </c>
      <c r="I258" s="158">
        <f t="shared" si="4"/>
        <v>11300</v>
      </c>
      <c r="J258" s="58" t="s">
        <v>3124</v>
      </c>
    </row>
    <row r="259" spans="1:11" ht="36.75" customHeight="1" x14ac:dyDescent="0.25">
      <c r="A259" s="147">
        <v>251</v>
      </c>
      <c r="B259" s="50" t="s">
        <v>3297</v>
      </c>
      <c r="C259" s="51" t="s">
        <v>3302</v>
      </c>
      <c r="D259" s="50" t="s">
        <v>3298</v>
      </c>
      <c r="E259" s="50" t="s">
        <v>3299</v>
      </c>
      <c r="F259" s="50" t="s">
        <v>3301</v>
      </c>
      <c r="G259" s="141"/>
      <c r="H259" s="79"/>
      <c r="I259" s="141">
        <f t="shared" si="4"/>
        <v>0</v>
      </c>
      <c r="J259" s="51" t="s">
        <v>3124</v>
      </c>
      <c r="K259" s="136">
        <v>4600</v>
      </c>
    </row>
    <row r="260" spans="1:11" ht="36.75" customHeight="1" x14ac:dyDescent="0.25">
      <c r="A260" s="147">
        <v>252</v>
      </c>
      <c r="B260" s="160" t="s">
        <v>3666</v>
      </c>
      <c r="C260" s="161" t="s">
        <v>3308</v>
      </c>
      <c r="D260" s="160" t="s">
        <v>3304</v>
      </c>
      <c r="E260" s="160" t="s">
        <v>3305</v>
      </c>
      <c r="F260" s="160" t="s">
        <v>3307</v>
      </c>
      <c r="G260" s="162"/>
      <c r="H260" s="163"/>
      <c r="I260" s="162">
        <f t="shared" si="4"/>
        <v>0</v>
      </c>
      <c r="J260" s="161" t="s">
        <v>3124</v>
      </c>
      <c r="K260" s="136">
        <v>2000</v>
      </c>
    </row>
    <row r="261" spans="1:11" ht="36.75" hidden="1" customHeight="1" x14ac:dyDescent="0.25">
      <c r="A261" s="147">
        <v>253</v>
      </c>
      <c r="B261" s="59" t="s">
        <v>3309</v>
      </c>
      <c r="C261" s="58" t="s">
        <v>3314</v>
      </c>
      <c r="D261" s="59" t="s">
        <v>3310</v>
      </c>
      <c r="E261" s="59" t="s">
        <v>3311</v>
      </c>
      <c r="F261" s="59" t="s">
        <v>3313</v>
      </c>
      <c r="G261" s="158">
        <v>12000</v>
      </c>
      <c r="H261" s="159">
        <f>6000+4900</f>
        <v>10900</v>
      </c>
      <c r="I261" s="158">
        <f t="shared" si="4"/>
        <v>22900</v>
      </c>
      <c r="J261" s="58" t="s">
        <v>3124</v>
      </c>
    </row>
    <row r="262" spans="1:11" ht="36.75" hidden="1" customHeight="1" x14ac:dyDescent="0.25">
      <c r="A262" s="147">
        <v>254</v>
      </c>
      <c r="B262" s="50" t="s">
        <v>3315</v>
      </c>
      <c r="C262" s="51" t="s">
        <v>3320</v>
      </c>
      <c r="D262" s="50" t="s">
        <v>3316</v>
      </c>
      <c r="E262" s="50" t="s">
        <v>3317</v>
      </c>
      <c r="F262" s="50" t="s">
        <v>3319</v>
      </c>
      <c r="G262" s="141">
        <v>5000</v>
      </c>
      <c r="H262" s="79"/>
      <c r="I262" s="141">
        <f t="shared" si="4"/>
        <v>5000</v>
      </c>
      <c r="J262" s="51" t="s">
        <v>3124</v>
      </c>
    </row>
    <row r="263" spans="1:11" ht="36.75" customHeight="1" x14ac:dyDescent="0.25">
      <c r="A263" s="147">
        <v>255</v>
      </c>
      <c r="B263" s="50" t="s">
        <v>3321</v>
      </c>
      <c r="C263" s="51" t="s">
        <v>3326</v>
      </c>
      <c r="D263" s="50" t="s">
        <v>3322</v>
      </c>
      <c r="E263" s="50" t="s">
        <v>3323</v>
      </c>
      <c r="F263" s="50" t="s">
        <v>3325</v>
      </c>
      <c r="G263" s="141"/>
      <c r="H263" s="79"/>
      <c r="I263" s="141">
        <f t="shared" si="4"/>
        <v>0</v>
      </c>
      <c r="J263" s="51" t="s">
        <v>3124</v>
      </c>
      <c r="K263" s="136">
        <v>100</v>
      </c>
    </row>
    <row r="264" spans="1:11" ht="36.75" customHeight="1" x14ac:dyDescent="0.25">
      <c r="A264" s="147">
        <v>256</v>
      </c>
      <c r="B264" s="50" t="s">
        <v>3327</v>
      </c>
      <c r="C264" s="51" t="s">
        <v>3332</v>
      </c>
      <c r="D264" s="50" t="s">
        <v>3328</v>
      </c>
      <c r="E264" s="50" t="s">
        <v>3329</v>
      </c>
      <c r="F264" s="50" t="s">
        <v>3331</v>
      </c>
      <c r="G264" s="141"/>
      <c r="H264" s="79"/>
      <c r="I264" s="141">
        <f t="shared" si="4"/>
        <v>0</v>
      </c>
      <c r="J264" s="51" t="s">
        <v>3124</v>
      </c>
      <c r="K264" s="136">
        <v>800</v>
      </c>
    </row>
    <row r="265" spans="1:11" ht="36.75" hidden="1" customHeight="1" x14ac:dyDescent="0.25">
      <c r="A265" s="147">
        <v>257</v>
      </c>
      <c r="B265" s="59" t="s">
        <v>3333</v>
      </c>
      <c r="C265" s="58" t="s">
        <v>3338</v>
      </c>
      <c r="D265" s="59" t="s">
        <v>3334</v>
      </c>
      <c r="E265" s="59" t="s">
        <v>3335</v>
      </c>
      <c r="F265" s="59" t="s">
        <v>3337</v>
      </c>
      <c r="G265" s="158">
        <v>22000</v>
      </c>
      <c r="H265" s="159"/>
      <c r="I265" s="158">
        <f t="shared" si="4"/>
        <v>22000</v>
      </c>
      <c r="J265" s="58" t="s">
        <v>3124</v>
      </c>
    </row>
    <row r="266" spans="1:11" ht="36.75" hidden="1" customHeight="1" x14ac:dyDescent="0.25">
      <c r="A266" s="147">
        <v>258</v>
      </c>
      <c r="B266" s="59" t="s">
        <v>3339</v>
      </c>
      <c r="C266" s="58" t="s">
        <v>3344</v>
      </c>
      <c r="D266" s="59" t="s">
        <v>3340</v>
      </c>
      <c r="E266" s="59" t="s">
        <v>3341</v>
      </c>
      <c r="F266" s="59" t="s">
        <v>3343</v>
      </c>
      <c r="G266" s="158">
        <v>2200</v>
      </c>
      <c r="H266" s="159"/>
      <c r="I266" s="158">
        <f t="shared" si="4"/>
        <v>2200</v>
      </c>
      <c r="J266" s="58" t="s">
        <v>3124</v>
      </c>
    </row>
    <row r="267" spans="1:11" ht="36.75" customHeight="1" x14ac:dyDescent="0.25">
      <c r="A267" s="147">
        <v>259</v>
      </c>
      <c r="B267" s="50" t="s">
        <v>3351</v>
      </c>
      <c r="C267" s="51" t="s">
        <v>3355</v>
      </c>
      <c r="D267" s="50" t="s">
        <v>3352</v>
      </c>
      <c r="E267" s="50" t="s">
        <v>2393</v>
      </c>
      <c r="F267" s="50" t="s">
        <v>3354</v>
      </c>
      <c r="G267" s="141"/>
      <c r="H267" s="79"/>
      <c r="I267" s="141">
        <f t="shared" si="4"/>
        <v>0</v>
      </c>
      <c r="J267" s="51" t="s">
        <v>3124</v>
      </c>
      <c r="K267" s="136">
        <v>3100</v>
      </c>
    </row>
    <row r="268" spans="1:11" ht="36.75" hidden="1" customHeight="1" x14ac:dyDescent="0.25">
      <c r="A268" s="147">
        <v>260</v>
      </c>
      <c r="B268" s="59" t="s">
        <v>3362</v>
      </c>
      <c r="C268" s="58" t="s">
        <v>3367</v>
      </c>
      <c r="D268" s="59" t="s">
        <v>3363</v>
      </c>
      <c r="E268" s="59" t="s">
        <v>3364</v>
      </c>
      <c r="F268" s="59" t="s">
        <v>3366</v>
      </c>
      <c r="G268" s="158">
        <v>3000</v>
      </c>
      <c r="H268" s="159"/>
      <c r="I268" s="158">
        <f t="shared" si="4"/>
        <v>3000</v>
      </c>
      <c r="J268" s="58" t="s">
        <v>3124</v>
      </c>
    </row>
    <row r="269" spans="1:11" ht="36.75" hidden="1" customHeight="1" x14ac:dyDescent="0.25">
      <c r="A269" s="147">
        <v>261</v>
      </c>
      <c r="B269" s="59" t="s">
        <v>3368</v>
      </c>
      <c r="C269" s="58" t="s">
        <v>3373</v>
      </c>
      <c r="D269" s="59" t="s">
        <v>3369</v>
      </c>
      <c r="E269" s="59" t="s">
        <v>3370</v>
      </c>
      <c r="F269" s="59" t="s">
        <v>3372</v>
      </c>
      <c r="G269" s="158">
        <v>6500</v>
      </c>
      <c r="H269" s="159">
        <v>2200</v>
      </c>
      <c r="I269" s="158">
        <f t="shared" si="4"/>
        <v>8700</v>
      </c>
      <c r="J269" s="58" t="s">
        <v>3124</v>
      </c>
    </row>
    <row r="270" spans="1:11" ht="36.75" hidden="1" customHeight="1" x14ac:dyDescent="0.25">
      <c r="A270" s="147">
        <v>262</v>
      </c>
      <c r="B270" s="59" t="s">
        <v>3374</v>
      </c>
      <c r="C270" s="58" t="s">
        <v>3377</v>
      </c>
      <c r="D270" s="59" t="s">
        <v>3375</v>
      </c>
      <c r="E270" s="59" t="s">
        <v>1931</v>
      </c>
      <c r="F270" s="59"/>
      <c r="G270" s="158">
        <v>5000</v>
      </c>
      <c r="H270" s="159"/>
      <c r="I270" s="158">
        <f t="shared" si="4"/>
        <v>5000</v>
      </c>
      <c r="J270" s="58" t="s">
        <v>3124</v>
      </c>
    </row>
    <row r="271" spans="1:11" ht="36.75" hidden="1" customHeight="1" x14ac:dyDescent="0.25">
      <c r="A271" s="147">
        <v>263</v>
      </c>
      <c r="B271" s="59" t="s">
        <v>3378</v>
      </c>
      <c r="C271" s="58" t="s">
        <v>3383</v>
      </c>
      <c r="D271" s="59" t="s">
        <v>3379</v>
      </c>
      <c r="E271" s="59" t="s">
        <v>3380</v>
      </c>
      <c r="F271" s="59" t="s">
        <v>3382</v>
      </c>
      <c r="G271" s="158">
        <v>4000</v>
      </c>
      <c r="H271" s="159">
        <v>10300</v>
      </c>
      <c r="I271" s="158">
        <f t="shared" si="4"/>
        <v>14300</v>
      </c>
      <c r="J271" s="58" t="s">
        <v>3124</v>
      </c>
    </row>
    <row r="272" spans="1:11" ht="36.75" hidden="1" customHeight="1" x14ac:dyDescent="0.25">
      <c r="A272" s="147">
        <v>264</v>
      </c>
      <c r="B272" s="59" t="s">
        <v>3384</v>
      </c>
      <c r="C272" s="58" t="s">
        <v>3388</v>
      </c>
      <c r="D272" s="59" t="s">
        <v>3385</v>
      </c>
      <c r="E272" s="59" t="s">
        <v>3386</v>
      </c>
      <c r="F272" s="59"/>
      <c r="G272" s="158">
        <v>20000</v>
      </c>
      <c r="H272" s="159"/>
      <c r="I272" s="158">
        <f t="shared" si="4"/>
        <v>20000</v>
      </c>
      <c r="J272" s="58" t="s">
        <v>3124</v>
      </c>
    </row>
    <row r="273" spans="1:12" ht="36.75" hidden="1" customHeight="1" x14ac:dyDescent="0.25">
      <c r="A273" s="147">
        <v>265</v>
      </c>
      <c r="B273" s="59" t="s">
        <v>3395</v>
      </c>
      <c r="C273" s="58" t="s">
        <v>3399</v>
      </c>
      <c r="D273" s="59" t="s">
        <v>3396</v>
      </c>
      <c r="E273" s="59" t="s">
        <v>204</v>
      </c>
      <c r="F273" s="59" t="s">
        <v>3398</v>
      </c>
      <c r="G273" s="158">
        <v>10000</v>
      </c>
      <c r="H273" s="159"/>
      <c r="I273" s="158">
        <f t="shared" si="4"/>
        <v>10000</v>
      </c>
      <c r="J273" s="58" t="s">
        <v>3124</v>
      </c>
    </row>
    <row r="274" spans="1:12" ht="36.75" hidden="1" customHeight="1" x14ac:dyDescent="0.25">
      <c r="A274" s="147">
        <v>266</v>
      </c>
      <c r="B274" s="59" t="s">
        <v>3400</v>
      </c>
      <c r="C274" s="58" t="s">
        <v>3405</v>
      </c>
      <c r="D274" s="59" t="s">
        <v>3401</v>
      </c>
      <c r="E274" s="59" t="s">
        <v>3402</v>
      </c>
      <c r="F274" s="59" t="s">
        <v>3404</v>
      </c>
      <c r="G274" s="158">
        <v>103400</v>
      </c>
      <c r="H274" s="159"/>
      <c r="I274" s="158">
        <f t="shared" si="4"/>
        <v>103400</v>
      </c>
      <c r="J274" s="58" t="s">
        <v>3124</v>
      </c>
    </row>
    <row r="275" spans="1:12" ht="36.75" customHeight="1" x14ac:dyDescent="0.25">
      <c r="A275" s="147">
        <v>267</v>
      </c>
      <c r="B275" s="50" t="s">
        <v>3406</v>
      </c>
      <c r="C275" s="51" t="s">
        <v>3410</v>
      </c>
      <c r="D275" s="50" t="s">
        <v>3407</v>
      </c>
      <c r="E275" s="50" t="s">
        <v>3408</v>
      </c>
      <c r="F275" s="50" t="s">
        <v>3409</v>
      </c>
      <c r="G275" s="141"/>
      <c r="H275" s="79"/>
      <c r="I275" s="141">
        <f t="shared" si="4"/>
        <v>0</v>
      </c>
      <c r="J275" s="51" t="s">
        <v>3124</v>
      </c>
      <c r="K275" s="136">
        <v>30400</v>
      </c>
    </row>
    <row r="276" spans="1:12" ht="36.75" customHeight="1" x14ac:dyDescent="0.25">
      <c r="A276" s="147">
        <v>268</v>
      </c>
      <c r="B276" s="50" t="s">
        <v>3665</v>
      </c>
      <c r="C276" s="51" t="s">
        <v>3416</v>
      </c>
      <c r="D276" s="50" t="s">
        <v>3412</v>
      </c>
      <c r="E276" s="50" t="s">
        <v>3413</v>
      </c>
      <c r="F276" s="50" t="s">
        <v>3415</v>
      </c>
      <c r="G276" s="141"/>
      <c r="H276" s="79"/>
      <c r="I276" s="141">
        <f t="shared" si="4"/>
        <v>0</v>
      </c>
      <c r="J276" s="51" t="s">
        <v>3124</v>
      </c>
      <c r="K276" s="136">
        <v>1400</v>
      </c>
    </row>
    <row r="277" spans="1:12" ht="36.75" hidden="1" customHeight="1" x14ac:dyDescent="0.25">
      <c r="A277" s="147">
        <v>269</v>
      </c>
      <c r="B277" s="59" t="s">
        <v>3423</v>
      </c>
      <c r="C277" s="58" t="s">
        <v>3428</v>
      </c>
      <c r="D277" s="59" t="s">
        <v>3424</v>
      </c>
      <c r="E277" s="59" t="s">
        <v>3425</v>
      </c>
      <c r="F277" s="59" t="s">
        <v>3427</v>
      </c>
      <c r="G277" s="158">
        <v>5000</v>
      </c>
      <c r="H277" s="159"/>
      <c r="I277" s="158">
        <f t="shared" si="4"/>
        <v>5000</v>
      </c>
      <c r="J277" s="58" t="s">
        <v>3124</v>
      </c>
    </row>
    <row r="278" spans="1:12" ht="36.75" hidden="1" customHeight="1" x14ac:dyDescent="0.25">
      <c r="A278" s="147">
        <v>270</v>
      </c>
      <c r="B278" s="59" t="s">
        <v>3429</v>
      </c>
      <c r="C278" s="58" t="s">
        <v>3434</v>
      </c>
      <c r="D278" s="59" t="s">
        <v>3430</v>
      </c>
      <c r="E278" s="59" t="s">
        <v>3431</v>
      </c>
      <c r="F278" s="59" t="s">
        <v>3433</v>
      </c>
      <c r="G278" s="158">
        <v>12500</v>
      </c>
      <c r="H278" s="159">
        <v>9200</v>
      </c>
      <c r="I278" s="158">
        <f t="shared" si="4"/>
        <v>21700</v>
      </c>
      <c r="J278" s="58" t="s">
        <v>3124</v>
      </c>
    </row>
    <row r="279" spans="1:12" ht="36.75" hidden="1" customHeight="1" x14ac:dyDescent="0.25">
      <c r="A279" s="147">
        <v>271</v>
      </c>
      <c r="B279" s="59" t="s">
        <v>3441</v>
      </c>
      <c r="C279" s="58" t="s">
        <v>3445</v>
      </c>
      <c r="D279" s="59" t="s">
        <v>3442</v>
      </c>
      <c r="E279" s="59" t="s">
        <v>910</v>
      </c>
      <c r="F279" s="59" t="s">
        <v>3444</v>
      </c>
      <c r="G279" s="158">
        <v>10600</v>
      </c>
      <c r="H279" s="159"/>
      <c r="I279" s="158">
        <f t="shared" si="4"/>
        <v>10600</v>
      </c>
      <c r="J279" s="58" t="s">
        <v>3124</v>
      </c>
    </row>
    <row r="280" spans="1:12" ht="36.75" customHeight="1" x14ac:dyDescent="0.25">
      <c r="A280" s="147">
        <v>272</v>
      </c>
      <c r="B280" s="50" t="s">
        <v>3667</v>
      </c>
      <c r="C280" s="51" t="s">
        <v>3450</v>
      </c>
      <c r="D280" s="50" t="s">
        <v>3447</v>
      </c>
      <c r="E280" s="50" t="s">
        <v>3448</v>
      </c>
      <c r="F280" s="50"/>
      <c r="G280" s="141"/>
      <c r="H280" s="79"/>
      <c r="I280" s="141"/>
      <c r="J280" s="51" t="s">
        <v>3124</v>
      </c>
      <c r="K280" s="136">
        <v>300</v>
      </c>
    </row>
    <row r="281" spans="1:12" ht="36.75" hidden="1" customHeight="1" x14ac:dyDescent="0.25">
      <c r="A281" s="147">
        <v>273</v>
      </c>
      <c r="B281" s="59" t="s">
        <v>3451</v>
      </c>
      <c r="C281" s="58" t="s">
        <v>3455</v>
      </c>
      <c r="D281" s="59" t="s">
        <v>3452</v>
      </c>
      <c r="E281" s="59" t="s">
        <v>3453</v>
      </c>
      <c r="F281" s="59"/>
      <c r="G281" s="158">
        <v>4000</v>
      </c>
      <c r="H281" s="159"/>
      <c r="I281" s="158">
        <f t="shared" si="4"/>
        <v>4000</v>
      </c>
      <c r="J281" s="58" t="s">
        <v>3124</v>
      </c>
    </row>
    <row r="282" spans="1:12" ht="31.5" hidden="1" customHeight="1" x14ac:dyDescent="0.25">
      <c r="A282" s="77"/>
      <c r="B282" s="82"/>
      <c r="C282" s="77"/>
      <c r="D282" s="78"/>
      <c r="E282" s="78"/>
      <c r="F282" s="78"/>
      <c r="G282" s="141"/>
      <c r="H282" s="79"/>
      <c r="I282" s="141">
        <f t="shared" si="4"/>
        <v>0</v>
      </c>
      <c r="J282" s="80"/>
    </row>
    <row r="283" spans="1:12" ht="31.5" customHeight="1" x14ac:dyDescent="0.25">
      <c r="A283" s="239" t="s">
        <v>3654</v>
      </c>
      <c r="B283" s="240"/>
      <c r="C283" s="74"/>
      <c r="D283" s="85"/>
      <c r="E283" s="74"/>
      <c r="F283" s="86"/>
      <c r="G283" s="87">
        <f>SUM(G9:G282)</f>
        <v>47884650</v>
      </c>
      <c r="H283" s="87">
        <f>SUM(H9:H282)</f>
        <v>719850</v>
      </c>
      <c r="I283" s="87">
        <f>SUM(I9:I282)</f>
        <v>48604500</v>
      </c>
      <c r="J283" s="87">
        <f>SUM(J9:J282)</f>
        <v>0</v>
      </c>
      <c r="K283" s="87">
        <f>SUM(K9:K282)</f>
        <v>55500</v>
      </c>
      <c r="L283" s="174">
        <f>I283+K283</f>
        <v>48660000</v>
      </c>
    </row>
    <row r="284" spans="1:12" ht="15.75" hidden="1" x14ac:dyDescent="0.25">
      <c r="A284" s="88"/>
      <c r="B284" s="88"/>
      <c r="C284" s="88"/>
      <c r="D284" s="89"/>
      <c r="E284" s="89"/>
      <c r="F284" s="236" t="s">
        <v>3661</v>
      </c>
      <c r="G284" s="236"/>
      <c r="H284" s="236"/>
      <c r="I284" s="236"/>
      <c r="J284" s="236"/>
      <c r="L284" s="136">
        <v>48660000</v>
      </c>
    </row>
    <row r="285" spans="1:12" ht="15.75" hidden="1" x14ac:dyDescent="0.25">
      <c r="A285" s="237" t="s">
        <v>3656</v>
      </c>
      <c r="B285" s="237"/>
      <c r="C285" s="90"/>
      <c r="D285" s="90"/>
      <c r="E285" s="90"/>
      <c r="F285" s="237" t="s">
        <v>3657</v>
      </c>
      <c r="G285" s="237"/>
      <c r="H285" s="237"/>
      <c r="I285" s="237"/>
      <c r="J285" s="237"/>
      <c r="L285" s="174">
        <f>L283-L284</f>
        <v>0</v>
      </c>
    </row>
    <row r="286" spans="1:12" ht="15.75" x14ac:dyDescent="0.25">
      <c r="A286" s="88"/>
      <c r="B286" s="88"/>
      <c r="C286" s="90"/>
      <c r="D286" s="90"/>
      <c r="E286" s="90"/>
      <c r="F286" s="91"/>
      <c r="G286" s="144"/>
      <c r="H286" s="92"/>
      <c r="I286" s="89"/>
      <c r="J286" s="88"/>
    </row>
    <row r="287" spans="1:12" ht="15.75" x14ac:dyDescent="0.25">
      <c r="A287" s="88"/>
      <c r="B287" s="88"/>
      <c r="C287" s="90"/>
      <c r="D287" s="90"/>
      <c r="E287" s="90"/>
      <c r="F287" s="91"/>
      <c r="G287" s="144"/>
      <c r="H287" s="92"/>
      <c r="I287" s="89"/>
      <c r="J287" s="88"/>
    </row>
    <row r="288" spans="1:12" ht="15.75" x14ac:dyDescent="0.25">
      <c r="A288" s="88"/>
      <c r="B288" s="88"/>
      <c r="C288" s="90"/>
      <c r="D288" s="90"/>
      <c r="E288" s="90"/>
      <c r="F288" s="91"/>
      <c r="G288" s="144"/>
      <c r="H288" s="92"/>
      <c r="I288" s="89"/>
      <c r="J288" s="88"/>
    </row>
    <row r="289" spans="1:10" ht="15.75" x14ac:dyDescent="0.25">
      <c r="A289" s="88"/>
      <c r="B289" s="88"/>
      <c r="C289" s="90"/>
      <c r="D289" s="90"/>
      <c r="E289" s="90"/>
      <c r="F289" s="91"/>
      <c r="G289" s="144"/>
      <c r="H289" s="88"/>
      <c r="I289" s="89"/>
      <c r="J289" s="88"/>
    </row>
    <row r="290" spans="1:10" x14ac:dyDescent="0.25">
      <c r="A290" s="238" t="s">
        <v>3658</v>
      </c>
      <c r="B290" s="238"/>
      <c r="C290" s="90"/>
      <c r="D290" s="90"/>
      <c r="E290" s="90"/>
      <c r="F290" s="93"/>
      <c r="G290" s="238" t="s">
        <v>3659</v>
      </c>
      <c r="H290" s="238"/>
      <c r="I290" s="238"/>
      <c r="J290" s="238"/>
    </row>
  </sheetData>
  <autoFilter ref="A8:K285">
    <filterColumn colId="10">
      <customFilters>
        <customFilter operator="notEqual" val=" "/>
      </customFilters>
    </filterColumn>
  </autoFilter>
  <mergeCells count="11">
    <mergeCell ref="A283:B283"/>
    <mergeCell ref="A1:C1"/>
    <mergeCell ref="D1:J1"/>
    <mergeCell ref="A2:C2"/>
    <mergeCell ref="D2:J2"/>
    <mergeCell ref="A4:J4"/>
    <mergeCell ref="F284:J284"/>
    <mergeCell ref="A285:B285"/>
    <mergeCell ref="F285:J285"/>
    <mergeCell ref="A290:B290"/>
    <mergeCell ref="G290:J290"/>
  </mergeCells>
  <pageMargins left="0" right="0" top="0" bottom="0" header="0.3" footer="0.3"/>
  <pageSetup scale="90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9"/>
  <sheetViews>
    <sheetView workbookViewId="0">
      <selection activeCell="D5" sqref="D5"/>
    </sheetView>
  </sheetViews>
  <sheetFormatPr defaultRowHeight="15" x14ac:dyDescent="0.25"/>
  <cols>
    <col min="1" max="1" width="5.7109375" style="123" customWidth="1"/>
    <col min="2" max="2" width="24.7109375" style="123" customWidth="1"/>
    <col min="3" max="3" width="11" style="123" customWidth="1"/>
    <col min="4" max="4" width="17" style="123" customWidth="1"/>
    <col min="5" max="5" width="12.7109375" style="123" customWidth="1"/>
    <col min="6" max="6" width="17.85546875" style="127" customWidth="1"/>
    <col min="7" max="7" width="11.85546875" style="123" customWidth="1"/>
    <col min="8" max="8" width="10.140625" style="123" customWidth="1"/>
    <col min="9" max="9" width="12.85546875" style="123" customWidth="1"/>
    <col min="10" max="10" width="10" style="123" customWidth="1"/>
    <col min="256" max="256" width="4.42578125" bestFit="1" customWidth="1"/>
    <col min="257" max="257" width="21.42578125" customWidth="1"/>
    <col min="258" max="258" width="11" customWidth="1"/>
    <col min="259" max="259" width="14.5703125" customWidth="1"/>
    <col min="260" max="260" width="11" customWidth="1"/>
    <col min="261" max="261" width="19.140625" customWidth="1"/>
    <col min="262" max="262" width="14.140625" bestFit="1" customWidth="1"/>
    <col min="263" max="263" width="12.42578125" customWidth="1"/>
    <col min="264" max="264" width="11" customWidth="1"/>
    <col min="265" max="265" width="12.42578125" customWidth="1"/>
    <col min="266" max="266" width="10.42578125" customWidth="1"/>
    <col min="512" max="512" width="4.42578125" bestFit="1" customWidth="1"/>
    <col min="513" max="513" width="21.42578125" customWidth="1"/>
    <col min="514" max="514" width="11" customWidth="1"/>
    <col min="515" max="515" width="14.5703125" customWidth="1"/>
    <col min="516" max="516" width="11" customWidth="1"/>
    <col min="517" max="517" width="19.140625" customWidth="1"/>
    <col min="518" max="518" width="14.140625" bestFit="1" customWidth="1"/>
    <col min="519" max="519" width="12.42578125" customWidth="1"/>
    <col min="520" max="520" width="11" customWidth="1"/>
    <col min="521" max="521" width="12.42578125" customWidth="1"/>
    <col min="522" max="522" width="10.42578125" customWidth="1"/>
    <col min="768" max="768" width="4.42578125" bestFit="1" customWidth="1"/>
    <col min="769" max="769" width="21.42578125" customWidth="1"/>
    <col min="770" max="770" width="11" customWidth="1"/>
    <col min="771" max="771" width="14.5703125" customWidth="1"/>
    <col min="772" max="772" width="11" customWidth="1"/>
    <col min="773" max="773" width="19.140625" customWidth="1"/>
    <col min="774" max="774" width="14.140625" bestFit="1" customWidth="1"/>
    <col min="775" max="775" width="12.42578125" customWidth="1"/>
    <col min="776" max="776" width="11" customWidth="1"/>
    <col min="777" max="777" width="12.42578125" customWidth="1"/>
    <col min="778" max="778" width="10.42578125" customWidth="1"/>
    <col min="1024" max="1024" width="4.42578125" bestFit="1" customWidth="1"/>
    <col min="1025" max="1025" width="21.42578125" customWidth="1"/>
    <col min="1026" max="1026" width="11" customWidth="1"/>
    <col min="1027" max="1027" width="14.5703125" customWidth="1"/>
    <col min="1028" max="1028" width="11" customWidth="1"/>
    <col min="1029" max="1029" width="19.140625" customWidth="1"/>
    <col min="1030" max="1030" width="14.140625" bestFit="1" customWidth="1"/>
    <col min="1031" max="1031" width="12.42578125" customWidth="1"/>
    <col min="1032" max="1032" width="11" customWidth="1"/>
    <col min="1033" max="1033" width="12.42578125" customWidth="1"/>
    <col min="1034" max="1034" width="10.42578125" customWidth="1"/>
    <col min="1280" max="1280" width="4.42578125" bestFit="1" customWidth="1"/>
    <col min="1281" max="1281" width="21.42578125" customWidth="1"/>
    <col min="1282" max="1282" width="11" customWidth="1"/>
    <col min="1283" max="1283" width="14.5703125" customWidth="1"/>
    <col min="1284" max="1284" width="11" customWidth="1"/>
    <col min="1285" max="1285" width="19.140625" customWidth="1"/>
    <col min="1286" max="1286" width="14.140625" bestFit="1" customWidth="1"/>
    <col min="1287" max="1287" width="12.42578125" customWidth="1"/>
    <col min="1288" max="1288" width="11" customWidth="1"/>
    <col min="1289" max="1289" width="12.42578125" customWidth="1"/>
    <col min="1290" max="1290" width="10.42578125" customWidth="1"/>
    <col min="1536" max="1536" width="4.42578125" bestFit="1" customWidth="1"/>
    <col min="1537" max="1537" width="21.42578125" customWidth="1"/>
    <col min="1538" max="1538" width="11" customWidth="1"/>
    <col min="1539" max="1539" width="14.5703125" customWidth="1"/>
    <col min="1540" max="1540" width="11" customWidth="1"/>
    <col min="1541" max="1541" width="19.140625" customWidth="1"/>
    <col min="1542" max="1542" width="14.140625" bestFit="1" customWidth="1"/>
    <col min="1543" max="1543" width="12.42578125" customWidth="1"/>
    <col min="1544" max="1544" width="11" customWidth="1"/>
    <col min="1545" max="1545" width="12.42578125" customWidth="1"/>
    <col min="1546" max="1546" width="10.42578125" customWidth="1"/>
    <col min="1792" max="1792" width="4.42578125" bestFit="1" customWidth="1"/>
    <col min="1793" max="1793" width="21.42578125" customWidth="1"/>
    <col min="1794" max="1794" width="11" customWidth="1"/>
    <col min="1795" max="1795" width="14.5703125" customWidth="1"/>
    <col min="1796" max="1796" width="11" customWidth="1"/>
    <col min="1797" max="1797" width="19.140625" customWidth="1"/>
    <col min="1798" max="1798" width="14.140625" bestFit="1" customWidth="1"/>
    <col min="1799" max="1799" width="12.42578125" customWidth="1"/>
    <col min="1800" max="1800" width="11" customWidth="1"/>
    <col min="1801" max="1801" width="12.42578125" customWidth="1"/>
    <col min="1802" max="1802" width="10.42578125" customWidth="1"/>
    <col min="2048" max="2048" width="4.42578125" bestFit="1" customWidth="1"/>
    <col min="2049" max="2049" width="21.42578125" customWidth="1"/>
    <col min="2050" max="2050" width="11" customWidth="1"/>
    <col min="2051" max="2051" width="14.5703125" customWidth="1"/>
    <col min="2052" max="2052" width="11" customWidth="1"/>
    <col min="2053" max="2053" width="19.140625" customWidth="1"/>
    <col min="2054" max="2054" width="14.140625" bestFit="1" customWidth="1"/>
    <col min="2055" max="2055" width="12.42578125" customWidth="1"/>
    <col min="2056" max="2056" width="11" customWidth="1"/>
    <col min="2057" max="2057" width="12.42578125" customWidth="1"/>
    <col min="2058" max="2058" width="10.42578125" customWidth="1"/>
    <col min="2304" max="2304" width="4.42578125" bestFit="1" customWidth="1"/>
    <col min="2305" max="2305" width="21.42578125" customWidth="1"/>
    <col min="2306" max="2306" width="11" customWidth="1"/>
    <col min="2307" max="2307" width="14.5703125" customWidth="1"/>
    <col min="2308" max="2308" width="11" customWidth="1"/>
    <col min="2309" max="2309" width="19.140625" customWidth="1"/>
    <col min="2310" max="2310" width="14.140625" bestFit="1" customWidth="1"/>
    <col min="2311" max="2311" width="12.42578125" customWidth="1"/>
    <col min="2312" max="2312" width="11" customWidth="1"/>
    <col min="2313" max="2313" width="12.42578125" customWidth="1"/>
    <col min="2314" max="2314" width="10.42578125" customWidth="1"/>
    <col min="2560" max="2560" width="4.42578125" bestFit="1" customWidth="1"/>
    <col min="2561" max="2561" width="21.42578125" customWidth="1"/>
    <col min="2562" max="2562" width="11" customWidth="1"/>
    <col min="2563" max="2563" width="14.5703125" customWidth="1"/>
    <col min="2564" max="2564" width="11" customWidth="1"/>
    <col min="2565" max="2565" width="19.140625" customWidth="1"/>
    <col min="2566" max="2566" width="14.140625" bestFit="1" customWidth="1"/>
    <col min="2567" max="2567" width="12.42578125" customWidth="1"/>
    <col min="2568" max="2568" width="11" customWidth="1"/>
    <col min="2569" max="2569" width="12.42578125" customWidth="1"/>
    <col min="2570" max="2570" width="10.42578125" customWidth="1"/>
    <col min="2816" max="2816" width="4.42578125" bestFit="1" customWidth="1"/>
    <col min="2817" max="2817" width="21.42578125" customWidth="1"/>
    <col min="2818" max="2818" width="11" customWidth="1"/>
    <col min="2819" max="2819" width="14.5703125" customWidth="1"/>
    <col min="2820" max="2820" width="11" customWidth="1"/>
    <col min="2821" max="2821" width="19.140625" customWidth="1"/>
    <col min="2822" max="2822" width="14.140625" bestFit="1" customWidth="1"/>
    <col min="2823" max="2823" width="12.42578125" customWidth="1"/>
    <col min="2824" max="2824" width="11" customWidth="1"/>
    <col min="2825" max="2825" width="12.42578125" customWidth="1"/>
    <col min="2826" max="2826" width="10.42578125" customWidth="1"/>
    <col min="3072" max="3072" width="4.42578125" bestFit="1" customWidth="1"/>
    <col min="3073" max="3073" width="21.42578125" customWidth="1"/>
    <col min="3074" max="3074" width="11" customWidth="1"/>
    <col min="3075" max="3075" width="14.5703125" customWidth="1"/>
    <col min="3076" max="3076" width="11" customWidth="1"/>
    <col min="3077" max="3077" width="19.140625" customWidth="1"/>
    <col min="3078" max="3078" width="14.140625" bestFit="1" customWidth="1"/>
    <col min="3079" max="3079" width="12.42578125" customWidth="1"/>
    <col min="3080" max="3080" width="11" customWidth="1"/>
    <col min="3081" max="3081" width="12.42578125" customWidth="1"/>
    <col min="3082" max="3082" width="10.42578125" customWidth="1"/>
    <col min="3328" max="3328" width="4.42578125" bestFit="1" customWidth="1"/>
    <col min="3329" max="3329" width="21.42578125" customWidth="1"/>
    <col min="3330" max="3330" width="11" customWidth="1"/>
    <col min="3331" max="3331" width="14.5703125" customWidth="1"/>
    <col min="3332" max="3332" width="11" customWidth="1"/>
    <col min="3333" max="3333" width="19.140625" customWidth="1"/>
    <col min="3334" max="3334" width="14.140625" bestFit="1" customWidth="1"/>
    <col min="3335" max="3335" width="12.42578125" customWidth="1"/>
    <col min="3336" max="3336" width="11" customWidth="1"/>
    <col min="3337" max="3337" width="12.42578125" customWidth="1"/>
    <col min="3338" max="3338" width="10.42578125" customWidth="1"/>
    <col min="3584" max="3584" width="4.42578125" bestFit="1" customWidth="1"/>
    <col min="3585" max="3585" width="21.42578125" customWidth="1"/>
    <col min="3586" max="3586" width="11" customWidth="1"/>
    <col min="3587" max="3587" width="14.5703125" customWidth="1"/>
    <col min="3588" max="3588" width="11" customWidth="1"/>
    <col min="3589" max="3589" width="19.140625" customWidth="1"/>
    <col min="3590" max="3590" width="14.140625" bestFit="1" customWidth="1"/>
    <col min="3591" max="3591" width="12.42578125" customWidth="1"/>
    <col min="3592" max="3592" width="11" customWidth="1"/>
    <col min="3593" max="3593" width="12.42578125" customWidth="1"/>
    <col min="3594" max="3594" width="10.42578125" customWidth="1"/>
    <col min="3840" max="3840" width="4.42578125" bestFit="1" customWidth="1"/>
    <col min="3841" max="3841" width="21.42578125" customWidth="1"/>
    <col min="3842" max="3842" width="11" customWidth="1"/>
    <col min="3843" max="3843" width="14.5703125" customWidth="1"/>
    <col min="3844" max="3844" width="11" customWidth="1"/>
    <col min="3845" max="3845" width="19.140625" customWidth="1"/>
    <col min="3846" max="3846" width="14.140625" bestFit="1" customWidth="1"/>
    <col min="3847" max="3847" width="12.42578125" customWidth="1"/>
    <col min="3848" max="3848" width="11" customWidth="1"/>
    <col min="3849" max="3849" width="12.42578125" customWidth="1"/>
    <col min="3850" max="3850" width="10.42578125" customWidth="1"/>
    <col min="4096" max="4096" width="4.42578125" bestFit="1" customWidth="1"/>
    <col min="4097" max="4097" width="21.42578125" customWidth="1"/>
    <col min="4098" max="4098" width="11" customWidth="1"/>
    <col min="4099" max="4099" width="14.5703125" customWidth="1"/>
    <col min="4100" max="4100" width="11" customWidth="1"/>
    <col min="4101" max="4101" width="19.140625" customWidth="1"/>
    <col min="4102" max="4102" width="14.140625" bestFit="1" customWidth="1"/>
    <col min="4103" max="4103" width="12.42578125" customWidth="1"/>
    <col min="4104" max="4104" width="11" customWidth="1"/>
    <col min="4105" max="4105" width="12.42578125" customWidth="1"/>
    <col min="4106" max="4106" width="10.42578125" customWidth="1"/>
    <col min="4352" max="4352" width="4.42578125" bestFit="1" customWidth="1"/>
    <col min="4353" max="4353" width="21.42578125" customWidth="1"/>
    <col min="4354" max="4354" width="11" customWidth="1"/>
    <col min="4355" max="4355" width="14.5703125" customWidth="1"/>
    <col min="4356" max="4356" width="11" customWidth="1"/>
    <col min="4357" max="4357" width="19.140625" customWidth="1"/>
    <col min="4358" max="4358" width="14.140625" bestFit="1" customWidth="1"/>
    <col min="4359" max="4359" width="12.42578125" customWidth="1"/>
    <col min="4360" max="4360" width="11" customWidth="1"/>
    <col min="4361" max="4361" width="12.42578125" customWidth="1"/>
    <col min="4362" max="4362" width="10.42578125" customWidth="1"/>
    <col min="4608" max="4608" width="4.42578125" bestFit="1" customWidth="1"/>
    <col min="4609" max="4609" width="21.42578125" customWidth="1"/>
    <col min="4610" max="4610" width="11" customWidth="1"/>
    <col min="4611" max="4611" width="14.5703125" customWidth="1"/>
    <col min="4612" max="4612" width="11" customWidth="1"/>
    <col min="4613" max="4613" width="19.140625" customWidth="1"/>
    <col min="4614" max="4614" width="14.140625" bestFit="1" customWidth="1"/>
    <col min="4615" max="4615" width="12.42578125" customWidth="1"/>
    <col min="4616" max="4616" width="11" customWidth="1"/>
    <col min="4617" max="4617" width="12.42578125" customWidth="1"/>
    <col min="4618" max="4618" width="10.42578125" customWidth="1"/>
    <col min="4864" max="4864" width="4.42578125" bestFit="1" customWidth="1"/>
    <col min="4865" max="4865" width="21.42578125" customWidth="1"/>
    <col min="4866" max="4866" width="11" customWidth="1"/>
    <col min="4867" max="4867" width="14.5703125" customWidth="1"/>
    <col min="4868" max="4868" width="11" customWidth="1"/>
    <col min="4869" max="4869" width="19.140625" customWidth="1"/>
    <col min="4870" max="4870" width="14.140625" bestFit="1" customWidth="1"/>
    <col min="4871" max="4871" width="12.42578125" customWidth="1"/>
    <col min="4872" max="4872" width="11" customWidth="1"/>
    <col min="4873" max="4873" width="12.42578125" customWidth="1"/>
    <col min="4874" max="4874" width="10.42578125" customWidth="1"/>
    <col min="5120" max="5120" width="4.42578125" bestFit="1" customWidth="1"/>
    <col min="5121" max="5121" width="21.42578125" customWidth="1"/>
    <col min="5122" max="5122" width="11" customWidth="1"/>
    <col min="5123" max="5123" width="14.5703125" customWidth="1"/>
    <col min="5124" max="5124" width="11" customWidth="1"/>
    <col min="5125" max="5125" width="19.140625" customWidth="1"/>
    <col min="5126" max="5126" width="14.140625" bestFit="1" customWidth="1"/>
    <col min="5127" max="5127" width="12.42578125" customWidth="1"/>
    <col min="5128" max="5128" width="11" customWidth="1"/>
    <col min="5129" max="5129" width="12.42578125" customWidth="1"/>
    <col min="5130" max="5130" width="10.42578125" customWidth="1"/>
    <col min="5376" max="5376" width="4.42578125" bestFit="1" customWidth="1"/>
    <col min="5377" max="5377" width="21.42578125" customWidth="1"/>
    <col min="5378" max="5378" width="11" customWidth="1"/>
    <col min="5379" max="5379" width="14.5703125" customWidth="1"/>
    <col min="5380" max="5380" width="11" customWidth="1"/>
    <col min="5381" max="5381" width="19.140625" customWidth="1"/>
    <col min="5382" max="5382" width="14.140625" bestFit="1" customWidth="1"/>
    <col min="5383" max="5383" width="12.42578125" customWidth="1"/>
    <col min="5384" max="5384" width="11" customWidth="1"/>
    <col min="5385" max="5385" width="12.42578125" customWidth="1"/>
    <col min="5386" max="5386" width="10.42578125" customWidth="1"/>
    <col min="5632" max="5632" width="4.42578125" bestFit="1" customWidth="1"/>
    <col min="5633" max="5633" width="21.42578125" customWidth="1"/>
    <col min="5634" max="5634" width="11" customWidth="1"/>
    <col min="5635" max="5635" width="14.5703125" customWidth="1"/>
    <col min="5636" max="5636" width="11" customWidth="1"/>
    <col min="5637" max="5637" width="19.140625" customWidth="1"/>
    <col min="5638" max="5638" width="14.140625" bestFit="1" customWidth="1"/>
    <col min="5639" max="5639" width="12.42578125" customWidth="1"/>
    <col min="5640" max="5640" width="11" customWidth="1"/>
    <col min="5641" max="5641" width="12.42578125" customWidth="1"/>
    <col min="5642" max="5642" width="10.42578125" customWidth="1"/>
    <col min="5888" max="5888" width="4.42578125" bestFit="1" customWidth="1"/>
    <col min="5889" max="5889" width="21.42578125" customWidth="1"/>
    <col min="5890" max="5890" width="11" customWidth="1"/>
    <col min="5891" max="5891" width="14.5703125" customWidth="1"/>
    <col min="5892" max="5892" width="11" customWidth="1"/>
    <col min="5893" max="5893" width="19.140625" customWidth="1"/>
    <col min="5894" max="5894" width="14.140625" bestFit="1" customWidth="1"/>
    <col min="5895" max="5895" width="12.42578125" customWidth="1"/>
    <col min="5896" max="5896" width="11" customWidth="1"/>
    <col min="5897" max="5897" width="12.42578125" customWidth="1"/>
    <col min="5898" max="5898" width="10.42578125" customWidth="1"/>
    <col min="6144" max="6144" width="4.42578125" bestFit="1" customWidth="1"/>
    <col min="6145" max="6145" width="21.42578125" customWidth="1"/>
    <col min="6146" max="6146" width="11" customWidth="1"/>
    <col min="6147" max="6147" width="14.5703125" customWidth="1"/>
    <col min="6148" max="6148" width="11" customWidth="1"/>
    <col min="6149" max="6149" width="19.140625" customWidth="1"/>
    <col min="6150" max="6150" width="14.140625" bestFit="1" customWidth="1"/>
    <col min="6151" max="6151" width="12.42578125" customWidth="1"/>
    <col min="6152" max="6152" width="11" customWidth="1"/>
    <col min="6153" max="6153" width="12.42578125" customWidth="1"/>
    <col min="6154" max="6154" width="10.42578125" customWidth="1"/>
    <col min="6400" max="6400" width="4.42578125" bestFit="1" customWidth="1"/>
    <col min="6401" max="6401" width="21.42578125" customWidth="1"/>
    <col min="6402" max="6402" width="11" customWidth="1"/>
    <col min="6403" max="6403" width="14.5703125" customWidth="1"/>
    <col min="6404" max="6404" width="11" customWidth="1"/>
    <col min="6405" max="6405" width="19.140625" customWidth="1"/>
    <col min="6406" max="6406" width="14.140625" bestFit="1" customWidth="1"/>
    <col min="6407" max="6407" width="12.42578125" customWidth="1"/>
    <col min="6408" max="6408" width="11" customWidth="1"/>
    <col min="6409" max="6409" width="12.42578125" customWidth="1"/>
    <col min="6410" max="6410" width="10.42578125" customWidth="1"/>
    <col min="6656" max="6656" width="4.42578125" bestFit="1" customWidth="1"/>
    <col min="6657" max="6657" width="21.42578125" customWidth="1"/>
    <col min="6658" max="6658" width="11" customWidth="1"/>
    <col min="6659" max="6659" width="14.5703125" customWidth="1"/>
    <col min="6660" max="6660" width="11" customWidth="1"/>
    <col min="6661" max="6661" width="19.140625" customWidth="1"/>
    <col min="6662" max="6662" width="14.140625" bestFit="1" customWidth="1"/>
    <col min="6663" max="6663" width="12.42578125" customWidth="1"/>
    <col min="6664" max="6664" width="11" customWidth="1"/>
    <col min="6665" max="6665" width="12.42578125" customWidth="1"/>
    <col min="6666" max="6666" width="10.42578125" customWidth="1"/>
    <col min="6912" max="6912" width="4.42578125" bestFit="1" customWidth="1"/>
    <col min="6913" max="6913" width="21.42578125" customWidth="1"/>
    <col min="6914" max="6914" width="11" customWidth="1"/>
    <col min="6915" max="6915" width="14.5703125" customWidth="1"/>
    <col min="6916" max="6916" width="11" customWidth="1"/>
    <col min="6917" max="6917" width="19.140625" customWidth="1"/>
    <col min="6918" max="6918" width="14.140625" bestFit="1" customWidth="1"/>
    <col min="6919" max="6919" width="12.42578125" customWidth="1"/>
    <col min="6920" max="6920" width="11" customWidth="1"/>
    <col min="6921" max="6921" width="12.42578125" customWidth="1"/>
    <col min="6922" max="6922" width="10.42578125" customWidth="1"/>
    <col min="7168" max="7168" width="4.42578125" bestFit="1" customWidth="1"/>
    <col min="7169" max="7169" width="21.42578125" customWidth="1"/>
    <col min="7170" max="7170" width="11" customWidth="1"/>
    <col min="7171" max="7171" width="14.5703125" customWidth="1"/>
    <col min="7172" max="7172" width="11" customWidth="1"/>
    <col min="7173" max="7173" width="19.140625" customWidth="1"/>
    <col min="7174" max="7174" width="14.140625" bestFit="1" customWidth="1"/>
    <col min="7175" max="7175" width="12.42578125" customWidth="1"/>
    <col min="7176" max="7176" width="11" customWidth="1"/>
    <col min="7177" max="7177" width="12.42578125" customWidth="1"/>
    <col min="7178" max="7178" width="10.42578125" customWidth="1"/>
    <col min="7424" max="7424" width="4.42578125" bestFit="1" customWidth="1"/>
    <col min="7425" max="7425" width="21.42578125" customWidth="1"/>
    <col min="7426" max="7426" width="11" customWidth="1"/>
    <col min="7427" max="7427" width="14.5703125" customWidth="1"/>
    <col min="7428" max="7428" width="11" customWidth="1"/>
    <col min="7429" max="7429" width="19.140625" customWidth="1"/>
    <col min="7430" max="7430" width="14.140625" bestFit="1" customWidth="1"/>
    <col min="7431" max="7431" width="12.42578125" customWidth="1"/>
    <col min="7432" max="7432" width="11" customWidth="1"/>
    <col min="7433" max="7433" width="12.42578125" customWidth="1"/>
    <col min="7434" max="7434" width="10.42578125" customWidth="1"/>
    <col min="7680" max="7680" width="4.42578125" bestFit="1" customWidth="1"/>
    <col min="7681" max="7681" width="21.42578125" customWidth="1"/>
    <col min="7682" max="7682" width="11" customWidth="1"/>
    <col min="7683" max="7683" width="14.5703125" customWidth="1"/>
    <col min="7684" max="7684" width="11" customWidth="1"/>
    <col min="7685" max="7685" width="19.140625" customWidth="1"/>
    <col min="7686" max="7686" width="14.140625" bestFit="1" customWidth="1"/>
    <col min="7687" max="7687" width="12.42578125" customWidth="1"/>
    <col min="7688" max="7688" width="11" customWidth="1"/>
    <col min="7689" max="7689" width="12.42578125" customWidth="1"/>
    <col min="7690" max="7690" width="10.42578125" customWidth="1"/>
    <col min="7936" max="7936" width="4.42578125" bestFit="1" customWidth="1"/>
    <col min="7937" max="7937" width="21.42578125" customWidth="1"/>
    <col min="7938" max="7938" width="11" customWidth="1"/>
    <col min="7939" max="7939" width="14.5703125" customWidth="1"/>
    <col min="7940" max="7940" width="11" customWidth="1"/>
    <col min="7941" max="7941" width="19.140625" customWidth="1"/>
    <col min="7942" max="7942" width="14.140625" bestFit="1" customWidth="1"/>
    <col min="7943" max="7943" width="12.42578125" customWidth="1"/>
    <col min="7944" max="7944" width="11" customWidth="1"/>
    <col min="7945" max="7945" width="12.42578125" customWidth="1"/>
    <col min="7946" max="7946" width="10.42578125" customWidth="1"/>
    <col min="8192" max="8192" width="4.42578125" bestFit="1" customWidth="1"/>
    <col min="8193" max="8193" width="21.42578125" customWidth="1"/>
    <col min="8194" max="8194" width="11" customWidth="1"/>
    <col min="8195" max="8195" width="14.5703125" customWidth="1"/>
    <col min="8196" max="8196" width="11" customWidth="1"/>
    <col min="8197" max="8197" width="19.140625" customWidth="1"/>
    <col min="8198" max="8198" width="14.140625" bestFit="1" customWidth="1"/>
    <col min="8199" max="8199" width="12.42578125" customWidth="1"/>
    <col min="8200" max="8200" width="11" customWidth="1"/>
    <col min="8201" max="8201" width="12.42578125" customWidth="1"/>
    <col min="8202" max="8202" width="10.42578125" customWidth="1"/>
    <col min="8448" max="8448" width="4.42578125" bestFit="1" customWidth="1"/>
    <col min="8449" max="8449" width="21.42578125" customWidth="1"/>
    <col min="8450" max="8450" width="11" customWidth="1"/>
    <col min="8451" max="8451" width="14.5703125" customWidth="1"/>
    <col min="8452" max="8452" width="11" customWidth="1"/>
    <col min="8453" max="8453" width="19.140625" customWidth="1"/>
    <col min="8454" max="8454" width="14.140625" bestFit="1" customWidth="1"/>
    <col min="8455" max="8455" width="12.42578125" customWidth="1"/>
    <col min="8456" max="8456" width="11" customWidth="1"/>
    <col min="8457" max="8457" width="12.42578125" customWidth="1"/>
    <col min="8458" max="8458" width="10.42578125" customWidth="1"/>
    <col min="8704" max="8704" width="4.42578125" bestFit="1" customWidth="1"/>
    <col min="8705" max="8705" width="21.42578125" customWidth="1"/>
    <col min="8706" max="8706" width="11" customWidth="1"/>
    <col min="8707" max="8707" width="14.5703125" customWidth="1"/>
    <col min="8708" max="8708" width="11" customWidth="1"/>
    <col min="8709" max="8709" width="19.140625" customWidth="1"/>
    <col min="8710" max="8710" width="14.140625" bestFit="1" customWidth="1"/>
    <col min="8711" max="8711" width="12.42578125" customWidth="1"/>
    <col min="8712" max="8712" width="11" customWidth="1"/>
    <col min="8713" max="8713" width="12.42578125" customWidth="1"/>
    <col min="8714" max="8714" width="10.42578125" customWidth="1"/>
    <col min="8960" max="8960" width="4.42578125" bestFit="1" customWidth="1"/>
    <col min="8961" max="8961" width="21.42578125" customWidth="1"/>
    <col min="8962" max="8962" width="11" customWidth="1"/>
    <col min="8963" max="8963" width="14.5703125" customWidth="1"/>
    <col min="8964" max="8964" width="11" customWidth="1"/>
    <col min="8965" max="8965" width="19.140625" customWidth="1"/>
    <col min="8966" max="8966" width="14.140625" bestFit="1" customWidth="1"/>
    <col min="8967" max="8967" width="12.42578125" customWidth="1"/>
    <col min="8968" max="8968" width="11" customWidth="1"/>
    <col min="8969" max="8969" width="12.42578125" customWidth="1"/>
    <col min="8970" max="8970" width="10.42578125" customWidth="1"/>
    <col min="9216" max="9216" width="4.42578125" bestFit="1" customWidth="1"/>
    <col min="9217" max="9217" width="21.42578125" customWidth="1"/>
    <col min="9218" max="9218" width="11" customWidth="1"/>
    <col min="9219" max="9219" width="14.5703125" customWidth="1"/>
    <col min="9220" max="9220" width="11" customWidth="1"/>
    <col min="9221" max="9221" width="19.140625" customWidth="1"/>
    <col min="9222" max="9222" width="14.140625" bestFit="1" customWidth="1"/>
    <col min="9223" max="9223" width="12.42578125" customWidth="1"/>
    <col min="9224" max="9224" width="11" customWidth="1"/>
    <col min="9225" max="9225" width="12.42578125" customWidth="1"/>
    <col min="9226" max="9226" width="10.42578125" customWidth="1"/>
    <col min="9472" max="9472" width="4.42578125" bestFit="1" customWidth="1"/>
    <col min="9473" max="9473" width="21.42578125" customWidth="1"/>
    <col min="9474" max="9474" width="11" customWidth="1"/>
    <col min="9475" max="9475" width="14.5703125" customWidth="1"/>
    <col min="9476" max="9476" width="11" customWidth="1"/>
    <col min="9477" max="9477" width="19.140625" customWidth="1"/>
    <col min="9478" max="9478" width="14.140625" bestFit="1" customWidth="1"/>
    <col min="9479" max="9479" width="12.42578125" customWidth="1"/>
    <col min="9480" max="9480" width="11" customWidth="1"/>
    <col min="9481" max="9481" width="12.42578125" customWidth="1"/>
    <col min="9482" max="9482" width="10.42578125" customWidth="1"/>
    <col min="9728" max="9728" width="4.42578125" bestFit="1" customWidth="1"/>
    <col min="9729" max="9729" width="21.42578125" customWidth="1"/>
    <col min="9730" max="9730" width="11" customWidth="1"/>
    <col min="9731" max="9731" width="14.5703125" customWidth="1"/>
    <col min="9732" max="9732" width="11" customWidth="1"/>
    <col min="9733" max="9733" width="19.140625" customWidth="1"/>
    <col min="9734" max="9734" width="14.140625" bestFit="1" customWidth="1"/>
    <col min="9735" max="9735" width="12.42578125" customWidth="1"/>
    <col min="9736" max="9736" width="11" customWidth="1"/>
    <col min="9737" max="9737" width="12.42578125" customWidth="1"/>
    <col min="9738" max="9738" width="10.42578125" customWidth="1"/>
    <col min="9984" max="9984" width="4.42578125" bestFit="1" customWidth="1"/>
    <col min="9985" max="9985" width="21.42578125" customWidth="1"/>
    <col min="9986" max="9986" width="11" customWidth="1"/>
    <col min="9987" max="9987" width="14.5703125" customWidth="1"/>
    <col min="9988" max="9988" width="11" customWidth="1"/>
    <col min="9989" max="9989" width="19.140625" customWidth="1"/>
    <col min="9990" max="9990" width="14.140625" bestFit="1" customWidth="1"/>
    <col min="9991" max="9991" width="12.42578125" customWidth="1"/>
    <col min="9992" max="9992" width="11" customWidth="1"/>
    <col min="9993" max="9993" width="12.42578125" customWidth="1"/>
    <col min="9994" max="9994" width="10.42578125" customWidth="1"/>
    <col min="10240" max="10240" width="4.42578125" bestFit="1" customWidth="1"/>
    <col min="10241" max="10241" width="21.42578125" customWidth="1"/>
    <col min="10242" max="10242" width="11" customWidth="1"/>
    <col min="10243" max="10243" width="14.5703125" customWidth="1"/>
    <col min="10244" max="10244" width="11" customWidth="1"/>
    <col min="10245" max="10245" width="19.140625" customWidth="1"/>
    <col min="10246" max="10246" width="14.140625" bestFit="1" customWidth="1"/>
    <col min="10247" max="10247" width="12.42578125" customWidth="1"/>
    <col min="10248" max="10248" width="11" customWidth="1"/>
    <col min="10249" max="10249" width="12.42578125" customWidth="1"/>
    <col min="10250" max="10250" width="10.42578125" customWidth="1"/>
    <col min="10496" max="10496" width="4.42578125" bestFit="1" customWidth="1"/>
    <col min="10497" max="10497" width="21.42578125" customWidth="1"/>
    <col min="10498" max="10498" width="11" customWidth="1"/>
    <col min="10499" max="10499" width="14.5703125" customWidth="1"/>
    <col min="10500" max="10500" width="11" customWidth="1"/>
    <col min="10501" max="10501" width="19.140625" customWidth="1"/>
    <col min="10502" max="10502" width="14.140625" bestFit="1" customWidth="1"/>
    <col min="10503" max="10503" width="12.42578125" customWidth="1"/>
    <col min="10504" max="10504" width="11" customWidth="1"/>
    <col min="10505" max="10505" width="12.42578125" customWidth="1"/>
    <col min="10506" max="10506" width="10.42578125" customWidth="1"/>
    <col min="10752" max="10752" width="4.42578125" bestFit="1" customWidth="1"/>
    <col min="10753" max="10753" width="21.42578125" customWidth="1"/>
    <col min="10754" max="10754" width="11" customWidth="1"/>
    <col min="10755" max="10755" width="14.5703125" customWidth="1"/>
    <col min="10756" max="10756" width="11" customWidth="1"/>
    <col min="10757" max="10757" width="19.140625" customWidth="1"/>
    <col min="10758" max="10758" width="14.140625" bestFit="1" customWidth="1"/>
    <col min="10759" max="10759" width="12.42578125" customWidth="1"/>
    <col min="10760" max="10760" width="11" customWidth="1"/>
    <col min="10761" max="10761" width="12.42578125" customWidth="1"/>
    <col min="10762" max="10762" width="10.42578125" customWidth="1"/>
    <col min="11008" max="11008" width="4.42578125" bestFit="1" customWidth="1"/>
    <col min="11009" max="11009" width="21.42578125" customWidth="1"/>
    <col min="11010" max="11010" width="11" customWidth="1"/>
    <col min="11011" max="11011" width="14.5703125" customWidth="1"/>
    <col min="11012" max="11012" width="11" customWidth="1"/>
    <col min="11013" max="11013" width="19.140625" customWidth="1"/>
    <col min="11014" max="11014" width="14.140625" bestFit="1" customWidth="1"/>
    <col min="11015" max="11015" width="12.42578125" customWidth="1"/>
    <col min="11016" max="11016" width="11" customWidth="1"/>
    <col min="11017" max="11017" width="12.42578125" customWidth="1"/>
    <col min="11018" max="11018" width="10.42578125" customWidth="1"/>
    <col min="11264" max="11264" width="4.42578125" bestFit="1" customWidth="1"/>
    <col min="11265" max="11265" width="21.42578125" customWidth="1"/>
    <col min="11266" max="11266" width="11" customWidth="1"/>
    <col min="11267" max="11267" width="14.5703125" customWidth="1"/>
    <col min="11268" max="11268" width="11" customWidth="1"/>
    <col min="11269" max="11269" width="19.140625" customWidth="1"/>
    <col min="11270" max="11270" width="14.140625" bestFit="1" customWidth="1"/>
    <col min="11271" max="11271" width="12.42578125" customWidth="1"/>
    <col min="11272" max="11272" width="11" customWidth="1"/>
    <col min="11273" max="11273" width="12.42578125" customWidth="1"/>
    <col min="11274" max="11274" width="10.42578125" customWidth="1"/>
    <col min="11520" max="11520" width="4.42578125" bestFit="1" customWidth="1"/>
    <col min="11521" max="11521" width="21.42578125" customWidth="1"/>
    <col min="11522" max="11522" width="11" customWidth="1"/>
    <col min="11523" max="11523" width="14.5703125" customWidth="1"/>
    <col min="11524" max="11524" width="11" customWidth="1"/>
    <col min="11525" max="11525" width="19.140625" customWidth="1"/>
    <col min="11526" max="11526" width="14.140625" bestFit="1" customWidth="1"/>
    <col min="11527" max="11527" width="12.42578125" customWidth="1"/>
    <col min="11528" max="11528" width="11" customWidth="1"/>
    <col min="11529" max="11529" width="12.42578125" customWidth="1"/>
    <col min="11530" max="11530" width="10.42578125" customWidth="1"/>
    <col min="11776" max="11776" width="4.42578125" bestFit="1" customWidth="1"/>
    <col min="11777" max="11777" width="21.42578125" customWidth="1"/>
    <col min="11778" max="11778" width="11" customWidth="1"/>
    <col min="11779" max="11779" width="14.5703125" customWidth="1"/>
    <col min="11780" max="11780" width="11" customWidth="1"/>
    <col min="11781" max="11781" width="19.140625" customWidth="1"/>
    <col min="11782" max="11782" width="14.140625" bestFit="1" customWidth="1"/>
    <col min="11783" max="11783" width="12.42578125" customWidth="1"/>
    <col min="11784" max="11784" width="11" customWidth="1"/>
    <col min="11785" max="11785" width="12.42578125" customWidth="1"/>
    <col min="11786" max="11786" width="10.42578125" customWidth="1"/>
    <col min="12032" max="12032" width="4.42578125" bestFit="1" customWidth="1"/>
    <col min="12033" max="12033" width="21.42578125" customWidth="1"/>
    <col min="12034" max="12034" width="11" customWidth="1"/>
    <col min="12035" max="12035" width="14.5703125" customWidth="1"/>
    <col min="12036" max="12036" width="11" customWidth="1"/>
    <col min="12037" max="12037" width="19.140625" customWidth="1"/>
    <col min="12038" max="12038" width="14.140625" bestFit="1" customWidth="1"/>
    <col min="12039" max="12039" width="12.42578125" customWidth="1"/>
    <col min="12040" max="12040" width="11" customWidth="1"/>
    <col min="12041" max="12041" width="12.42578125" customWidth="1"/>
    <col min="12042" max="12042" width="10.42578125" customWidth="1"/>
    <col min="12288" max="12288" width="4.42578125" bestFit="1" customWidth="1"/>
    <col min="12289" max="12289" width="21.42578125" customWidth="1"/>
    <col min="12290" max="12290" width="11" customWidth="1"/>
    <col min="12291" max="12291" width="14.5703125" customWidth="1"/>
    <col min="12292" max="12292" width="11" customWidth="1"/>
    <col min="12293" max="12293" width="19.140625" customWidth="1"/>
    <col min="12294" max="12294" width="14.140625" bestFit="1" customWidth="1"/>
    <col min="12295" max="12295" width="12.42578125" customWidth="1"/>
    <col min="12296" max="12296" width="11" customWidth="1"/>
    <col min="12297" max="12297" width="12.42578125" customWidth="1"/>
    <col min="12298" max="12298" width="10.42578125" customWidth="1"/>
    <col min="12544" max="12544" width="4.42578125" bestFit="1" customWidth="1"/>
    <col min="12545" max="12545" width="21.42578125" customWidth="1"/>
    <col min="12546" max="12546" width="11" customWidth="1"/>
    <col min="12547" max="12547" width="14.5703125" customWidth="1"/>
    <col min="12548" max="12548" width="11" customWidth="1"/>
    <col min="12549" max="12549" width="19.140625" customWidth="1"/>
    <col min="12550" max="12550" width="14.140625" bestFit="1" customWidth="1"/>
    <col min="12551" max="12551" width="12.42578125" customWidth="1"/>
    <col min="12552" max="12552" width="11" customWidth="1"/>
    <col min="12553" max="12553" width="12.42578125" customWidth="1"/>
    <col min="12554" max="12554" width="10.42578125" customWidth="1"/>
    <col min="12800" max="12800" width="4.42578125" bestFit="1" customWidth="1"/>
    <col min="12801" max="12801" width="21.42578125" customWidth="1"/>
    <col min="12802" max="12802" width="11" customWidth="1"/>
    <col min="12803" max="12803" width="14.5703125" customWidth="1"/>
    <col min="12804" max="12804" width="11" customWidth="1"/>
    <col min="12805" max="12805" width="19.140625" customWidth="1"/>
    <col min="12806" max="12806" width="14.140625" bestFit="1" customWidth="1"/>
    <col min="12807" max="12807" width="12.42578125" customWidth="1"/>
    <col min="12808" max="12808" width="11" customWidth="1"/>
    <col min="12809" max="12809" width="12.42578125" customWidth="1"/>
    <col min="12810" max="12810" width="10.42578125" customWidth="1"/>
    <col min="13056" max="13056" width="4.42578125" bestFit="1" customWidth="1"/>
    <col min="13057" max="13057" width="21.42578125" customWidth="1"/>
    <col min="13058" max="13058" width="11" customWidth="1"/>
    <col min="13059" max="13059" width="14.5703125" customWidth="1"/>
    <col min="13060" max="13060" width="11" customWidth="1"/>
    <col min="13061" max="13061" width="19.140625" customWidth="1"/>
    <col min="13062" max="13062" width="14.140625" bestFit="1" customWidth="1"/>
    <col min="13063" max="13063" width="12.42578125" customWidth="1"/>
    <col min="13064" max="13064" width="11" customWidth="1"/>
    <col min="13065" max="13065" width="12.42578125" customWidth="1"/>
    <col min="13066" max="13066" width="10.42578125" customWidth="1"/>
    <col min="13312" max="13312" width="4.42578125" bestFit="1" customWidth="1"/>
    <col min="13313" max="13313" width="21.42578125" customWidth="1"/>
    <col min="13314" max="13314" width="11" customWidth="1"/>
    <col min="13315" max="13315" width="14.5703125" customWidth="1"/>
    <col min="13316" max="13316" width="11" customWidth="1"/>
    <col min="13317" max="13317" width="19.140625" customWidth="1"/>
    <col min="13318" max="13318" width="14.140625" bestFit="1" customWidth="1"/>
    <col min="13319" max="13319" width="12.42578125" customWidth="1"/>
    <col min="13320" max="13320" width="11" customWidth="1"/>
    <col min="13321" max="13321" width="12.42578125" customWidth="1"/>
    <col min="13322" max="13322" width="10.42578125" customWidth="1"/>
    <col min="13568" max="13568" width="4.42578125" bestFit="1" customWidth="1"/>
    <col min="13569" max="13569" width="21.42578125" customWidth="1"/>
    <col min="13570" max="13570" width="11" customWidth="1"/>
    <col min="13571" max="13571" width="14.5703125" customWidth="1"/>
    <col min="13572" max="13572" width="11" customWidth="1"/>
    <col min="13573" max="13573" width="19.140625" customWidth="1"/>
    <col min="13574" max="13574" width="14.140625" bestFit="1" customWidth="1"/>
    <col min="13575" max="13575" width="12.42578125" customWidth="1"/>
    <col min="13576" max="13576" width="11" customWidth="1"/>
    <col min="13577" max="13577" width="12.42578125" customWidth="1"/>
    <col min="13578" max="13578" width="10.42578125" customWidth="1"/>
    <col min="13824" max="13824" width="4.42578125" bestFit="1" customWidth="1"/>
    <col min="13825" max="13825" width="21.42578125" customWidth="1"/>
    <col min="13826" max="13826" width="11" customWidth="1"/>
    <col min="13827" max="13827" width="14.5703125" customWidth="1"/>
    <col min="13828" max="13828" width="11" customWidth="1"/>
    <col min="13829" max="13829" width="19.140625" customWidth="1"/>
    <col min="13830" max="13830" width="14.140625" bestFit="1" customWidth="1"/>
    <col min="13831" max="13831" width="12.42578125" customWidth="1"/>
    <col min="13832" max="13832" width="11" customWidth="1"/>
    <col min="13833" max="13833" width="12.42578125" customWidth="1"/>
    <col min="13834" max="13834" width="10.42578125" customWidth="1"/>
    <col min="14080" max="14080" width="4.42578125" bestFit="1" customWidth="1"/>
    <col min="14081" max="14081" width="21.42578125" customWidth="1"/>
    <col min="14082" max="14082" width="11" customWidth="1"/>
    <col min="14083" max="14083" width="14.5703125" customWidth="1"/>
    <col min="14084" max="14084" width="11" customWidth="1"/>
    <col min="14085" max="14085" width="19.140625" customWidth="1"/>
    <col min="14086" max="14086" width="14.140625" bestFit="1" customWidth="1"/>
    <col min="14087" max="14087" width="12.42578125" customWidth="1"/>
    <col min="14088" max="14088" width="11" customWidth="1"/>
    <col min="14089" max="14089" width="12.42578125" customWidth="1"/>
    <col min="14090" max="14090" width="10.42578125" customWidth="1"/>
    <col min="14336" max="14336" width="4.42578125" bestFit="1" customWidth="1"/>
    <col min="14337" max="14337" width="21.42578125" customWidth="1"/>
    <col min="14338" max="14338" width="11" customWidth="1"/>
    <col min="14339" max="14339" width="14.5703125" customWidth="1"/>
    <col min="14340" max="14340" width="11" customWidth="1"/>
    <col min="14341" max="14341" width="19.140625" customWidth="1"/>
    <col min="14342" max="14342" width="14.140625" bestFit="1" customWidth="1"/>
    <col min="14343" max="14343" width="12.42578125" customWidth="1"/>
    <col min="14344" max="14344" width="11" customWidth="1"/>
    <col min="14345" max="14345" width="12.42578125" customWidth="1"/>
    <col min="14346" max="14346" width="10.42578125" customWidth="1"/>
    <col min="14592" max="14592" width="4.42578125" bestFit="1" customWidth="1"/>
    <col min="14593" max="14593" width="21.42578125" customWidth="1"/>
    <col min="14594" max="14594" width="11" customWidth="1"/>
    <col min="14595" max="14595" width="14.5703125" customWidth="1"/>
    <col min="14596" max="14596" width="11" customWidth="1"/>
    <col min="14597" max="14597" width="19.140625" customWidth="1"/>
    <col min="14598" max="14598" width="14.140625" bestFit="1" customWidth="1"/>
    <col min="14599" max="14599" width="12.42578125" customWidth="1"/>
    <col min="14600" max="14600" width="11" customWidth="1"/>
    <col min="14601" max="14601" width="12.42578125" customWidth="1"/>
    <col min="14602" max="14602" width="10.42578125" customWidth="1"/>
    <col min="14848" max="14848" width="4.42578125" bestFit="1" customWidth="1"/>
    <col min="14849" max="14849" width="21.42578125" customWidth="1"/>
    <col min="14850" max="14850" width="11" customWidth="1"/>
    <col min="14851" max="14851" width="14.5703125" customWidth="1"/>
    <col min="14852" max="14852" width="11" customWidth="1"/>
    <col min="14853" max="14853" width="19.140625" customWidth="1"/>
    <col min="14854" max="14854" width="14.140625" bestFit="1" customWidth="1"/>
    <col min="14855" max="14855" width="12.42578125" customWidth="1"/>
    <col min="14856" max="14856" width="11" customWidth="1"/>
    <col min="14857" max="14857" width="12.42578125" customWidth="1"/>
    <col min="14858" max="14858" width="10.42578125" customWidth="1"/>
    <col min="15104" max="15104" width="4.42578125" bestFit="1" customWidth="1"/>
    <col min="15105" max="15105" width="21.42578125" customWidth="1"/>
    <col min="15106" max="15106" width="11" customWidth="1"/>
    <col min="15107" max="15107" width="14.5703125" customWidth="1"/>
    <col min="15108" max="15108" width="11" customWidth="1"/>
    <col min="15109" max="15109" width="19.140625" customWidth="1"/>
    <col min="15110" max="15110" width="14.140625" bestFit="1" customWidth="1"/>
    <col min="15111" max="15111" width="12.42578125" customWidth="1"/>
    <col min="15112" max="15112" width="11" customWidth="1"/>
    <col min="15113" max="15113" width="12.42578125" customWidth="1"/>
    <col min="15114" max="15114" width="10.42578125" customWidth="1"/>
    <col min="15360" max="15360" width="4.42578125" bestFit="1" customWidth="1"/>
    <col min="15361" max="15361" width="21.42578125" customWidth="1"/>
    <col min="15362" max="15362" width="11" customWidth="1"/>
    <col min="15363" max="15363" width="14.5703125" customWidth="1"/>
    <col min="15364" max="15364" width="11" customWidth="1"/>
    <col min="15365" max="15365" width="19.140625" customWidth="1"/>
    <col min="15366" max="15366" width="14.140625" bestFit="1" customWidth="1"/>
    <col min="15367" max="15367" width="12.42578125" customWidth="1"/>
    <col min="15368" max="15368" width="11" customWidth="1"/>
    <col min="15369" max="15369" width="12.42578125" customWidth="1"/>
    <col min="15370" max="15370" width="10.42578125" customWidth="1"/>
    <col min="15616" max="15616" width="4.42578125" bestFit="1" customWidth="1"/>
    <col min="15617" max="15617" width="21.42578125" customWidth="1"/>
    <col min="15618" max="15618" width="11" customWidth="1"/>
    <col min="15619" max="15619" width="14.5703125" customWidth="1"/>
    <col min="15620" max="15620" width="11" customWidth="1"/>
    <col min="15621" max="15621" width="19.140625" customWidth="1"/>
    <col min="15622" max="15622" width="14.140625" bestFit="1" customWidth="1"/>
    <col min="15623" max="15623" width="12.42578125" customWidth="1"/>
    <col min="15624" max="15624" width="11" customWidth="1"/>
    <col min="15625" max="15625" width="12.42578125" customWidth="1"/>
    <col min="15626" max="15626" width="10.42578125" customWidth="1"/>
    <col min="15872" max="15872" width="4.42578125" bestFit="1" customWidth="1"/>
    <col min="15873" max="15873" width="21.42578125" customWidth="1"/>
    <col min="15874" max="15874" width="11" customWidth="1"/>
    <col min="15875" max="15875" width="14.5703125" customWidth="1"/>
    <col min="15876" max="15876" width="11" customWidth="1"/>
    <col min="15877" max="15877" width="19.140625" customWidth="1"/>
    <col min="15878" max="15878" width="14.140625" bestFit="1" customWidth="1"/>
    <col min="15879" max="15879" width="12.42578125" customWidth="1"/>
    <col min="15880" max="15880" width="11" customWidth="1"/>
    <col min="15881" max="15881" width="12.42578125" customWidth="1"/>
    <col min="15882" max="15882" width="10.42578125" customWidth="1"/>
    <col min="16128" max="16128" width="4.42578125" bestFit="1" customWidth="1"/>
    <col min="16129" max="16129" width="21.42578125" customWidth="1"/>
    <col min="16130" max="16130" width="11" customWidth="1"/>
    <col min="16131" max="16131" width="14.5703125" customWidth="1"/>
    <col min="16132" max="16132" width="11" customWidth="1"/>
    <col min="16133" max="16133" width="19.140625" customWidth="1"/>
    <col min="16134" max="16134" width="14.140625" bestFit="1" customWidth="1"/>
    <col min="16135" max="16135" width="12.42578125" customWidth="1"/>
    <col min="16136" max="16136" width="11" customWidth="1"/>
    <col min="16137" max="16137" width="12.42578125" customWidth="1"/>
    <col min="16138" max="16138" width="10.42578125" customWidth="1"/>
  </cols>
  <sheetData>
    <row r="1" spans="1:10" ht="18.75" x14ac:dyDescent="0.3">
      <c r="A1" s="241" t="s">
        <v>3473</v>
      </c>
      <c r="B1" s="241"/>
      <c r="C1" s="241"/>
      <c r="D1" s="250" t="s">
        <v>3474</v>
      </c>
      <c r="E1" s="250"/>
      <c r="F1" s="250"/>
      <c r="G1" s="250"/>
      <c r="H1" s="250"/>
      <c r="I1" s="250"/>
      <c r="J1" s="250"/>
    </row>
    <row r="2" spans="1:10" ht="18.75" x14ac:dyDescent="0.3">
      <c r="A2" s="241"/>
      <c r="B2" s="241"/>
      <c r="C2" s="241"/>
      <c r="D2" s="242" t="s">
        <v>3475</v>
      </c>
      <c r="E2" s="242"/>
      <c r="F2" s="242"/>
      <c r="G2" s="242"/>
      <c r="H2" s="242"/>
      <c r="I2" s="242"/>
      <c r="J2" s="242"/>
    </row>
    <row r="3" spans="1:10" ht="18.75" x14ac:dyDescent="0.3">
      <c r="A3" s="69"/>
      <c r="B3" s="69"/>
      <c r="C3" s="69"/>
      <c r="D3" s="70"/>
      <c r="E3" s="70"/>
      <c r="F3" s="71"/>
      <c r="G3" s="70"/>
      <c r="H3" s="70"/>
      <c r="I3" s="70"/>
      <c r="J3" s="70"/>
    </row>
    <row r="4" spans="1:10" ht="25.5" x14ac:dyDescent="0.35">
      <c r="A4" s="243" t="s">
        <v>3476</v>
      </c>
      <c r="B4" s="243"/>
      <c r="C4" s="243"/>
      <c r="D4" s="243"/>
      <c r="E4" s="243"/>
      <c r="F4" s="243"/>
      <c r="G4" s="243"/>
      <c r="H4" s="243"/>
      <c r="I4" s="243"/>
      <c r="J4" s="243"/>
    </row>
    <row r="5" spans="1:10" s="94" customFormat="1" ht="78.75" x14ac:dyDescent="0.3">
      <c r="A5" s="73" t="s">
        <v>3477</v>
      </c>
      <c r="B5" s="74" t="s">
        <v>3478</v>
      </c>
      <c r="C5" s="75" t="s">
        <v>3479</v>
      </c>
      <c r="D5" s="75" t="s">
        <v>1834</v>
      </c>
      <c r="E5" s="73" t="s">
        <v>1835</v>
      </c>
      <c r="F5" s="76" t="s">
        <v>3480</v>
      </c>
      <c r="G5" s="75" t="s">
        <v>3481</v>
      </c>
      <c r="H5" s="75" t="s">
        <v>3482</v>
      </c>
      <c r="I5" s="75" t="s">
        <v>3483</v>
      </c>
      <c r="J5" s="73" t="s">
        <v>3484</v>
      </c>
    </row>
    <row r="6" spans="1:10" s="94" customFormat="1" ht="16.5" x14ac:dyDescent="0.25">
      <c r="A6" s="73"/>
      <c r="B6" s="74"/>
      <c r="C6" s="75"/>
      <c r="D6" s="75"/>
      <c r="E6" s="73"/>
      <c r="F6" s="76"/>
      <c r="G6" s="75"/>
      <c r="H6" s="75"/>
      <c r="I6" s="75"/>
      <c r="J6" s="73"/>
    </row>
    <row r="7" spans="1:10" s="101" customFormat="1" ht="18.75" x14ac:dyDescent="0.3">
      <c r="A7" s="95">
        <v>1</v>
      </c>
      <c r="B7" s="96" t="s">
        <v>2488</v>
      </c>
      <c r="C7" s="95" t="s">
        <v>1946</v>
      </c>
      <c r="D7" s="97" t="s">
        <v>1442</v>
      </c>
      <c r="E7" s="97" t="s">
        <v>1443</v>
      </c>
      <c r="F7" s="97" t="s">
        <v>1445</v>
      </c>
      <c r="G7" s="98">
        <v>1000</v>
      </c>
      <c r="H7" s="99"/>
      <c r="I7" s="98">
        <v>1000</v>
      </c>
      <c r="J7" s="100"/>
    </row>
    <row r="8" spans="1:10" s="101" customFormat="1" ht="18.75" x14ac:dyDescent="0.3">
      <c r="A8" s="95">
        <v>2</v>
      </c>
      <c r="B8" s="96" t="s">
        <v>2490</v>
      </c>
      <c r="C8" s="95" t="s">
        <v>1132</v>
      </c>
      <c r="D8" s="97" t="s">
        <v>2491</v>
      </c>
      <c r="E8" s="97" t="s">
        <v>2492</v>
      </c>
      <c r="F8" s="97" t="s">
        <v>2494</v>
      </c>
      <c r="G8" s="98">
        <v>22800</v>
      </c>
      <c r="H8" s="99"/>
      <c r="I8" s="98">
        <v>22800</v>
      </c>
      <c r="J8" s="100"/>
    </row>
    <row r="9" spans="1:10" s="101" customFormat="1" ht="18.75" x14ac:dyDescent="0.3">
      <c r="A9" s="95">
        <v>3</v>
      </c>
      <c r="B9" s="96" t="s">
        <v>2496</v>
      </c>
      <c r="C9" s="95" t="s">
        <v>1446</v>
      </c>
      <c r="D9" s="97" t="s">
        <v>2497</v>
      </c>
      <c r="E9" s="97" t="s">
        <v>2256</v>
      </c>
      <c r="F9" s="97" t="s">
        <v>2499</v>
      </c>
      <c r="G9" s="98">
        <v>5000</v>
      </c>
      <c r="H9" s="99"/>
      <c r="I9" s="98">
        <v>5000</v>
      </c>
      <c r="J9" s="100"/>
    </row>
    <row r="10" spans="1:10" s="101" customFormat="1" ht="18.75" x14ac:dyDescent="0.3">
      <c r="A10" s="95">
        <v>4</v>
      </c>
      <c r="B10" s="96" t="s">
        <v>2501</v>
      </c>
      <c r="C10" s="95" t="s">
        <v>767</v>
      </c>
      <c r="D10" s="97" t="s">
        <v>2502</v>
      </c>
      <c r="E10" s="97" t="s">
        <v>2503</v>
      </c>
      <c r="F10" s="97" t="s">
        <v>2505</v>
      </c>
      <c r="G10" s="98">
        <v>5700</v>
      </c>
      <c r="H10" s="99"/>
      <c r="I10" s="98">
        <v>5700</v>
      </c>
      <c r="J10" s="100"/>
    </row>
    <row r="11" spans="1:10" s="101" customFormat="1" ht="18.75" x14ac:dyDescent="0.3">
      <c r="A11" s="95">
        <v>5</v>
      </c>
      <c r="B11" s="96" t="s">
        <v>3559</v>
      </c>
      <c r="C11" s="95" t="s">
        <v>402</v>
      </c>
      <c r="D11" s="97" t="s">
        <v>3560</v>
      </c>
      <c r="E11" s="97" t="s">
        <v>3561</v>
      </c>
      <c r="F11" s="97"/>
      <c r="G11" s="98">
        <v>1200</v>
      </c>
      <c r="H11" s="99"/>
      <c r="I11" s="98">
        <v>1200</v>
      </c>
      <c r="J11" s="100"/>
    </row>
    <row r="12" spans="1:10" s="101" customFormat="1" ht="18.75" x14ac:dyDescent="0.3">
      <c r="A12" s="95">
        <v>6</v>
      </c>
      <c r="B12" s="96" t="s">
        <v>2125</v>
      </c>
      <c r="C12" s="95" t="s">
        <v>1139</v>
      </c>
      <c r="D12" s="97" t="s">
        <v>2126</v>
      </c>
      <c r="E12" s="97" t="s">
        <v>2127</v>
      </c>
      <c r="F12" s="97" t="s">
        <v>2129</v>
      </c>
      <c r="G12" s="98">
        <v>300</v>
      </c>
      <c r="H12" s="99"/>
      <c r="I12" s="98">
        <v>300</v>
      </c>
      <c r="J12" s="100"/>
    </row>
    <row r="13" spans="1:10" s="101" customFormat="1" ht="18.75" x14ac:dyDescent="0.3">
      <c r="A13" s="95">
        <v>7</v>
      </c>
      <c r="B13" s="96" t="s">
        <v>2507</v>
      </c>
      <c r="C13" s="95" t="s">
        <v>2123</v>
      </c>
      <c r="D13" s="97" t="s">
        <v>2508</v>
      </c>
      <c r="E13" s="97" t="s">
        <v>869</v>
      </c>
      <c r="F13" s="97" t="s">
        <v>2510</v>
      </c>
      <c r="G13" s="98">
        <v>3400</v>
      </c>
      <c r="H13" s="99"/>
      <c r="I13" s="98">
        <v>3400</v>
      </c>
      <c r="J13" s="100"/>
    </row>
    <row r="14" spans="1:10" s="101" customFormat="1" ht="18.75" x14ac:dyDescent="0.3">
      <c r="A14" s="95">
        <v>8</v>
      </c>
      <c r="B14" s="96" t="s">
        <v>2512</v>
      </c>
      <c r="C14" s="95" t="s">
        <v>2423</v>
      </c>
      <c r="D14" s="97" t="s">
        <v>2513</v>
      </c>
      <c r="E14" s="97" t="s">
        <v>2514</v>
      </c>
      <c r="F14" s="97" t="s">
        <v>2516</v>
      </c>
      <c r="G14" s="98">
        <v>5000</v>
      </c>
      <c r="H14" s="99"/>
      <c r="I14" s="98">
        <v>5000</v>
      </c>
      <c r="J14" s="100"/>
    </row>
    <row r="15" spans="1:10" s="101" customFormat="1" ht="18.75" x14ac:dyDescent="0.3">
      <c r="A15" s="95">
        <v>9</v>
      </c>
      <c r="B15" s="96" t="s">
        <v>3562</v>
      </c>
      <c r="C15" s="95" t="s">
        <v>597</v>
      </c>
      <c r="D15" s="97" t="s">
        <v>3563</v>
      </c>
      <c r="E15" s="97" t="s">
        <v>3564</v>
      </c>
      <c r="F15" s="97" t="s">
        <v>3565</v>
      </c>
      <c r="G15" s="98">
        <v>2500</v>
      </c>
      <c r="H15" s="99"/>
      <c r="I15" s="98">
        <v>2500</v>
      </c>
      <c r="J15" s="100"/>
    </row>
    <row r="16" spans="1:10" s="101" customFormat="1" ht="18.75" x14ac:dyDescent="0.3">
      <c r="A16" s="95">
        <v>10</v>
      </c>
      <c r="B16" s="96" t="s">
        <v>3042</v>
      </c>
      <c r="C16" s="95" t="s">
        <v>774</v>
      </c>
      <c r="D16" s="97" t="s">
        <v>3043</v>
      </c>
      <c r="E16" s="97" t="s">
        <v>3044</v>
      </c>
      <c r="F16" s="97" t="s">
        <v>3566</v>
      </c>
      <c r="G16" s="98">
        <v>5100</v>
      </c>
      <c r="H16" s="99"/>
      <c r="I16" s="98">
        <v>5100</v>
      </c>
      <c r="J16" s="100"/>
    </row>
    <row r="17" spans="1:10" s="101" customFormat="1" ht="18.75" x14ac:dyDescent="0.3">
      <c r="A17" s="95">
        <v>11</v>
      </c>
      <c r="B17" s="96" t="s">
        <v>2518</v>
      </c>
      <c r="C17" s="95" t="s">
        <v>2495</v>
      </c>
      <c r="D17" s="97" t="s">
        <v>3567</v>
      </c>
      <c r="E17" s="97" t="s">
        <v>2854</v>
      </c>
      <c r="F17" s="97" t="s">
        <v>2522</v>
      </c>
      <c r="G17" s="98">
        <v>500</v>
      </c>
      <c r="H17" s="99"/>
      <c r="I17" s="98">
        <v>500</v>
      </c>
      <c r="J17" s="100"/>
    </row>
    <row r="18" spans="1:10" s="101" customFormat="1" ht="18.75" x14ac:dyDescent="0.3">
      <c r="A18" s="95">
        <v>12</v>
      </c>
      <c r="B18" s="96" t="s">
        <v>3021</v>
      </c>
      <c r="C18" s="95" t="s">
        <v>2500</v>
      </c>
      <c r="D18" s="97" t="s">
        <v>3022</v>
      </c>
      <c r="E18" s="97" t="s">
        <v>3023</v>
      </c>
      <c r="F18" s="97" t="s">
        <v>3568</v>
      </c>
      <c r="G18" s="98">
        <v>4000</v>
      </c>
      <c r="H18" s="99"/>
      <c r="I18" s="98">
        <v>4000</v>
      </c>
      <c r="J18" s="100"/>
    </row>
    <row r="19" spans="1:10" s="101" customFormat="1" ht="18.75" x14ac:dyDescent="0.3">
      <c r="A19" s="95">
        <v>13</v>
      </c>
      <c r="B19" s="96" t="s">
        <v>2524</v>
      </c>
      <c r="C19" s="95" t="s">
        <v>2506</v>
      </c>
      <c r="D19" s="97" t="s">
        <v>2525</v>
      </c>
      <c r="E19" s="97" t="s">
        <v>2526</v>
      </c>
      <c r="F19" s="97" t="s">
        <v>2528</v>
      </c>
      <c r="G19" s="98">
        <v>1400</v>
      </c>
      <c r="H19" s="99"/>
      <c r="I19" s="98">
        <v>1400</v>
      </c>
      <c r="J19" s="100"/>
    </row>
    <row r="20" spans="1:10" s="101" customFormat="1" ht="18.75" x14ac:dyDescent="0.3">
      <c r="A20" s="95">
        <v>14</v>
      </c>
      <c r="B20" s="96" t="s">
        <v>2530</v>
      </c>
      <c r="C20" s="95" t="s">
        <v>1460</v>
      </c>
      <c r="D20" s="97" t="s">
        <v>2531</v>
      </c>
      <c r="E20" s="97" t="s">
        <v>2532</v>
      </c>
      <c r="F20" s="97" t="s">
        <v>2534</v>
      </c>
      <c r="G20" s="98">
        <v>1000</v>
      </c>
      <c r="H20" s="99"/>
      <c r="I20" s="98">
        <v>1000</v>
      </c>
      <c r="J20" s="100"/>
    </row>
    <row r="21" spans="1:10" s="101" customFormat="1" ht="18.75" x14ac:dyDescent="0.3">
      <c r="A21" s="95">
        <v>15</v>
      </c>
      <c r="B21" s="96" t="s">
        <v>2931</v>
      </c>
      <c r="C21" s="95" t="s">
        <v>780</v>
      </c>
      <c r="D21" s="97" t="s">
        <v>2932</v>
      </c>
      <c r="E21" s="97" t="s">
        <v>2933</v>
      </c>
      <c r="F21" s="97" t="s">
        <v>3569</v>
      </c>
      <c r="G21" s="98">
        <v>500</v>
      </c>
      <c r="H21" s="99"/>
      <c r="I21" s="98">
        <v>500</v>
      </c>
      <c r="J21" s="100"/>
    </row>
    <row r="22" spans="1:10" s="101" customFormat="1" ht="18.75" x14ac:dyDescent="0.3">
      <c r="A22" s="95">
        <v>16</v>
      </c>
      <c r="B22" s="96" t="s">
        <v>2536</v>
      </c>
      <c r="C22" s="95" t="s">
        <v>408</v>
      </c>
      <c r="D22" s="97" t="s">
        <v>2537</v>
      </c>
      <c r="E22" s="97" t="s">
        <v>2538</v>
      </c>
      <c r="F22" s="97" t="s">
        <v>2540</v>
      </c>
      <c r="G22" s="98">
        <v>26500</v>
      </c>
      <c r="H22" s="99"/>
      <c r="I22" s="98">
        <v>26500</v>
      </c>
      <c r="J22" s="100"/>
    </row>
    <row r="23" spans="1:10" s="101" customFormat="1" ht="18.75" x14ac:dyDescent="0.3">
      <c r="A23" s="95">
        <v>17</v>
      </c>
      <c r="B23" s="96" t="s">
        <v>2542</v>
      </c>
      <c r="C23" s="95" t="s">
        <v>5</v>
      </c>
      <c r="D23" s="97" t="s">
        <v>2543</v>
      </c>
      <c r="E23" s="97" t="s">
        <v>2544</v>
      </c>
      <c r="F23" s="97" t="s">
        <v>2546</v>
      </c>
      <c r="G23" s="98">
        <v>2900</v>
      </c>
      <c r="H23" s="99"/>
      <c r="I23" s="98">
        <v>2900</v>
      </c>
      <c r="J23" s="100"/>
    </row>
    <row r="24" spans="1:10" s="101" customFormat="1" ht="18.75" x14ac:dyDescent="0.3">
      <c r="A24" s="95">
        <v>18</v>
      </c>
      <c r="B24" s="96" t="s">
        <v>3570</v>
      </c>
      <c r="C24" s="95" t="s">
        <v>786</v>
      </c>
      <c r="D24" s="97" t="s">
        <v>3571</v>
      </c>
      <c r="E24" s="97" t="s">
        <v>3572</v>
      </c>
      <c r="F24" s="97" t="s">
        <v>3573</v>
      </c>
      <c r="G24" s="98">
        <v>500</v>
      </c>
      <c r="H24" s="99"/>
      <c r="I24" s="98">
        <v>500</v>
      </c>
      <c r="J24" s="100"/>
    </row>
    <row r="25" spans="1:10" s="101" customFormat="1" ht="18.75" x14ac:dyDescent="0.3">
      <c r="A25" s="95">
        <v>19</v>
      </c>
      <c r="B25" s="96" t="s">
        <v>3006</v>
      </c>
      <c r="C25" s="95" t="s">
        <v>414</v>
      </c>
      <c r="D25" s="97" t="s">
        <v>3007</v>
      </c>
      <c r="E25" s="97" t="s">
        <v>3008</v>
      </c>
      <c r="F25" s="97" t="s">
        <v>3574</v>
      </c>
      <c r="G25" s="98">
        <v>3500</v>
      </c>
      <c r="H25" s="99"/>
      <c r="I25" s="98">
        <v>3500</v>
      </c>
      <c r="J25" s="100"/>
    </row>
    <row r="26" spans="1:10" s="101" customFormat="1" ht="18.75" x14ac:dyDescent="0.3">
      <c r="A26" s="95">
        <v>20</v>
      </c>
      <c r="B26" s="96" t="s">
        <v>3575</v>
      </c>
      <c r="C26" s="95" t="s">
        <v>420</v>
      </c>
      <c r="D26" s="97" t="s">
        <v>3576</v>
      </c>
      <c r="E26" s="97" t="s">
        <v>3577</v>
      </c>
      <c r="F26" s="97"/>
      <c r="G26" s="98">
        <v>2000</v>
      </c>
      <c r="H26" s="99"/>
      <c r="I26" s="98">
        <v>2000</v>
      </c>
      <c r="J26" s="100"/>
    </row>
    <row r="27" spans="1:10" s="101" customFormat="1" ht="18.75" x14ac:dyDescent="0.3">
      <c r="A27" s="95">
        <v>21</v>
      </c>
      <c r="B27" s="96" t="s">
        <v>2548</v>
      </c>
      <c r="C27" s="95" t="s">
        <v>604</v>
      </c>
      <c r="D27" s="97" t="s">
        <v>2549</v>
      </c>
      <c r="E27" s="97" t="s">
        <v>2550</v>
      </c>
      <c r="F27" s="97" t="s">
        <v>2552</v>
      </c>
      <c r="G27" s="98">
        <v>14200</v>
      </c>
      <c r="H27" s="99"/>
      <c r="I27" s="98">
        <v>14200</v>
      </c>
      <c r="J27" s="100"/>
    </row>
    <row r="28" spans="1:10" s="101" customFormat="1" ht="18.75" x14ac:dyDescent="0.3">
      <c r="A28" s="95">
        <v>22</v>
      </c>
      <c r="B28" s="96" t="s">
        <v>3011</v>
      </c>
      <c r="C28" s="95" t="s">
        <v>426</v>
      </c>
      <c r="D28" s="97" t="s">
        <v>3012</v>
      </c>
      <c r="E28" s="97" t="s">
        <v>3013</v>
      </c>
      <c r="F28" s="97" t="s">
        <v>3578</v>
      </c>
      <c r="G28" s="98">
        <v>3700</v>
      </c>
      <c r="H28" s="99"/>
      <c r="I28" s="98">
        <v>3700</v>
      </c>
      <c r="J28" s="100"/>
    </row>
    <row r="29" spans="1:10" s="101" customFormat="1" ht="18.75" x14ac:dyDescent="0.3">
      <c r="A29" s="95">
        <v>23</v>
      </c>
      <c r="B29" s="96" t="s">
        <v>3037</v>
      </c>
      <c r="C29" s="95" t="s">
        <v>610</v>
      </c>
      <c r="D29" s="97" t="s">
        <v>3038</v>
      </c>
      <c r="E29" s="97" t="s">
        <v>3039</v>
      </c>
      <c r="F29" s="97"/>
      <c r="G29" s="98">
        <v>5000</v>
      </c>
      <c r="H29" s="99"/>
      <c r="I29" s="98">
        <v>5000</v>
      </c>
      <c r="J29" s="100"/>
    </row>
    <row r="30" spans="1:10" s="101" customFormat="1" ht="18.75" x14ac:dyDescent="0.3">
      <c r="A30" s="95">
        <v>24</v>
      </c>
      <c r="B30" s="96" t="s">
        <v>3579</v>
      </c>
      <c r="C30" s="95" t="s">
        <v>432</v>
      </c>
      <c r="D30" s="97" t="s">
        <v>3580</v>
      </c>
      <c r="E30" s="97" t="s">
        <v>3581</v>
      </c>
      <c r="F30" s="97"/>
      <c r="G30" s="98">
        <v>3000</v>
      </c>
      <c r="H30" s="99"/>
      <c r="I30" s="98">
        <v>3000</v>
      </c>
      <c r="J30" s="100"/>
    </row>
    <row r="31" spans="1:10" s="101" customFormat="1" ht="18.75" x14ac:dyDescent="0.3">
      <c r="A31" s="95">
        <v>25</v>
      </c>
      <c r="B31" s="96" t="s">
        <v>2951</v>
      </c>
      <c r="C31" s="95" t="s">
        <v>792</v>
      </c>
      <c r="D31" s="97" t="s">
        <v>2952</v>
      </c>
      <c r="E31" s="97" t="s">
        <v>2953</v>
      </c>
      <c r="F31" s="97" t="s">
        <v>3582</v>
      </c>
      <c r="G31" s="98">
        <v>1100</v>
      </c>
      <c r="H31" s="99"/>
      <c r="I31" s="98">
        <v>1100</v>
      </c>
      <c r="J31" s="100"/>
    </row>
    <row r="32" spans="1:10" s="101" customFormat="1" ht="18.75" x14ac:dyDescent="0.3">
      <c r="A32" s="95">
        <v>26</v>
      </c>
      <c r="B32" s="96" t="s">
        <v>3583</v>
      </c>
      <c r="C32" s="95" t="s">
        <v>1647</v>
      </c>
      <c r="D32" s="97" t="s">
        <v>3584</v>
      </c>
      <c r="E32" s="97" t="s">
        <v>3585</v>
      </c>
      <c r="F32" s="97" t="s">
        <v>3586</v>
      </c>
      <c r="G32" s="98">
        <v>13000</v>
      </c>
      <c r="H32" s="99"/>
      <c r="I32" s="98">
        <v>13000</v>
      </c>
      <c r="J32" s="100"/>
    </row>
    <row r="33" spans="1:10" s="101" customFormat="1" ht="18.75" x14ac:dyDescent="0.3">
      <c r="A33" s="95">
        <v>27</v>
      </c>
      <c r="B33" s="96" t="s">
        <v>3078</v>
      </c>
      <c r="C33" s="95" t="s">
        <v>12</v>
      </c>
      <c r="D33" s="97" t="s">
        <v>3079</v>
      </c>
      <c r="E33" s="97" t="s">
        <v>3080</v>
      </c>
      <c r="F33" s="97" t="s">
        <v>3587</v>
      </c>
      <c r="G33" s="98">
        <v>14200</v>
      </c>
      <c r="H33" s="99"/>
      <c r="I33" s="98">
        <v>14200</v>
      </c>
      <c r="J33" s="100"/>
    </row>
    <row r="34" spans="1:10" s="101" customFormat="1" ht="18.75" x14ac:dyDescent="0.3">
      <c r="A34" s="95">
        <v>28</v>
      </c>
      <c r="B34" s="96" t="s">
        <v>2554</v>
      </c>
      <c r="C34" s="95" t="s">
        <v>1145</v>
      </c>
      <c r="D34" s="97" t="s">
        <v>2555</v>
      </c>
      <c r="E34" s="97" t="s">
        <v>2556</v>
      </c>
      <c r="F34" s="97" t="s">
        <v>2558</v>
      </c>
      <c r="G34" s="98">
        <v>2000</v>
      </c>
      <c r="H34" s="99"/>
      <c r="I34" s="98">
        <v>2000</v>
      </c>
      <c r="J34" s="100"/>
    </row>
    <row r="35" spans="1:10" s="101" customFormat="1" ht="18.75" x14ac:dyDescent="0.3">
      <c r="A35" s="95">
        <v>29</v>
      </c>
      <c r="B35" s="96" t="s">
        <v>1492</v>
      </c>
      <c r="C35" s="95" t="s">
        <v>797</v>
      </c>
      <c r="D35" s="97" t="s">
        <v>1493</v>
      </c>
      <c r="E35" s="97" t="s">
        <v>1494</v>
      </c>
      <c r="F35" s="97" t="s">
        <v>1495</v>
      </c>
      <c r="G35" s="98">
        <v>1000</v>
      </c>
      <c r="H35" s="99"/>
      <c r="I35" s="98">
        <v>1000</v>
      </c>
      <c r="J35" s="100"/>
    </row>
    <row r="36" spans="1:10" s="101" customFormat="1" ht="18.75" x14ac:dyDescent="0.3">
      <c r="A36" s="95">
        <v>30</v>
      </c>
      <c r="B36" s="96" t="s">
        <v>2956</v>
      </c>
      <c r="C36" s="95" t="s">
        <v>3123</v>
      </c>
      <c r="D36" s="97" t="s">
        <v>2957</v>
      </c>
      <c r="E36" s="97" t="s">
        <v>2958</v>
      </c>
      <c r="F36" s="97"/>
      <c r="G36" s="98">
        <v>1500</v>
      </c>
      <c r="H36" s="99"/>
      <c r="I36" s="98">
        <v>1500</v>
      </c>
      <c r="J36" s="100"/>
    </row>
    <row r="37" spans="1:10" s="101" customFormat="1" ht="18.75" x14ac:dyDescent="0.3">
      <c r="A37" s="95">
        <v>31</v>
      </c>
      <c r="B37" s="96" t="s">
        <v>3588</v>
      </c>
      <c r="C37" s="95" t="s">
        <v>1953</v>
      </c>
      <c r="D37" s="97" t="s">
        <v>3589</v>
      </c>
      <c r="E37" s="97" t="s">
        <v>3590</v>
      </c>
      <c r="F37" s="97"/>
      <c r="G37" s="98">
        <v>4200</v>
      </c>
      <c r="H37" s="99"/>
      <c r="I37" s="98">
        <v>4200</v>
      </c>
      <c r="J37" s="100"/>
    </row>
    <row r="38" spans="1:10" s="101" customFormat="1" ht="18.75" x14ac:dyDescent="0.3">
      <c r="A38" s="95">
        <v>32</v>
      </c>
      <c r="B38" s="96" t="s">
        <v>3056</v>
      </c>
      <c r="C38" s="95" t="s">
        <v>2130</v>
      </c>
      <c r="D38" s="97" t="s">
        <v>3057</v>
      </c>
      <c r="E38" s="97" t="s">
        <v>3058</v>
      </c>
      <c r="F38" s="97" t="s">
        <v>3591</v>
      </c>
      <c r="G38" s="98">
        <v>8000</v>
      </c>
      <c r="H38" s="99"/>
      <c r="I38" s="98">
        <v>8000</v>
      </c>
      <c r="J38" s="100"/>
    </row>
    <row r="39" spans="1:10" s="101" customFormat="1" ht="18.75" x14ac:dyDescent="0.3">
      <c r="A39" s="95">
        <v>33</v>
      </c>
      <c r="B39" s="96" t="s">
        <v>2560</v>
      </c>
      <c r="C39" s="95" t="s">
        <v>2136</v>
      </c>
      <c r="D39" s="97" t="s">
        <v>2561</v>
      </c>
      <c r="E39" s="97" t="s">
        <v>2562</v>
      </c>
      <c r="F39" s="97" t="s">
        <v>2564</v>
      </c>
      <c r="G39" s="98">
        <v>40000</v>
      </c>
      <c r="H39" s="99"/>
      <c r="I39" s="98">
        <v>40000</v>
      </c>
      <c r="J39" s="100"/>
    </row>
    <row r="40" spans="1:10" s="101" customFormat="1" ht="18.75" x14ac:dyDescent="0.3">
      <c r="A40" s="95">
        <v>34</v>
      </c>
      <c r="B40" s="96" t="s">
        <v>2570</v>
      </c>
      <c r="C40" s="95" t="s">
        <v>438</v>
      </c>
      <c r="D40" s="97" t="s">
        <v>2571</v>
      </c>
      <c r="E40" s="97" t="s">
        <v>2572</v>
      </c>
      <c r="F40" s="97" t="s">
        <v>2574</v>
      </c>
      <c r="G40" s="98">
        <v>11000</v>
      </c>
      <c r="H40" s="99"/>
      <c r="I40" s="98">
        <v>11000</v>
      </c>
      <c r="J40" s="100"/>
    </row>
    <row r="41" spans="1:10" s="101" customFormat="1" ht="18.75" x14ac:dyDescent="0.3">
      <c r="A41" s="95">
        <v>35</v>
      </c>
      <c r="B41" s="96" t="s">
        <v>2576</v>
      </c>
      <c r="C41" s="95" t="s">
        <v>803</v>
      </c>
      <c r="D41" s="97" t="s">
        <v>2577</v>
      </c>
      <c r="E41" s="97" t="s">
        <v>2578</v>
      </c>
      <c r="F41" s="97" t="s">
        <v>2580</v>
      </c>
      <c r="G41" s="98">
        <v>1000</v>
      </c>
      <c r="H41" s="99"/>
      <c r="I41" s="98">
        <v>1000</v>
      </c>
      <c r="J41" s="100"/>
    </row>
    <row r="42" spans="1:10" s="101" customFormat="1" ht="18.75" x14ac:dyDescent="0.3">
      <c r="A42" s="95">
        <v>36</v>
      </c>
      <c r="B42" s="96" t="s">
        <v>754</v>
      </c>
      <c r="C42" s="95" t="s">
        <v>2511</v>
      </c>
      <c r="D42" s="97" t="s">
        <v>755</v>
      </c>
      <c r="E42" s="97" t="s">
        <v>756</v>
      </c>
      <c r="F42" s="97"/>
      <c r="G42" s="98">
        <v>1000</v>
      </c>
      <c r="H42" s="99"/>
      <c r="I42" s="98">
        <v>1000</v>
      </c>
      <c r="J42" s="100"/>
    </row>
    <row r="43" spans="1:10" s="101" customFormat="1" ht="18.75" x14ac:dyDescent="0.3">
      <c r="A43" s="95">
        <v>37</v>
      </c>
      <c r="B43" s="96" t="s">
        <v>2582</v>
      </c>
      <c r="C43" s="95" t="s">
        <v>18</v>
      </c>
      <c r="D43" s="97" t="s">
        <v>2583</v>
      </c>
      <c r="E43" s="97" t="s">
        <v>2584</v>
      </c>
      <c r="F43" s="97" t="s">
        <v>2586</v>
      </c>
      <c r="G43" s="98">
        <v>15000</v>
      </c>
      <c r="H43" s="99"/>
      <c r="I43" s="98">
        <v>15000</v>
      </c>
      <c r="J43" s="100"/>
    </row>
    <row r="44" spans="1:10" s="101" customFormat="1" ht="18.75" x14ac:dyDescent="0.3">
      <c r="A44" s="95">
        <v>38</v>
      </c>
      <c r="B44" s="96" t="s">
        <v>2981</v>
      </c>
      <c r="C44" s="95" t="s">
        <v>2517</v>
      </c>
      <c r="D44" s="97" t="s">
        <v>2982</v>
      </c>
      <c r="E44" s="97" t="s">
        <v>2983</v>
      </c>
      <c r="F44" s="97">
        <v>983830049</v>
      </c>
      <c r="G44" s="98">
        <v>2700</v>
      </c>
      <c r="H44" s="99"/>
      <c r="I44" s="98">
        <v>2700</v>
      </c>
      <c r="J44" s="100"/>
    </row>
    <row r="45" spans="1:10" s="101" customFormat="1" ht="18.75" x14ac:dyDescent="0.3">
      <c r="A45" s="95">
        <v>39</v>
      </c>
      <c r="B45" s="96" t="s">
        <v>576</v>
      </c>
      <c r="C45" s="95" t="s">
        <v>1844</v>
      </c>
      <c r="D45" s="97" t="s">
        <v>577</v>
      </c>
      <c r="E45" s="97" t="s">
        <v>578</v>
      </c>
      <c r="F45" s="97" t="s">
        <v>580</v>
      </c>
      <c r="G45" s="98">
        <v>400</v>
      </c>
      <c r="H45" s="99"/>
      <c r="I45" s="98">
        <v>400</v>
      </c>
      <c r="J45" s="100"/>
    </row>
    <row r="46" spans="1:10" s="101" customFormat="1" ht="18.75" x14ac:dyDescent="0.3">
      <c r="A46" s="95">
        <v>40</v>
      </c>
      <c r="B46" s="96" t="s">
        <v>121</v>
      </c>
      <c r="C46" s="95" t="s">
        <v>809</v>
      </c>
      <c r="D46" s="97" t="s">
        <v>122</v>
      </c>
      <c r="E46" s="97" t="s">
        <v>123</v>
      </c>
      <c r="F46" s="97" t="s">
        <v>125</v>
      </c>
      <c r="G46" s="98">
        <v>10700</v>
      </c>
      <c r="H46" s="99"/>
      <c r="I46" s="98">
        <v>10700</v>
      </c>
      <c r="J46" s="100"/>
    </row>
    <row r="47" spans="1:10" s="101" customFormat="1" ht="18.75" x14ac:dyDescent="0.3">
      <c r="A47" s="95">
        <v>41</v>
      </c>
      <c r="B47" s="96" t="s">
        <v>3212</v>
      </c>
      <c r="C47" s="95" t="s">
        <v>1467</v>
      </c>
      <c r="D47" s="97" t="s">
        <v>3213</v>
      </c>
      <c r="E47" s="97" t="s">
        <v>3214</v>
      </c>
      <c r="F47" s="97" t="s">
        <v>3216</v>
      </c>
      <c r="G47" s="98">
        <v>4700</v>
      </c>
      <c r="H47" s="99"/>
      <c r="I47" s="98">
        <v>4700</v>
      </c>
      <c r="J47" s="100"/>
    </row>
    <row r="48" spans="1:10" s="101" customFormat="1" ht="18.75" x14ac:dyDescent="0.3">
      <c r="A48" s="95">
        <v>42</v>
      </c>
      <c r="B48" s="96" t="s">
        <v>3592</v>
      </c>
      <c r="C48" s="95" t="s">
        <v>2142</v>
      </c>
      <c r="D48" s="97" t="s">
        <v>3593</v>
      </c>
      <c r="E48" s="97" t="s">
        <v>1208</v>
      </c>
      <c r="F48" s="97" t="s">
        <v>3594</v>
      </c>
      <c r="G48" s="98">
        <v>200</v>
      </c>
      <c r="H48" s="99"/>
      <c r="I48" s="98">
        <v>200</v>
      </c>
      <c r="J48" s="100"/>
    </row>
    <row r="49" spans="1:10" s="101" customFormat="1" ht="18.75" x14ac:dyDescent="0.3">
      <c r="A49" s="95">
        <v>43</v>
      </c>
      <c r="B49" s="96" t="s">
        <v>2588</v>
      </c>
      <c r="C49" s="95" t="s">
        <v>616</v>
      </c>
      <c r="D49" s="97" t="s">
        <v>3595</v>
      </c>
      <c r="E49" s="97" t="s">
        <v>1813</v>
      </c>
      <c r="F49" s="97" t="s">
        <v>1815</v>
      </c>
      <c r="G49" s="98">
        <v>11700</v>
      </c>
      <c r="H49" s="99"/>
      <c r="I49" s="98">
        <v>11700</v>
      </c>
      <c r="J49" s="100"/>
    </row>
    <row r="50" spans="1:10" s="101" customFormat="1" ht="18.75" x14ac:dyDescent="0.3">
      <c r="A50" s="95">
        <v>44</v>
      </c>
      <c r="B50" s="96" t="s">
        <v>2926</v>
      </c>
      <c r="C50" s="95" t="s">
        <v>24</v>
      </c>
      <c r="D50" s="97" t="s">
        <v>2927</v>
      </c>
      <c r="E50" s="97" t="s">
        <v>2928</v>
      </c>
      <c r="F50" s="97"/>
      <c r="G50" s="98">
        <v>300</v>
      </c>
      <c r="H50" s="99"/>
      <c r="I50" s="98">
        <v>300</v>
      </c>
      <c r="J50" s="100"/>
    </row>
    <row r="51" spans="1:10" s="101" customFormat="1" ht="18.75" x14ac:dyDescent="0.3">
      <c r="A51" s="95">
        <v>45</v>
      </c>
      <c r="B51" s="96" t="s">
        <v>2935</v>
      </c>
      <c r="C51" s="95" t="s">
        <v>622</v>
      </c>
      <c r="D51" s="97" t="s">
        <v>2936</v>
      </c>
      <c r="E51" s="97" t="s">
        <v>2937</v>
      </c>
      <c r="F51" s="97" t="s">
        <v>3596</v>
      </c>
      <c r="G51" s="98">
        <v>600</v>
      </c>
      <c r="H51" s="99"/>
      <c r="I51" s="98">
        <v>600</v>
      </c>
      <c r="J51" s="100"/>
    </row>
    <row r="52" spans="1:10" s="101" customFormat="1" ht="18.75" x14ac:dyDescent="0.3">
      <c r="A52" s="95">
        <v>46</v>
      </c>
      <c r="B52" s="96" t="s">
        <v>2590</v>
      </c>
      <c r="C52" s="95" t="s">
        <v>3046</v>
      </c>
      <c r="D52" s="97" t="s">
        <v>2591</v>
      </c>
      <c r="E52" s="97" t="s">
        <v>2592</v>
      </c>
      <c r="F52" s="97" t="s">
        <v>2594</v>
      </c>
      <c r="G52" s="98">
        <v>400</v>
      </c>
      <c r="H52" s="99"/>
      <c r="I52" s="98">
        <v>400</v>
      </c>
      <c r="J52" s="100"/>
    </row>
    <row r="53" spans="1:10" s="101" customFormat="1" ht="18.75" x14ac:dyDescent="0.3">
      <c r="A53" s="95">
        <v>47</v>
      </c>
      <c r="B53" s="96" t="s">
        <v>2596</v>
      </c>
      <c r="C53" s="95" t="s">
        <v>2523</v>
      </c>
      <c r="D53" s="97" t="s">
        <v>1824</v>
      </c>
      <c r="E53" s="97" t="s">
        <v>1825</v>
      </c>
      <c r="F53" s="97" t="s">
        <v>1827</v>
      </c>
      <c r="G53" s="98">
        <v>5400</v>
      </c>
      <c r="H53" s="99"/>
      <c r="I53" s="98">
        <v>5400</v>
      </c>
      <c r="J53" s="100"/>
    </row>
    <row r="54" spans="1:10" s="101" customFormat="1" ht="18.75" x14ac:dyDescent="0.3">
      <c r="A54" s="95">
        <v>48</v>
      </c>
      <c r="B54" s="96" t="s">
        <v>2597</v>
      </c>
      <c r="C54" s="95" t="s">
        <v>1271</v>
      </c>
      <c r="D54" s="97" t="s">
        <v>2598</v>
      </c>
      <c r="E54" s="97" t="s">
        <v>2599</v>
      </c>
      <c r="F54" s="97" t="s">
        <v>2601</v>
      </c>
      <c r="G54" s="98">
        <v>15100</v>
      </c>
      <c r="H54" s="99"/>
      <c r="I54" s="98">
        <v>15100</v>
      </c>
      <c r="J54" s="100"/>
    </row>
    <row r="55" spans="1:10" s="101" customFormat="1" ht="18.75" x14ac:dyDescent="0.3">
      <c r="A55" s="95">
        <v>49</v>
      </c>
      <c r="B55" s="96" t="s">
        <v>2603</v>
      </c>
      <c r="C55" s="95" t="s">
        <v>3130</v>
      </c>
      <c r="D55" s="97" t="s">
        <v>2604</v>
      </c>
      <c r="E55" s="97" t="s">
        <v>2605</v>
      </c>
      <c r="F55" s="97" t="s">
        <v>2607</v>
      </c>
      <c r="G55" s="98">
        <v>200</v>
      </c>
      <c r="H55" s="99"/>
      <c r="I55" s="98">
        <v>200</v>
      </c>
      <c r="J55" s="100"/>
    </row>
    <row r="56" spans="1:10" s="101" customFormat="1" ht="18.75" x14ac:dyDescent="0.3">
      <c r="A56" s="95">
        <v>50</v>
      </c>
      <c r="B56" s="96" t="s">
        <v>2609</v>
      </c>
      <c r="C56" s="95" t="s">
        <v>1654</v>
      </c>
      <c r="D56" s="97" t="s">
        <v>2610</v>
      </c>
      <c r="E56" s="97" t="s">
        <v>2611</v>
      </c>
      <c r="F56" s="97"/>
      <c r="G56" s="98">
        <v>2900</v>
      </c>
      <c r="H56" s="99"/>
      <c r="I56" s="98">
        <v>2900</v>
      </c>
      <c r="J56" s="100"/>
    </row>
    <row r="57" spans="1:10" s="101" customFormat="1" ht="18.75" x14ac:dyDescent="0.3">
      <c r="A57" s="95">
        <v>51</v>
      </c>
      <c r="B57" s="96" t="s">
        <v>1521</v>
      </c>
      <c r="C57" s="95" t="s">
        <v>3136</v>
      </c>
      <c r="D57" s="97" t="s">
        <v>1522</v>
      </c>
      <c r="E57" s="97" t="s">
        <v>1523</v>
      </c>
      <c r="F57" s="97" t="s">
        <v>1525</v>
      </c>
      <c r="G57" s="98">
        <v>25700</v>
      </c>
      <c r="H57" s="99"/>
      <c r="I57" s="98">
        <v>25700</v>
      </c>
      <c r="J57" s="100"/>
    </row>
    <row r="58" spans="1:10" s="101" customFormat="1" ht="18.75" x14ac:dyDescent="0.3">
      <c r="A58" s="95">
        <v>52</v>
      </c>
      <c r="B58" s="96" t="s">
        <v>3597</v>
      </c>
      <c r="C58" s="95" t="s">
        <v>2148</v>
      </c>
      <c r="D58" s="97" t="s">
        <v>3598</v>
      </c>
      <c r="E58" s="97" t="s">
        <v>818</v>
      </c>
      <c r="F58" s="97" t="s">
        <v>3599</v>
      </c>
      <c r="G58" s="98">
        <v>24500</v>
      </c>
      <c r="H58" s="99"/>
      <c r="I58" s="98">
        <v>24500</v>
      </c>
      <c r="J58" s="100"/>
    </row>
    <row r="59" spans="1:10" s="101" customFormat="1" ht="18.75" x14ac:dyDescent="0.3">
      <c r="A59" s="95">
        <v>53</v>
      </c>
      <c r="B59" s="96" t="s">
        <v>3087</v>
      </c>
      <c r="C59" s="95" t="s">
        <v>2154</v>
      </c>
      <c r="D59" s="97" t="s">
        <v>3088</v>
      </c>
      <c r="E59" s="97" t="s">
        <v>3089</v>
      </c>
      <c r="F59" s="97"/>
      <c r="G59" s="98">
        <v>89600</v>
      </c>
      <c r="H59" s="99"/>
      <c r="I59" s="98">
        <v>89600</v>
      </c>
      <c r="J59" s="100"/>
    </row>
    <row r="60" spans="1:10" s="101" customFormat="1" ht="18.75" x14ac:dyDescent="0.3">
      <c r="A60" s="95">
        <v>54</v>
      </c>
      <c r="B60" s="96" t="s">
        <v>2940</v>
      </c>
      <c r="C60" s="95" t="s">
        <v>444</v>
      </c>
      <c r="D60" s="97" t="s">
        <v>2941</v>
      </c>
      <c r="E60" s="97" t="s">
        <v>2942</v>
      </c>
      <c r="F60" s="97"/>
      <c r="G60" s="98">
        <v>600</v>
      </c>
      <c r="H60" s="99"/>
      <c r="I60" s="98">
        <v>600</v>
      </c>
      <c r="J60" s="100"/>
    </row>
    <row r="61" spans="1:10" s="101" customFormat="1" ht="18.75" x14ac:dyDescent="0.3">
      <c r="A61" s="95">
        <v>55</v>
      </c>
      <c r="B61" s="96" t="s">
        <v>3600</v>
      </c>
      <c r="C61" s="95" t="s">
        <v>3025</v>
      </c>
      <c r="D61" s="97" t="s">
        <v>3601</v>
      </c>
      <c r="E61" s="97" t="s">
        <v>269</v>
      </c>
      <c r="F61" s="97" t="s">
        <v>3602</v>
      </c>
      <c r="G61" s="98">
        <v>1000</v>
      </c>
      <c r="H61" s="99"/>
      <c r="I61" s="98">
        <v>1000</v>
      </c>
      <c r="J61" s="100"/>
    </row>
    <row r="62" spans="1:10" s="101" customFormat="1" ht="18.75" x14ac:dyDescent="0.3">
      <c r="A62" s="95">
        <v>56</v>
      </c>
      <c r="B62" s="96" t="s">
        <v>3603</v>
      </c>
      <c r="C62" s="95" t="s">
        <v>3142</v>
      </c>
      <c r="D62" s="97" t="s">
        <v>3604</v>
      </c>
      <c r="E62" s="97" t="s">
        <v>783</v>
      </c>
      <c r="F62" s="97"/>
      <c r="G62" s="98">
        <v>10400</v>
      </c>
      <c r="H62" s="99"/>
      <c r="I62" s="98">
        <v>10400</v>
      </c>
      <c r="J62" s="100"/>
    </row>
    <row r="63" spans="1:10" s="101" customFormat="1" ht="18.75" x14ac:dyDescent="0.3">
      <c r="A63" s="95">
        <v>57</v>
      </c>
      <c r="B63" s="96" t="s">
        <v>2614</v>
      </c>
      <c r="C63" s="95" t="s">
        <v>3148</v>
      </c>
      <c r="D63" s="97" t="s">
        <v>2615</v>
      </c>
      <c r="E63" s="97" t="s">
        <v>2616</v>
      </c>
      <c r="F63" s="97" t="s">
        <v>2618</v>
      </c>
      <c r="G63" s="98">
        <v>2000</v>
      </c>
      <c r="H63" s="99"/>
      <c r="I63" s="98">
        <v>2000</v>
      </c>
      <c r="J63" s="100"/>
    </row>
    <row r="64" spans="1:10" s="101" customFormat="1" ht="18.75" x14ac:dyDescent="0.3">
      <c r="A64" s="95">
        <v>58</v>
      </c>
      <c r="B64" s="96" t="s">
        <v>2991</v>
      </c>
      <c r="C64" s="95" t="s">
        <v>393</v>
      </c>
      <c r="D64" s="97" t="s">
        <v>2992</v>
      </c>
      <c r="E64" s="97" t="s">
        <v>2993</v>
      </c>
      <c r="F64" s="97" t="s">
        <v>3605</v>
      </c>
      <c r="G64" s="98">
        <v>3100</v>
      </c>
      <c r="H64" s="99"/>
      <c r="I64" s="98">
        <v>3100</v>
      </c>
      <c r="J64" s="100"/>
    </row>
    <row r="65" spans="1:10" s="101" customFormat="1" ht="18.75" x14ac:dyDescent="0.3">
      <c r="A65" s="95">
        <v>59</v>
      </c>
      <c r="B65" s="96" t="s">
        <v>3026</v>
      </c>
      <c r="C65" s="95" t="s">
        <v>30</v>
      </c>
      <c r="D65" s="97" t="s">
        <v>3027</v>
      </c>
      <c r="E65" s="97" t="s">
        <v>3028</v>
      </c>
      <c r="F65" s="97" t="s">
        <v>3030</v>
      </c>
      <c r="G65" s="98">
        <v>4100</v>
      </c>
      <c r="H65" s="99"/>
      <c r="I65" s="98">
        <v>4100</v>
      </c>
      <c r="J65" s="100"/>
    </row>
    <row r="66" spans="1:10" s="101" customFormat="1" ht="18.75" x14ac:dyDescent="0.3">
      <c r="A66" s="95">
        <v>60</v>
      </c>
      <c r="B66" s="96" t="s">
        <v>2625</v>
      </c>
      <c r="C66" s="95" t="s">
        <v>449</v>
      </c>
      <c r="D66" s="97" t="s">
        <v>2626</v>
      </c>
      <c r="E66" s="97" t="s">
        <v>2627</v>
      </c>
      <c r="F66" s="97"/>
      <c r="G66" s="98">
        <v>15900</v>
      </c>
      <c r="H66" s="99"/>
      <c r="I66" s="98">
        <v>15900</v>
      </c>
      <c r="J66" s="100"/>
    </row>
    <row r="67" spans="1:10" s="101" customFormat="1" ht="18.75" x14ac:dyDescent="0.3">
      <c r="A67" s="95">
        <v>61</v>
      </c>
      <c r="B67" s="96" t="s">
        <v>2630</v>
      </c>
      <c r="C67" s="95" t="s">
        <v>455</v>
      </c>
      <c r="D67" s="97" t="s">
        <v>2631</v>
      </c>
      <c r="E67" s="97" t="s">
        <v>2632</v>
      </c>
      <c r="F67" s="97" t="s">
        <v>2634</v>
      </c>
      <c r="G67" s="98">
        <v>5000</v>
      </c>
      <c r="H67" s="99"/>
      <c r="I67" s="98">
        <v>5000</v>
      </c>
      <c r="J67" s="100"/>
    </row>
    <row r="68" spans="1:10" s="101" customFormat="1" ht="18.75" x14ac:dyDescent="0.3">
      <c r="A68" s="95">
        <v>62</v>
      </c>
      <c r="B68" s="96" t="s">
        <v>1870</v>
      </c>
      <c r="C68" s="95" t="s">
        <v>36</v>
      </c>
      <c r="D68" s="97" t="s">
        <v>1871</v>
      </c>
      <c r="E68" s="97" t="s">
        <v>1872</v>
      </c>
      <c r="F68" s="97" t="s">
        <v>1874</v>
      </c>
      <c r="G68" s="98">
        <v>7500</v>
      </c>
      <c r="H68" s="99"/>
      <c r="I68" s="98">
        <v>7500</v>
      </c>
      <c r="J68" s="100"/>
    </row>
    <row r="69" spans="1:10" s="101" customFormat="1" ht="18.75" x14ac:dyDescent="0.3">
      <c r="A69" s="95">
        <v>63</v>
      </c>
      <c r="B69" s="96" t="s">
        <v>2976</v>
      </c>
      <c r="C69" s="95" t="s">
        <v>2529</v>
      </c>
      <c r="D69" s="97" t="s">
        <v>2977</v>
      </c>
      <c r="E69" s="97" t="s">
        <v>2978</v>
      </c>
      <c r="F69" s="97" t="s">
        <v>3606</v>
      </c>
      <c r="G69" s="98">
        <v>2600</v>
      </c>
      <c r="H69" s="99"/>
      <c r="I69" s="98">
        <v>2600</v>
      </c>
      <c r="J69" s="100"/>
    </row>
    <row r="70" spans="1:10" s="101" customFormat="1" ht="18.75" x14ac:dyDescent="0.3">
      <c r="A70" s="95">
        <v>64</v>
      </c>
      <c r="B70" s="96" t="s">
        <v>2414</v>
      </c>
      <c r="C70" s="95" t="s">
        <v>628</v>
      </c>
      <c r="D70" s="97" t="s">
        <v>2415</v>
      </c>
      <c r="E70" s="97" t="s">
        <v>2416</v>
      </c>
      <c r="F70" s="97"/>
      <c r="G70" s="98">
        <v>2000</v>
      </c>
      <c r="H70" s="99"/>
      <c r="I70" s="98">
        <v>2000</v>
      </c>
      <c r="J70" s="100"/>
    </row>
    <row r="71" spans="1:10" s="101" customFormat="1" ht="18.75" x14ac:dyDescent="0.3">
      <c r="A71" s="95">
        <v>65</v>
      </c>
      <c r="B71" s="96" t="s">
        <v>2636</v>
      </c>
      <c r="C71" s="95" t="s">
        <v>815</v>
      </c>
      <c r="D71" s="97" t="s">
        <v>2637</v>
      </c>
      <c r="E71" s="97" t="s">
        <v>2638</v>
      </c>
      <c r="F71" s="97" t="s">
        <v>2640</v>
      </c>
      <c r="G71" s="98">
        <v>3100</v>
      </c>
      <c r="H71" s="99"/>
      <c r="I71" s="98">
        <v>3100</v>
      </c>
      <c r="J71" s="100"/>
    </row>
    <row r="72" spans="1:10" s="101" customFormat="1" ht="18.75" x14ac:dyDescent="0.3">
      <c r="A72" s="95">
        <v>66</v>
      </c>
      <c r="B72" s="96" t="s">
        <v>938</v>
      </c>
      <c r="C72" s="95" t="s">
        <v>2535</v>
      </c>
      <c r="D72" s="97" t="s">
        <v>939</v>
      </c>
      <c r="E72" s="97" t="s">
        <v>940</v>
      </c>
      <c r="F72" s="97" t="s">
        <v>942</v>
      </c>
      <c r="G72" s="98">
        <v>500</v>
      </c>
      <c r="H72" s="99"/>
      <c r="I72" s="98">
        <v>500</v>
      </c>
      <c r="J72" s="100"/>
    </row>
    <row r="73" spans="1:10" s="101" customFormat="1" ht="18.75" x14ac:dyDescent="0.3">
      <c r="A73" s="95">
        <v>67</v>
      </c>
      <c r="B73" s="96" t="s">
        <v>2642</v>
      </c>
      <c r="C73" s="95" t="s">
        <v>1631</v>
      </c>
      <c r="D73" s="97" t="s">
        <v>2643</v>
      </c>
      <c r="E73" s="97" t="s">
        <v>2644</v>
      </c>
      <c r="F73" s="97" t="s">
        <v>2646</v>
      </c>
      <c r="G73" s="98">
        <v>900</v>
      </c>
      <c r="H73" s="99"/>
      <c r="I73" s="98">
        <v>900</v>
      </c>
      <c r="J73" s="100"/>
    </row>
    <row r="74" spans="1:10" s="101" customFormat="1" ht="18.75" x14ac:dyDescent="0.3">
      <c r="A74" s="95">
        <v>68</v>
      </c>
      <c r="B74" s="96" t="s">
        <v>2648</v>
      </c>
      <c r="C74" s="95" t="s">
        <v>1473</v>
      </c>
      <c r="D74" s="97" t="s">
        <v>2649</v>
      </c>
      <c r="E74" s="97" t="s">
        <v>1000</v>
      </c>
      <c r="F74" s="97"/>
      <c r="G74" s="98">
        <v>25500</v>
      </c>
      <c r="H74" s="99"/>
      <c r="I74" s="98">
        <v>25500</v>
      </c>
      <c r="J74" s="100"/>
    </row>
    <row r="75" spans="1:10" s="101" customFormat="1" ht="18.75" x14ac:dyDescent="0.3">
      <c r="A75" s="95">
        <v>69</v>
      </c>
      <c r="B75" s="96" t="s">
        <v>3607</v>
      </c>
      <c r="C75" s="95" t="s">
        <v>2934</v>
      </c>
      <c r="D75" s="97" t="s">
        <v>3608</v>
      </c>
      <c r="E75" s="97" t="s">
        <v>3609</v>
      </c>
      <c r="F75" s="97" t="s">
        <v>3610</v>
      </c>
      <c r="G75" s="98">
        <v>19400</v>
      </c>
      <c r="H75" s="99"/>
      <c r="I75" s="98">
        <v>19400</v>
      </c>
      <c r="J75" s="100"/>
    </row>
    <row r="76" spans="1:10" s="101" customFormat="1" ht="18.75" x14ac:dyDescent="0.3">
      <c r="A76" s="95">
        <v>70</v>
      </c>
      <c r="B76" s="96" t="s">
        <v>2652</v>
      </c>
      <c r="C76" s="95" t="s">
        <v>1959</v>
      </c>
      <c r="D76" s="97" t="s">
        <v>2653</v>
      </c>
      <c r="E76" s="97" t="s">
        <v>2654</v>
      </c>
      <c r="F76" s="97" t="s">
        <v>2656</v>
      </c>
      <c r="G76" s="98">
        <v>1000</v>
      </c>
      <c r="H76" s="99"/>
      <c r="I76" s="98">
        <v>1000</v>
      </c>
      <c r="J76" s="100"/>
    </row>
    <row r="77" spans="1:10" s="101" customFormat="1" ht="18.75" x14ac:dyDescent="0.3">
      <c r="A77" s="95">
        <v>71</v>
      </c>
      <c r="B77" s="96" t="s">
        <v>2961</v>
      </c>
      <c r="C77" s="95" t="s">
        <v>2541</v>
      </c>
      <c r="D77" s="97" t="s">
        <v>2962</v>
      </c>
      <c r="E77" s="97" t="s">
        <v>2963</v>
      </c>
      <c r="F77" s="97" t="s">
        <v>3611</v>
      </c>
      <c r="G77" s="98">
        <v>2000</v>
      </c>
      <c r="H77" s="99"/>
      <c r="I77" s="98">
        <v>2000</v>
      </c>
      <c r="J77" s="100"/>
    </row>
    <row r="78" spans="1:10" s="101" customFormat="1" ht="18.75" x14ac:dyDescent="0.3">
      <c r="A78" s="95">
        <v>72</v>
      </c>
      <c r="B78" s="96" t="s">
        <v>2966</v>
      </c>
      <c r="C78" s="95" t="s">
        <v>1278</v>
      </c>
      <c r="D78" s="97" t="s">
        <v>2967</v>
      </c>
      <c r="E78" s="97" t="s">
        <v>2968</v>
      </c>
      <c r="F78" s="97" t="s">
        <v>3612</v>
      </c>
      <c r="G78" s="98">
        <v>2000</v>
      </c>
      <c r="H78" s="99"/>
      <c r="I78" s="98">
        <v>2000</v>
      </c>
      <c r="J78" s="100"/>
    </row>
    <row r="79" spans="1:10" s="101" customFormat="1" ht="18.75" x14ac:dyDescent="0.3">
      <c r="A79" s="95">
        <v>73</v>
      </c>
      <c r="B79" s="96" t="s">
        <v>3016</v>
      </c>
      <c r="C79" s="95" t="s">
        <v>2547</v>
      </c>
      <c r="D79" s="97" t="s">
        <v>3017</v>
      </c>
      <c r="E79" s="97" t="s">
        <v>3018</v>
      </c>
      <c r="F79" s="97" t="s">
        <v>3613</v>
      </c>
      <c r="G79" s="98">
        <v>3900</v>
      </c>
      <c r="H79" s="99"/>
      <c r="I79" s="98">
        <v>3900</v>
      </c>
      <c r="J79" s="100"/>
    </row>
    <row r="80" spans="1:10" s="101" customFormat="1" ht="18.75" x14ac:dyDescent="0.3">
      <c r="A80" s="95">
        <v>74</v>
      </c>
      <c r="B80" s="96" t="s">
        <v>2658</v>
      </c>
      <c r="C80" s="95" t="s">
        <v>1479</v>
      </c>
      <c r="D80" s="97" t="s">
        <v>2659</v>
      </c>
      <c r="E80" s="97" t="s">
        <v>2660</v>
      </c>
      <c r="F80" s="97" t="s">
        <v>2662</v>
      </c>
      <c r="G80" s="98">
        <v>6300</v>
      </c>
      <c r="H80" s="99"/>
      <c r="I80" s="98">
        <v>6300</v>
      </c>
      <c r="J80" s="100"/>
    </row>
    <row r="81" spans="1:10" s="101" customFormat="1" ht="18.75" x14ac:dyDescent="0.3">
      <c r="A81" s="95">
        <v>75</v>
      </c>
      <c r="B81" s="96" t="s">
        <v>2664</v>
      </c>
      <c r="C81" s="95" t="s">
        <v>42</v>
      </c>
      <c r="D81" s="97" t="s">
        <v>2665</v>
      </c>
      <c r="E81" s="97" t="s">
        <v>2666</v>
      </c>
      <c r="F81" s="97" t="s">
        <v>2668</v>
      </c>
      <c r="G81" s="98">
        <v>500</v>
      </c>
      <c r="H81" s="99"/>
      <c r="I81" s="98">
        <v>500</v>
      </c>
      <c r="J81" s="100"/>
    </row>
    <row r="82" spans="1:10" s="101" customFormat="1" ht="18.75" x14ac:dyDescent="0.3">
      <c r="A82" s="95">
        <v>76</v>
      </c>
      <c r="B82" s="96" t="s">
        <v>2670</v>
      </c>
      <c r="C82" s="95" t="s">
        <v>1485</v>
      </c>
      <c r="D82" s="97" t="s">
        <v>2671</v>
      </c>
      <c r="E82" s="97" t="s">
        <v>2672</v>
      </c>
      <c r="F82" s="97" t="s">
        <v>2674</v>
      </c>
      <c r="G82" s="98">
        <v>11500</v>
      </c>
      <c r="H82" s="99"/>
      <c r="I82" s="98">
        <v>11500</v>
      </c>
      <c r="J82" s="100"/>
    </row>
    <row r="83" spans="1:10" s="101" customFormat="1" ht="18.75" x14ac:dyDescent="0.3">
      <c r="A83" s="95">
        <v>77</v>
      </c>
      <c r="B83" s="96" t="s">
        <v>2676</v>
      </c>
      <c r="C83" s="95" t="s">
        <v>1284</v>
      </c>
      <c r="D83" s="97" t="s">
        <v>2677</v>
      </c>
      <c r="E83" s="97" t="s">
        <v>2678</v>
      </c>
      <c r="F83" s="97" t="s">
        <v>2680</v>
      </c>
      <c r="G83" s="98">
        <v>14900</v>
      </c>
      <c r="H83" s="99"/>
      <c r="I83" s="98">
        <v>14900</v>
      </c>
      <c r="J83" s="100"/>
    </row>
    <row r="84" spans="1:10" s="101" customFormat="1" ht="18.75" x14ac:dyDescent="0.3">
      <c r="A84" s="95">
        <v>78</v>
      </c>
      <c r="B84" s="96" t="s">
        <v>2682</v>
      </c>
      <c r="C84" s="95" t="s">
        <v>48</v>
      </c>
      <c r="D84" s="97" t="s">
        <v>2688</v>
      </c>
      <c r="E84" s="97" t="s">
        <v>1407</v>
      </c>
      <c r="F84" s="97" t="s">
        <v>2690</v>
      </c>
      <c r="G84" s="98">
        <v>11300</v>
      </c>
      <c r="H84" s="99"/>
      <c r="I84" s="98">
        <v>11300</v>
      </c>
      <c r="J84" s="100"/>
    </row>
    <row r="85" spans="1:10" s="101" customFormat="1" ht="18.75" x14ac:dyDescent="0.3">
      <c r="A85" s="95">
        <v>79</v>
      </c>
      <c r="B85" s="96" t="s">
        <v>3032</v>
      </c>
      <c r="C85" s="95" t="s">
        <v>821</v>
      </c>
      <c r="D85" s="97" t="s">
        <v>3033</v>
      </c>
      <c r="E85" s="97" t="s">
        <v>3034</v>
      </c>
      <c r="F85" s="97" t="s">
        <v>3614</v>
      </c>
      <c r="G85" s="98">
        <v>4500</v>
      </c>
      <c r="H85" s="99"/>
      <c r="I85" s="98">
        <v>4500</v>
      </c>
      <c r="J85" s="100"/>
    </row>
    <row r="86" spans="1:10" s="101" customFormat="1" ht="18.75" x14ac:dyDescent="0.3">
      <c r="A86" s="95">
        <v>80</v>
      </c>
      <c r="B86" s="96" t="s">
        <v>1745</v>
      </c>
      <c r="C86" s="95" t="s">
        <v>3010</v>
      </c>
      <c r="D86" s="97" t="s">
        <v>1746</v>
      </c>
      <c r="E86" s="97" t="s">
        <v>1747</v>
      </c>
      <c r="F86" s="97" t="s">
        <v>1749</v>
      </c>
      <c r="G86" s="98">
        <v>11400</v>
      </c>
      <c r="H86" s="99"/>
      <c r="I86" s="98">
        <v>11400</v>
      </c>
      <c r="J86" s="100"/>
    </row>
    <row r="87" spans="1:10" s="101" customFormat="1" ht="18.75" x14ac:dyDescent="0.3">
      <c r="A87" s="95">
        <v>81</v>
      </c>
      <c r="B87" s="96" t="s">
        <v>3615</v>
      </c>
      <c r="C87" s="95" t="s">
        <v>826</v>
      </c>
      <c r="D87" s="97" t="s">
        <v>3616</v>
      </c>
      <c r="E87" s="97" t="s">
        <v>3617</v>
      </c>
      <c r="F87" s="97" t="s">
        <v>3618</v>
      </c>
      <c r="G87" s="98">
        <v>500</v>
      </c>
      <c r="H87" s="99"/>
      <c r="I87" s="98">
        <v>500</v>
      </c>
      <c r="J87" s="100"/>
    </row>
    <row r="88" spans="1:10" s="101" customFormat="1" ht="18.75" x14ac:dyDescent="0.3">
      <c r="A88" s="95">
        <v>82</v>
      </c>
      <c r="B88" s="96" t="s">
        <v>2692</v>
      </c>
      <c r="C88" s="95" t="s">
        <v>3154</v>
      </c>
      <c r="D88" s="97" t="s">
        <v>2693</v>
      </c>
      <c r="E88" s="97" t="s">
        <v>2694</v>
      </c>
      <c r="F88" s="97" t="s">
        <v>2696</v>
      </c>
      <c r="G88" s="98">
        <v>4400</v>
      </c>
      <c r="H88" s="99"/>
      <c r="I88" s="98">
        <v>4400</v>
      </c>
      <c r="J88" s="100"/>
    </row>
    <row r="89" spans="1:10" s="101" customFormat="1" ht="18.75" x14ac:dyDescent="0.3">
      <c r="A89" s="95">
        <v>83</v>
      </c>
      <c r="B89" s="96" t="s">
        <v>2478</v>
      </c>
      <c r="C89" s="95" t="s">
        <v>832</v>
      </c>
      <c r="D89" s="97" t="s">
        <v>2479</v>
      </c>
      <c r="E89" s="97" t="s">
        <v>2480</v>
      </c>
      <c r="F89" s="97"/>
      <c r="G89" s="98">
        <v>86900</v>
      </c>
      <c r="H89" s="99"/>
      <c r="I89" s="98">
        <v>86900</v>
      </c>
      <c r="J89" s="100"/>
    </row>
    <row r="90" spans="1:10" s="101" customFormat="1" ht="18.75" x14ac:dyDescent="0.3">
      <c r="A90" s="95">
        <v>84</v>
      </c>
      <c r="B90" s="96" t="s">
        <v>2710</v>
      </c>
      <c r="C90" s="95" t="s">
        <v>1637</v>
      </c>
      <c r="D90" s="97" t="s">
        <v>2711</v>
      </c>
      <c r="E90" s="97" t="s">
        <v>2712</v>
      </c>
      <c r="F90" s="97" t="s">
        <v>2714</v>
      </c>
      <c r="G90" s="98">
        <v>100</v>
      </c>
      <c r="H90" s="99"/>
      <c r="I90" s="98">
        <v>100</v>
      </c>
      <c r="J90" s="100"/>
    </row>
    <row r="91" spans="1:10" s="101" customFormat="1" ht="18.75" x14ac:dyDescent="0.3">
      <c r="A91" s="95">
        <v>85</v>
      </c>
      <c r="B91" s="96" t="s">
        <v>2716</v>
      </c>
      <c r="C91" s="95" t="s">
        <v>54</v>
      </c>
      <c r="D91" s="97" t="s">
        <v>2717</v>
      </c>
      <c r="E91" s="97" t="s">
        <v>2718</v>
      </c>
      <c r="F91" s="97" t="s">
        <v>2720</v>
      </c>
      <c r="G91" s="98">
        <v>8500</v>
      </c>
      <c r="H91" s="99"/>
      <c r="I91" s="98">
        <v>8500</v>
      </c>
      <c r="J91" s="100"/>
    </row>
    <row r="92" spans="1:10" s="101" customFormat="1" ht="18.75" x14ac:dyDescent="0.3">
      <c r="A92" s="95">
        <v>86</v>
      </c>
      <c r="B92" s="96" t="s">
        <v>3082</v>
      </c>
      <c r="C92" s="95" t="s">
        <v>2160</v>
      </c>
      <c r="D92" s="97" t="s">
        <v>3083</v>
      </c>
      <c r="E92" s="97" t="s">
        <v>3084</v>
      </c>
      <c r="F92" s="97" t="s">
        <v>3619</v>
      </c>
      <c r="G92" s="98">
        <v>20000</v>
      </c>
      <c r="H92" s="99"/>
      <c r="I92" s="98">
        <v>20000</v>
      </c>
      <c r="J92" s="100"/>
    </row>
    <row r="93" spans="1:10" s="101" customFormat="1" ht="18.75" x14ac:dyDescent="0.3">
      <c r="A93" s="95">
        <v>87</v>
      </c>
      <c r="B93" s="96" t="s">
        <v>2722</v>
      </c>
      <c r="C93" s="95" t="s">
        <v>2164</v>
      </c>
      <c r="D93" s="97" t="s">
        <v>2723</v>
      </c>
      <c r="E93" s="97" t="s">
        <v>2724</v>
      </c>
      <c r="F93" s="97" t="s">
        <v>2726</v>
      </c>
      <c r="G93" s="98">
        <v>500</v>
      </c>
      <c r="H93" s="99"/>
      <c r="I93" s="98">
        <v>500</v>
      </c>
      <c r="J93" s="100"/>
    </row>
    <row r="94" spans="1:10" s="101" customFormat="1" ht="18.75" x14ac:dyDescent="0.3">
      <c r="A94" s="95">
        <v>88</v>
      </c>
      <c r="B94" s="96" t="s">
        <v>1351</v>
      </c>
      <c r="C94" s="95" t="s">
        <v>460</v>
      </c>
      <c r="D94" s="97" t="s">
        <v>1352</v>
      </c>
      <c r="E94" s="97" t="s">
        <v>1353</v>
      </c>
      <c r="F94" s="97" t="s">
        <v>1355</v>
      </c>
      <c r="G94" s="98">
        <v>1600</v>
      </c>
      <c r="H94" s="99"/>
      <c r="I94" s="98">
        <v>1600</v>
      </c>
      <c r="J94" s="100"/>
    </row>
    <row r="95" spans="1:10" s="101" customFormat="1" ht="18.75" x14ac:dyDescent="0.3">
      <c r="A95" s="95">
        <v>89</v>
      </c>
      <c r="B95" s="96" t="s">
        <v>3047</v>
      </c>
      <c r="C95" s="95" t="s">
        <v>60</v>
      </c>
      <c r="D95" s="97" t="s">
        <v>3048</v>
      </c>
      <c r="E95" s="97" t="s">
        <v>3049</v>
      </c>
      <c r="F95" s="97" t="s">
        <v>3620</v>
      </c>
      <c r="G95" s="98">
        <v>5300</v>
      </c>
      <c r="H95" s="99"/>
      <c r="I95" s="98">
        <v>5300</v>
      </c>
      <c r="J95" s="100"/>
    </row>
    <row r="96" spans="1:10" s="101" customFormat="1" ht="18.75" x14ac:dyDescent="0.3">
      <c r="A96" s="95">
        <v>90</v>
      </c>
      <c r="B96" s="96" t="s">
        <v>2728</v>
      </c>
      <c r="C96" s="95" t="s">
        <v>1290</v>
      </c>
      <c r="D96" s="97" t="s">
        <v>2729</v>
      </c>
      <c r="E96" s="97" t="s">
        <v>2730</v>
      </c>
      <c r="F96" s="97" t="s">
        <v>2732</v>
      </c>
      <c r="G96" s="98">
        <v>11400</v>
      </c>
      <c r="H96" s="99"/>
      <c r="I96" s="98">
        <v>11400</v>
      </c>
      <c r="J96" s="100"/>
    </row>
    <row r="97" spans="1:10" s="101" customFormat="1" ht="18.75" x14ac:dyDescent="0.3">
      <c r="A97" s="95">
        <v>91</v>
      </c>
      <c r="B97" s="96" t="s">
        <v>3621</v>
      </c>
      <c r="C97" s="95" t="s">
        <v>2553</v>
      </c>
      <c r="D97" s="97" t="s">
        <v>3622</v>
      </c>
      <c r="E97" s="97" t="s">
        <v>3623</v>
      </c>
      <c r="F97" s="97" t="s">
        <v>3624</v>
      </c>
      <c r="G97" s="98">
        <v>16800</v>
      </c>
      <c r="H97" s="99"/>
      <c r="I97" s="98">
        <v>16800</v>
      </c>
      <c r="J97" s="100"/>
    </row>
    <row r="98" spans="1:10" s="101" customFormat="1" ht="18.75" x14ac:dyDescent="0.3">
      <c r="A98" s="95">
        <v>92</v>
      </c>
      <c r="B98" s="96" t="s">
        <v>2971</v>
      </c>
      <c r="C98" s="95" t="s">
        <v>3015</v>
      </c>
      <c r="D98" s="97" t="s">
        <v>2972</v>
      </c>
      <c r="E98" s="97" t="s">
        <v>2973</v>
      </c>
      <c r="F98" s="97"/>
      <c r="G98" s="98">
        <v>2000</v>
      </c>
      <c r="H98" s="99"/>
      <c r="I98" s="98">
        <v>2000</v>
      </c>
      <c r="J98" s="100"/>
    </row>
    <row r="99" spans="1:10" s="101" customFormat="1" ht="18.75" x14ac:dyDescent="0.3">
      <c r="A99" s="95">
        <v>93</v>
      </c>
      <c r="B99" s="96" t="s">
        <v>2734</v>
      </c>
      <c r="C99" s="95" t="s">
        <v>3160</v>
      </c>
      <c r="D99" s="97" t="s">
        <v>2735</v>
      </c>
      <c r="E99" s="97" t="s">
        <v>2736</v>
      </c>
      <c r="F99" s="97" t="s">
        <v>2738</v>
      </c>
      <c r="G99" s="98">
        <v>9950</v>
      </c>
      <c r="H99" s="99"/>
      <c r="I99" s="98">
        <v>9950</v>
      </c>
      <c r="J99" s="100"/>
    </row>
    <row r="100" spans="1:10" s="101" customFormat="1" ht="18.75" x14ac:dyDescent="0.3">
      <c r="A100" s="95">
        <v>94</v>
      </c>
      <c r="B100" s="96" t="s">
        <v>1763</v>
      </c>
      <c r="C100" s="95" t="s">
        <v>838</v>
      </c>
      <c r="D100" s="97" t="s">
        <v>1764</v>
      </c>
      <c r="E100" s="97" t="s">
        <v>1765</v>
      </c>
      <c r="F100" s="97" t="s">
        <v>1767</v>
      </c>
      <c r="G100" s="98">
        <v>1500</v>
      </c>
      <c r="H100" s="99"/>
      <c r="I100" s="98">
        <v>1500</v>
      </c>
      <c r="J100" s="100"/>
    </row>
    <row r="101" spans="1:10" s="101" customFormat="1" ht="18.75" x14ac:dyDescent="0.3">
      <c r="A101" s="95">
        <v>95</v>
      </c>
      <c r="B101" s="96" t="s">
        <v>2746</v>
      </c>
      <c r="C101" s="95" t="s">
        <v>2170</v>
      </c>
      <c r="D101" s="97" t="s">
        <v>2747</v>
      </c>
      <c r="E101" s="97" t="s">
        <v>2748</v>
      </c>
      <c r="F101" s="97" t="s">
        <v>2750</v>
      </c>
      <c r="G101" s="98">
        <v>10000</v>
      </c>
      <c r="H101" s="99"/>
      <c r="I101" s="98">
        <v>10000</v>
      </c>
      <c r="J101" s="100"/>
    </row>
    <row r="102" spans="1:10" s="101" customFormat="1" ht="18.75" x14ac:dyDescent="0.3">
      <c r="A102" s="95">
        <v>96</v>
      </c>
      <c r="B102" s="96" t="s">
        <v>2752</v>
      </c>
      <c r="C102" s="95" t="s">
        <v>2176</v>
      </c>
      <c r="D102" s="97" t="s">
        <v>2753</v>
      </c>
      <c r="E102" s="97" t="s">
        <v>2754</v>
      </c>
      <c r="F102" s="97"/>
      <c r="G102" s="98">
        <v>700</v>
      </c>
      <c r="H102" s="99"/>
      <c r="I102" s="98">
        <v>700</v>
      </c>
      <c r="J102" s="100"/>
    </row>
    <row r="103" spans="1:10" s="101" customFormat="1" ht="18.75" x14ac:dyDescent="0.3">
      <c r="A103" s="95">
        <v>97</v>
      </c>
      <c r="B103" s="96" t="s">
        <v>1015</v>
      </c>
      <c r="C103" s="95" t="s">
        <v>1659</v>
      </c>
      <c r="D103" s="97" t="s">
        <v>1016</v>
      </c>
      <c r="E103" s="97" t="s">
        <v>1017</v>
      </c>
      <c r="F103" s="97" t="s">
        <v>1019</v>
      </c>
      <c r="G103" s="98">
        <v>1500</v>
      </c>
      <c r="H103" s="99"/>
      <c r="I103" s="98">
        <v>1500</v>
      </c>
      <c r="J103" s="100"/>
    </row>
    <row r="104" spans="1:10" s="101" customFormat="1" ht="18.75" x14ac:dyDescent="0.3">
      <c r="A104" s="95">
        <v>98</v>
      </c>
      <c r="B104" s="96" t="s">
        <v>2757</v>
      </c>
      <c r="C104" s="95" t="s">
        <v>3166</v>
      </c>
      <c r="D104" s="97" t="s">
        <v>2758</v>
      </c>
      <c r="E104" s="97" t="s">
        <v>2759</v>
      </c>
      <c r="F104" s="97" t="s">
        <v>2761</v>
      </c>
      <c r="G104" s="98">
        <v>6000</v>
      </c>
      <c r="H104" s="99"/>
      <c r="I104" s="98">
        <v>6000</v>
      </c>
      <c r="J104" s="100"/>
    </row>
    <row r="105" spans="1:10" s="101" customFormat="1" ht="18.75" x14ac:dyDescent="0.3">
      <c r="A105" s="95">
        <v>99</v>
      </c>
      <c r="B105" s="96" t="s">
        <v>3446</v>
      </c>
      <c r="C105" s="95" t="s">
        <v>3041</v>
      </c>
      <c r="D105" s="97" t="s">
        <v>3447</v>
      </c>
      <c r="E105" s="97" t="s">
        <v>3448</v>
      </c>
      <c r="F105" s="97"/>
      <c r="G105" s="98">
        <v>300</v>
      </c>
      <c r="H105" s="99"/>
      <c r="I105" s="98">
        <v>300</v>
      </c>
      <c r="J105" s="100"/>
    </row>
    <row r="106" spans="1:10" s="101" customFormat="1" ht="18.75" x14ac:dyDescent="0.3">
      <c r="A106" s="95">
        <v>100</v>
      </c>
      <c r="B106" s="96" t="s">
        <v>2768</v>
      </c>
      <c r="C106" s="95" t="s">
        <v>2955</v>
      </c>
      <c r="D106" s="97" t="s">
        <v>2769</v>
      </c>
      <c r="E106" s="97" t="s">
        <v>2770</v>
      </c>
      <c r="F106" s="97" t="s">
        <v>2772</v>
      </c>
      <c r="G106" s="98">
        <v>500</v>
      </c>
      <c r="H106" s="99"/>
      <c r="I106" s="98">
        <v>500</v>
      </c>
      <c r="J106" s="100"/>
    </row>
    <row r="107" spans="1:10" s="101" customFormat="1" ht="18.75" x14ac:dyDescent="0.3">
      <c r="A107" s="95">
        <v>101</v>
      </c>
      <c r="B107" s="96" t="s">
        <v>2774</v>
      </c>
      <c r="C107" s="95" t="s">
        <v>3460</v>
      </c>
      <c r="D107" s="97" t="s">
        <v>2775</v>
      </c>
      <c r="E107" s="97" t="s">
        <v>2776</v>
      </c>
      <c r="F107" s="97" t="s">
        <v>3625</v>
      </c>
      <c r="G107" s="98">
        <v>100000</v>
      </c>
      <c r="H107" s="99"/>
      <c r="I107" s="98">
        <v>100000</v>
      </c>
      <c r="J107" s="100"/>
    </row>
    <row r="108" spans="1:10" s="101" customFormat="1" ht="18.75" x14ac:dyDescent="0.3">
      <c r="A108" s="95">
        <v>102</v>
      </c>
      <c r="B108" s="96" t="s">
        <v>2779</v>
      </c>
      <c r="C108" s="95" t="s">
        <v>844</v>
      </c>
      <c r="D108" s="97" t="s">
        <v>2780</v>
      </c>
      <c r="E108" s="97" t="s">
        <v>2781</v>
      </c>
      <c r="F108" s="97" t="s">
        <v>2783</v>
      </c>
      <c r="G108" s="98">
        <v>15800</v>
      </c>
      <c r="H108" s="99"/>
      <c r="I108" s="98">
        <v>15800</v>
      </c>
      <c r="J108" s="100"/>
    </row>
    <row r="109" spans="1:10" s="101" customFormat="1" ht="18.75" x14ac:dyDescent="0.3">
      <c r="A109" s="95">
        <v>103</v>
      </c>
      <c r="B109" s="96" t="s">
        <v>2785</v>
      </c>
      <c r="C109" s="95" t="s">
        <v>1664</v>
      </c>
      <c r="D109" s="97" t="s">
        <v>2786</v>
      </c>
      <c r="E109" s="97" t="s">
        <v>2787</v>
      </c>
      <c r="F109" s="97" t="s">
        <v>2789</v>
      </c>
      <c r="G109" s="98">
        <v>1900</v>
      </c>
      <c r="H109" s="99"/>
      <c r="I109" s="98">
        <v>1900</v>
      </c>
      <c r="J109" s="100"/>
    </row>
    <row r="110" spans="1:10" s="101" customFormat="1" ht="18.75" x14ac:dyDescent="0.3">
      <c r="A110" s="95">
        <v>104</v>
      </c>
      <c r="B110" s="96" t="s">
        <v>2791</v>
      </c>
      <c r="C110" s="95" t="s">
        <v>2443</v>
      </c>
      <c r="D110" s="97" t="s">
        <v>2792</v>
      </c>
      <c r="E110" s="97" t="s">
        <v>2793</v>
      </c>
      <c r="F110" s="97" t="s">
        <v>2795</v>
      </c>
      <c r="G110" s="98">
        <v>3200</v>
      </c>
      <c r="H110" s="99"/>
      <c r="I110" s="98">
        <v>3200</v>
      </c>
      <c r="J110" s="100"/>
    </row>
    <row r="111" spans="1:10" s="101" customFormat="1" ht="18.75" x14ac:dyDescent="0.3">
      <c r="A111" s="95">
        <v>105</v>
      </c>
      <c r="B111" s="96" t="s">
        <v>3626</v>
      </c>
      <c r="C111" s="95" t="s">
        <v>66</v>
      </c>
      <c r="D111" s="97" t="s">
        <v>3627</v>
      </c>
      <c r="E111" s="97" t="s">
        <v>3628</v>
      </c>
      <c r="F111" s="97"/>
      <c r="G111" s="98">
        <v>4000</v>
      </c>
      <c r="H111" s="99"/>
      <c r="I111" s="98">
        <v>4000</v>
      </c>
      <c r="J111" s="100"/>
    </row>
    <row r="112" spans="1:10" s="101" customFormat="1" ht="18.75" x14ac:dyDescent="0.3">
      <c r="A112" s="95">
        <v>106</v>
      </c>
      <c r="B112" s="96" t="s">
        <v>3629</v>
      </c>
      <c r="C112" s="95" t="s">
        <v>1669</v>
      </c>
      <c r="D112" s="97" t="s">
        <v>3630</v>
      </c>
      <c r="E112" s="97" t="s">
        <v>3631</v>
      </c>
      <c r="F112" s="97" t="s">
        <v>3632</v>
      </c>
      <c r="G112" s="98">
        <v>4900</v>
      </c>
      <c r="H112" s="99"/>
      <c r="I112" s="98">
        <v>4900</v>
      </c>
      <c r="J112" s="100"/>
    </row>
    <row r="113" spans="1:10" s="101" customFormat="1" ht="18.75" x14ac:dyDescent="0.3">
      <c r="A113" s="95">
        <v>107</v>
      </c>
      <c r="B113" s="96" t="s">
        <v>2945</v>
      </c>
      <c r="C113" s="95" t="s">
        <v>3081</v>
      </c>
      <c r="D113" s="97" t="s">
        <v>2946</v>
      </c>
      <c r="E113" s="97" t="s">
        <v>2947</v>
      </c>
      <c r="F113" s="97" t="s">
        <v>2949</v>
      </c>
      <c r="G113" s="98">
        <v>1000</v>
      </c>
      <c r="H113" s="99"/>
      <c r="I113" s="98">
        <v>1000</v>
      </c>
      <c r="J113" s="100"/>
    </row>
    <row r="114" spans="1:10" s="101" customFormat="1" ht="18.75" x14ac:dyDescent="0.3">
      <c r="A114" s="95">
        <v>108</v>
      </c>
      <c r="B114" s="96" t="s">
        <v>3051</v>
      </c>
      <c r="C114" s="95" t="s">
        <v>1674</v>
      </c>
      <c r="D114" s="97" t="s">
        <v>3052</v>
      </c>
      <c r="E114" s="97" t="s">
        <v>3053</v>
      </c>
      <c r="F114" s="97" t="s">
        <v>3633</v>
      </c>
      <c r="G114" s="98">
        <v>7000</v>
      </c>
      <c r="H114" s="99"/>
      <c r="I114" s="98">
        <v>7000</v>
      </c>
      <c r="J114" s="100"/>
    </row>
    <row r="115" spans="1:10" s="101" customFormat="1" ht="18.75" x14ac:dyDescent="0.3">
      <c r="A115" s="95">
        <v>109</v>
      </c>
      <c r="B115" s="96" t="s">
        <v>3634</v>
      </c>
      <c r="C115" s="95" t="s">
        <v>3455</v>
      </c>
      <c r="D115" s="97" t="s">
        <v>3635</v>
      </c>
      <c r="E115" s="97" t="s">
        <v>3636</v>
      </c>
      <c r="F115" s="97" t="s">
        <v>3637</v>
      </c>
      <c r="G115" s="98">
        <v>30000</v>
      </c>
      <c r="H115" s="99"/>
      <c r="I115" s="98">
        <v>30000</v>
      </c>
      <c r="J115" s="100"/>
    </row>
    <row r="116" spans="1:10" s="101" customFormat="1" ht="18.75" x14ac:dyDescent="0.3">
      <c r="A116" s="95">
        <v>110</v>
      </c>
      <c r="B116" s="96" t="s">
        <v>2797</v>
      </c>
      <c r="C116" s="95" t="s">
        <v>72</v>
      </c>
      <c r="D116" s="97" t="s">
        <v>2798</v>
      </c>
      <c r="E116" s="97" t="s">
        <v>146</v>
      </c>
      <c r="F116" s="97" t="s">
        <v>2800</v>
      </c>
      <c r="G116" s="98">
        <v>7100</v>
      </c>
      <c r="H116" s="99"/>
      <c r="I116" s="98">
        <v>7100</v>
      </c>
      <c r="J116" s="100"/>
    </row>
    <row r="117" spans="1:10" s="101" customFormat="1" ht="18.75" x14ac:dyDescent="0.3">
      <c r="A117" s="95">
        <v>111</v>
      </c>
      <c r="B117" s="96" t="s">
        <v>2802</v>
      </c>
      <c r="C117" s="95" t="s">
        <v>3171</v>
      </c>
      <c r="D117" s="97" t="s">
        <v>2803</v>
      </c>
      <c r="E117" s="97" t="s">
        <v>2804</v>
      </c>
      <c r="F117" s="97" t="s">
        <v>2806</v>
      </c>
      <c r="G117" s="98">
        <v>1300</v>
      </c>
      <c r="H117" s="99"/>
      <c r="I117" s="98">
        <v>1300</v>
      </c>
      <c r="J117" s="100"/>
    </row>
    <row r="118" spans="1:10" s="101" customFormat="1" ht="18.75" x14ac:dyDescent="0.3">
      <c r="A118" s="95">
        <v>112</v>
      </c>
      <c r="B118" s="96" t="s">
        <v>3065</v>
      </c>
      <c r="C118" s="95" t="s">
        <v>78</v>
      </c>
      <c r="D118" s="97" t="s">
        <v>3066</v>
      </c>
      <c r="E118" s="97" t="s">
        <v>3067</v>
      </c>
      <c r="F118" s="97" t="s">
        <v>3638</v>
      </c>
      <c r="G118" s="98">
        <v>9800</v>
      </c>
      <c r="H118" s="99"/>
      <c r="I118" s="98">
        <v>9800</v>
      </c>
      <c r="J118" s="100"/>
    </row>
    <row r="119" spans="1:10" s="101" customFormat="1" ht="18.75" x14ac:dyDescent="0.3">
      <c r="A119" s="95">
        <v>113</v>
      </c>
      <c r="B119" s="96" t="s">
        <v>2814</v>
      </c>
      <c r="C119" s="95" t="s">
        <v>1491</v>
      </c>
      <c r="D119" s="97" t="s">
        <v>3639</v>
      </c>
      <c r="E119" s="97" t="s">
        <v>3640</v>
      </c>
      <c r="F119" s="97" t="s">
        <v>2817</v>
      </c>
      <c r="G119" s="98">
        <v>2200</v>
      </c>
      <c r="H119" s="99"/>
      <c r="I119" s="98">
        <v>2200</v>
      </c>
      <c r="J119" s="100"/>
    </row>
    <row r="120" spans="1:10" s="101" customFormat="1" ht="18.75" x14ac:dyDescent="0.3">
      <c r="A120" s="95">
        <v>114</v>
      </c>
      <c r="B120" s="96" t="s">
        <v>2819</v>
      </c>
      <c r="C120" s="95" t="s">
        <v>850</v>
      </c>
      <c r="D120" s="97" t="s">
        <v>2820</v>
      </c>
      <c r="E120" s="97" t="s">
        <v>2821</v>
      </c>
      <c r="F120" s="97" t="s">
        <v>2823</v>
      </c>
      <c r="G120" s="98">
        <v>5200</v>
      </c>
      <c r="H120" s="99"/>
      <c r="I120" s="98">
        <v>5200</v>
      </c>
      <c r="J120" s="100"/>
    </row>
    <row r="121" spans="1:10" s="101" customFormat="1" ht="18.75" x14ac:dyDescent="0.3">
      <c r="A121" s="95">
        <v>115</v>
      </c>
      <c r="B121" s="96" t="s">
        <v>2825</v>
      </c>
      <c r="C121" s="95" t="s">
        <v>1965</v>
      </c>
      <c r="D121" s="97" t="s">
        <v>2826</v>
      </c>
      <c r="E121" s="97" t="s">
        <v>739</v>
      </c>
      <c r="F121" s="97" t="s">
        <v>1484</v>
      </c>
      <c r="G121" s="98">
        <v>100</v>
      </c>
      <c r="H121" s="99"/>
      <c r="I121" s="98">
        <v>100</v>
      </c>
      <c r="J121" s="100"/>
    </row>
    <row r="122" spans="1:10" s="101" customFormat="1" ht="18.75" x14ac:dyDescent="0.3">
      <c r="A122" s="95">
        <v>116</v>
      </c>
      <c r="B122" s="96" t="s">
        <v>2828</v>
      </c>
      <c r="C122" s="95" t="s">
        <v>2182</v>
      </c>
      <c r="D122" s="97" t="s">
        <v>2829</v>
      </c>
      <c r="E122" s="97" t="s">
        <v>2830</v>
      </c>
      <c r="F122" s="97" t="s">
        <v>2832</v>
      </c>
      <c r="G122" s="98">
        <v>2400</v>
      </c>
      <c r="H122" s="99"/>
      <c r="I122" s="98">
        <v>2400</v>
      </c>
      <c r="J122" s="100"/>
    </row>
    <row r="123" spans="1:10" s="101" customFormat="1" ht="18.75" x14ac:dyDescent="0.3">
      <c r="A123" s="95">
        <v>117</v>
      </c>
      <c r="B123" s="96" t="s">
        <v>2834</v>
      </c>
      <c r="C123" s="95" t="s">
        <v>2559</v>
      </c>
      <c r="D123" s="97" t="s">
        <v>2835</v>
      </c>
      <c r="E123" s="97" t="s">
        <v>2836</v>
      </c>
      <c r="F123" s="97" t="s">
        <v>2838</v>
      </c>
      <c r="G123" s="98">
        <v>4000</v>
      </c>
      <c r="H123" s="99"/>
      <c r="I123" s="98">
        <v>4000</v>
      </c>
      <c r="J123" s="100"/>
    </row>
    <row r="124" spans="1:10" s="101" customFormat="1" ht="18.75" x14ac:dyDescent="0.3">
      <c r="A124" s="95">
        <v>118</v>
      </c>
      <c r="B124" s="96" t="s">
        <v>2840</v>
      </c>
      <c r="C124" s="95" t="s">
        <v>2188</v>
      </c>
      <c r="D124" s="97" t="s">
        <v>2841</v>
      </c>
      <c r="E124" s="97" t="s">
        <v>2842</v>
      </c>
      <c r="F124" s="97" t="s">
        <v>2844</v>
      </c>
      <c r="G124" s="98">
        <v>1600</v>
      </c>
      <c r="H124" s="99"/>
      <c r="I124" s="98">
        <v>1600</v>
      </c>
      <c r="J124" s="100"/>
    </row>
    <row r="125" spans="1:10" s="101" customFormat="1" ht="18.75" x14ac:dyDescent="0.3">
      <c r="A125" s="95">
        <v>119</v>
      </c>
      <c r="B125" s="96" t="s">
        <v>2846</v>
      </c>
      <c r="C125" s="95" t="s">
        <v>1684</v>
      </c>
      <c r="D125" s="97" t="s">
        <v>2847</v>
      </c>
      <c r="E125" s="97" t="s">
        <v>2848</v>
      </c>
      <c r="F125" s="97" t="s">
        <v>2850</v>
      </c>
      <c r="G125" s="98">
        <v>3300</v>
      </c>
      <c r="H125" s="99"/>
      <c r="I125" s="98">
        <v>3300</v>
      </c>
      <c r="J125" s="100"/>
    </row>
    <row r="126" spans="1:10" s="101" customFormat="1" ht="18.75" x14ac:dyDescent="0.3">
      <c r="A126" s="95">
        <v>120</v>
      </c>
      <c r="B126" s="96" t="s">
        <v>3092</v>
      </c>
      <c r="C126" s="95" t="s">
        <v>84</v>
      </c>
      <c r="D126" s="97" t="s">
        <v>3093</v>
      </c>
      <c r="E126" s="97" t="s">
        <v>3094</v>
      </c>
      <c r="F126" s="97"/>
      <c r="G126" s="98">
        <v>100000</v>
      </c>
      <c r="H126" s="99"/>
      <c r="I126" s="98">
        <v>100000</v>
      </c>
      <c r="J126" s="100"/>
    </row>
    <row r="127" spans="1:10" s="101" customFormat="1" ht="18.75" x14ac:dyDescent="0.3">
      <c r="A127" s="95">
        <v>121</v>
      </c>
      <c r="B127" s="96" t="s">
        <v>3001</v>
      </c>
      <c r="C127" s="95" t="s">
        <v>2103</v>
      </c>
      <c r="D127" s="97" t="s">
        <v>3002</v>
      </c>
      <c r="E127" s="97" t="s">
        <v>3003</v>
      </c>
      <c r="F127" s="97" t="s">
        <v>3641</v>
      </c>
      <c r="G127" s="98">
        <v>3400</v>
      </c>
      <c r="H127" s="99"/>
      <c r="I127" s="98">
        <v>3400</v>
      </c>
      <c r="J127" s="100"/>
    </row>
    <row r="128" spans="1:10" s="101" customFormat="1" ht="18.75" x14ac:dyDescent="0.3">
      <c r="A128" s="95">
        <v>122</v>
      </c>
      <c r="B128" s="96" t="s">
        <v>542</v>
      </c>
      <c r="C128" s="95" t="s">
        <v>466</v>
      </c>
      <c r="D128" s="97" t="s">
        <v>543</v>
      </c>
      <c r="E128" s="97" t="s">
        <v>458</v>
      </c>
      <c r="F128" s="97" t="s">
        <v>545</v>
      </c>
      <c r="G128" s="98">
        <v>2900</v>
      </c>
      <c r="H128" s="99"/>
      <c r="I128" s="98">
        <v>2900</v>
      </c>
      <c r="J128" s="100"/>
    </row>
    <row r="129" spans="1:10" s="101" customFormat="1" ht="18.75" x14ac:dyDescent="0.3">
      <c r="A129" s="95">
        <v>123</v>
      </c>
      <c r="B129" s="96" t="s">
        <v>3073</v>
      </c>
      <c r="C129" s="95" t="s">
        <v>1690</v>
      </c>
      <c r="D129" s="97" t="s">
        <v>3074</v>
      </c>
      <c r="E129" s="97" t="s">
        <v>3075</v>
      </c>
      <c r="F129" s="97" t="s">
        <v>3642</v>
      </c>
      <c r="G129" s="98">
        <v>10200</v>
      </c>
      <c r="H129" s="99"/>
      <c r="I129" s="98">
        <v>10200</v>
      </c>
      <c r="J129" s="100"/>
    </row>
    <row r="130" spans="1:10" s="101" customFormat="1" ht="18.75" x14ac:dyDescent="0.3">
      <c r="A130" s="95">
        <v>124</v>
      </c>
      <c r="B130" s="96" t="s">
        <v>3643</v>
      </c>
      <c r="C130" s="95" t="s">
        <v>1296</v>
      </c>
      <c r="D130" s="97" t="s">
        <v>3644</v>
      </c>
      <c r="E130" s="97" t="s">
        <v>3645</v>
      </c>
      <c r="F130" s="97" t="s">
        <v>2454</v>
      </c>
      <c r="G130" s="98">
        <v>7000</v>
      </c>
      <c r="H130" s="99"/>
      <c r="I130" s="98">
        <v>7000</v>
      </c>
      <c r="J130" s="100"/>
    </row>
    <row r="131" spans="1:10" s="101" customFormat="1" ht="18.75" x14ac:dyDescent="0.3">
      <c r="A131" s="95">
        <v>125</v>
      </c>
      <c r="B131" s="96" t="s">
        <v>2858</v>
      </c>
      <c r="C131" s="95" t="s">
        <v>1496</v>
      </c>
      <c r="D131" s="97" t="s">
        <v>2859</v>
      </c>
      <c r="E131" s="97" t="s">
        <v>2860</v>
      </c>
      <c r="F131" s="97" t="s">
        <v>2862</v>
      </c>
      <c r="G131" s="98">
        <v>10700</v>
      </c>
      <c r="H131" s="99"/>
      <c r="I131" s="98">
        <v>10700</v>
      </c>
      <c r="J131" s="100"/>
    </row>
    <row r="132" spans="1:10" s="101" customFormat="1" ht="18.75" x14ac:dyDescent="0.3">
      <c r="A132" s="95">
        <v>126</v>
      </c>
      <c r="B132" s="96" t="s">
        <v>2870</v>
      </c>
      <c r="C132" s="95" t="s">
        <v>3177</v>
      </c>
      <c r="D132" s="97" t="s">
        <v>2871</v>
      </c>
      <c r="E132" s="97" t="s">
        <v>2872</v>
      </c>
      <c r="F132" s="97" t="s">
        <v>2874</v>
      </c>
      <c r="G132" s="98">
        <v>10000</v>
      </c>
      <c r="H132" s="99"/>
      <c r="I132" s="98">
        <v>10000</v>
      </c>
      <c r="J132" s="100"/>
    </row>
    <row r="133" spans="1:10" s="101" customFormat="1" ht="18.75" x14ac:dyDescent="0.3">
      <c r="A133" s="95">
        <v>127</v>
      </c>
      <c r="B133" s="96" t="s">
        <v>2986</v>
      </c>
      <c r="C133" s="95" t="s">
        <v>90</v>
      </c>
      <c r="D133" s="97" t="s">
        <v>2987</v>
      </c>
      <c r="E133" s="97" t="s">
        <v>2988</v>
      </c>
      <c r="F133" s="97" t="s">
        <v>3646</v>
      </c>
      <c r="G133" s="98">
        <v>2800</v>
      </c>
      <c r="H133" s="99"/>
      <c r="I133" s="98">
        <v>2800</v>
      </c>
      <c r="J133" s="100"/>
    </row>
    <row r="134" spans="1:10" s="101" customFormat="1" ht="18.75" x14ac:dyDescent="0.3">
      <c r="A134" s="95">
        <v>128</v>
      </c>
      <c r="B134" s="96" t="s">
        <v>2876</v>
      </c>
      <c r="C134" s="95" t="s">
        <v>1851</v>
      </c>
      <c r="D134" s="97" t="s">
        <v>2877</v>
      </c>
      <c r="E134" s="97" t="s">
        <v>2878</v>
      </c>
      <c r="F134" s="97" t="s">
        <v>2880</v>
      </c>
      <c r="G134" s="98">
        <v>9600</v>
      </c>
      <c r="H134" s="99"/>
      <c r="I134" s="98">
        <v>9600</v>
      </c>
      <c r="J134" s="100"/>
    </row>
    <row r="135" spans="1:10" s="101" customFormat="1" ht="18.75" x14ac:dyDescent="0.3">
      <c r="A135" s="95">
        <v>129</v>
      </c>
      <c r="B135" s="96" t="s">
        <v>2996</v>
      </c>
      <c r="C135" s="95" t="s">
        <v>3183</v>
      </c>
      <c r="D135" s="97" t="s">
        <v>2997</v>
      </c>
      <c r="E135" s="97" t="s">
        <v>2998</v>
      </c>
      <c r="F135" s="97"/>
      <c r="G135" s="98">
        <v>3100</v>
      </c>
      <c r="H135" s="99"/>
      <c r="I135" s="98">
        <v>3100</v>
      </c>
      <c r="J135" s="100"/>
    </row>
    <row r="136" spans="1:10" s="101" customFormat="1" ht="18.75" x14ac:dyDescent="0.3">
      <c r="A136" s="95">
        <v>130</v>
      </c>
      <c r="B136" s="96" t="s">
        <v>3647</v>
      </c>
      <c r="C136" s="95" t="s">
        <v>96</v>
      </c>
      <c r="D136" s="97" t="s">
        <v>3648</v>
      </c>
      <c r="E136" s="97" t="s">
        <v>3649</v>
      </c>
      <c r="F136" s="97"/>
      <c r="G136" s="98">
        <v>2000</v>
      </c>
      <c r="H136" s="99"/>
      <c r="I136" s="98">
        <v>2000</v>
      </c>
      <c r="J136" s="100"/>
    </row>
    <row r="137" spans="1:10" s="101" customFormat="1" ht="18.75" x14ac:dyDescent="0.3">
      <c r="A137" s="95">
        <v>131</v>
      </c>
      <c r="B137" s="96" t="s">
        <v>2882</v>
      </c>
      <c r="C137" s="95" t="s">
        <v>2194</v>
      </c>
      <c r="D137" s="97" t="s">
        <v>2883</v>
      </c>
      <c r="E137" s="97" t="s">
        <v>2884</v>
      </c>
      <c r="F137" s="97" t="s">
        <v>2886</v>
      </c>
      <c r="G137" s="98">
        <v>2000</v>
      </c>
      <c r="H137" s="99"/>
      <c r="I137" s="98">
        <v>2000</v>
      </c>
      <c r="J137" s="100"/>
    </row>
    <row r="138" spans="1:10" s="101" customFormat="1" ht="18.75" x14ac:dyDescent="0.3">
      <c r="A138" s="95">
        <v>132</v>
      </c>
      <c r="B138" s="96" t="s">
        <v>2888</v>
      </c>
      <c r="C138" s="95" t="s">
        <v>855</v>
      </c>
      <c r="D138" s="97" t="s">
        <v>2889</v>
      </c>
      <c r="E138" s="97" t="s">
        <v>2890</v>
      </c>
      <c r="F138" s="97"/>
      <c r="G138" s="98">
        <v>17800</v>
      </c>
      <c r="H138" s="102"/>
      <c r="I138" s="98">
        <v>17800</v>
      </c>
      <c r="J138" s="100"/>
    </row>
    <row r="139" spans="1:10" s="101" customFormat="1" ht="18.75" x14ac:dyDescent="0.3">
      <c r="A139" s="95">
        <v>133</v>
      </c>
      <c r="B139" s="96" t="s">
        <v>2893</v>
      </c>
      <c r="C139" s="95" t="s">
        <v>861</v>
      </c>
      <c r="D139" s="97" t="s">
        <v>2894</v>
      </c>
      <c r="E139" s="97" t="s">
        <v>2895</v>
      </c>
      <c r="F139" s="97" t="s">
        <v>2897</v>
      </c>
      <c r="G139" s="98">
        <v>2500</v>
      </c>
      <c r="H139" s="99"/>
      <c r="I139" s="98">
        <v>2500</v>
      </c>
      <c r="J139" s="100"/>
    </row>
    <row r="140" spans="1:10" s="101" customFormat="1" ht="18.75" x14ac:dyDescent="0.3">
      <c r="A140" s="95">
        <v>134</v>
      </c>
      <c r="B140" s="96" t="s">
        <v>3650</v>
      </c>
      <c r="C140" s="95" t="s">
        <v>866</v>
      </c>
      <c r="D140" s="97" t="s">
        <v>3651</v>
      </c>
      <c r="E140" s="97" t="s">
        <v>3652</v>
      </c>
      <c r="F140" s="97" t="s">
        <v>3653</v>
      </c>
      <c r="G140" s="98">
        <v>600</v>
      </c>
      <c r="H140" s="99"/>
      <c r="I140" s="98">
        <v>600</v>
      </c>
      <c r="J140" s="100"/>
    </row>
    <row r="141" spans="1:10" s="101" customFormat="1" ht="18.75" x14ac:dyDescent="0.3">
      <c r="A141" s="95">
        <v>135</v>
      </c>
      <c r="B141" s="96" t="s">
        <v>2899</v>
      </c>
      <c r="C141" s="95" t="s">
        <v>1502</v>
      </c>
      <c r="D141" s="97" t="s">
        <v>2900</v>
      </c>
      <c r="E141" s="97" t="s">
        <v>2901</v>
      </c>
      <c r="F141" s="97" t="s">
        <v>2903</v>
      </c>
      <c r="G141" s="98">
        <v>11500</v>
      </c>
      <c r="H141" s="99"/>
      <c r="I141" s="98">
        <v>11500</v>
      </c>
      <c r="J141" s="100"/>
    </row>
    <row r="142" spans="1:10" s="101" customFormat="1" ht="50.25" x14ac:dyDescent="0.3">
      <c r="A142" s="95">
        <v>136</v>
      </c>
      <c r="B142" s="103" t="s">
        <v>3485</v>
      </c>
      <c r="C142" s="95" t="s">
        <v>102</v>
      </c>
      <c r="D142" s="97" t="s">
        <v>3101</v>
      </c>
      <c r="E142" s="97" t="s">
        <v>3102</v>
      </c>
      <c r="F142" s="97" t="s">
        <v>3104</v>
      </c>
      <c r="G142" s="98">
        <v>150000</v>
      </c>
      <c r="H142" s="99"/>
      <c r="I142" s="98">
        <v>150000</v>
      </c>
      <c r="J142" s="100"/>
    </row>
    <row r="143" spans="1:10" s="101" customFormat="1" ht="33.75" x14ac:dyDescent="0.3">
      <c r="A143" s="95">
        <v>137</v>
      </c>
      <c r="B143" s="103" t="s">
        <v>3486</v>
      </c>
      <c r="C143" s="95" t="s">
        <v>3188</v>
      </c>
      <c r="D143" s="97" t="s">
        <v>3106</v>
      </c>
      <c r="E143" s="97" t="s">
        <v>3107</v>
      </c>
      <c r="F143" s="97" t="s">
        <v>3487</v>
      </c>
      <c r="G143" s="98">
        <v>200000</v>
      </c>
      <c r="H143" s="102"/>
      <c r="I143" s="98">
        <v>200000</v>
      </c>
      <c r="J143" s="100"/>
    </row>
    <row r="144" spans="1:10" s="101" customFormat="1" ht="33.75" x14ac:dyDescent="0.3">
      <c r="A144" s="95">
        <v>138</v>
      </c>
      <c r="B144" s="103" t="s">
        <v>3488</v>
      </c>
      <c r="C144" s="95" t="s">
        <v>3194</v>
      </c>
      <c r="D144" s="97" t="s">
        <v>3097</v>
      </c>
      <c r="E144" s="97" t="s">
        <v>3098</v>
      </c>
      <c r="F144" s="97" t="s">
        <v>2552</v>
      </c>
      <c r="G144" s="98">
        <v>100000</v>
      </c>
      <c r="H144" s="102"/>
      <c r="I144" s="98">
        <v>100000</v>
      </c>
      <c r="J144" s="100"/>
    </row>
    <row r="145" spans="1:10" s="101" customFormat="1" ht="33.75" x14ac:dyDescent="0.3">
      <c r="A145" s="95">
        <v>139</v>
      </c>
      <c r="B145" s="103" t="s">
        <v>3489</v>
      </c>
      <c r="C145" s="95" t="s">
        <v>3200</v>
      </c>
      <c r="D145" s="97" t="s">
        <v>3069</v>
      </c>
      <c r="E145" s="97" t="s">
        <v>3070</v>
      </c>
      <c r="F145" s="97" t="s">
        <v>3490</v>
      </c>
      <c r="G145" s="98">
        <v>10000</v>
      </c>
      <c r="H145" s="104"/>
      <c r="I145" s="98">
        <v>10000</v>
      </c>
      <c r="J145" s="100"/>
    </row>
    <row r="146" spans="1:10" s="101" customFormat="1" ht="33.75" x14ac:dyDescent="0.3">
      <c r="A146" s="95">
        <v>140</v>
      </c>
      <c r="B146" s="103" t="s">
        <v>3469</v>
      </c>
      <c r="C146" s="95" t="s">
        <v>2960</v>
      </c>
      <c r="D146" s="97" t="s">
        <v>2905</v>
      </c>
      <c r="E146" s="97" t="s">
        <v>2906</v>
      </c>
      <c r="F146" s="97" t="s">
        <v>2908</v>
      </c>
      <c r="G146" s="98">
        <v>100000</v>
      </c>
      <c r="H146" s="99"/>
      <c r="I146" s="98">
        <v>100000</v>
      </c>
      <c r="J146" s="100"/>
    </row>
    <row r="147" spans="1:10" s="101" customFormat="1" ht="33.75" x14ac:dyDescent="0.3">
      <c r="A147" s="95">
        <v>141</v>
      </c>
      <c r="B147" s="103" t="s">
        <v>3491</v>
      </c>
      <c r="C147" s="95" t="s">
        <v>108</v>
      </c>
      <c r="D147" s="97" t="s">
        <v>2910</v>
      </c>
      <c r="E147" s="97" t="s">
        <v>2911</v>
      </c>
      <c r="F147" s="97" t="s">
        <v>3492</v>
      </c>
      <c r="G147" s="98">
        <v>100000</v>
      </c>
      <c r="H147" s="99"/>
      <c r="I147" s="98">
        <v>100000</v>
      </c>
      <c r="J147" s="100"/>
    </row>
    <row r="148" spans="1:10" s="101" customFormat="1" ht="66.75" x14ac:dyDescent="0.3">
      <c r="A148" s="95">
        <v>142</v>
      </c>
      <c r="B148" s="103" t="s">
        <v>3493</v>
      </c>
      <c r="C148" s="95" t="s">
        <v>1302</v>
      </c>
      <c r="D148" s="97" t="s">
        <v>2914</v>
      </c>
      <c r="E148" s="97" t="s">
        <v>655</v>
      </c>
      <c r="F148" s="97" t="s">
        <v>3494</v>
      </c>
      <c r="G148" s="98">
        <v>100000</v>
      </c>
      <c r="H148" s="99"/>
      <c r="I148" s="98">
        <v>100000</v>
      </c>
      <c r="J148" s="100"/>
    </row>
    <row r="149" spans="1:10" s="101" customFormat="1" ht="33.75" x14ac:dyDescent="0.3">
      <c r="A149" s="95">
        <v>143</v>
      </c>
      <c r="B149" s="103" t="s">
        <v>3495</v>
      </c>
      <c r="C149" s="95" t="s">
        <v>114</v>
      </c>
      <c r="D149" s="97" t="s">
        <v>3496</v>
      </c>
      <c r="E149" s="97" t="s">
        <v>3497</v>
      </c>
      <c r="F149" s="97" t="s">
        <v>3498</v>
      </c>
      <c r="G149" s="98">
        <v>100000</v>
      </c>
      <c r="H149" s="102"/>
      <c r="I149" s="98">
        <v>100000</v>
      </c>
      <c r="J149" s="100"/>
    </row>
    <row r="150" spans="1:10" s="101" customFormat="1" ht="50.25" x14ac:dyDescent="0.3">
      <c r="A150" s="95">
        <v>144</v>
      </c>
      <c r="B150" s="103" t="s">
        <v>3464</v>
      </c>
      <c r="C150" s="95" t="s">
        <v>634</v>
      </c>
      <c r="D150" s="97" t="s">
        <v>3110</v>
      </c>
      <c r="E150" s="97" t="s">
        <v>3111</v>
      </c>
      <c r="F150" s="97"/>
      <c r="G150" s="98">
        <v>250000</v>
      </c>
      <c r="H150" s="99"/>
      <c r="I150" s="98">
        <v>250000</v>
      </c>
      <c r="J150" s="100"/>
    </row>
    <row r="151" spans="1:10" s="101" customFormat="1" ht="18.75" x14ac:dyDescent="0.3">
      <c r="A151" s="95">
        <v>145</v>
      </c>
      <c r="B151" s="96" t="s">
        <v>2917</v>
      </c>
      <c r="C151" s="95" t="s">
        <v>3060</v>
      </c>
      <c r="D151" s="97" t="s">
        <v>2918</v>
      </c>
      <c r="E151" s="97" t="s">
        <v>2919</v>
      </c>
      <c r="F151" s="97"/>
      <c r="G151" s="98">
        <v>3100</v>
      </c>
      <c r="H151" s="99"/>
      <c r="I151" s="98">
        <v>3100</v>
      </c>
      <c r="J151" s="100"/>
    </row>
    <row r="152" spans="1:10" s="101" customFormat="1" ht="18.75" x14ac:dyDescent="0.3">
      <c r="A152" s="95">
        <v>146</v>
      </c>
      <c r="B152" s="96" t="s">
        <v>3201</v>
      </c>
      <c r="C152" s="95" t="s">
        <v>1308</v>
      </c>
      <c r="D152" s="97" t="s">
        <v>3202</v>
      </c>
      <c r="E152" s="97" t="s">
        <v>463</v>
      </c>
      <c r="F152" s="97" t="s">
        <v>3204</v>
      </c>
      <c r="G152" s="98">
        <v>43500</v>
      </c>
      <c r="H152" s="99"/>
      <c r="I152" s="98">
        <v>43500</v>
      </c>
      <c r="J152" s="100"/>
    </row>
    <row r="153" spans="1:10" s="101" customFormat="1" ht="18.75" x14ac:dyDescent="0.3">
      <c r="A153" s="95">
        <v>147</v>
      </c>
      <c r="B153" s="96" t="s">
        <v>1935</v>
      </c>
      <c r="C153" s="95" t="s">
        <v>2565</v>
      </c>
      <c r="D153" s="97" t="s">
        <v>1936</v>
      </c>
      <c r="E153" s="97" t="s">
        <v>1937</v>
      </c>
      <c r="F153" s="97"/>
      <c r="G153" s="98">
        <v>5400</v>
      </c>
      <c r="H153" s="105"/>
      <c r="I153" s="98">
        <v>5400</v>
      </c>
      <c r="J153" s="100"/>
    </row>
    <row r="154" spans="1:10" s="101" customFormat="1" ht="18.75" x14ac:dyDescent="0.2">
      <c r="A154" s="95">
        <v>148</v>
      </c>
      <c r="B154" s="106" t="s">
        <v>355</v>
      </c>
      <c r="C154" s="95" t="s">
        <v>3205</v>
      </c>
      <c r="D154" s="97" t="s">
        <v>356</v>
      </c>
      <c r="E154" s="97" t="s">
        <v>357</v>
      </c>
      <c r="F154" s="97" t="s">
        <v>359</v>
      </c>
      <c r="G154" s="107">
        <v>24200</v>
      </c>
      <c r="H154" s="85">
        <v>23500</v>
      </c>
      <c r="I154" s="85">
        <f>G154+H154</f>
        <v>47700</v>
      </c>
      <c r="J154" s="108" t="s">
        <v>3499</v>
      </c>
    </row>
    <row r="155" spans="1:10" s="101" customFormat="1" ht="18.75" x14ac:dyDescent="0.2">
      <c r="A155" s="95">
        <v>149</v>
      </c>
      <c r="B155" s="106" t="s">
        <v>337</v>
      </c>
      <c r="C155" s="95" t="s">
        <v>2450</v>
      </c>
      <c r="D155" s="97" t="s">
        <v>338</v>
      </c>
      <c r="E155" s="97" t="s">
        <v>339</v>
      </c>
      <c r="F155" s="97" t="s">
        <v>341</v>
      </c>
      <c r="G155" s="107">
        <v>15900</v>
      </c>
      <c r="H155" s="85">
        <v>14700</v>
      </c>
      <c r="I155" s="85">
        <f>G155+H155</f>
        <v>30600</v>
      </c>
      <c r="J155" s="108"/>
    </row>
    <row r="156" spans="1:10" s="101" customFormat="1" ht="18.75" x14ac:dyDescent="0.2">
      <c r="A156" s="95">
        <v>150</v>
      </c>
      <c r="B156" s="106" t="s">
        <v>73</v>
      </c>
      <c r="C156" s="95" t="s">
        <v>2200</v>
      </c>
      <c r="D156" s="97" t="s">
        <v>74</v>
      </c>
      <c r="E156" s="97" t="s">
        <v>75</v>
      </c>
      <c r="F156" s="97" t="s">
        <v>77</v>
      </c>
      <c r="G156" s="107">
        <v>18900</v>
      </c>
      <c r="H156" s="85">
        <v>11200</v>
      </c>
      <c r="I156" s="85">
        <f t="shared" ref="I156:I227" si="0">G156+H156</f>
        <v>30100</v>
      </c>
      <c r="J156" s="108"/>
    </row>
    <row r="157" spans="1:10" s="101" customFormat="1" ht="18.75" x14ac:dyDescent="0.2">
      <c r="A157" s="95">
        <v>151</v>
      </c>
      <c r="B157" s="106" t="s">
        <v>255</v>
      </c>
      <c r="C157" s="95" t="s">
        <v>2206</v>
      </c>
      <c r="D157" s="97" t="s">
        <v>256</v>
      </c>
      <c r="E157" s="97" t="s">
        <v>257</v>
      </c>
      <c r="F157" s="97" t="s">
        <v>259</v>
      </c>
      <c r="G157" s="107">
        <v>51300</v>
      </c>
      <c r="H157" s="85"/>
      <c r="I157" s="85">
        <f t="shared" si="0"/>
        <v>51300</v>
      </c>
      <c r="J157" s="108"/>
    </row>
    <row r="158" spans="1:10" s="101" customFormat="1" ht="18.75" x14ac:dyDescent="0.2">
      <c r="A158" s="95">
        <v>152</v>
      </c>
      <c r="B158" s="106" t="s">
        <v>121</v>
      </c>
      <c r="C158" s="95" t="s">
        <v>2569</v>
      </c>
      <c r="D158" s="97" t="s">
        <v>122</v>
      </c>
      <c r="E158" s="97" t="s">
        <v>123</v>
      </c>
      <c r="F158" s="97" t="s">
        <v>125</v>
      </c>
      <c r="G158" s="107">
        <v>10700</v>
      </c>
      <c r="H158" s="85">
        <v>18600</v>
      </c>
      <c r="I158" s="85">
        <f t="shared" si="0"/>
        <v>29300</v>
      </c>
      <c r="J158" s="108"/>
    </row>
    <row r="159" spans="1:10" s="101" customFormat="1" ht="18.75" x14ac:dyDescent="0.2">
      <c r="A159" s="95">
        <v>153</v>
      </c>
      <c r="B159" s="106" t="s">
        <v>109</v>
      </c>
      <c r="C159" s="95" t="s">
        <v>2212</v>
      </c>
      <c r="D159" s="97" t="s">
        <v>110</v>
      </c>
      <c r="E159" s="97" t="s">
        <v>111</v>
      </c>
      <c r="F159" s="97" t="s">
        <v>113</v>
      </c>
      <c r="G159" s="107">
        <v>4000</v>
      </c>
      <c r="H159" s="85">
        <v>25600</v>
      </c>
      <c r="I159" s="85">
        <f t="shared" si="0"/>
        <v>29600</v>
      </c>
      <c r="J159" s="108"/>
    </row>
    <row r="160" spans="1:10" s="101" customFormat="1" ht="18.75" x14ac:dyDescent="0.2">
      <c r="A160" s="95">
        <v>154</v>
      </c>
      <c r="B160" s="106" t="s">
        <v>1960</v>
      </c>
      <c r="C160" s="95" t="s">
        <v>2575</v>
      </c>
      <c r="D160" s="97" t="s">
        <v>1961</v>
      </c>
      <c r="E160" s="97" t="s">
        <v>1962</v>
      </c>
      <c r="F160" s="97" t="s">
        <v>1964</v>
      </c>
      <c r="G160" s="107">
        <v>6500</v>
      </c>
      <c r="H160" s="85">
        <v>24500</v>
      </c>
      <c r="I160" s="85">
        <f t="shared" si="0"/>
        <v>31000</v>
      </c>
      <c r="J160" s="108"/>
    </row>
    <row r="161" spans="1:10" s="101" customFormat="1" ht="18.75" x14ac:dyDescent="0.2">
      <c r="A161" s="95">
        <v>155</v>
      </c>
      <c r="B161" s="106" t="s">
        <v>7</v>
      </c>
      <c r="C161" s="95" t="s">
        <v>120</v>
      </c>
      <c r="D161" s="97" t="s">
        <v>8</v>
      </c>
      <c r="E161" s="97" t="s">
        <v>9</v>
      </c>
      <c r="F161" s="97" t="s">
        <v>11</v>
      </c>
      <c r="G161" s="107">
        <v>11600</v>
      </c>
      <c r="H161" s="85">
        <v>18000</v>
      </c>
      <c r="I161" s="85">
        <f t="shared" si="0"/>
        <v>29600</v>
      </c>
      <c r="J161" s="108"/>
    </row>
    <row r="162" spans="1:10" s="101" customFormat="1" ht="18.75" x14ac:dyDescent="0.25">
      <c r="A162" s="95">
        <v>156</v>
      </c>
      <c r="B162" s="109" t="s">
        <v>524</v>
      </c>
      <c r="C162" s="95" t="s">
        <v>2581</v>
      </c>
      <c r="D162" s="97" t="s">
        <v>525</v>
      </c>
      <c r="E162" s="97" t="s">
        <v>526</v>
      </c>
      <c r="F162" s="97" t="s">
        <v>528</v>
      </c>
      <c r="G162" s="107">
        <v>11800</v>
      </c>
      <c r="H162" s="85">
        <f>5400+300</f>
        <v>5700</v>
      </c>
      <c r="I162" s="85">
        <f t="shared" si="0"/>
        <v>17500</v>
      </c>
      <c r="J162" s="108" t="s">
        <v>3500</v>
      </c>
    </row>
    <row r="163" spans="1:10" s="101" customFormat="1" ht="18.75" x14ac:dyDescent="0.25">
      <c r="A163" s="95">
        <v>157</v>
      </c>
      <c r="B163" s="109" t="s">
        <v>547</v>
      </c>
      <c r="C163" s="95" t="s">
        <v>2455</v>
      </c>
      <c r="D163" s="97" t="s">
        <v>548</v>
      </c>
      <c r="E163" s="97" t="s">
        <v>549</v>
      </c>
      <c r="F163" s="97" t="s">
        <v>551</v>
      </c>
      <c r="G163" s="107">
        <v>5000</v>
      </c>
      <c r="H163" s="85">
        <f>1900+600+1400+2200+900+1000</f>
        <v>8000</v>
      </c>
      <c r="I163" s="85">
        <f t="shared" si="0"/>
        <v>13000</v>
      </c>
      <c r="J163" s="108"/>
    </row>
    <row r="164" spans="1:10" s="101" customFormat="1" ht="18.75" x14ac:dyDescent="0.25">
      <c r="A164" s="95">
        <v>158</v>
      </c>
      <c r="B164" s="109" t="s">
        <v>542</v>
      </c>
      <c r="C164" s="95" t="s">
        <v>872</v>
      </c>
      <c r="D164" s="97" t="s">
        <v>543</v>
      </c>
      <c r="E164" s="97" t="s">
        <v>458</v>
      </c>
      <c r="F164" s="97" t="s">
        <v>545</v>
      </c>
      <c r="G164" s="107">
        <v>2900</v>
      </c>
      <c r="H164" s="85">
        <f>2300+2100+1900+2500+1200+1200+600</f>
        <v>11800</v>
      </c>
      <c r="I164" s="85">
        <f t="shared" si="0"/>
        <v>14700</v>
      </c>
      <c r="J164" s="108"/>
    </row>
    <row r="165" spans="1:10" s="101" customFormat="1" ht="18.75" x14ac:dyDescent="0.25">
      <c r="A165" s="95">
        <v>159</v>
      </c>
      <c r="B165" s="109" t="s">
        <v>473</v>
      </c>
      <c r="C165" s="95" t="s">
        <v>758</v>
      </c>
      <c r="D165" s="97" t="s">
        <v>474</v>
      </c>
      <c r="E165" s="97" t="s">
        <v>475</v>
      </c>
      <c r="F165" s="97" t="s">
        <v>477</v>
      </c>
      <c r="G165" s="107">
        <v>12400</v>
      </c>
      <c r="H165" s="85">
        <f>5400+1900+1100</f>
        <v>8400</v>
      </c>
      <c r="I165" s="85">
        <f t="shared" si="0"/>
        <v>20800</v>
      </c>
      <c r="J165" s="108"/>
    </row>
    <row r="166" spans="1:10" s="101" customFormat="1" ht="18.75" x14ac:dyDescent="0.25">
      <c r="A166" s="95">
        <v>160</v>
      </c>
      <c r="B166" s="109" t="s">
        <v>409</v>
      </c>
      <c r="C166" s="95" t="s">
        <v>1971</v>
      </c>
      <c r="D166" s="97" t="s">
        <v>410</v>
      </c>
      <c r="E166" s="97" t="s">
        <v>411</v>
      </c>
      <c r="F166" s="97" t="s">
        <v>413</v>
      </c>
      <c r="G166" s="107">
        <v>4000</v>
      </c>
      <c r="H166" s="85">
        <f>5600+1200+1600+800+2000+3500</f>
        <v>14700</v>
      </c>
      <c r="I166" s="85">
        <f t="shared" si="0"/>
        <v>18700</v>
      </c>
      <c r="J166" s="108"/>
    </row>
    <row r="167" spans="1:10" s="101" customFormat="1" ht="18.75" x14ac:dyDescent="0.25">
      <c r="A167" s="95">
        <v>161</v>
      </c>
      <c r="B167" s="109" t="s">
        <v>404</v>
      </c>
      <c r="C167" s="95" t="s">
        <v>3211</v>
      </c>
      <c r="D167" s="97" t="s">
        <v>405</v>
      </c>
      <c r="E167" s="97" t="s">
        <v>399</v>
      </c>
      <c r="F167" s="97" t="s">
        <v>407</v>
      </c>
      <c r="G167" s="107">
        <v>3200</v>
      </c>
      <c r="H167" s="85">
        <f>6900+2400+4800</f>
        <v>14100</v>
      </c>
      <c r="I167" s="85">
        <f t="shared" si="0"/>
        <v>17300</v>
      </c>
      <c r="J167" s="108"/>
    </row>
    <row r="168" spans="1:10" s="101" customFormat="1" ht="18.75" x14ac:dyDescent="0.2">
      <c r="A168" s="95">
        <v>162</v>
      </c>
      <c r="B168" s="106" t="s">
        <v>617</v>
      </c>
      <c r="C168" s="95" t="s">
        <v>2587</v>
      </c>
      <c r="D168" s="97" t="s">
        <v>618</v>
      </c>
      <c r="E168" s="97" t="s">
        <v>619</v>
      </c>
      <c r="F168" s="97" t="s">
        <v>621</v>
      </c>
      <c r="G168" s="107">
        <v>11500</v>
      </c>
      <c r="H168" s="85">
        <f>2000+11500</f>
        <v>13500</v>
      </c>
      <c r="I168" s="85">
        <f>G168+H168</f>
        <v>25000</v>
      </c>
      <c r="J168" s="108" t="s">
        <v>3501</v>
      </c>
    </row>
    <row r="169" spans="1:10" s="101" customFormat="1" ht="18.75" x14ac:dyDescent="0.2">
      <c r="A169" s="95">
        <v>163</v>
      </c>
      <c r="B169" s="106" t="s">
        <v>707</v>
      </c>
      <c r="C169" s="95" t="s">
        <v>640</v>
      </c>
      <c r="D169" s="97" t="s">
        <v>708</v>
      </c>
      <c r="E169" s="97" t="s">
        <v>709</v>
      </c>
      <c r="F169" s="97" t="s">
        <v>711</v>
      </c>
      <c r="G169" s="107">
        <v>11200</v>
      </c>
      <c r="H169" s="85">
        <f>2650+2600+4900</f>
        <v>10150</v>
      </c>
      <c r="I169" s="85">
        <f t="shared" ref="I169:I173" si="1">G169+H169</f>
        <v>21350</v>
      </c>
      <c r="J169" s="108"/>
    </row>
    <row r="170" spans="1:10" s="101" customFormat="1" ht="18.75" x14ac:dyDescent="0.2">
      <c r="A170" s="95">
        <v>164</v>
      </c>
      <c r="B170" s="106" t="s">
        <v>635</v>
      </c>
      <c r="C170" s="95" t="s">
        <v>2985</v>
      </c>
      <c r="D170" s="97" t="s">
        <v>636</v>
      </c>
      <c r="E170" s="97" t="s">
        <v>637</v>
      </c>
      <c r="F170" s="97" t="s">
        <v>639</v>
      </c>
      <c r="G170" s="107">
        <v>9000</v>
      </c>
      <c r="H170" s="85">
        <f>1800+1300+800+3200+1600</f>
        <v>8700</v>
      </c>
      <c r="I170" s="85">
        <f t="shared" si="1"/>
        <v>17700</v>
      </c>
      <c r="J170" s="108"/>
    </row>
    <row r="171" spans="1:10" s="101" customFormat="1" ht="18.75" x14ac:dyDescent="0.2">
      <c r="A171" s="95">
        <v>165</v>
      </c>
      <c r="B171" s="106" t="s">
        <v>683</v>
      </c>
      <c r="C171" s="95" t="s">
        <v>2217</v>
      </c>
      <c r="D171" s="97" t="s">
        <v>684</v>
      </c>
      <c r="E171" s="97" t="s">
        <v>685</v>
      </c>
      <c r="F171" s="97" t="s">
        <v>687</v>
      </c>
      <c r="G171" s="107">
        <v>6900</v>
      </c>
      <c r="H171" s="85">
        <f>2500+1500+1500+1000+1500+300</f>
        <v>8300</v>
      </c>
      <c r="I171" s="85">
        <f t="shared" si="1"/>
        <v>15200</v>
      </c>
      <c r="J171" s="108"/>
    </row>
    <row r="172" spans="1:10" s="101" customFormat="1" ht="18.75" x14ac:dyDescent="0.2">
      <c r="A172" s="95">
        <v>166</v>
      </c>
      <c r="B172" s="106" t="s">
        <v>689</v>
      </c>
      <c r="C172" s="95" t="s">
        <v>1151</v>
      </c>
      <c r="D172" s="97" t="s">
        <v>690</v>
      </c>
      <c r="E172" s="97" t="s">
        <v>691</v>
      </c>
      <c r="F172" s="97" t="s">
        <v>693</v>
      </c>
      <c r="G172" s="107">
        <v>5600</v>
      </c>
      <c r="H172" s="85">
        <f>2000+1000+3900+2300</f>
        <v>9200</v>
      </c>
      <c r="I172" s="85">
        <f t="shared" si="1"/>
        <v>14800</v>
      </c>
      <c r="J172" s="108"/>
    </row>
    <row r="173" spans="1:10" s="101" customFormat="1" ht="18.75" x14ac:dyDescent="0.2">
      <c r="A173" s="95">
        <v>167</v>
      </c>
      <c r="B173" s="106" t="s">
        <v>1455</v>
      </c>
      <c r="C173" s="95" t="s">
        <v>1508</v>
      </c>
      <c r="D173" s="97" t="s">
        <v>1456</v>
      </c>
      <c r="E173" s="97" t="s">
        <v>1457</v>
      </c>
      <c r="F173" s="97" t="s">
        <v>1459</v>
      </c>
      <c r="G173" s="107">
        <v>4700</v>
      </c>
      <c r="H173" s="85">
        <f>3500+3000+2000</f>
        <v>8500</v>
      </c>
      <c r="I173" s="85">
        <f t="shared" si="1"/>
        <v>13200</v>
      </c>
      <c r="J173" s="108"/>
    </row>
    <row r="174" spans="1:10" s="101" customFormat="1" ht="18.75" x14ac:dyDescent="0.2">
      <c r="A174" s="95">
        <v>168</v>
      </c>
      <c r="B174" s="106" t="s">
        <v>873</v>
      </c>
      <c r="C174" s="95" t="s">
        <v>581</v>
      </c>
      <c r="D174" s="97" t="s">
        <v>874</v>
      </c>
      <c r="E174" s="97" t="s">
        <v>875</v>
      </c>
      <c r="F174" s="97" t="s">
        <v>877</v>
      </c>
      <c r="G174" s="107">
        <v>3000</v>
      </c>
      <c r="H174" s="85">
        <v>21500</v>
      </c>
      <c r="I174" s="85">
        <f t="shared" si="0"/>
        <v>24500</v>
      </c>
      <c r="J174" s="108" t="s">
        <v>3502</v>
      </c>
    </row>
    <row r="175" spans="1:10" s="101" customFormat="1" ht="18.75" x14ac:dyDescent="0.2">
      <c r="A175" s="95">
        <v>169</v>
      </c>
      <c r="B175" s="106" t="s">
        <v>983</v>
      </c>
      <c r="C175" s="95" t="s">
        <v>126</v>
      </c>
      <c r="D175" s="97" t="s">
        <v>984</v>
      </c>
      <c r="E175" s="97" t="s">
        <v>985</v>
      </c>
      <c r="F175" s="97" t="s">
        <v>987</v>
      </c>
      <c r="G175" s="107">
        <v>10000</v>
      </c>
      <c r="H175" s="85">
        <v>10000</v>
      </c>
      <c r="I175" s="85">
        <f t="shared" si="0"/>
        <v>20000</v>
      </c>
      <c r="J175" s="108"/>
    </row>
    <row r="176" spans="1:10" s="101" customFormat="1" ht="18.75" x14ac:dyDescent="0.2">
      <c r="A176" s="95">
        <v>170</v>
      </c>
      <c r="B176" s="106" t="s">
        <v>1107</v>
      </c>
      <c r="C176" s="95" t="s">
        <v>1696</v>
      </c>
      <c r="D176" s="97" t="s">
        <v>1108</v>
      </c>
      <c r="E176" s="97" t="s">
        <v>1109</v>
      </c>
      <c r="F176" s="97" t="s">
        <v>1111</v>
      </c>
      <c r="G176" s="107">
        <v>4000</v>
      </c>
      <c r="H176" s="85">
        <v>14600</v>
      </c>
      <c r="I176" s="85">
        <f t="shared" si="0"/>
        <v>18600</v>
      </c>
      <c r="J176" s="108"/>
    </row>
    <row r="177" spans="1:10" s="101" customFormat="1" ht="18.75" x14ac:dyDescent="0.2">
      <c r="A177" s="95">
        <v>171</v>
      </c>
      <c r="B177" s="106" t="s">
        <v>1061</v>
      </c>
      <c r="C177" s="95" t="s">
        <v>3217</v>
      </c>
      <c r="D177" s="97" t="s">
        <v>1062</v>
      </c>
      <c r="E177" s="97" t="s">
        <v>1063</v>
      </c>
      <c r="F177" s="97" t="s">
        <v>1065</v>
      </c>
      <c r="G177" s="107">
        <v>10000</v>
      </c>
      <c r="H177" s="85">
        <v>8400</v>
      </c>
      <c r="I177" s="85">
        <f t="shared" si="0"/>
        <v>18400</v>
      </c>
      <c r="J177" s="108"/>
    </row>
    <row r="178" spans="1:10" s="101" customFormat="1" ht="18.75" x14ac:dyDescent="0.2">
      <c r="A178" s="95">
        <v>172</v>
      </c>
      <c r="B178" s="106" t="s">
        <v>896</v>
      </c>
      <c r="C178" s="95" t="s">
        <v>3223</v>
      </c>
      <c r="D178" s="97" t="s">
        <v>897</v>
      </c>
      <c r="E178" s="97" t="s">
        <v>898</v>
      </c>
      <c r="F178" s="97" t="s">
        <v>900</v>
      </c>
      <c r="G178" s="107">
        <v>3900</v>
      </c>
      <c r="H178" s="85">
        <v>11600</v>
      </c>
      <c r="I178" s="85">
        <f t="shared" si="0"/>
        <v>15500</v>
      </c>
      <c r="J178" s="108"/>
    </row>
    <row r="179" spans="1:10" s="101" customFormat="1" ht="18.75" x14ac:dyDescent="0.2">
      <c r="A179" s="95">
        <v>173</v>
      </c>
      <c r="B179" s="106" t="s">
        <v>879</v>
      </c>
      <c r="C179" s="95" t="s">
        <v>646</v>
      </c>
      <c r="D179" s="97" t="s">
        <v>880</v>
      </c>
      <c r="E179" s="97" t="s">
        <v>881</v>
      </c>
      <c r="F179" s="97" t="s">
        <v>883</v>
      </c>
      <c r="G179" s="107">
        <v>10300</v>
      </c>
      <c r="H179" s="85">
        <v>9900</v>
      </c>
      <c r="I179" s="85">
        <f t="shared" si="0"/>
        <v>20200</v>
      </c>
      <c r="J179" s="108"/>
    </row>
    <row r="180" spans="1:10" s="101" customFormat="1" ht="18.75" x14ac:dyDescent="0.2">
      <c r="A180" s="95">
        <v>174</v>
      </c>
      <c r="B180" s="106" t="s">
        <v>822</v>
      </c>
      <c r="C180" s="95" t="s">
        <v>132</v>
      </c>
      <c r="D180" s="97" t="s">
        <v>823</v>
      </c>
      <c r="E180" s="97" t="s">
        <v>824</v>
      </c>
      <c r="F180" s="97" t="s">
        <v>825</v>
      </c>
      <c r="G180" s="107">
        <v>7100</v>
      </c>
      <c r="H180" s="85">
        <v>15300</v>
      </c>
      <c r="I180" s="85">
        <f t="shared" si="0"/>
        <v>22400</v>
      </c>
      <c r="J180" s="108"/>
    </row>
    <row r="181" spans="1:10" s="101" customFormat="1" ht="18.75" x14ac:dyDescent="0.2">
      <c r="A181" s="95">
        <v>175</v>
      </c>
      <c r="B181" s="106" t="s">
        <v>1044</v>
      </c>
      <c r="C181" s="95" t="s">
        <v>2223</v>
      </c>
      <c r="D181" s="97" t="s">
        <v>1045</v>
      </c>
      <c r="E181" s="97" t="s">
        <v>1046</v>
      </c>
      <c r="F181" s="97" t="s">
        <v>1048</v>
      </c>
      <c r="G181" s="107">
        <v>5500</v>
      </c>
      <c r="H181" s="85">
        <v>15700</v>
      </c>
      <c r="I181" s="85">
        <f t="shared" si="0"/>
        <v>21200</v>
      </c>
      <c r="J181" s="108"/>
    </row>
    <row r="182" spans="1:10" s="101" customFormat="1" ht="18.75" x14ac:dyDescent="0.2">
      <c r="A182" s="95">
        <v>176</v>
      </c>
      <c r="B182" s="106" t="s">
        <v>3503</v>
      </c>
      <c r="C182" s="95" t="s">
        <v>137</v>
      </c>
      <c r="D182" s="97" t="s">
        <v>3504</v>
      </c>
      <c r="E182" s="97" t="s">
        <v>3505</v>
      </c>
      <c r="F182" s="97" t="s">
        <v>3506</v>
      </c>
      <c r="G182" s="107">
        <v>3100</v>
      </c>
      <c r="H182" s="85">
        <f>200+1500+1700+1400+1400+1400+2100+3000+2000+5600</f>
        <v>20300</v>
      </c>
      <c r="I182" s="85">
        <f>G182+H182</f>
        <v>23400</v>
      </c>
      <c r="J182" s="108" t="s">
        <v>3507</v>
      </c>
    </row>
    <row r="183" spans="1:10" s="101" customFormat="1" ht="18.75" x14ac:dyDescent="0.2">
      <c r="A183" s="95">
        <v>177</v>
      </c>
      <c r="B183" s="106" t="s">
        <v>1176</v>
      </c>
      <c r="C183" s="95" t="s">
        <v>2098</v>
      </c>
      <c r="D183" s="97" t="s">
        <v>1177</v>
      </c>
      <c r="E183" s="97" t="s">
        <v>1178</v>
      </c>
      <c r="F183" s="97" t="s">
        <v>1180</v>
      </c>
      <c r="G183" s="107">
        <v>3000</v>
      </c>
      <c r="H183" s="85">
        <f>1000+1000+1100+1200+3500</f>
        <v>7800</v>
      </c>
      <c r="I183" s="85">
        <f t="shared" ref="I183:I187" si="2">G183+H183</f>
        <v>10800</v>
      </c>
      <c r="J183" s="108"/>
    </row>
    <row r="184" spans="1:10" s="101" customFormat="1" ht="18.75" x14ac:dyDescent="0.2">
      <c r="A184" s="95">
        <v>178</v>
      </c>
      <c r="B184" s="106" t="s">
        <v>3508</v>
      </c>
      <c r="C184" s="95" t="s">
        <v>878</v>
      </c>
      <c r="D184" s="97" t="s">
        <v>3509</v>
      </c>
      <c r="E184" s="97" t="s">
        <v>3510</v>
      </c>
      <c r="F184" s="97" t="s">
        <v>3511</v>
      </c>
      <c r="G184" s="107">
        <v>13900</v>
      </c>
      <c r="H184" s="85"/>
      <c r="I184" s="85">
        <f t="shared" si="2"/>
        <v>13900</v>
      </c>
      <c r="J184" s="108"/>
    </row>
    <row r="185" spans="1:10" s="101" customFormat="1" ht="18.75" x14ac:dyDescent="0.2">
      <c r="A185" s="95">
        <v>179</v>
      </c>
      <c r="B185" s="106" t="s">
        <v>3512</v>
      </c>
      <c r="C185" s="95" t="s">
        <v>2229</v>
      </c>
      <c r="D185" s="97" t="s">
        <v>3513</v>
      </c>
      <c r="E185" s="97" t="s">
        <v>3514</v>
      </c>
      <c r="F185" s="97" t="s">
        <v>3515</v>
      </c>
      <c r="G185" s="107">
        <v>26000</v>
      </c>
      <c r="H185" s="85">
        <f>900+1500</f>
        <v>2400</v>
      </c>
      <c r="I185" s="85">
        <f t="shared" si="2"/>
        <v>28400</v>
      </c>
      <c r="J185" s="108"/>
    </row>
    <row r="186" spans="1:10" s="101" customFormat="1" ht="18.75" x14ac:dyDescent="0.2">
      <c r="A186" s="95">
        <v>180</v>
      </c>
      <c r="B186" s="106" t="s">
        <v>1229</v>
      </c>
      <c r="C186" s="95" t="s">
        <v>1805</v>
      </c>
      <c r="D186" s="97" t="s">
        <v>1230</v>
      </c>
      <c r="E186" s="97" t="s">
        <v>2</v>
      </c>
      <c r="F186" s="97" t="s">
        <v>1232</v>
      </c>
      <c r="G186" s="107">
        <v>11600</v>
      </c>
      <c r="H186" s="85"/>
      <c r="I186" s="85">
        <f t="shared" si="2"/>
        <v>11600</v>
      </c>
      <c r="J186" s="108"/>
    </row>
    <row r="187" spans="1:10" s="101" customFormat="1" ht="18.75" x14ac:dyDescent="0.2">
      <c r="A187" s="95">
        <v>181</v>
      </c>
      <c r="B187" s="106" t="s">
        <v>1194</v>
      </c>
      <c r="C187" s="95" t="s">
        <v>884</v>
      </c>
      <c r="D187" s="97" t="s">
        <v>1195</v>
      </c>
      <c r="E187" s="97" t="s">
        <v>1196</v>
      </c>
      <c r="F187" s="97" t="s">
        <v>1198</v>
      </c>
      <c r="G187" s="107">
        <v>4000</v>
      </c>
      <c r="H187" s="85">
        <v>18500</v>
      </c>
      <c r="I187" s="85">
        <f t="shared" si="2"/>
        <v>22500</v>
      </c>
      <c r="J187" s="108"/>
    </row>
    <row r="188" spans="1:10" s="101" customFormat="1" ht="18.75" x14ac:dyDescent="0.2">
      <c r="A188" s="95">
        <v>182</v>
      </c>
      <c r="B188" s="106" t="s">
        <v>3516</v>
      </c>
      <c r="C188" s="95" t="s">
        <v>2235</v>
      </c>
      <c r="D188" s="97" t="s">
        <v>1394</v>
      </c>
      <c r="E188" s="97" t="s">
        <v>1395</v>
      </c>
      <c r="F188" s="97" t="s">
        <v>1397</v>
      </c>
      <c r="G188" s="107">
        <v>5000</v>
      </c>
      <c r="H188" s="85">
        <v>46700</v>
      </c>
      <c r="I188" s="85">
        <f>G188+H188</f>
        <v>51700</v>
      </c>
      <c r="J188" s="108"/>
    </row>
    <row r="189" spans="1:10" s="101" customFormat="1" ht="18.75" x14ac:dyDescent="0.2">
      <c r="A189" s="95">
        <v>183</v>
      </c>
      <c r="B189" s="106" t="s">
        <v>1363</v>
      </c>
      <c r="C189" s="95" t="s">
        <v>1977</v>
      </c>
      <c r="D189" s="97" t="s">
        <v>1364</v>
      </c>
      <c r="E189" s="97" t="s">
        <v>1365</v>
      </c>
      <c r="F189" s="97" t="s">
        <v>1367</v>
      </c>
      <c r="G189" s="107">
        <v>11500</v>
      </c>
      <c r="H189" s="85"/>
      <c r="I189" s="85">
        <f t="shared" ref="I189:I200" si="3">G189+H189</f>
        <v>11500</v>
      </c>
      <c r="J189" s="108"/>
    </row>
    <row r="190" spans="1:10" s="101" customFormat="1" ht="18.75" x14ac:dyDescent="0.2">
      <c r="A190" s="95">
        <v>184</v>
      </c>
      <c r="B190" s="106" t="s">
        <v>1357</v>
      </c>
      <c r="C190" s="95" t="s">
        <v>3228</v>
      </c>
      <c r="D190" s="97" t="s">
        <v>1358</v>
      </c>
      <c r="E190" s="97" t="s">
        <v>1359</v>
      </c>
      <c r="F190" s="97" t="s">
        <v>1361</v>
      </c>
      <c r="G190" s="107">
        <v>20000</v>
      </c>
      <c r="H190" s="85"/>
      <c r="I190" s="85">
        <f t="shared" si="3"/>
        <v>20000</v>
      </c>
      <c r="J190" s="108"/>
    </row>
    <row r="191" spans="1:10" s="101" customFormat="1" ht="18.75" x14ac:dyDescent="0.2">
      <c r="A191" s="95">
        <v>185</v>
      </c>
      <c r="B191" s="106" t="s">
        <v>1291</v>
      </c>
      <c r="C191" s="95" t="s">
        <v>1157</v>
      </c>
      <c r="D191" s="97" t="s">
        <v>1292</v>
      </c>
      <c r="E191" s="97" t="s">
        <v>1293</v>
      </c>
      <c r="F191" s="97" t="s">
        <v>1295</v>
      </c>
      <c r="G191" s="107">
        <v>10500</v>
      </c>
      <c r="H191" s="85"/>
      <c r="I191" s="85">
        <f t="shared" si="3"/>
        <v>10500</v>
      </c>
      <c r="J191" s="108"/>
    </row>
    <row r="192" spans="1:10" s="101" customFormat="1" ht="18.75" x14ac:dyDescent="0.2">
      <c r="A192" s="95">
        <v>186</v>
      </c>
      <c r="B192" s="106" t="s">
        <v>1435</v>
      </c>
      <c r="C192" s="95" t="s">
        <v>1702</v>
      </c>
      <c r="D192" s="97" t="s">
        <v>1436</v>
      </c>
      <c r="E192" s="97" t="s">
        <v>1437</v>
      </c>
      <c r="F192" s="97" t="s">
        <v>1439</v>
      </c>
      <c r="G192" s="107">
        <v>15100</v>
      </c>
      <c r="H192" s="85"/>
      <c r="I192" s="85">
        <f t="shared" si="3"/>
        <v>15100</v>
      </c>
      <c r="J192" s="108"/>
    </row>
    <row r="193" spans="1:10" s="101" customFormat="1" ht="18.75" x14ac:dyDescent="0.2">
      <c r="A193" s="95">
        <v>187</v>
      </c>
      <c r="B193" s="106" t="s">
        <v>1279</v>
      </c>
      <c r="C193" s="95" t="s">
        <v>1810</v>
      </c>
      <c r="D193" s="97" t="s">
        <v>1280</v>
      </c>
      <c r="E193" s="97" t="s">
        <v>1281</v>
      </c>
      <c r="F193" s="97" t="s">
        <v>1283</v>
      </c>
      <c r="G193" s="107">
        <v>7600</v>
      </c>
      <c r="H193" s="85"/>
      <c r="I193" s="85">
        <f t="shared" si="3"/>
        <v>7600</v>
      </c>
      <c r="J193" s="108"/>
    </row>
    <row r="194" spans="1:10" s="101" customFormat="1" ht="18.75" x14ac:dyDescent="0.2">
      <c r="A194" s="95">
        <v>188</v>
      </c>
      <c r="B194" s="106" t="s">
        <v>1297</v>
      </c>
      <c r="C194" s="95" t="s">
        <v>1708</v>
      </c>
      <c r="D194" s="97" t="s">
        <v>1298</v>
      </c>
      <c r="E194" s="97" t="s">
        <v>1299</v>
      </c>
      <c r="F194" s="97" t="s">
        <v>1301</v>
      </c>
      <c r="G194" s="107">
        <v>6800</v>
      </c>
      <c r="H194" s="85"/>
      <c r="I194" s="85">
        <f t="shared" si="3"/>
        <v>6800</v>
      </c>
      <c r="J194" s="108"/>
    </row>
    <row r="195" spans="1:10" s="101" customFormat="1" ht="18.75" x14ac:dyDescent="0.2">
      <c r="A195" s="95">
        <v>189</v>
      </c>
      <c r="B195" s="106" t="s">
        <v>1521</v>
      </c>
      <c r="C195" s="95" t="s">
        <v>1816</v>
      </c>
      <c r="D195" s="97" t="s">
        <v>1522</v>
      </c>
      <c r="E195" s="97" t="s">
        <v>1523</v>
      </c>
      <c r="F195" s="97" t="s">
        <v>1525</v>
      </c>
      <c r="G195" s="107">
        <v>25700</v>
      </c>
      <c r="H195" s="85">
        <f>1500+3000+400</f>
        <v>4900</v>
      </c>
      <c r="I195" s="85">
        <f t="shared" si="3"/>
        <v>30600</v>
      </c>
      <c r="J195" s="108"/>
    </row>
    <row r="196" spans="1:10" s="101" customFormat="1" ht="18.75" x14ac:dyDescent="0.2">
      <c r="A196" s="95">
        <v>190</v>
      </c>
      <c r="B196" s="106" t="s">
        <v>2109</v>
      </c>
      <c r="C196" s="95" t="s">
        <v>890</v>
      </c>
      <c r="D196" s="97" t="s">
        <v>2110</v>
      </c>
      <c r="E196" s="97" t="s">
        <v>2111</v>
      </c>
      <c r="F196" s="97"/>
      <c r="G196" s="107">
        <v>2500</v>
      </c>
      <c r="H196" s="85">
        <f>1400+2000+1300+1100+600</f>
        <v>6400</v>
      </c>
      <c r="I196" s="85">
        <f t="shared" si="3"/>
        <v>8900</v>
      </c>
      <c r="J196" s="108"/>
    </row>
    <row r="197" spans="1:10" s="101" customFormat="1" ht="18.75" x14ac:dyDescent="0.2">
      <c r="A197" s="95">
        <v>191</v>
      </c>
      <c r="B197" s="106" t="s">
        <v>1632</v>
      </c>
      <c r="C197" s="95" t="s">
        <v>2930</v>
      </c>
      <c r="D197" s="97" t="s">
        <v>1633</v>
      </c>
      <c r="E197" s="97" t="s">
        <v>1634</v>
      </c>
      <c r="F197" s="97" t="s">
        <v>1636</v>
      </c>
      <c r="G197" s="107">
        <v>3200</v>
      </c>
      <c r="H197" s="85">
        <f>1600+1100+2000+1500+700</f>
        <v>6900</v>
      </c>
      <c r="I197" s="85">
        <f t="shared" si="3"/>
        <v>10100</v>
      </c>
      <c r="J197" s="108"/>
    </row>
    <row r="198" spans="1:10" s="101" customFormat="1" ht="18.75" x14ac:dyDescent="0.2">
      <c r="A198" s="95">
        <v>192</v>
      </c>
      <c r="B198" s="106" t="s">
        <v>1539</v>
      </c>
      <c r="C198" s="95" t="s">
        <v>1514</v>
      </c>
      <c r="D198" s="97" t="s">
        <v>1540</v>
      </c>
      <c r="E198" s="97" t="s">
        <v>1541</v>
      </c>
      <c r="F198" s="97" t="s">
        <v>1543</v>
      </c>
      <c r="G198" s="107">
        <v>3800</v>
      </c>
      <c r="H198" s="85">
        <f>2300+1000+2000+700</f>
        <v>6000</v>
      </c>
      <c r="I198" s="85">
        <f t="shared" si="3"/>
        <v>9800</v>
      </c>
      <c r="J198" s="108"/>
    </row>
    <row r="199" spans="1:10" s="101" customFormat="1" ht="18.75" x14ac:dyDescent="0.2">
      <c r="A199" s="95">
        <v>193</v>
      </c>
      <c r="B199" s="110" t="s">
        <v>3143</v>
      </c>
      <c r="C199" s="95" t="s">
        <v>2939</v>
      </c>
      <c r="D199" s="97" t="s">
        <v>3144</v>
      </c>
      <c r="E199" s="97" t="s">
        <v>3145</v>
      </c>
      <c r="F199" s="97" t="s">
        <v>3147</v>
      </c>
      <c r="G199" s="107">
        <v>20200</v>
      </c>
      <c r="H199" s="85">
        <f>700+800+2000+1100+1400</f>
        <v>6000</v>
      </c>
      <c r="I199" s="85">
        <f t="shared" si="3"/>
        <v>26200</v>
      </c>
      <c r="J199" s="108"/>
    </row>
    <row r="200" spans="1:10" s="101" customFormat="1" ht="18.75" x14ac:dyDescent="0.2">
      <c r="A200" s="95">
        <v>194</v>
      </c>
      <c r="B200" s="106" t="s">
        <v>1527</v>
      </c>
      <c r="C200" s="95" t="s">
        <v>2241</v>
      </c>
      <c r="D200" s="97" t="s">
        <v>1528</v>
      </c>
      <c r="E200" s="97" t="s">
        <v>1529</v>
      </c>
      <c r="F200" s="97" t="s">
        <v>1531</v>
      </c>
      <c r="G200" s="107">
        <v>4700</v>
      </c>
      <c r="H200" s="85">
        <f>1100+400+2000+1000</f>
        <v>4500</v>
      </c>
      <c r="I200" s="85">
        <f t="shared" si="3"/>
        <v>9200</v>
      </c>
      <c r="J200" s="108"/>
    </row>
    <row r="201" spans="1:10" s="101" customFormat="1" ht="18.75" x14ac:dyDescent="0.2">
      <c r="A201" s="95">
        <v>195</v>
      </c>
      <c r="B201" s="106" t="s">
        <v>1703</v>
      </c>
      <c r="C201" s="95" t="s">
        <v>2589</v>
      </c>
      <c r="D201" s="97" t="s">
        <v>1704</v>
      </c>
      <c r="E201" s="97" t="s">
        <v>1705</v>
      </c>
      <c r="F201" s="97" t="s">
        <v>1707</v>
      </c>
      <c r="G201" s="107">
        <v>23700</v>
      </c>
      <c r="H201" s="85">
        <v>7400</v>
      </c>
      <c r="I201" s="85">
        <f>G201+H201</f>
        <v>31100</v>
      </c>
      <c r="J201" s="108" t="s">
        <v>3517</v>
      </c>
    </row>
    <row r="202" spans="1:10" s="101" customFormat="1" ht="18.75" x14ac:dyDescent="0.2">
      <c r="A202" s="95">
        <v>196</v>
      </c>
      <c r="B202" s="106" t="s">
        <v>1649</v>
      </c>
      <c r="C202" s="95" t="s">
        <v>472</v>
      </c>
      <c r="D202" s="97" t="s">
        <v>1650</v>
      </c>
      <c r="E202" s="97" t="s">
        <v>1651</v>
      </c>
      <c r="F202" s="97" t="s">
        <v>1653</v>
      </c>
      <c r="G202" s="107">
        <v>45900</v>
      </c>
      <c r="H202" s="85"/>
      <c r="I202" s="85">
        <f t="shared" ref="I202:I206" si="4">G202+H202</f>
        <v>45900</v>
      </c>
      <c r="J202" s="108"/>
    </row>
    <row r="203" spans="1:10" s="101" customFormat="1" ht="18.75" x14ac:dyDescent="0.2">
      <c r="A203" s="95">
        <v>197</v>
      </c>
      <c r="B203" s="106" t="s">
        <v>1780</v>
      </c>
      <c r="C203" s="95" t="s">
        <v>478</v>
      </c>
      <c r="D203" s="97" t="s">
        <v>1781</v>
      </c>
      <c r="E203" s="97" t="s">
        <v>733</v>
      </c>
      <c r="F203" s="97" t="s">
        <v>1783</v>
      </c>
      <c r="G203" s="107">
        <v>7000</v>
      </c>
      <c r="H203" s="85">
        <v>20300</v>
      </c>
      <c r="I203" s="85">
        <f t="shared" si="4"/>
        <v>27300</v>
      </c>
      <c r="J203" s="108"/>
    </row>
    <row r="204" spans="1:10" s="101" customFormat="1" ht="18.75" x14ac:dyDescent="0.2">
      <c r="A204" s="95">
        <v>198</v>
      </c>
      <c r="B204" s="106" t="s">
        <v>1745</v>
      </c>
      <c r="C204" s="95" t="s">
        <v>895</v>
      </c>
      <c r="D204" s="97" t="s">
        <v>1746</v>
      </c>
      <c r="E204" s="97" t="s">
        <v>1747</v>
      </c>
      <c r="F204" s="97" t="s">
        <v>1749</v>
      </c>
      <c r="G204" s="107">
        <v>11400</v>
      </c>
      <c r="H204" s="85">
        <v>15800</v>
      </c>
      <c r="I204" s="85">
        <f t="shared" si="4"/>
        <v>27200</v>
      </c>
      <c r="J204" s="108"/>
    </row>
    <row r="205" spans="1:10" s="101" customFormat="1" ht="18.75" x14ac:dyDescent="0.2">
      <c r="A205" s="95">
        <v>199</v>
      </c>
      <c r="B205" s="106" t="s">
        <v>1797</v>
      </c>
      <c r="C205" s="95" t="s">
        <v>2595</v>
      </c>
      <c r="D205" s="97" t="s">
        <v>1798</v>
      </c>
      <c r="E205" s="97" t="s">
        <v>1353</v>
      </c>
      <c r="F205" s="97" t="s">
        <v>1800</v>
      </c>
      <c r="G205" s="107">
        <v>9400</v>
      </c>
      <c r="H205" s="85">
        <v>18400</v>
      </c>
      <c r="I205" s="85">
        <f t="shared" si="4"/>
        <v>27800</v>
      </c>
      <c r="J205" s="108"/>
    </row>
    <row r="206" spans="1:10" s="101" customFormat="1" ht="18.75" x14ac:dyDescent="0.2">
      <c r="A206" s="95">
        <v>200</v>
      </c>
      <c r="B206" s="106" t="s">
        <v>1774</v>
      </c>
      <c r="C206" s="95" t="s">
        <v>2247</v>
      </c>
      <c r="D206" s="97" t="s">
        <v>1775</v>
      </c>
      <c r="E206" s="97" t="s">
        <v>1776</v>
      </c>
      <c r="F206" s="97" t="s">
        <v>1778</v>
      </c>
      <c r="G206" s="107">
        <v>11800</v>
      </c>
      <c r="H206" s="85">
        <v>15500</v>
      </c>
      <c r="I206" s="85">
        <f t="shared" si="4"/>
        <v>27300</v>
      </c>
      <c r="J206" s="108"/>
    </row>
    <row r="207" spans="1:10" s="101" customFormat="1" ht="18.75" x14ac:dyDescent="0.2">
      <c r="A207" s="95">
        <v>201</v>
      </c>
      <c r="B207" s="106" t="s">
        <v>1876</v>
      </c>
      <c r="C207" s="95" t="s">
        <v>3234</v>
      </c>
      <c r="D207" s="97" t="s">
        <v>1877</v>
      </c>
      <c r="E207" s="97" t="s">
        <v>1878</v>
      </c>
      <c r="F207" s="97" t="s">
        <v>1880</v>
      </c>
      <c r="G207" s="107">
        <v>6600</v>
      </c>
      <c r="H207" s="85">
        <v>6100</v>
      </c>
      <c r="I207" s="85">
        <f t="shared" si="0"/>
        <v>12700</v>
      </c>
      <c r="J207" s="108" t="s">
        <v>3518</v>
      </c>
    </row>
    <row r="208" spans="1:10" s="101" customFormat="1" ht="18.75" x14ac:dyDescent="0.2">
      <c r="A208" s="95">
        <v>202</v>
      </c>
      <c r="B208" s="106" t="s">
        <v>1839</v>
      </c>
      <c r="C208" s="95" t="s">
        <v>3240</v>
      </c>
      <c r="D208" s="97" t="s">
        <v>1840</v>
      </c>
      <c r="E208" s="97" t="s">
        <v>1841</v>
      </c>
      <c r="F208" s="97" t="s">
        <v>1843</v>
      </c>
      <c r="G208" s="107">
        <v>3000</v>
      </c>
      <c r="H208" s="85">
        <v>1300</v>
      </c>
      <c r="I208" s="85">
        <f t="shared" si="0"/>
        <v>4300</v>
      </c>
      <c r="J208" s="108"/>
    </row>
    <row r="209" spans="1:10" s="101" customFormat="1" ht="18.75" x14ac:dyDescent="0.2">
      <c r="A209" s="95">
        <v>203</v>
      </c>
      <c r="B209" s="106" t="s">
        <v>856</v>
      </c>
      <c r="C209" s="95" t="s">
        <v>3246</v>
      </c>
      <c r="D209" s="97" t="s">
        <v>857</v>
      </c>
      <c r="E209" s="97" t="s">
        <v>858</v>
      </c>
      <c r="F209" s="97" t="s">
        <v>860</v>
      </c>
      <c r="G209" s="107">
        <v>27700</v>
      </c>
      <c r="H209" s="85">
        <v>1500</v>
      </c>
      <c r="I209" s="85">
        <f t="shared" si="0"/>
        <v>29200</v>
      </c>
      <c r="J209" s="108"/>
    </row>
    <row r="210" spans="1:10" s="101" customFormat="1" ht="18.75" x14ac:dyDescent="0.2">
      <c r="A210" s="95">
        <v>204</v>
      </c>
      <c r="B210" s="106" t="s">
        <v>1864</v>
      </c>
      <c r="C210" s="95" t="s">
        <v>2253</v>
      </c>
      <c r="D210" s="97" t="s">
        <v>1865</v>
      </c>
      <c r="E210" s="97" t="s">
        <v>1866</v>
      </c>
      <c r="F210" s="97" t="s">
        <v>1868</v>
      </c>
      <c r="G210" s="107">
        <v>10000</v>
      </c>
      <c r="H210" s="85">
        <v>4700</v>
      </c>
      <c r="I210" s="85">
        <f t="shared" si="0"/>
        <v>14700</v>
      </c>
      <c r="J210" s="108"/>
    </row>
    <row r="211" spans="1:10" s="101" customFormat="1" ht="18.75" x14ac:dyDescent="0.2">
      <c r="A211" s="95">
        <v>205</v>
      </c>
      <c r="B211" s="106" t="s">
        <v>1846</v>
      </c>
      <c r="C211" s="95" t="s">
        <v>482</v>
      </c>
      <c r="D211" s="97" t="s">
        <v>1847</v>
      </c>
      <c r="E211" s="97" t="s">
        <v>1848</v>
      </c>
      <c r="F211" s="97" t="s">
        <v>1850</v>
      </c>
      <c r="G211" s="107">
        <v>7700</v>
      </c>
      <c r="H211" s="85">
        <v>2400</v>
      </c>
      <c r="I211" s="85">
        <f t="shared" si="0"/>
        <v>10100</v>
      </c>
      <c r="J211" s="108"/>
    </row>
    <row r="212" spans="1:10" s="101" customFormat="1" ht="18.75" x14ac:dyDescent="0.2">
      <c r="A212" s="95">
        <v>206</v>
      </c>
      <c r="B212" s="106" t="s">
        <v>1870</v>
      </c>
      <c r="C212" s="95" t="s">
        <v>1828</v>
      </c>
      <c r="D212" s="97" t="s">
        <v>1871</v>
      </c>
      <c r="E212" s="97" t="s">
        <v>1872</v>
      </c>
      <c r="F212" s="97" t="s">
        <v>1874</v>
      </c>
      <c r="G212" s="107">
        <v>7500</v>
      </c>
      <c r="H212" s="85">
        <v>9300</v>
      </c>
      <c r="I212" s="85">
        <f t="shared" si="0"/>
        <v>16800</v>
      </c>
      <c r="J212" s="108"/>
    </row>
    <row r="213" spans="1:10" s="101" customFormat="1" ht="18.75" x14ac:dyDescent="0.2">
      <c r="A213" s="95">
        <v>207</v>
      </c>
      <c r="B213" s="106" t="s">
        <v>1888</v>
      </c>
      <c r="C213" s="95" t="s">
        <v>143</v>
      </c>
      <c r="D213" s="97" t="s">
        <v>1889</v>
      </c>
      <c r="E213" s="97" t="s">
        <v>1890</v>
      </c>
      <c r="F213" s="97" t="s">
        <v>1892</v>
      </c>
      <c r="G213" s="107">
        <v>5500</v>
      </c>
      <c r="H213" s="85">
        <v>7000</v>
      </c>
      <c r="I213" s="85">
        <f>G213+H213</f>
        <v>12500</v>
      </c>
      <c r="J213" s="108"/>
    </row>
    <row r="214" spans="1:10" s="101" customFormat="1" ht="18.75" x14ac:dyDescent="0.2">
      <c r="A214" s="95">
        <v>208</v>
      </c>
      <c r="B214" s="106" t="s">
        <v>3519</v>
      </c>
      <c r="C214" s="95" t="s">
        <v>1939</v>
      </c>
      <c r="D214" s="97">
        <v>351214224</v>
      </c>
      <c r="E214" s="97" t="s">
        <v>3520</v>
      </c>
      <c r="F214" s="97"/>
      <c r="G214" s="107"/>
      <c r="H214" s="85">
        <v>40800</v>
      </c>
      <c r="I214" s="85">
        <f>G214+H214</f>
        <v>40800</v>
      </c>
      <c r="J214" s="108" t="s">
        <v>3521</v>
      </c>
    </row>
    <row r="215" spans="1:10" s="101" customFormat="1" ht="18.75" x14ac:dyDescent="0.2">
      <c r="A215" s="95">
        <v>209</v>
      </c>
      <c r="B215" s="106" t="s">
        <v>3522</v>
      </c>
      <c r="C215" s="95" t="s">
        <v>1520</v>
      </c>
      <c r="D215" s="97" t="s">
        <v>3523</v>
      </c>
      <c r="E215" s="97" t="s">
        <v>2111</v>
      </c>
      <c r="F215" s="97"/>
      <c r="G215" s="107"/>
      <c r="H215" s="85">
        <f>3000+2600+10300+3300+1600+1000+5400+1000+900+1800</f>
        <v>30900</v>
      </c>
      <c r="I215" s="85">
        <f t="shared" ref="I215:I219" si="5">G215+H215</f>
        <v>30900</v>
      </c>
      <c r="J215" s="108"/>
    </row>
    <row r="216" spans="1:10" s="101" customFormat="1" ht="18.75" x14ac:dyDescent="0.2">
      <c r="A216" s="95">
        <v>210</v>
      </c>
      <c r="B216" s="106" t="s">
        <v>2019</v>
      </c>
      <c r="C216" s="95" t="s">
        <v>2428</v>
      </c>
      <c r="D216" s="97" t="s">
        <v>2020</v>
      </c>
      <c r="E216" s="97" t="s">
        <v>2021</v>
      </c>
      <c r="F216" s="97" t="s">
        <v>2023</v>
      </c>
      <c r="G216" s="107">
        <v>4600</v>
      </c>
      <c r="H216" s="85">
        <f>800+500+1300+400+5200+400+8700+3400+3200+11500</f>
        <v>35400</v>
      </c>
      <c r="I216" s="85">
        <f t="shared" si="5"/>
        <v>40000</v>
      </c>
      <c r="J216" s="108"/>
    </row>
    <row r="217" spans="1:10" s="101" customFormat="1" ht="18.75" x14ac:dyDescent="0.2">
      <c r="A217" s="95">
        <v>211</v>
      </c>
      <c r="B217" s="106" t="s">
        <v>2054</v>
      </c>
      <c r="C217" s="95" t="s">
        <v>1982</v>
      </c>
      <c r="D217" s="97" t="s">
        <v>2055</v>
      </c>
      <c r="E217" s="97" t="s">
        <v>2056</v>
      </c>
      <c r="F217" s="97" t="s">
        <v>2058</v>
      </c>
      <c r="G217" s="107">
        <v>35700</v>
      </c>
      <c r="H217" s="85">
        <f>16200+1700</f>
        <v>17900</v>
      </c>
      <c r="I217" s="85">
        <f t="shared" si="5"/>
        <v>53600</v>
      </c>
      <c r="J217" s="108"/>
    </row>
    <row r="218" spans="1:10" s="101" customFormat="1" ht="18.75" x14ac:dyDescent="0.2">
      <c r="A218" s="95">
        <v>212</v>
      </c>
      <c r="B218" s="106" t="s">
        <v>1948</v>
      </c>
      <c r="C218" s="95" t="s">
        <v>652</v>
      </c>
      <c r="D218" s="97" t="s">
        <v>1949</v>
      </c>
      <c r="E218" s="97" t="s">
        <v>1950</v>
      </c>
      <c r="F218" s="97" t="s">
        <v>1952</v>
      </c>
      <c r="G218" s="107">
        <v>20100</v>
      </c>
      <c r="H218" s="85"/>
      <c r="I218" s="85">
        <f t="shared" si="5"/>
        <v>20100</v>
      </c>
      <c r="J218" s="108"/>
    </row>
    <row r="219" spans="1:10" s="101" customFormat="1" ht="18.75" x14ac:dyDescent="0.2">
      <c r="A219" s="95">
        <v>213</v>
      </c>
      <c r="B219" s="106" t="s">
        <v>1989</v>
      </c>
      <c r="C219" s="95" t="s">
        <v>1988</v>
      </c>
      <c r="D219" s="97" t="s">
        <v>1990</v>
      </c>
      <c r="E219" s="97" t="s">
        <v>1991</v>
      </c>
      <c r="F219" s="97" t="s">
        <v>1993</v>
      </c>
      <c r="G219" s="107">
        <v>19900</v>
      </c>
      <c r="H219" s="85"/>
      <c r="I219" s="85">
        <f t="shared" si="5"/>
        <v>19900</v>
      </c>
      <c r="J219" s="108"/>
    </row>
    <row r="220" spans="1:10" s="101" customFormat="1" ht="18.75" x14ac:dyDescent="0.2">
      <c r="A220" s="95">
        <v>214</v>
      </c>
      <c r="B220" s="106" t="s">
        <v>2171</v>
      </c>
      <c r="C220" s="95" t="s">
        <v>2602</v>
      </c>
      <c r="D220" s="97" t="s">
        <v>2172</v>
      </c>
      <c r="E220" s="97" t="s">
        <v>2173</v>
      </c>
      <c r="F220" s="97" t="s">
        <v>2175</v>
      </c>
      <c r="G220" s="107">
        <v>6400</v>
      </c>
      <c r="H220" s="85">
        <v>5600</v>
      </c>
      <c r="I220" s="85">
        <f t="shared" si="0"/>
        <v>12000</v>
      </c>
      <c r="J220" s="108" t="s">
        <v>3524</v>
      </c>
    </row>
    <row r="221" spans="1:10" s="101" customFormat="1" ht="18.75" x14ac:dyDescent="0.25">
      <c r="A221" s="95">
        <v>215</v>
      </c>
      <c r="B221" s="106" t="s">
        <v>2289</v>
      </c>
      <c r="C221" s="95" t="s">
        <v>901</v>
      </c>
      <c r="D221" s="97" t="s">
        <v>2290</v>
      </c>
      <c r="E221" s="97" t="s">
        <v>2291</v>
      </c>
      <c r="F221" s="97" t="s">
        <v>2293</v>
      </c>
      <c r="G221" s="107">
        <v>7100</v>
      </c>
      <c r="H221" s="85">
        <v>12800</v>
      </c>
      <c r="I221" s="85">
        <f t="shared" si="0"/>
        <v>19900</v>
      </c>
      <c r="J221" s="100"/>
    </row>
    <row r="222" spans="1:10" s="101" customFormat="1" ht="18.75" x14ac:dyDescent="0.25">
      <c r="A222" s="95">
        <v>216</v>
      </c>
      <c r="B222" s="106" t="s">
        <v>2375</v>
      </c>
      <c r="C222" s="95" t="s">
        <v>149</v>
      </c>
      <c r="D222" s="97" t="s">
        <v>2376</v>
      </c>
      <c r="E222" s="97" t="s">
        <v>3133</v>
      </c>
      <c r="F222" s="97" t="s">
        <v>2378</v>
      </c>
      <c r="G222" s="107">
        <v>6000</v>
      </c>
      <c r="H222" s="85">
        <v>14200</v>
      </c>
      <c r="I222" s="85">
        <f t="shared" si="0"/>
        <v>20200</v>
      </c>
      <c r="J222" s="100"/>
    </row>
    <row r="223" spans="1:10" s="101" customFormat="1" ht="18.75" x14ac:dyDescent="0.25">
      <c r="A223" s="95">
        <v>217</v>
      </c>
      <c r="B223" s="106" t="s">
        <v>2143</v>
      </c>
      <c r="C223" s="95" t="s">
        <v>1714</v>
      </c>
      <c r="D223" s="97" t="s">
        <v>2144</v>
      </c>
      <c r="E223" s="97" t="s">
        <v>2145</v>
      </c>
      <c r="F223" s="97" t="s">
        <v>2147</v>
      </c>
      <c r="G223" s="107">
        <v>6000</v>
      </c>
      <c r="H223" s="85">
        <v>8100</v>
      </c>
      <c r="I223" s="85">
        <f t="shared" si="0"/>
        <v>14100</v>
      </c>
      <c r="J223" s="100"/>
    </row>
    <row r="224" spans="1:10" s="101" customFormat="1" ht="18.75" x14ac:dyDescent="0.25">
      <c r="A224" s="95">
        <v>218</v>
      </c>
      <c r="B224" s="106" t="s">
        <v>2283</v>
      </c>
      <c r="C224" s="95" t="s">
        <v>1720</v>
      </c>
      <c r="D224" s="97" t="s">
        <v>2284</v>
      </c>
      <c r="E224" s="97" t="s">
        <v>2285</v>
      </c>
      <c r="F224" s="97" t="s">
        <v>2287</v>
      </c>
      <c r="G224" s="107">
        <v>5900</v>
      </c>
      <c r="H224" s="85">
        <v>7800</v>
      </c>
      <c r="I224" s="85">
        <f t="shared" si="0"/>
        <v>13700</v>
      </c>
      <c r="J224" s="100"/>
    </row>
    <row r="225" spans="1:10" s="101" customFormat="1" ht="18.75" x14ac:dyDescent="0.25">
      <c r="A225" s="95">
        <v>219</v>
      </c>
      <c r="B225" s="106" t="s">
        <v>2207</v>
      </c>
      <c r="C225" s="95" t="s">
        <v>1726</v>
      </c>
      <c r="D225" s="97" t="s">
        <v>2208</v>
      </c>
      <c r="E225" s="97" t="s">
        <v>2209</v>
      </c>
      <c r="F225" s="97" t="s">
        <v>2211</v>
      </c>
      <c r="G225" s="107">
        <v>5600</v>
      </c>
      <c r="H225" s="85">
        <v>22600</v>
      </c>
      <c r="I225" s="85">
        <f t="shared" si="0"/>
        <v>28200</v>
      </c>
      <c r="J225" s="100"/>
    </row>
    <row r="226" spans="1:10" s="101" customFormat="1" ht="18.75" x14ac:dyDescent="0.25">
      <c r="A226" s="95">
        <v>220</v>
      </c>
      <c r="B226" s="106" t="s">
        <v>2364</v>
      </c>
      <c r="C226" s="95" t="s">
        <v>2259</v>
      </c>
      <c r="D226" s="97" t="s">
        <v>2365</v>
      </c>
      <c r="E226" s="97" t="s">
        <v>2185</v>
      </c>
      <c r="F226" s="97" t="s">
        <v>2367</v>
      </c>
      <c r="G226" s="107">
        <v>5000</v>
      </c>
      <c r="H226" s="85">
        <v>12800</v>
      </c>
      <c r="I226" s="85">
        <f t="shared" si="0"/>
        <v>17800</v>
      </c>
      <c r="J226" s="100"/>
    </row>
    <row r="227" spans="1:10" s="101" customFormat="1" ht="18.75" x14ac:dyDescent="0.25">
      <c r="A227" s="95">
        <v>221</v>
      </c>
      <c r="B227" s="106" t="s">
        <v>2620</v>
      </c>
      <c r="C227" s="95" t="s">
        <v>2608</v>
      </c>
      <c r="D227" s="97" t="s">
        <v>2621</v>
      </c>
      <c r="E227" s="97" t="s">
        <v>2303</v>
      </c>
      <c r="F227" s="97" t="s">
        <v>2623</v>
      </c>
      <c r="G227" s="107">
        <v>4100</v>
      </c>
      <c r="H227" s="85">
        <v>11600</v>
      </c>
      <c r="I227" s="85">
        <f t="shared" si="0"/>
        <v>15700</v>
      </c>
      <c r="J227" s="100"/>
    </row>
    <row r="228" spans="1:10" s="101" customFormat="1" ht="63" x14ac:dyDescent="0.25">
      <c r="A228" s="95">
        <v>222</v>
      </c>
      <c r="B228" s="111" t="s">
        <v>3525</v>
      </c>
      <c r="C228" s="95" t="s">
        <v>658</v>
      </c>
      <c r="D228" s="97"/>
      <c r="E228" s="97"/>
      <c r="F228" s="97"/>
      <c r="G228" s="107">
        <f>43853300*65%</f>
        <v>28504645</v>
      </c>
      <c r="H228" s="85"/>
      <c r="I228" s="85">
        <f t="shared" ref="I228:I236" si="6">G228+H228</f>
        <v>28504645</v>
      </c>
      <c r="J228" s="100"/>
    </row>
    <row r="229" spans="1:10" s="101" customFormat="1" ht="63" x14ac:dyDescent="0.25">
      <c r="A229" s="95">
        <v>223</v>
      </c>
      <c r="B229" s="111" t="s">
        <v>3526</v>
      </c>
      <c r="C229" s="95" t="s">
        <v>2613</v>
      </c>
      <c r="D229" s="97"/>
      <c r="E229" s="97"/>
      <c r="F229" s="97"/>
      <c r="G229" s="107">
        <f>43853300*15%</f>
        <v>6577995</v>
      </c>
      <c r="H229" s="85"/>
      <c r="I229" s="85">
        <f t="shared" si="6"/>
        <v>6577995</v>
      </c>
      <c r="J229" s="100"/>
    </row>
    <row r="230" spans="1:10" s="101" customFormat="1" ht="47.25" x14ac:dyDescent="0.25">
      <c r="A230" s="95">
        <v>224</v>
      </c>
      <c r="B230" s="111" t="s">
        <v>3527</v>
      </c>
      <c r="C230" s="95" t="s">
        <v>1732</v>
      </c>
      <c r="D230" s="97"/>
      <c r="E230" s="97"/>
      <c r="F230" s="97"/>
      <c r="G230" s="107">
        <f>43853300*10%</f>
        <v>4385330</v>
      </c>
      <c r="H230" s="85"/>
      <c r="I230" s="85">
        <f t="shared" si="6"/>
        <v>4385330</v>
      </c>
      <c r="J230" s="100"/>
    </row>
    <row r="231" spans="1:10" s="101" customFormat="1" ht="47.25" x14ac:dyDescent="0.25">
      <c r="A231" s="95">
        <v>225</v>
      </c>
      <c r="B231" s="111" t="s">
        <v>3528</v>
      </c>
      <c r="C231" s="95" t="s">
        <v>155</v>
      </c>
      <c r="D231" s="97"/>
      <c r="E231" s="97"/>
      <c r="F231" s="97"/>
      <c r="G231" s="107">
        <f>43853300*10%</f>
        <v>4385330</v>
      </c>
      <c r="H231" s="85"/>
      <c r="I231" s="85">
        <f t="shared" si="6"/>
        <v>4385330</v>
      </c>
      <c r="J231" s="100"/>
    </row>
    <row r="232" spans="1:10" s="101" customFormat="1" ht="18.75" x14ac:dyDescent="0.25">
      <c r="A232" s="95">
        <v>226</v>
      </c>
      <c r="B232" s="106" t="s">
        <v>3529</v>
      </c>
      <c r="C232" s="95" t="s">
        <v>2093</v>
      </c>
      <c r="D232" s="97">
        <v>350002786</v>
      </c>
      <c r="E232" s="97" t="s">
        <v>3530</v>
      </c>
      <c r="F232" s="97" t="s">
        <v>3404</v>
      </c>
      <c r="G232" s="107">
        <v>103400</v>
      </c>
      <c r="H232" s="85"/>
      <c r="I232" s="85">
        <f t="shared" si="6"/>
        <v>103400</v>
      </c>
      <c r="J232" s="100"/>
    </row>
    <row r="233" spans="1:10" s="101" customFormat="1" ht="18.75" x14ac:dyDescent="0.25">
      <c r="A233" s="95">
        <v>227</v>
      </c>
      <c r="B233" s="106" t="s">
        <v>3241</v>
      </c>
      <c r="C233" s="95" t="s">
        <v>3252</v>
      </c>
      <c r="D233" s="97">
        <v>350860163</v>
      </c>
      <c r="E233" s="97" t="s">
        <v>3243</v>
      </c>
      <c r="F233" s="97" t="s">
        <v>3531</v>
      </c>
      <c r="G233" s="107">
        <v>21500</v>
      </c>
      <c r="H233" s="107">
        <v>98800</v>
      </c>
      <c r="I233" s="85">
        <f t="shared" si="6"/>
        <v>120300</v>
      </c>
      <c r="J233" s="100"/>
    </row>
    <row r="234" spans="1:10" s="101" customFormat="1" ht="18.75" x14ac:dyDescent="0.25">
      <c r="A234" s="95">
        <v>228</v>
      </c>
      <c r="B234" s="106" t="s">
        <v>3451</v>
      </c>
      <c r="C234" s="95" t="s">
        <v>1526</v>
      </c>
      <c r="D234" s="97">
        <v>350002852</v>
      </c>
      <c r="E234" s="97" t="s">
        <v>3453</v>
      </c>
      <c r="F234" s="97" t="s">
        <v>3532</v>
      </c>
      <c r="G234" s="107">
        <v>4000</v>
      </c>
      <c r="H234" s="85"/>
      <c r="I234" s="85">
        <f t="shared" si="6"/>
        <v>4000</v>
      </c>
      <c r="J234" s="100"/>
    </row>
    <row r="235" spans="1:10" s="101" customFormat="1" ht="18.75" x14ac:dyDescent="0.25">
      <c r="A235" s="95">
        <v>229</v>
      </c>
      <c r="B235" s="106" t="s">
        <v>3189</v>
      </c>
      <c r="C235" s="95" t="s">
        <v>1532</v>
      </c>
      <c r="D235" s="97">
        <v>350009449</v>
      </c>
      <c r="E235" s="97" t="s">
        <v>3533</v>
      </c>
      <c r="F235" s="97" t="s">
        <v>3534</v>
      </c>
      <c r="G235" s="107">
        <v>13300</v>
      </c>
      <c r="H235" s="105"/>
      <c r="I235" s="85">
        <f t="shared" si="6"/>
        <v>13300</v>
      </c>
      <c r="J235" s="100"/>
    </row>
    <row r="236" spans="1:10" s="101" customFormat="1" ht="18.75" x14ac:dyDescent="0.25">
      <c r="A236" s="95">
        <v>230</v>
      </c>
      <c r="B236" s="112" t="s">
        <v>3206</v>
      </c>
      <c r="C236" s="95" t="s">
        <v>1994</v>
      </c>
      <c r="D236" s="97">
        <v>351012816</v>
      </c>
      <c r="E236" s="97" t="s">
        <v>3208</v>
      </c>
      <c r="F236" s="97" t="s">
        <v>3210</v>
      </c>
      <c r="G236" s="113">
        <v>114400</v>
      </c>
      <c r="H236" s="105"/>
      <c r="I236" s="85">
        <f t="shared" si="6"/>
        <v>114400</v>
      </c>
      <c r="J236" s="100"/>
    </row>
    <row r="237" spans="1:10" s="101" customFormat="1" ht="18.75" x14ac:dyDescent="0.25">
      <c r="A237" s="95">
        <v>231</v>
      </c>
      <c r="B237" s="114" t="s">
        <v>3535</v>
      </c>
      <c r="C237" s="95" t="s">
        <v>2264</v>
      </c>
      <c r="D237" s="97">
        <v>352026491</v>
      </c>
      <c r="E237" s="97">
        <v>38759</v>
      </c>
      <c r="F237" s="97" t="s">
        <v>3536</v>
      </c>
      <c r="G237" s="115">
        <v>11900</v>
      </c>
      <c r="H237" s="105"/>
      <c r="I237" s="115">
        <v>11900</v>
      </c>
      <c r="J237" s="100"/>
    </row>
    <row r="238" spans="1:10" s="101" customFormat="1" ht="18.75" x14ac:dyDescent="0.25">
      <c r="A238" s="95">
        <v>232</v>
      </c>
      <c r="B238" s="106" t="s">
        <v>3374</v>
      </c>
      <c r="C238" s="95" t="s">
        <v>487</v>
      </c>
      <c r="D238" s="97">
        <v>352240364</v>
      </c>
      <c r="E238" s="97" t="s">
        <v>1931</v>
      </c>
      <c r="F238" s="97" t="s">
        <v>3537</v>
      </c>
      <c r="G238" s="105">
        <v>5000</v>
      </c>
      <c r="H238" s="85"/>
      <c r="I238" s="85">
        <f t="shared" ref="I238:I260" si="7">G238+H238</f>
        <v>5000</v>
      </c>
      <c r="J238" s="100"/>
    </row>
    <row r="239" spans="1:10" s="101" customFormat="1" ht="18.75" x14ac:dyDescent="0.25">
      <c r="A239" s="95">
        <v>233</v>
      </c>
      <c r="B239" s="106" t="s">
        <v>3441</v>
      </c>
      <c r="C239" s="95" t="s">
        <v>1538</v>
      </c>
      <c r="D239" s="97">
        <v>351662584</v>
      </c>
      <c r="E239" s="97" t="s">
        <v>910</v>
      </c>
      <c r="F239" s="97" t="s">
        <v>3444</v>
      </c>
      <c r="G239" s="107">
        <v>10600</v>
      </c>
      <c r="H239" s="85"/>
      <c r="I239" s="85">
        <f t="shared" si="7"/>
        <v>10600</v>
      </c>
      <c r="J239" s="100"/>
    </row>
    <row r="240" spans="1:10" s="101" customFormat="1" ht="18.75" x14ac:dyDescent="0.25">
      <c r="A240" s="95">
        <v>234</v>
      </c>
      <c r="B240" s="106" t="s">
        <v>3538</v>
      </c>
      <c r="C240" s="95" t="s">
        <v>3091</v>
      </c>
      <c r="D240" s="97">
        <v>350002790</v>
      </c>
      <c r="E240" s="97" t="s">
        <v>3180</v>
      </c>
      <c r="F240" s="97" t="s">
        <v>3539</v>
      </c>
      <c r="G240" s="107">
        <v>10200</v>
      </c>
      <c r="H240" s="85"/>
      <c r="I240" s="85">
        <f t="shared" si="7"/>
        <v>10200</v>
      </c>
      <c r="J240" s="100"/>
    </row>
    <row r="241" spans="1:10" s="101" customFormat="1" ht="18.75" x14ac:dyDescent="0.25">
      <c r="A241" s="95">
        <v>235</v>
      </c>
      <c r="B241" s="106" t="s">
        <v>3333</v>
      </c>
      <c r="C241" s="95" t="s">
        <v>2944</v>
      </c>
      <c r="D241" s="97">
        <v>350998512</v>
      </c>
      <c r="E241" s="97" t="s">
        <v>3540</v>
      </c>
      <c r="F241" s="97" t="s">
        <v>3541</v>
      </c>
      <c r="G241" s="107">
        <v>20000</v>
      </c>
      <c r="H241" s="85"/>
      <c r="I241" s="85">
        <f t="shared" si="7"/>
        <v>20000</v>
      </c>
      <c r="J241" s="100"/>
    </row>
    <row r="242" spans="1:10" s="101" customFormat="1" ht="18.75" x14ac:dyDescent="0.25">
      <c r="A242" s="95">
        <v>236</v>
      </c>
      <c r="B242" s="106" t="s">
        <v>3395</v>
      </c>
      <c r="C242" s="95" t="s">
        <v>907</v>
      </c>
      <c r="D242" s="97">
        <v>351003633</v>
      </c>
      <c r="E242" s="97" t="s">
        <v>204</v>
      </c>
      <c r="F242" s="97" t="s">
        <v>3542</v>
      </c>
      <c r="G242" s="107">
        <v>10000</v>
      </c>
      <c r="H242" s="85"/>
      <c r="I242" s="85">
        <f t="shared" si="7"/>
        <v>10000</v>
      </c>
      <c r="J242" s="100"/>
    </row>
    <row r="243" spans="1:10" s="101" customFormat="1" ht="18.75" x14ac:dyDescent="0.25">
      <c r="A243" s="95">
        <v>237</v>
      </c>
      <c r="B243" s="106" t="s">
        <v>3543</v>
      </c>
      <c r="C243" s="95" t="s">
        <v>3258</v>
      </c>
      <c r="D243" s="97" t="s">
        <v>3132</v>
      </c>
      <c r="E243" s="97" t="s">
        <v>3133</v>
      </c>
      <c r="F243" s="97" t="s">
        <v>3135</v>
      </c>
      <c r="G243" s="105">
        <v>65200</v>
      </c>
      <c r="H243" s="105"/>
      <c r="I243" s="85">
        <f t="shared" si="7"/>
        <v>65200</v>
      </c>
      <c r="J243" s="108" t="s">
        <v>3544</v>
      </c>
    </row>
    <row r="244" spans="1:10" s="101" customFormat="1" ht="18.75" x14ac:dyDescent="0.25">
      <c r="A244" s="95">
        <v>238</v>
      </c>
      <c r="B244" s="106" t="s">
        <v>3339</v>
      </c>
      <c r="C244" s="95" t="s">
        <v>2000</v>
      </c>
      <c r="D244" s="97" t="s">
        <v>3340</v>
      </c>
      <c r="E244" s="97" t="s">
        <v>3341</v>
      </c>
      <c r="F244" s="97" t="s">
        <v>3343</v>
      </c>
      <c r="G244" s="105">
        <v>2200</v>
      </c>
      <c r="H244" s="105">
        <v>3500</v>
      </c>
      <c r="I244" s="85">
        <f>G244+H244</f>
        <v>5700</v>
      </c>
      <c r="J244" s="108"/>
    </row>
    <row r="245" spans="1:10" s="101" customFormat="1" ht="18.75" x14ac:dyDescent="0.25">
      <c r="A245" s="95">
        <v>239</v>
      </c>
      <c r="B245" s="106" t="s">
        <v>3378</v>
      </c>
      <c r="C245" s="95" t="s">
        <v>1452</v>
      </c>
      <c r="D245" s="97" t="s">
        <v>3379</v>
      </c>
      <c r="E245" s="97" t="s">
        <v>3380</v>
      </c>
      <c r="F245" s="97" t="s">
        <v>3382</v>
      </c>
      <c r="G245" s="105">
        <v>4000</v>
      </c>
      <c r="H245" s="105">
        <v>10300</v>
      </c>
      <c r="I245" s="115">
        <f t="shared" si="7"/>
        <v>14300</v>
      </c>
      <c r="J245" s="108" t="s">
        <v>3545</v>
      </c>
    </row>
    <row r="246" spans="1:10" s="101" customFormat="1" ht="18.75" x14ac:dyDescent="0.25">
      <c r="A246" s="95">
        <v>240</v>
      </c>
      <c r="B246" s="105" t="s">
        <v>3195</v>
      </c>
      <c r="C246" s="95" t="s">
        <v>365</v>
      </c>
      <c r="D246" s="97" t="s">
        <v>3196</v>
      </c>
      <c r="E246" s="97" t="s">
        <v>3197</v>
      </c>
      <c r="F246" s="97" t="s">
        <v>3199</v>
      </c>
      <c r="G246" s="105">
        <v>4500</v>
      </c>
      <c r="H246" s="105">
        <f>8500+300</f>
        <v>8800</v>
      </c>
      <c r="I246" s="115">
        <f t="shared" si="7"/>
        <v>13300</v>
      </c>
      <c r="J246" s="108" t="s">
        <v>3546</v>
      </c>
    </row>
    <row r="247" spans="1:10" s="101" customFormat="1" ht="18.75" x14ac:dyDescent="0.25">
      <c r="A247" s="95">
        <v>241</v>
      </c>
      <c r="B247" s="105" t="s">
        <v>3224</v>
      </c>
      <c r="C247" s="95" t="s">
        <v>913</v>
      </c>
      <c r="D247" s="97" t="s">
        <v>3225</v>
      </c>
      <c r="E247" s="97" t="s">
        <v>812</v>
      </c>
      <c r="F247" s="97" t="s">
        <v>3227</v>
      </c>
      <c r="G247" s="105">
        <v>7200</v>
      </c>
      <c r="H247" s="105">
        <f>2000+5000+1000</f>
        <v>8000</v>
      </c>
      <c r="I247" s="115">
        <f t="shared" si="7"/>
        <v>15200</v>
      </c>
      <c r="J247" s="108"/>
    </row>
    <row r="248" spans="1:10" s="101" customFormat="1" ht="18.75" x14ac:dyDescent="0.25">
      <c r="A248" s="95">
        <v>242</v>
      </c>
      <c r="B248" s="105" t="s">
        <v>3351</v>
      </c>
      <c r="C248" s="95" t="s">
        <v>919</v>
      </c>
      <c r="D248" s="97" t="s">
        <v>3352</v>
      </c>
      <c r="E248" s="97" t="s">
        <v>2393</v>
      </c>
      <c r="F248" s="97" t="s">
        <v>3354</v>
      </c>
      <c r="G248" s="105">
        <v>3100</v>
      </c>
      <c r="H248" s="105">
        <f>1000+29500+4600</f>
        <v>35100</v>
      </c>
      <c r="I248" s="115">
        <f t="shared" si="7"/>
        <v>38200</v>
      </c>
      <c r="J248" s="108" t="s">
        <v>3547</v>
      </c>
    </row>
    <row r="249" spans="1:10" s="101" customFormat="1" ht="18.75" x14ac:dyDescent="0.25">
      <c r="A249" s="95">
        <v>243</v>
      </c>
      <c r="B249" s="105" t="s">
        <v>388</v>
      </c>
      <c r="C249" s="95" t="s">
        <v>2619</v>
      </c>
      <c r="D249" s="97" t="s">
        <v>389</v>
      </c>
      <c r="E249" s="97" t="s">
        <v>390</v>
      </c>
      <c r="F249" s="97" t="s">
        <v>392</v>
      </c>
      <c r="G249" s="105">
        <v>37800</v>
      </c>
      <c r="H249" s="105">
        <f>5400+500+2100+800</f>
        <v>8800</v>
      </c>
      <c r="I249" s="115">
        <f t="shared" si="7"/>
        <v>46600</v>
      </c>
      <c r="J249" s="108" t="s">
        <v>3548</v>
      </c>
    </row>
    <row r="250" spans="1:10" s="101" customFormat="1" ht="18.75" x14ac:dyDescent="0.25">
      <c r="A250" s="95">
        <v>244</v>
      </c>
      <c r="B250" s="105" t="s">
        <v>3429</v>
      </c>
      <c r="C250" s="95" t="s">
        <v>3263</v>
      </c>
      <c r="D250" s="97" t="s">
        <v>3430</v>
      </c>
      <c r="E250" s="97" t="s">
        <v>3431</v>
      </c>
      <c r="F250" s="97" t="s">
        <v>3433</v>
      </c>
      <c r="G250" s="105">
        <v>12500</v>
      </c>
      <c r="H250" s="105">
        <f>9200+7400</f>
        <v>16600</v>
      </c>
      <c r="I250" s="115">
        <f t="shared" si="7"/>
        <v>29100</v>
      </c>
      <c r="J250" s="108"/>
    </row>
    <row r="251" spans="1:10" s="101" customFormat="1" ht="18.75" x14ac:dyDescent="0.25">
      <c r="A251" s="95">
        <v>245</v>
      </c>
      <c r="B251" s="105" t="s">
        <v>3253</v>
      </c>
      <c r="C251" s="95" t="s">
        <v>925</v>
      </c>
      <c r="D251" s="97" t="s">
        <v>3254</v>
      </c>
      <c r="E251" s="97" t="s">
        <v>3255</v>
      </c>
      <c r="F251" s="97" t="s">
        <v>3257</v>
      </c>
      <c r="G251" s="105">
        <v>6300</v>
      </c>
      <c r="H251" s="105"/>
      <c r="I251" s="115">
        <f t="shared" si="7"/>
        <v>6300</v>
      </c>
      <c r="J251" s="108" t="s">
        <v>3549</v>
      </c>
    </row>
    <row r="252" spans="1:10" s="101" customFormat="1" ht="18.75" x14ac:dyDescent="0.25">
      <c r="A252" s="95">
        <v>246</v>
      </c>
      <c r="B252" s="105" t="s">
        <v>3235</v>
      </c>
      <c r="C252" s="95" t="s">
        <v>161</v>
      </c>
      <c r="D252" s="97" t="s">
        <v>3236</v>
      </c>
      <c r="E252" s="97" t="s">
        <v>3237</v>
      </c>
      <c r="F252" s="97" t="s">
        <v>3239</v>
      </c>
      <c r="G252" s="105">
        <v>36000</v>
      </c>
      <c r="H252" s="105"/>
      <c r="I252" s="115">
        <f t="shared" si="7"/>
        <v>36000</v>
      </c>
      <c r="J252" s="108" t="s">
        <v>3550</v>
      </c>
    </row>
    <row r="253" spans="1:10" s="101" customFormat="1" ht="18.75" x14ac:dyDescent="0.25">
      <c r="A253" s="95">
        <v>247</v>
      </c>
      <c r="B253" s="105" t="s">
        <v>3229</v>
      </c>
      <c r="C253" s="95" t="s">
        <v>1314</v>
      </c>
      <c r="D253" s="97" t="s">
        <v>3230</v>
      </c>
      <c r="E253" s="97" t="s">
        <v>3231</v>
      </c>
      <c r="F253" s="97" t="s">
        <v>3233</v>
      </c>
      <c r="G253" s="105">
        <v>8800</v>
      </c>
      <c r="H253" s="105"/>
      <c r="I253" s="115">
        <f t="shared" si="7"/>
        <v>8800</v>
      </c>
      <c r="J253" s="108"/>
    </row>
    <row r="254" spans="1:10" s="101" customFormat="1" ht="18.75" x14ac:dyDescent="0.25">
      <c r="A254" s="95">
        <v>248</v>
      </c>
      <c r="B254" s="105" t="s">
        <v>1626</v>
      </c>
      <c r="C254" s="95" t="s">
        <v>1163</v>
      </c>
      <c r="D254" s="97" t="s">
        <v>1627</v>
      </c>
      <c r="E254" s="97" t="s">
        <v>1628</v>
      </c>
      <c r="F254" s="97" t="s">
        <v>1630</v>
      </c>
      <c r="G254" s="105">
        <v>11000</v>
      </c>
      <c r="H254" s="105">
        <v>2000</v>
      </c>
      <c r="I254" s="115">
        <f t="shared" si="7"/>
        <v>13000</v>
      </c>
      <c r="J254" s="108" t="s">
        <v>3551</v>
      </c>
    </row>
    <row r="255" spans="1:10" s="101" customFormat="1" ht="18.75" x14ac:dyDescent="0.2">
      <c r="A255" s="95">
        <v>249</v>
      </c>
      <c r="B255" s="112" t="s">
        <v>3552</v>
      </c>
      <c r="C255" s="95" t="s">
        <v>2270</v>
      </c>
      <c r="D255" s="97" t="s">
        <v>3553</v>
      </c>
      <c r="E255" s="97" t="s">
        <v>3554</v>
      </c>
      <c r="F255" s="97" t="s">
        <v>3555</v>
      </c>
      <c r="G255" s="107">
        <v>1700</v>
      </c>
      <c r="H255" s="85">
        <f>100+12000+100+6000+4900</f>
        <v>23100</v>
      </c>
      <c r="I255" s="85">
        <f t="shared" si="7"/>
        <v>24800</v>
      </c>
      <c r="J255" s="108"/>
    </row>
    <row r="256" spans="1:10" s="101" customFormat="1" ht="18.75" x14ac:dyDescent="0.25">
      <c r="A256" s="95">
        <v>250</v>
      </c>
      <c r="B256" s="105" t="s">
        <v>3384</v>
      </c>
      <c r="C256" s="95" t="s">
        <v>2624</v>
      </c>
      <c r="D256" s="97" t="s">
        <v>3385</v>
      </c>
      <c r="E256" s="97" t="s">
        <v>3386</v>
      </c>
      <c r="F256" s="97"/>
      <c r="G256" s="105">
        <v>20000</v>
      </c>
      <c r="H256" s="105"/>
      <c r="I256" s="115">
        <f t="shared" si="7"/>
        <v>20000</v>
      </c>
      <c r="J256" s="108" t="s">
        <v>3556</v>
      </c>
    </row>
    <row r="257" spans="1:13" s="101" customFormat="1" ht="45" customHeight="1" x14ac:dyDescent="0.25">
      <c r="A257" s="95">
        <v>251</v>
      </c>
      <c r="B257" s="105" t="s">
        <v>3362</v>
      </c>
      <c r="C257" s="95" t="s">
        <v>1169</v>
      </c>
      <c r="D257" s="97" t="s">
        <v>3363</v>
      </c>
      <c r="E257" s="97" t="s">
        <v>3364</v>
      </c>
      <c r="F257" s="97" t="s">
        <v>3366</v>
      </c>
      <c r="G257" s="105">
        <v>3000</v>
      </c>
      <c r="H257" s="105">
        <f>4000</f>
        <v>4000</v>
      </c>
      <c r="I257" s="115">
        <f t="shared" si="7"/>
        <v>7000</v>
      </c>
      <c r="J257" s="108" t="s">
        <v>3557</v>
      </c>
    </row>
    <row r="258" spans="1:13" s="101" customFormat="1" ht="45" customHeight="1" x14ac:dyDescent="0.25">
      <c r="A258" s="95">
        <v>252</v>
      </c>
      <c r="B258" s="105" t="s">
        <v>3276</v>
      </c>
      <c r="C258" s="95" t="s">
        <v>3269</v>
      </c>
      <c r="D258" s="97" t="s">
        <v>3277</v>
      </c>
      <c r="E258" s="97" t="s">
        <v>357</v>
      </c>
      <c r="F258" s="97" t="s">
        <v>3279</v>
      </c>
      <c r="G258" s="105">
        <v>5600</v>
      </c>
      <c r="H258" s="105">
        <v>1700</v>
      </c>
      <c r="I258" s="115">
        <f t="shared" si="7"/>
        <v>7300</v>
      </c>
      <c r="J258" s="100"/>
    </row>
    <row r="259" spans="1:13" s="101" customFormat="1" ht="45" customHeight="1" x14ac:dyDescent="0.25">
      <c r="A259" s="95">
        <v>253</v>
      </c>
      <c r="B259" s="105" t="s">
        <v>3368</v>
      </c>
      <c r="C259" s="95" t="s">
        <v>3275</v>
      </c>
      <c r="D259" s="97" t="s">
        <v>3369</v>
      </c>
      <c r="E259" s="97" t="s">
        <v>3370</v>
      </c>
      <c r="F259" s="97" t="s">
        <v>3372</v>
      </c>
      <c r="G259" s="105">
        <v>6500</v>
      </c>
      <c r="H259" s="105">
        <v>2200</v>
      </c>
      <c r="I259" s="115">
        <f t="shared" si="7"/>
        <v>8700</v>
      </c>
      <c r="J259" s="116"/>
    </row>
    <row r="260" spans="1:13" s="101" customFormat="1" ht="45" customHeight="1" x14ac:dyDescent="0.25">
      <c r="A260" s="95">
        <v>254</v>
      </c>
      <c r="B260" s="105" t="s">
        <v>3558</v>
      </c>
      <c r="C260" s="95" t="s">
        <v>1857</v>
      </c>
      <c r="D260" s="97" t="s">
        <v>3424</v>
      </c>
      <c r="E260" s="97" t="s">
        <v>3425</v>
      </c>
      <c r="F260" s="97" t="s">
        <v>3427</v>
      </c>
      <c r="G260" s="105">
        <v>5000</v>
      </c>
      <c r="H260" s="105"/>
      <c r="I260" s="115">
        <f t="shared" si="7"/>
        <v>5000</v>
      </c>
      <c r="J260" s="100"/>
    </row>
    <row r="261" spans="1:13" s="101" customFormat="1" ht="33.950000000000003" customHeight="1" x14ac:dyDescent="0.25">
      <c r="A261" s="239" t="s">
        <v>3654</v>
      </c>
      <c r="B261" s="249"/>
      <c r="C261" s="74"/>
      <c r="D261" s="117"/>
      <c r="E261" s="118"/>
      <c r="F261" s="119"/>
      <c r="G261" s="87">
        <f>SUM(G7:G260)</f>
        <v>47557950</v>
      </c>
      <c r="H261" s="87">
        <f>SUM(H7:H260)</f>
        <v>1047650</v>
      </c>
      <c r="I261" s="87">
        <f>SUM(I7:I260)</f>
        <v>48605600</v>
      </c>
      <c r="J261" s="120"/>
    </row>
    <row r="262" spans="1:13" ht="21.75" customHeight="1" x14ac:dyDescent="0.25">
      <c r="A262" s="121"/>
      <c r="B262" s="121"/>
      <c r="C262" s="121"/>
      <c r="D262" s="122"/>
      <c r="E262" s="122"/>
      <c r="F262" s="248" t="s">
        <v>3655</v>
      </c>
      <c r="G262" s="248"/>
      <c r="H262" s="248"/>
      <c r="I262" s="248"/>
      <c r="J262" s="248"/>
    </row>
    <row r="263" spans="1:13" ht="25.5" customHeight="1" x14ac:dyDescent="0.25">
      <c r="A263" s="237" t="s">
        <v>3656</v>
      </c>
      <c r="B263" s="237"/>
      <c r="F263" s="237" t="s">
        <v>3657</v>
      </c>
      <c r="G263" s="237"/>
      <c r="H263" s="237"/>
      <c r="I263" s="237"/>
      <c r="J263" s="237"/>
    </row>
    <row r="264" spans="1:13" ht="15.75" x14ac:dyDescent="0.25">
      <c r="A264" s="121"/>
      <c r="B264" s="121"/>
      <c r="F264" s="124"/>
      <c r="G264" s="125"/>
      <c r="H264" s="126"/>
      <c r="I264" s="89"/>
      <c r="J264" s="121"/>
      <c r="M264">
        <f>255-170</f>
        <v>85</v>
      </c>
    </row>
    <row r="265" spans="1:13" ht="15.75" x14ac:dyDescent="0.25">
      <c r="A265" s="121"/>
      <c r="B265" s="121"/>
      <c r="F265" s="124"/>
      <c r="G265" s="125"/>
      <c r="H265" s="126"/>
      <c r="I265" s="122"/>
      <c r="J265" s="121"/>
    </row>
    <row r="266" spans="1:13" ht="15.75" x14ac:dyDescent="0.25">
      <c r="A266" s="121"/>
      <c r="B266" s="121"/>
      <c r="F266" s="124"/>
      <c r="G266" s="125"/>
      <c r="H266" s="126"/>
      <c r="I266" s="122"/>
      <c r="J266" s="121"/>
    </row>
    <row r="267" spans="1:13" ht="15.75" x14ac:dyDescent="0.25">
      <c r="A267" s="121"/>
      <c r="B267" s="121"/>
      <c r="F267" s="124"/>
      <c r="G267" s="125"/>
      <c r="H267" s="121"/>
      <c r="I267" s="122"/>
      <c r="J267" s="121"/>
    </row>
    <row r="268" spans="1:13" x14ac:dyDescent="0.25">
      <c r="A268" s="238" t="s">
        <v>3658</v>
      </c>
      <c r="B268" s="238"/>
      <c r="G268" s="238" t="s">
        <v>3659</v>
      </c>
      <c r="H268" s="238"/>
      <c r="I268" s="238"/>
      <c r="J268" s="238"/>
    </row>
    <row r="269" spans="1:13" ht="15.75" x14ac:dyDescent="0.25">
      <c r="A269" s="121"/>
      <c r="B269" s="121"/>
      <c r="C269" s="121"/>
      <c r="D269" s="125"/>
      <c r="E269" s="121"/>
      <c r="F269" s="124"/>
      <c r="G269" s="122"/>
      <c r="H269" s="122"/>
      <c r="I269" s="122"/>
      <c r="J269" s="121"/>
    </row>
    <row r="270" spans="1:13" ht="15.75" x14ac:dyDescent="0.25">
      <c r="A270" s="121"/>
      <c r="B270" s="121"/>
      <c r="C270" s="121"/>
      <c r="D270" s="125"/>
      <c r="E270" s="121"/>
      <c r="F270" s="124"/>
      <c r="G270" s="122"/>
      <c r="H270" s="122"/>
      <c r="I270" s="122"/>
      <c r="J270" s="121"/>
    </row>
    <row r="271" spans="1:13" ht="15.75" x14ac:dyDescent="0.25">
      <c r="A271" s="121"/>
      <c r="B271" s="121"/>
      <c r="C271" s="121"/>
      <c r="D271" s="125"/>
      <c r="E271" s="121"/>
      <c r="F271" s="124"/>
      <c r="G271" s="122"/>
      <c r="H271" s="122"/>
      <c r="I271" s="122"/>
      <c r="J271" s="121"/>
    </row>
    <row r="272" spans="1:13" ht="15.75" x14ac:dyDescent="0.25">
      <c r="A272" s="121"/>
      <c r="B272" s="121"/>
      <c r="C272" s="121"/>
      <c r="D272" s="125"/>
      <c r="E272" s="121"/>
      <c r="F272" s="124"/>
      <c r="G272" s="122"/>
      <c r="H272" s="122"/>
      <c r="I272" s="122"/>
      <c r="J272" s="121"/>
    </row>
    <row r="273" spans="1:10" ht="15.75" x14ac:dyDescent="0.25">
      <c r="A273" s="121"/>
      <c r="B273" s="121"/>
      <c r="C273" s="121"/>
      <c r="D273" s="125"/>
      <c r="E273" s="121"/>
      <c r="F273" s="124"/>
      <c r="G273" s="122"/>
      <c r="H273" s="122"/>
      <c r="I273" s="122"/>
      <c r="J273" s="121"/>
    </row>
    <row r="274" spans="1:10" ht="15.75" x14ac:dyDescent="0.25">
      <c r="A274" s="121"/>
      <c r="B274" s="121"/>
      <c r="C274" s="121"/>
      <c r="D274" s="125"/>
      <c r="E274" s="121"/>
      <c r="F274" s="124"/>
      <c r="G274" s="122"/>
      <c r="H274" s="122"/>
      <c r="I274" s="122"/>
      <c r="J274" s="121"/>
    </row>
    <row r="275" spans="1:10" ht="15.75" x14ac:dyDescent="0.25">
      <c r="A275" s="121"/>
      <c r="B275" s="121"/>
      <c r="C275" s="121"/>
      <c r="D275" s="125"/>
      <c r="E275" s="121"/>
      <c r="F275" s="124"/>
      <c r="G275" s="122"/>
      <c r="H275" s="122"/>
      <c r="I275" s="122"/>
      <c r="J275" s="121"/>
    </row>
    <row r="276" spans="1:10" ht="15.75" x14ac:dyDescent="0.25">
      <c r="A276" s="121"/>
      <c r="B276" s="121"/>
      <c r="C276" s="121"/>
      <c r="D276" s="125"/>
      <c r="E276" s="121"/>
      <c r="F276" s="124"/>
      <c r="G276" s="122"/>
      <c r="H276" s="122"/>
      <c r="I276" s="122"/>
      <c r="J276" s="121"/>
    </row>
    <row r="277" spans="1:10" x14ac:dyDescent="0.25">
      <c r="A277" s="128"/>
      <c r="B277" s="128"/>
      <c r="C277" s="128"/>
      <c r="D277" s="128"/>
      <c r="E277" s="128"/>
      <c r="F277" s="129"/>
      <c r="G277" s="128"/>
      <c r="H277" s="128"/>
      <c r="I277" s="128"/>
      <c r="J277" s="128"/>
    </row>
    <row r="278" spans="1:10" x14ac:dyDescent="0.25">
      <c r="A278" s="128"/>
      <c r="B278" s="128"/>
      <c r="C278" s="128"/>
      <c r="D278" s="128"/>
      <c r="E278" s="128"/>
      <c r="F278" s="129"/>
      <c r="G278" s="128"/>
      <c r="H278" s="128"/>
      <c r="I278" s="128"/>
      <c r="J278" s="128"/>
    </row>
    <row r="279" spans="1:10" x14ac:dyDescent="0.25">
      <c r="A279" s="128"/>
      <c r="B279" s="128"/>
      <c r="C279" s="128"/>
      <c r="D279" s="128"/>
      <c r="E279" s="128"/>
      <c r="F279" s="129"/>
      <c r="G279" s="128"/>
      <c r="H279" s="128"/>
      <c r="I279" s="128"/>
      <c r="J279" s="128"/>
    </row>
    <row r="280" spans="1:10" x14ac:dyDescent="0.25">
      <c r="A280" s="128"/>
      <c r="B280" s="128"/>
      <c r="C280" s="128"/>
      <c r="D280" s="128"/>
      <c r="E280" s="128"/>
      <c r="F280" s="129"/>
      <c r="G280" s="128"/>
      <c r="H280" s="128"/>
      <c r="I280" s="128"/>
      <c r="J280" s="128"/>
    </row>
    <row r="281" spans="1:10" x14ac:dyDescent="0.25">
      <c r="A281" s="128"/>
      <c r="B281" s="128"/>
      <c r="C281" s="128"/>
      <c r="D281" s="128"/>
      <c r="E281" s="128"/>
      <c r="F281" s="129"/>
      <c r="G281" s="128"/>
      <c r="H281" s="128"/>
      <c r="I281" s="128"/>
      <c r="J281" s="128"/>
    </row>
    <row r="282" spans="1:10" ht="18.75" x14ac:dyDescent="0.3">
      <c r="A282" s="128"/>
      <c r="B282" s="128"/>
      <c r="C282" s="128"/>
      <c r="D282" s="128"/>
      <c r="E282" s="128"/>
      <c r="F282" s="130"/>
      <c r="G282" s="131"/>
      <c r="H282" s="131"/>
      <c r="I282" s="131"/>
      <c r="J282" s="128"/>
    </row>
    <row r="283" spans="1:10" ht="18.75" x14ac:dyDescent="0.3">
      <c r="A283" s="128"/>
      <c r="B283" s="128"/>
      <c r="C283" s="128"/>
      <c r="D283" s="128"/>
      <c r="E283" s="128"/>
      <c r="F283" s="130"/>
      <c r="G283" s="131"/>
      <c r="H283" s="131"/>
      <c r="I283" s="131"/>
      <c r="J283" s="128"/>
    </row>
    <row r="284" spans="1:10" ht="18.75" x14ac:dyDescent="0.3">
      <c r="A284" s="128"/>
      <c r="B284" s="128"/>
      <c r="C284" s="128"/>
      <c r="D284" s="128"/>
      <c r="E284" s="128"/>
      <c r="F284" s="130"/>
      <c r="G284" s="131"/>
      <c r="H284" s="131"/>
      <c r="I284" s="131"/>
      <c r="J284" s="128"/>
    </row>
    <row r="285" spans="1:10" ht="18.75" x14ac:dyDescent="0.3">
      <c r="A285" s="128"/>
      <c r="B285" s="128"/>
      <c r="C285" s="128"/>
      <c r="D285" s="128"/>
      <c r="E285" s="128"/>
      <c r="F285" s="130"/>
      <c r="G285" s="131"/>
      <c r="H285" s="131"/>
      <c r="I285" s="131"/>
      <c r="J285" s="128"/>
    </row>
    <row r="286" spans="1:10" ht="18.75" x14ac:dyDescent="0.3">
      <c r="A286" s="128"/>
      <c r="B286" s="128"/>
      <c r="C286" s="128"/>
      <c r="D286" s="128"/>
      <c r="E286" s="128"/>
      <c r="F286" s="130"/>
      <c r="G286" s="131"/>
      <c r="H286" s="131"/>
      <c r="I286" s="131"/>
      <c r="J286" s="128"/>
    </row>
    <row r="287" spans="1:10" ht="18.75" x14ac:dyDescent="0.3">
      <c r="A287" s="128"/>
      <c r="B287" s="128"/>
      <c r="C287" s="128"/>
      <c r="D287" s="128"/>
      <c r="E287" s="128"/>
      <c r="F287" s="130"/>
      <c r="G287" s="131"/>
      <c r="H287" s="131"/>
      <c r="I287" s="131"/>
      <c r="J287" s="128"/>
    </row>
    <row r="288" spans="1:10" ht="18.75" x14ac:dyDescent="0.3">
      <c r="A288" s="128"/>
      <c r="B288" s="128"/>
      <c r="C288" s="128"/>
      <c r="D288" s="128"/>
      <c r="E288" s="128"/>
      <c r="F288" s="130"/>
      <c r="G288" s="132"/>
      <c r="H288" s="132"/>
      <c r="I288" s="132"/>
      <c r="J288" s="128"/>
    </row>
    <row r="289" spans="1:10" ht="18.75" x14ac:dyDescent="0.3">
      <c r="A289" s="128"/>
      <c r="B289" s="128"/>
      <c r="C289" s="128"/>
      <c r="D289" s="128"/>
      <c r="E289" s="128"/>
      <c r="F289" s="130"/>
      <c r="G289" s="133"/>
      <c r="H289" s="133"/>
      <c r="I289" s="133"/>
      <c r="J289" s="128"/>
    </row>
  </sheetData>
  <mergeCells count="11">
    <mergeCell ref="A261:B261"/>
    <mergeCell ref="A1:C1"/>
    <mergeCell ref="D1:J1"/>
    <mergeCell ref="A2:C2"/>
    <mergeCell ref="D2:J2"/>
    <mergeCell ref="A4:J4"/>
    <mergeCell ref="F262:J262"/>
    <mergeCell ref="A263:B263"/>
    <mergeCell ref="F263:J263"/>
    <mergeCell ref="A268:B268"/>
    <mergeCell ref="G268:J26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B2:O607"/>
  <sheetViews>
    <sheetView tabSelected="1" workbookViewId="0">
      <selection activeCell="I11" sqref="I11"/>
    </sheetView>
  </sheetViews>
  <sheetFormatPr defaultRowHeight="15.75" x14ac:dyDescent="0.25"/>
  <cols>
    <col min="1" max="1" width="4.42578125" style="47" customWidth="1"/>
    <col min="2" max="2" width="10.140625" style="47" bestFit="1" customWidth="1"/>
    <col min="3" max="3" width="12.42578125" style="47" customWidth="1"/>
    <col min="4" max="4" width="13.7109375" style="47" customWidth="1"/>
    <col min="5" max="5" width="13.42578125" style="47" customWidth="1"/>
    <col min="6" max="6" width="25.85546875" style="47" customWidth="1"/>
    <col min="7" max="7" width="12.7109375" style="47" customWidth="1"/>
    <col min="8" max="8" width="13.7109375" style="47" customWidth="1"/>
    <col min="9" max="9" width="59.85546875" style="57" customWidth="1"/>
    <col min="10" max="11" width="14.42578125" style="47" customWidth="1"/>
    <col min="12" max="12" width="9.140625" style="47"/>
    <col min="13" max="13" width="25.5703125" style="47" customWidth="1"/>
    <col min="14" max="16384" width="9.140625" style="47"/>
  </cols>
  <sheetData>
    <row r="2" spans="2:12" ht="47.25" x14ac:dyDescent="0.25">
      <c r="B2" s="63" t="s">
        <v>376</v>
      </c>
      <c r="C2" s="63" t="s">
        <v>377</v>
      </c>
      <c r="D2" s="63" t="s">
        <v>378</v>
      </c>
      <c r="E2" s="63" t="s">
        <v>1454</v>
      </c>
      <c r="F2" s="63" t="s">
        <v>396</v>
      </c>
      <c r="G2" s="63" t="s">
        <v>381</v>
      </c>
      <c r="H2" s="63" t="s">
        <v>382</v>
      </c>
      <c r="I2" s="64" t="s">
        <v>383</v>
      </c>
      <c r="J2" s="63" t="s">
        <v>384</v>
      </c>
      <c r="K2" s="63" t="s">
        <v>385</v>
      </c>
      <c r="L2" s="63" t="s">
        <v>3462</v>
      </c>
    </row>
    <row r="3" spans="2:12" x14ac:dyDescent="0.25">
      <c r="B3" s="65"/>
      <c r="C3" s="66"/>
      <c r="D3" s="66"/>
      <c r="E3" s="66"/>
      <c r="F3" s="65"/>
      <c r="G3" s="65"/>
      <c r="H3" s="65"/>
      <c r="I3" s="67"/>
      <c r="J3" s="65"/>
      <c r="K3" s="68"/>
      <c r="L3" s="68"/>
    </row>
    <row r="4" spans="2:12" x14ac:dyDescent="0.25">
      <c r="B4" s="48"/>
      <c r="C4" s="53"/>
      <c r="D4" s="53"/>
      <c r="E4" s="53"/>
      <c r="F4" s="48"/>
      <c r="G4" s="48"/>
      <c r="H4" s="48"/>
      <c r="I4" s="55"/>
      <c r="J4" s="48"/>
      <c r="K4" s="49"/>
      <c r="L4" s="49"/>
    </row>
    <row r="5" spans="2:12" x14ac:dyDescent="0.25">
      <c r="B5" s="48"/>
      <c r="C5" s="53"/>
      <c r="D5" s="53"/>
      <c r="E5" s="53"/>
      <c r="F5" s="48"/>
      <c r="G5" s="48"/>
      <c r="H5" s="48"/>
      <c r="I5" s="55"/>
      <c r="J5" s="48"/>
      <c r="K5" s="49"/>
      <c r="L5" s="49"/>
    </row>
    <row r="6" spans="2:12" x14ac:dyDescent="0.25">
      <c r="B6" s="48"/>
      <c r="C6" s="53"/>
      <c r="D6" s="53"/>
      <c r="E6" s="53"/>
      <c r="F6" s="48"/>
      <c r="G6" s="48"/>
      <c r="H6" s="48"/>
      <c r="I6" s="55"/>
      <c r="J6" s="48"/>
      <c r="K6" s="49"/>
      <c r="L6" s="49"/>
    </row>
    <row r="7" spans="2:12" x14ac:dyDescent="0.25">
      <c r="B7" s="50">
        <v>1</v>
      </c>
      <c r="C7" s="52">
        <v>0</v>
      </c>
      <c r="D7" s="52">
        <v>1600</v>
      </c>
      <c r="E7" s="52">
        <f t="shared" ref="E7:E70" si="0">C7+D7</f>
        <v>1600</v>
      </c>
      <c r="F7" s="50" t="s">
        <v>1462</v>
      </c>
      <c r="G7" s="50" t="s">
        <v>1463</v>
      </c>
      <c r="H7" s="50" t="s">
        <v>1464</v>
      </c>
      <c r="I7" s="56" t="s">
        <v>1465</v>
      </c>
      <c r="J7" s="50" t="s">
        <v>1466</v>
      </c>
      <c r="K7" s="51" t="s">
        <v>1467</v>
      </c>
      <c r="L7" s="51" t="s">
        <v>1461</v>
      </c>
    </row>
    <row r="8" spans="2:12" s="153" customFormat="1" x14ac:dyDescent="0.25">
      <c r="B8" s="149">
        <v>2</v>
      </c>
      <c r="C8" s="150">
        <v>0</v>
      </c>
      <c r="D8" s="150">
        <v>1400</v>
      </c>
      <c r="E8" s="150">
        <f t="shared" si="0"/>
        <v>1400</v>
      </c>
      <c r="F8" s="149" t="s">
        <v>1468</v>
      </c>
      <c r="G8" s="149" t="s">
        <v>1469</v>
      </c>
      <c r="H8" s="149" t="s">
        <v>1470</v>
      </c>
      <c r="I8" s="151" t="s">
        <v>1471</v>
      </c>
      <c r="J8" s="149" t="s">
        <v>1472</v>
      </c>
      <c r="K8" s="152" t="s">
        <v>1473</v>
      </c>
      <c r="L8" s="152" t="s">
        <v>1947</v>
      </c>
    </row>
    <row r="9" spans="2:12" x14ac:dyDescent="0.25">
      <c r="B9" s="50">
        <v>3</v>
      </c>
      <c r="C9" s="52">
        <v>0</v>
      </c>
      <c r="D9" s="52">
        <v>400</v>
      </c>
      <c r="E9" s="52">
        <f t="shared" si="0"/>
        <v>400</v>
      </c>
      <c r="F9" s="50" t="s">
        <v>1474</v>
      </c>
      <c r="G9" s="50" t="s">
        <v>1475</v>
      </c>
      <c r="H9" s="50" t="s">
        <v>1476</v>
      </c>
      <c r="I9" s="56" t="s">
        <v>1477</v>
      </c>
      <c r="J9" s="50" t="s">
        <v>1478</v>
      </c>
      <c r="K9" s="51" t="s">
        <v>1479</v>
      </c>
      <c r="L9" s="51" t="s">
        <v>1461</v>
      </c>
    </row>
    <row r="10" spans="2:12" x14ac:dyDescent="0.25">
      <c r="B10" s="149">
        <v>4</v>
      </c>
      <c r="C10" s="52">
        <v>0</v>
      </c>
      <c r="D10" s="52">
        <v>1100</v>
      </c>
      <c r="E10" s="52">
        <f t="shared" si="0"/>
        <v>1100</v>
      </c>
      <c r="F10" s="50" t="s">
        <v>1480</v>
      </c>
      <c r="G10" s="50" t="s">
        <v>1481</v>
      </c>
      <c r="H10" s="50" t="s">
        <v>1482</v>
      </c>
      <c r="I10" s="56" t="s">
        <v>1483</v>
      </c>
      <c r="J10" s="50" t="s">
        <v>1484</v>
      </c>
      <c r="K10" s="51" t="s">
        <v>1485</v>
      </c>
      <c r="L10" s="51" t="s">
        <v>1461</v>
      </c>
    </row>
    <row r="11" spans="2:12" x14ac:dyDescent="0.25">
      <c r="B11" s="50">
        <v>5</v>
      </c>
      <c r="C11" s="52">
        <v>0</v>
      </c>
      <c r="D11" s="52">
        <v>1000</v>
      </c>
      <c r="E11" s="52">
        <f t="shared" si="0"/>
        <v>1000</v>
      </c>
      <c r="F11" s="50" t="s">
        <v>1486</v>
      </c>
      <c r="G11" s="50" t="s">
        <v>1487</v>
      </c>
      <c r="H11" s="50" t="s">
        <v>1488</v>
      </c>
      <c r="I11" s="56" t="s">
        <v>1489</v>
      </c>
      <c r="J11" s="50" t="s">
        <v>1490</v>
      </c>
      <c r="K11" s="51" t="s">
        <v>1491</v>
      </c>
      <c r="L11" s="51" t="s">
        <v>1461</v>
      </c>
    </row>
    <row r="12" spans="2:12" x14ac:dyDescent="0.25">
      <c r="B12" s="149">
        <v>6</v>
      </c>
      <c r="C12" s="52">
        <v>0</v>
      </c>
      <c r="D12" s="52">
        <v>1000</v>
      </c>
      <c r="E12" s="52">
        <f t="shared" si="0"/>
        <v>1000</v>
      </c>
      <c r="F12" s="50" t="s">
        <v>1492</v>
      </c>
      <c r="G12" s="50" t="s">
        <v>1493</v>
      </c>
      <c r="H12" s="50" t="s">
        <v>1494</v>
      </c>
      <c r="I12" s="56" t="s">
        <v>1477</v>
      </c>
      <c r="J12" s="50" t="s">
        <v>1495</v>
      </c>
      <c r="K12" s="51" t="s">
        <v>1496</v>
      </c>
      <c r="L12" s="51" t="s">
        <v>1461</v>
      </c>
    </row>
    <row r="13" spans="2:12" x14ac:dyDescent="0.25">
      <c r="B13" s="50">
        <v>7</v>
      </c>
      <c r="C13" s="52">
        <v>0</v>
      </c>
      <c r="D13" s="52">
        <v>700</v>
      </c>
      <c r="E13" s="52">
        <f t="shared" si="0"/>
        <v>700</v>
      </c>
      <c r="F13" s="50" t="s">
        <v>1497</v>
      </c>
      <c r="G13" s="50" t="s">
        <v>1498</v>
      </c>
      <c r="H13" s="50" t="s">
        <v>1499</v>
      </c>
      <c r="I13" s="56" t="s">
        <v>1500</v>
      </c>
      <c r="J13" s="50" t="s">
        <v>1501</v>
      </c>
      <c r="K13" s="51" t="s">
        <v>1502</v>
      </c>
      <c r="L13" s="51" t="s">
        <v>1461</v>
      </c>
    </row>
    <row r="14" spans="2:12" x14ac:dyDescent="0.25">
      <c r="B14" s="149">
        <v>8</v>
      </c>
      <c r="C14" s="52">
        <v>0</v>
      </c>
      <c r="D14" s="52">
        <v>1500</v>
      </c>
      <c r="E14" s="52">
        <f t="shared" si="0"/>
        <v>1500</v>
      </c>
      <c r="F14" s="50" t="s">
        <v>1503</v>
      </c>
      <c r="G14" s="50" t="s">
        <v>1504</v>
      </c>
      <c r="H14" s="50" t="s">
        <v>1505</v>
      </c>
      <c r="I14" s="56" t="s">
        <v>1506</v>
      </c>
      <c r="J14" s="50" t="s">
        <v>1507</v>
      </c>
      <c r="K14" s="51" t="s">
        <v>1508</v>
      </c>
      <c r="L14" s="51" t="s">
        <v>1461</v>
      </c>
    </row>
    <row r="15" spans="2:12" x14ac:dyDescent="0.25">
      <c r="B15" s="50">
        <v>9</v>
      </c>
      <c r="C15" s="52">
        <v>0</v>
      </c>
      <c r="D15" s="52">
        <v>1500</v>
      </c>
      <c r="E15" s="52">
        <f t="shared" si="0"/>
        <v>1500</v>
      </c>
      <c r="F15" s="50" t="s">
        <v>1509</v>
      </c>
      <c r="G15" s="50" t="s">
        <v>1510</v>
      </c>
      <c r="H15" s="50" t="s">
        <v>1511</v>
      </c>
      <c r="I15" s="56" t="s">
        <v>1512</v>
      </c>
      <c r="J15" s="50" t="s">
        <v>1513</v>
      </c>
      <c r="K15" s="51" t="s">
        <v>1514</v>
      </c>
      <c r="L15" s="51" t="s">
        <v>1461</v>
      </c>
    </row>
    <row r="16" spans="2:12" x14ac:dyDescent="0.25">
      <c r="B16" s="149">
        <v>10</v>
      </c>
      <c r="C16" s="52">
        <v>0</v>
      </c>
      <c r="D16" s="52">
        <v>25700</v>
      </c>
      <c r="E16" s="52">
        <f t="shared" si="0"/>
        <v>25700</v>
      </c>
      <c r="F16" s="50" t="s">
        <v>1521</v>
      </c>
      <c r="G16" s="50" t="s">
        <v>1522</v>
      </c>
      <c r="H16" s="50" t="s">
        <v>1523</v>
      </c>
      <c r="I16" s="56" t="s">
        <v>1524</v>
      </c>
      <c r="J16" s="50" t="s">
        <v>1525</v>
      </c>
      <c r="K16" s="51" t="s">
        <v>1526</v>
      </c>
      <c r="L16" s="51" t="s">
        <v>1461</v>
      </c>
    </row>
    <row r="17" spans="2:12" x14ac:dyDescent="0.25">
      <c r="B17" s="50">
        <v>11</v>
      </c>
      <c r="C17" s="52">
        <v>0</v>
      </c>
      <c r="D17" s="52">
        <v>4700</v>
      </c>
      <c r="E17" s="52">
        <f t="shared" si="0"/>
        <v>4700</v>
      </c>
      <c r="F17" s="50" t="s">
        <v>1527</v>
      </c>
      <c r="G17" s="50" t="s">
        <v>1528</v>
      </c>
      <c r="H17" s="50" t="s">
        <v>1529</v>
      </c>
      <c r="I17" s="56" t="s">
        <v>1530</v>
      </c>
      <c r="J17" s="50" t="s">
        <v>1531</v>
      </c>
      <c r="K17" s="51" t="s">
        <v>1532</v>
      </c>
      <c r="L17" s="51" t="s">
        <v>1461</v>
      </c>
    </row>
    <row r="18" spans="2:12" x14ac:dyDescent="0.25">
      <c r="B18" s="149">
        <v>12</v>
      </c>
      <c r="C18" s="52">
        <v>0</v>
      </c>
      <c r="D18" s="52">
        <v>1100</v>
      </c>
      <c r="E18" s="52">
        <f t="shared" si="0"/>
        <v>1100</v>
      </c>
      <c r="F18" s="50" t="s">
        <v>1533</v>
      </c>
      <c r="G18" s="50" t="s">
        <v>1534</v>
      </c>
      <c r="H18" s="50" t="s">
        <v>1535</v>
      </c>
      <c r="I18" s="56" t="s">
        <v>1536</v>
      </c>
      <c r="J18" s="50" t="s">
        <v>1537</v>
      </c>
      <c r="K18" s="51" t="s">
        <v>1538</v>
      </c>
      <c r="L18" s="51" t="s">
        <v>1461</v>
      </c>
    </row>
    <row r="19" spans="2:12" x14ac:dyDescent="0.25">
      <c r="B19" s="50">
        <v>13</v>
      </c>
      <c r="C19" s="52">
        <v>0</v>
      </c>
      <c r="D19" s="52">
        <v>3800</v>
      </c>
      <c r="E19" s="52">
        <f t="shared" si="0"/>
        <v>3800</v>
      </c>
      <c r="F19" s="50" t="s">
        <v>1539</v>
      </c>
      <c r="G19" s="50" t="s">
        <v>1540</v>
      </c>
      <c r="H19" s="50" t="s">
        <v>1541</v>
      </c>
      <c r="I19" s="56" t="s">
        <v>1542</v>
      </c>
      <c r="J19" s="50" t="s">
        <v>1543</v>
      </c>
      <c r="K19" s="51" t="s">
        <v>1544</v>
      </c>
      <c r="L19" s="51" t="s">
        <v>1461</v>
      </c>
    </row>
    <row r="20" spans="2:12" x14ac:dyDescent="0.25">
      <c r="B20" s="149">
        <v>14</v>
      </c>
      <c r="C20" s="52">
        <v>0</v>
      </c>
      <c r="D20" s="52">
        <v>800</v>
      </c>
      <c r="E20" s="52">
        <f t="shared" si="0"/>
        <v>800</v>
      </c>
      <c r="F20" s="50" t="s">
        <v>1545</v>
      </c>
      <c r="G20" s="50" t="s">
        <v>1546</v>
      </c>
      <c r="H20" s="50" t="s">
        <v>1547</v>
      </c>
      <c r="I20" s="56" t="s">
        <v>1548</v>
      </c>
      <c r="J20" s="50" t="s">
        <v>1549</v>
      </c>
      <c r="K20" s="51" t="s">
        <v>1550</v>
      </c>
      <c r="L20" s="51" t="s">
        <v>1461</v>
      </c>
    </row>
    <row r="21" spans="2:12" x14ac:dyDescent="0.25">
      <c r="B21" s="50">
        <v>15</v>
      </c>
      <c r="C21" s="52">
        <v>0</v>
      </c>
      <c r="D21" s="52">
        <v>400</v>
      </c>
      <c r="E21" s="52">
        <f t="shared" si="0"/>
        <v>400</v>
      </c>
      <c r="F21" s="50" t="s">
        <v>1551</v>
      </c>
      <c r="G21" s="50" t="s">
        <v>1552</v>
      </c>
      <c r="H21" s="50" t="s">
        <v>1553</v>
      </c>
      <c r="I21" s="56" t="s">
        <v>1554</v>
      </c>
      <c r="J21" s="50" t="s">
        <v>1555</v>
      </c>
      <c r="K21" s="51" t="s">
        <v>1556</v>
      </c>
      <c r="L21" s="51" t="s">
        <v>1461</v>
      </c>
    </row>
    <row r="22" spans="2:12" x14ac:dyDescent="0.25">
      <c r="B22" s="149">
        <v>16</v>
      </c>
      <c r="C22" s="52">
        <v>0</v>
      </c>
      <c r="D22" s="52">
        <v>700</v>
      </c>
      <c r="E22" s="52">
        <f t="shared" si="0"/>
        <v>700</v>
      </c>
      <c r="F22" s="50" t="s">
        <v>1557</v>
      </c>
      <c r="G22" s="50" t="s">
        <v>1558</v>
      </c>
      <c r="H22" s="50" t="s">
        <v>1559</v>
      </c>
      <c r="I22" s="56" t="s">
        <v>1542</v>
      </c>
      <c r="J22" s="50" t="s">
        <v>1560</v>
      </c>
      <c r="K22" s="51" t="s">
        <v>1561</v>
      </c>
      <c r="L22" s="51" t="s">
        <v>1461</v>
      </c>
    </row>
    <row r="23" spans="2:12" x14ac:dyDescent="0.25">
      <c r="B23" s="50">
        <v>17</v>
      </c>
      <c r="C23" s="52">
        <v>0</v>
      </c>
      <c r="D23" s="52">
        <v>1300</v>
      </c>
      <c r="E23" s="52">
        <f t="shared" si="0"/>
        <v>1300</v>
      </c>
      <c r="F23" s="50" t="s">
        <v>1562</v>
      </c>
      <c r="G23" s="50" t="s">
        <v>1563</v>
      </c>
      <c r="H23" s="50" t="s">
        <v>1564</v>
      </c>
      <c r="I23" s="56" t="s">
        <v>1565</v>
      </c>
      <c r="J23" s="50" t="s">
        <v>1566</v>
      </c>
      <c r="K23" s="51" t="s">
        <v>1567</v>
      </c>
      <c r="L23" s="51" t="s">
        <v>1461</v>
      </c>
    </row>
    <row r="24" spans="2:12" x14ac:dyDescent="0.25">
      <c r="B24" s="149">
        <v>18</v>
      </c>
      <c r="C24" s="52">
        <v>0</v>
      </c>
      <c r="D24" s="52">
        <v>2000</v>
      </c>
      <c r="E24" s="52">
        <f t="shared" si="0"/>
        <v>2000</v>
      </c>
      <c r="F24" s="50" t="s">
        <v>1568</v>
      </c>
      <c r="G24" s="50" t="s">
        <v>1569</v>
      </c>
      <c r="H24" s="50" t="s">
        <v>1570</v>
      </c>
      <c r="I24" s="56" t="s">
        <v>1571</v>
      </c>
      <c r="J24" s="50" t="s">
        <v>1572</v>
      </c>
      <c r="K24" s="51" t="s">
        <v>1573</v>
      </c>
      <c r="L24" s="51" t="s">
        <v>1461</v>
      </c>
    </row>
    <row r="25" spans="2:12" x14ac:dyDescent="0.25">
      <c r="B25" s="50">
        <v>19</v>
      </c>
      <c r="C25" s="52">
        <v>0</v>
      </c>
      <c r="D25" s="52">
        <v>2000</v>
      </c>
      <c r="E25" s="52">
        <f t="shared" si="0"/>
        <v>2000</v>
      </c>
      <c r="F25" s="50" t="s">
        <v>1574</v>
      </c>
      <c r="G25" s="50" t="s">
        <v>1575</v>
      </c>
      <c r="H25" s="50" t="s">
        <v>1576</v>
      </c>
      <c r="I25" s="56" t="s">
        <v>1577</v>
      </c>
      <c r="J25" s="50" t="s">
        <v>1578</v>
      </c>
      <c r="K25" s="51" t="s">
        <v>1579</v>
      </c>
      <c r="L25" s="51" t="s">
        <v>1461</v>
      </c>
    </row>
    <row r="26" spans="2:12" x14ac:dyDescent="0.25">
      <c r="B26" s="149">
        <v>20</v>
      </c>
      <c r="C26" s="52">
        <v>0</v>
      </c>
      <c r="D26" s="52">
        <v>1100</v>
      </c>
      <c r="E26" s="52">
        <f t="shared" si="0"/>
        <v>1100</v>
      </c>
      <c r="F26" s="50" t="s">
        <v>1580</v>
      </c>
      <c r="G26" s="50" t="s">
        <v>1581</v>
      </c>
      <c r="H26" s="50" t="s">
        <v>1582</v>
      </c>
      <c r="I26" s="56" t="s">
        <v>1583</v>
      </c>
      <c r="J26" s="50" t="s">
        <v>1584</v>
      </c>
      <c r="K26" s="51" t="s">
        <v>1585</v>
      </c>
      <c r="L26" s="51" t="s">
        <v>1461</v>
      </c>
    </row>
    <row r="27" spans="2:12" s="153" customFormat="1" x14ac:dyDescent="0.25">
      <c r="B27" s="50">
        <v>21</v>
      </c>
      <c r="C27" s="150">
        <v>0</v>
      </c>
      <c r="D27" s="150">
        <v>2000</v>
      </c>
      <c r="E27" s="150">
        <f t="shared" si="0"/>
        <v>2000</v>
      </c>
      <c r="F27" s="149" t="s">
        <v>1586</v>
      </c>
      <c r="G27" s="149" t="s">
        <v>1587</v>
      </c>
      <c r="H27" s="149" t="s">
        <v>1588</v>
      </c>
      <c r="I27" s="151" t="s">
        <v>1589</v>
      </c>
      <c r="J27" s="149" t="s">
        <v>1590</v>
      </c>
      <c r="K27" s="152" t="s">
        <v>1591</v>
      </c>
      <c r="L27" s="152" t="s">
        <v>2489</v>
      </c>
    </row>
    <row r="28" spans="2:12" x14ac:dyDescent="0.25">
      <c r="B28" s="149">
        <v>22</v>
      </c>
      <c r="C28" s="52">
        <v>0</v>
      </c>
      <c r="D28" s="52">
        <v>1100</v>
      </c>
      <c r="E28" s="52">
        <f t="shared" si="0"/>
        <v>1100</v>
      </c>
      <c r="F28" s="50" t="s">
        <v>1592</v>
      </c>
      <c r="G28" s="50" t="s">
        <v>1593</v>
      </c>
      <c r="H28" s="50" t="s">
        <v>1594</v>
      </c>
      <c r="I28" s="56" t="s">
        <v>1595</v>
      </c>
      <c r="J28" s="50" t="s">
        <v>1596</v>
      </c>
      <c r="K28" s="51" t="s">
        <v>1597</v>
      </c>
      <c r="L28" s="51" t="s">
        <v>1461</v>
      </c>
    </row>
    <row r="29" spans="2:12" x14ac:dyDescent="0.25">
      <c r="B29" s="50">
        <v>23</v>
      </c>
      <c r="C29" s="52">
        <v>0</v>
      </c>
      <c r="D29" s="52">
        <v>700</v>
      </c>
      <c r="E29" s="52">
        <f t="shared" si="0"/>
        <v>700</v>
      </c>
      <c r="F29" s="50" t="s">
        <v>1603</v>
      </c>
      <c r="G29" s="50" t="s">
        <v>1604</v>
      </c>
      <c r="H29" s="50" t="s">
        <v>1605</v>
      </c>
      <c r="I29" s="56" t="s">
        <v>1606</v>
      </c>
      <c r="J29" s="50" t="s">
        <v>1607</v>
      </c>
      <c r="K29" s="51" t="s">
        <v>1608</v>
      </c>
      <c r="L29" s="51" t="s">
        <v>1461</v>
      </c>
    </row>
    <row r="30" spans="2:12" x14ac:dyDescent="0.25">
      <c r="B30" s="149">
        <v>24</v>
      </c>
      <c r="C30" s="52">
        <v>0</v>
      </c>
      <c r="D30" s="52">
        <v>1400</v>
      </c>
      <c r="E30" s="52">
        <f t="shared" si="0"/>
        <v>1400</v>
      </c>
      <c r="F30" s="50" t="s">
        <v>1609</v>
      </c>
      <c r="G30" s="50" t="s">
        <v>1610</v>
      </c>
      <c r="H30" s="50" t="s">
        <v>1611</v>
      </c>
      <c r="I30" s="56" t="s">
        <v>1612</v>
      </c>
      <c r="J30" s="50" t="s">
        <v>1613</v>
      </c>
      <c r="K30" s="51" t="s">
        <v>1614</v>
      </c>
      <c r="L30" s="51" t="s">
        <v>1461</v>
      </c>
    </row>
    <row r="31" spans="2:12" x14ac:dyDescent="0.25">
      <c r="B31" s="50">
        <v>25</v>
      </c>
      <c r="C31" s="52">
        <v>0</v>
      </c>
      <c r="D31" s="52">
        <v>2300</v>
      </c>
      <c r="E31" s="52">
        <f t="shared" si="0"/>
        <v>2300</v>
      </c>
      <c r="F31" s="50" t="s">
        <v>1615</v>
      </c>
      <c r="G31" s="50" t="s">
        <v>1616</v>
      </c>
      <c r="H31" s="50" t="s">
        <v>1617</v>
      </c>
      <c r="I31" s="56" t="s">
        <v>1618</v>
      </c>
      <c r="J31" s="50" t="s">
        <v>1619</v>
      </c>
      <c r="K31" s="51" t="s">
        <v>1620</v>
      </c>
      <c r="L31" s="51" t="s">
        <v>1461</v>
      </c>
    </row>
    <row r="32" spans="2:12" x14ac:dyDescent="0.25">
      <c r="B32" s="149">
        <v>26</v>
      </c>
      <c r="C32" s="52">
        <v>600</v>
      </c>
      <c r="D32" s="52">
        <v>0</v>
      </c>
      <c r="E32" s="52">
        <f t="shared" si="0"/>
        <v>600</v>
      </c>
      <c r="F32" s="50" t="s">
        <v>1621</v>
      </c>
      <c r="G32" s="50" t="s">
        <v>1622</v>
      </c>
      <c r="H32" s="50" t="s">
        <v>1623</v>
      </c>
      <c r="I32" s="56" t="s">
        <v>1624</v>
      </c>
      <c r="J32" s="50"/>
      <c r="K32" s="51" t="s">
        <v>1625</v>
      </c>
      <c r="L32" s="51" t="s">
        <v>1461</v>
      </c>
    </row>
    <row r="33" spans="2:12" x14ac:dyDescent="0.25">
      <c r="B33" s="50">
        <v>27</v>
      </c>
      <c r="C33" s="60">
        <v>0</v>
      </c>
      <c r="D33" s="60">
        <v>3200</v>
      </c>
      <c r="E33" s="60">
        <f t="shared" si="0"/>
        <v>3200</v>
      </c>
      <c r="F33" s="59" t="s">
        <v>1632</v>
      </c>
      <c r="G33" s="59" t="s">
        <v>1633</v>
      </c>
      <c r="H33" s="59" t="s">
        <v>1634</v>
      </c>
      <c r="I33" s="61" t="s">
        <v>1635</v>
      </c>
      <c r="J33" s="59" t="s">
        <v>1636</v>
      </c>
      <c r="K33" s="58" t="s">
        <v>1637</v>
      </c>
      <c r="L33" s="58" t="s">
        <v>1461</v>
      </c>
    </row>
    <row r="34" spans="2:12" x14ac:dyDescent="0.25">
      <c r="B34" s="149">
        <v>28</v>
      </c>
      <c r="C34" s="60">
        <v>0</v>
      </c>
      <c r="D34" s="60">
        <v>2500</v>
      </c>
      <c r="E34" s="60">
        <f t="shared" si="0"/>
        <v>2500</v>
      </c>
      <c r="F34" s="59" t="s">
        <v>2109</v>
      </c>
      <c r="G34" s="59" t="s">
        <v>2110</v>
      </c>
      <c r="H34" s="59" t="s">
        <v>2111</v>
      </c>
      <c r="I34" s="61" t="s">
        <v>2112</v>
      </c>
      <c r="J34" s="59"/>
      <c r="K34" s="58" t="s">
        <v>2113</v>
      </c>
      <c r="L34" s="58" t="s">
        <v>1461</v>
      </c>
    </row>
    <row r="35" spans="2:12" x14ac:dyDescent="0.25">
      <c r="B35" s="50">
        <v>29</v>
      </c>
      <c r="C35" s="60">
        <v>0</v>
      </c>
      <c r="D35" s="60">
        <v>20200</v>
      </c>
      <c r="E35" s="60">
        <f t="shared" si="0"/>
        <v>20200</v>
      </c>
      <c r="F35" s="59" t="s">
        <v>3143</v>
      </c>
      <c r="G35" s="59" t="s">
        <v>3144</v>
      </c>
      <c r="H35" s="59" t="s">
        <v>3145</v>
      </c>
      <c r="I35" s="61" t="s">
        <v>3146</v>
      </c>
      <c r="J35" s="59" t="s">
        <v>3147</v>
      </c>
      <c r="K35" s="58" t="s">
        <v>3148</v>
      </c>
      <c r="L35" s="58" t="s">
        <v>1461</v>
      </c>
    </row>
    <row r="36" spans="2:12" x14ac:dyDescent="0.25">
      <c r="B36" s="149">
        <v>30</v>
      </c>
      <c r="C36" s="52">
        <v>0</v>
      </c>
      <c r="D36" s="52">
        <v>1700</v>
      </c>
      <c r="E36" s="52">
        <f t="shared" si="0"/>
        <v>1700</v>
      </c>
      <c r="F36" s="50" t="s">
        <v>1941</v>
      </c>
      <c r="G36" s="50" t="s">
        <v>1942</v>
      </c>
      <c r="H36" s="50" t="s">
        <v>1943</v>
      </c>
      <c r="I36" s="56" t="s">
        <v>1944</v>
      </c>
      <c r="J36" s="50" t="s">
        <v>1945</v>
      </c>
      <c r="K36" s="51" t="s">
        <v>1946</v>
      </c>
      <c r="L36" s="51" t="s">
        <v>1947</v>
      </c>
    </row>
    <row r="37" spans="2:12" x14ac:dyDescent="0.25">
      <c r="B37" s="50">
        <v>31</v>
      </c>
      <c r="C37" s="52">
        <v>0</v>
      </c>
      <c r="D37" s="52">
        <v>20100</v>
      </c>
      <c r="E37" s="52">
        <f t="shared" si="0"/>
        <v>20100</v>
      </c>
      <c r="F37" s="50" t="s">
        <v>1948</v>
      </c>
      <c r="G37" s="50" t="s">
        <v>1949</v>
      </c>
      <c r="H37" s="50" t="s">
        <v>1950</v>
      </c>
      <c r="I37" s="56" t="s">
        <v>1951</v>
      </c>
      <c r="J37" s="50" t="s">
        <v>1952</v>
      </c>
      <c r="K37" s="51" t="s">
        <v>1953</v>
      </c>
      <c r="L37" s="51" t="s">
        <v>1947</v>
      </c>
    </row>
    <row r="38" spans="2:12" x14ac:dyDescent="0.25">
      <c r="B38" s="149">
        <v>32</v>
      </c>
      <c r="C38" s="52">
        <v>0</v>
      </c>
      <c r="D38" s="52">
        <v>1000</v>
      </c>
      <c r="E38" s="52">
        <f t="shared" si="0"/>
        <v>1000</v>
      </c>
      <c r="F38" s="50" t="s">
        <v>1954</v>
      </c>
      <c r="G38" s="50" t="s">
        <v>1955</v>
      </c>
      <c r="H38" s="50" t="s">
        <v>1956</v>
      </c>
      <c r="I38" s="56" t="s">
        <v>1957</v>
      </c>
      <c r="J38" s="50" t="s">
        <v>1958</v>
      </c>
      <c r="K38" s="51" t="s">
        <v>1959</v>
      </c>
      <c r="L38" s="51" t="s">
        <v>1947</v>
      </c>
    </row>
    <row r="39" spans="2:12" x14ac:dyDescent="0.25">
      <c r="B39" s="50">
        <v>33</v>
      </c>
      <c r="C39" s="60">
        <v>0</v>
      </c>
      <c r="D39" s="60">
        <v>6500</v>
      </c>
      <c r="E39" s="60">
        <f t="shared" si="0"/>
        <v>6500</v>
      </c>
      <c r="F39" s="59" t="s">
        <v>1960</v>
      </c>
      <c r="G39" s="59" t="s">
        <v>1961</v>
      </c>
      <c r="H39" s="59" t="s">
        <v>1962</v>
      </c>
      <c r="I39" s="61" t="s">
        <v>1963</v>
      </c>
      <c r="J39" s="59" t="s">
        <v>1964</v>
      </c>
      <c r="K39" s="58" t="s">
        <v>1965</v>
      </c>
      <c r="L39" s="58" t="s">
        <v>6</v>
      </c>
    </row>
    <row r="40" spans="2:12" x14ac:dyDescent="0.25">
      <c r="B40" s="149">
        <v>34</v>
      </c>
      <c r="C40" s="52">
        <v>0</v>
      </c>
      <c r="D40" s="52">
        <v>400</v>
      </c>
      <c r="E40" s="52">
        <f t="shared" si="0"/>
        <v>400</v>
      </c>
      <c r="F40" s="50" t="s">
        <v>1966</v>
      </c>
      <c r="G40" s="50" t="s">
        <v>1967</v>
      </c>
      <c r="H40" s="50" t="s">
        <v>1968</v>
      </c>
      <c r="I40" s="56" t="s">
        <v>1969</v>
      </c>
      <c r="J40" s="50" t="s">
        <v>1970</v>
      </c>
      <c r="K40" s="51" t="s">
        <v>1971</v>
      </c>
      <c r="L40" s="51" t="s">
        <v>1947</v>
      </c>
    </row>
    <row r="41" spans="2:12" x14ac:dyDescent="0.25">
      <c r="B41" s="50">
        <v>35</v>
      </c>
      <c r="C41" s="52">
        <v>0</v>
      </c>
      <c r="D41" s="52">
        <v>400</v>
      </c>
      <c r="E41" s="52">
        <f t="shared" si="0"/>
        <v>400</v>
      </c>
      <c r="F41" s="50" t="s">
        <v>1972</v>
      </c>
      <c r="G41" s="50" t="s">
        <v>1973</v>
      </c>
      <c r="H41" s="50" t="s">
        <v>1974</v>
      </c>
      <c r="I41" s="56" t="s">
        <v>1975</v>
      </c>
      <c r="J41" s="50" t="s">
        <v>1976</v>
      </c>
      <c r="K41" s="51" t="s">
        <v>1977</v>
      </c>
      <c r="L41" s="51" t="s">
        <v>1947</v>
      </c>
    </row>
    <row r="42" spans="2:12" x14ac:dyDescent="0.25">
      <c r="B42" s="149">
        <v>36</v>
      </c>
      <c r="C42" s="52">
        <v>0</v>
      </c>
      <c r="D42" s="52">
        <v>1800</v>
      </c>
      <c r="E42" s="52">
        <f t="shared" si="0"/>
        <v>1800</v>
      </c>
      <c r="F42" s="50" t="s">
        <v>1978</v>
      </c>
      <c r="G42" s="50" t="s">
        <v>1979</v>
      </c>
      <c r="H42" s="50" t="s">
        <v>818</v>
      </c>
      <c r="I42" s="56" t="s">
        <v>1980</v>
      </c>
      <c r="J42" s="50" t="s">
        <v>1981</v>
      </c>
      <c r="K42" s="51" t="s">
        <v>1982</v>
      </c>
      <c r="L42" s="51" t="s">
        <v>1947</v>
      </c>
    </row>
    <row r="43" spans="2:12" x14ac:dyDescent="0.25">
      <c r="B43" s="50">
        <v>37</v>
      </c>
      <c r="C43" s="52">
        <v>0</v>
      </c>
      <c r="D43" s="52">
        <v>10300</v>
      </c>
      <c r="E43" s="52">
        <f t="shared" si="0"/>
        <v>10300</v>
      </c>
      <c r="F43" s="50" t="s">
        <v>1983</v>
      </c>
      <c r="G43" s="50" t="s">
        <v>1984</v>
      </c>
      <c r="H43" s="50" t="s">
        <v>1985</v>
      </c>
      <c r="I43" s="56" t="s">
        <v>1986</v>
      </c>
      <c r="J43" s="50" t="s">
        <v>1987</v>
      </c>
      <c r="K43" s="51" t="s">
        <v>1988</v>
      </c>
      <c r="L43" s="51" t="s">
        <v>1947</v>
      </c>
    </row>
    <row r="44" spans="2:12" x14ac:dyDescent="0.25">
      <c r="B44" s="149">
        <v>38</v>
      </c>
      <c r="C44" s="52">
        <v>0</v>
      </c>
      <c r="D44" s="52">
        <v>19900</v>
      </c>
      <c r="E44" s="52">
        <f t="shared" si="0"/>
        <v>19900</v>
      </c>
      <c r="F44" s="50" t="s">
        <v>1989</v>
      </c>
      <c r="G44" s="50" t="s">
        <v>1990</v>
      </c>
      <c r="H44" s="50" t="s">
        <v>1991</v>
      </c>
      <c r="I44" s="56" t="s">
        <v>1992</v>
      </c>
      <c r="J44" s="50" t="s">
        <v>1993</v>
      </c>
      <c r="K44" s="51" t="s">
        <v>1994</v>
      </c>
      <c r="L44" s="51" t="s">
        <v>1947</v>
      </c>
    </row>
    <row r="45" spans="2:12" x14ac:dyDescent="0.25">
      <c r="B45" s="50">
        <v>39</v>
      </c>
      <c r="C45" s="52">
        <v>0</v>
      </c>
      <c r="D45" s="52">
        <v>8700</v>
      </c>
      <c r="E45" s="52">
        <f t="shared" si="0"/>
        <v>8700</v>
      </c>
      <c r="F45" s="50" t="s">
        <v>1995</v>
      </c>
      <c r="G45" s="50" t="s">
        <v>1996</v>
      </c>
      <c r="H45" s="50" t="s">
        <v>1997</v>
      </c>
      <c r="I45" s="56" t="s">
        <v>1998</v>
      </c>
      <c r="J45" s="50" t="s">
        <v>1999</v>
      </c>
      <c r="K45" s="51" t="s">
        <v>2000</v>
      </c>
      <c r="L45" s="51" t="s">
        <v>1947</v>
      </c>
    </row>
    <row r="46" spans="2:12" x14ac:dyDescent="0.25">
      <c r="B46" s="149">
        <v>40</v>
      </c>
      <c r="C46" s="52">
        <v>0</v>
      </c>
      <c r="D46" s="52">
        <v>2600</v>
      </c>
      <c r="E46" s="52">
        <f t="shared" si="0"/>
        <v>2600</v>
      </c>
      <c r="F46" s="50" t="s">
        <v>2001</v>
      </c>
      <c r="G46" s="50" t="s">
        <v>2002</v>
      </c>
      <c r="H46" s="50" t="s">
        <v>2003</v>
      </c>
      <c r="I46" s="56" t="s">
        <v>2004</v>
      </c>
      <c r="J46" s="50" t="s">
        <v>2005</v>
      </c>
      <c r="K46" s="51" t="s">
        <v>2006</v>
      </c>
      <c r="L46" s="51" t="s">
        <v>1947</v>
      </c>
    </row>
    <row r="47" spans="2:12" x14ac:dyDescent="0.25">
      <c r="B47" s="50">
        <v>41</v>
      </c>
      <c r="C47" s="52">
        <v>0</v>
      </c>
      <c r="D47" s="52">
        <v>1300</v>
      </c>
      <c r="E47" s="52">
        <f t="shared" si="0"/>
        <v>1300</v>
      </c>
      <c r="F47" s="50" t="s">
        <v>2007</v>
      </c>
      <c r="G47" s="50" t="s">
        <v>2008</v>
      </c>
      <c r="H47" s="50" t="s">
        <v>2009</v>
      </c>
      <c r="I47" s="56" t="s">
        <v>2010</v>
      </c>
      <c r="J47" s="50" t="s">
        <v>2011</v>
      </c>
      <c r="K47" s="51" t="s">
        <v>2012</v>
      </c>
      <c r="L47" s="51" t="s">
        <v>1947</v>
      </c>
    </row>
    <row r="48" spans="2:12" x14ac:dyDescent="0.25">
      <c r="B48" s="149">
        <v>42</v>
      </c>
      <c r="C48" s="52">
        <v>0</v>
      </c>
      <c r="D48" s="52">
        <v>5400</v>
      </c>
      <c r="E48" s="52">
        <f t="shared" si="0"/>
        <v>5400</v>
      </c>
      <c r="F48" s="50" t="s">
        <v>2013</v>
      </c>
      <c r="G48" s="50" t="s">
        <v>2014</v>
      </c>
      <c r="H48" s="50" t="s">
        <v>2015</v>
      </c>
      <c r="I48" s="56" t="s">
        <v>2016</v>
      </c>
      <c r="J48" s="50" t="s">
        <v>2017</v>
      </c>
      <c r="K48" s="51" t="s">
        <v>2018</v>
      </c>
      <c r="L48" s="51" t="s">
        <v>1947</v>
      </c>
    </row>
    <row r="49" spans="2:13" x14ac:dyDescent="0.25">
      <c r="B49" s="50">
        <v>43</v>
      </c>
      <c r="C49" s="52">
        <v>0</v>
      </c>
      <c r="D49" s="52">
        <v>4600</v>
      </c>
      <c r="E49" s="52">
        <f t="shared" si="0"/>
        <v>4600</v>
      </c>
      <c r="F49" s="50" t="s">
        <v>2019</v>
      </c>
      <c r="G49" s="50" t="s">
        <v>2020</v>
      </c>
      <c r="H49" s="50" t="s">
        <v>2021</v>
      </c>
      <c r="I49" s="56" t="s">
        <v>2022</v>
      </c>
      <c r="J49" s="50" t="s">
        <v>2023</v>
      </c>
      <c r="K49" s="51" t="s">
        <v>2024</v>
      </c>
      <c r="L49" s="51" t="s">
        <v>1947</v>
      </c>
    </row>
    <row r="50" spans="2:13" x14ac:dyDescent="0.25">
      <c r="B50" s="149">
        <v>44</v>
      </c>
      <c r="C50" s="52">
        <v>0</v>
      </c>
      <c r="D50" s="52">
        <v>1600</v>
      </c>
      <c r="E50" s="52">
        <f t="shared" si="0"/>
        <v>1600</v>
      </c>
      <c r="F50" s="50" t="s">
        <v>2025</v>
      </c>
      <c r="G50" s="50" t="s">
        <v>2026</v>
      </c>
      <c r="H50" s="50" t="s">
        <v>292</v>
      </c>
      <c r="I50" s="56" t="s">
        <v>2027</v>
      </c>
      <c r="J50" s="50" t="s">
        <v>2028</v>
      </c>
      <c r="K50" s="51" t="s">
        <v>2029</v>
      </c>
      <c r="L50" s="51" t="s">
        <v>1947</v>
      </c>
    </row>
    <row r="51" spans="2:13" x14ac:dyDescent="0.25">
      <c r="B51" s="50">
        <v>45</v>
      </c>
      <c r="C51" s="52">
        <v>0</v>
      </c>
      <c r="D51" s="52">
        <v>3200</v>
      </c>
      <c r="E51" s="52">
        <f t="shared" si="0"/>
        <v>3200</v>
      </c>
      <c r="F51" s="50" t="s">
        <v>2030</v>
      </c>
      <c r="G51" s="50" t="s">
        <v>2031</v>
      </c>
      <c r="H51" s="50" t="s">
        <v>2032</v>
      </c>
      <c r="I51" s="56" t="s">
        <v>2033</v>
      </c>
      <c r="J51" s="50" t="s">
        <v>2034</v>
      </c>
      <c r="K51" s="51" t="s">
        <v>2035</v>
      </c>
      <c r="L51" s="51" t="s">
        <v>1947</v>
      </c>
    </row>
    <row r="52" spans="2:13" x14ac:dyDescent="0.25">
      <c r="B52" s="149">
        <v>46</v>
      </c>
      <c r="C52" s="52">
        <v>0</v>
      </c>
      <c r="D52" s="52">
        <v>3000</v>
      </c>
      <c r="E52" s="52">
        <f t="shared" si="0"/>
        <v>3000</v>
      </c>
      <c r="F52" s="50" t="s">
        <v>2036</v>
      </c>
      <c r="G52" s="50" t="s">
        <v>2037</v>
      </c>
      <c r="H52" s="50" t="s">
        <v>2038</v>
      </c>
      <c r="I52" s="56" t="s">
        <v>2039</v>
      </c>
      <c r="J52" s="50" t="s">
        <v>2040</v>
      </c>
      <c r="K52" s="51" t="s">
        <v>2041</v>
      </c>
      <c r="L52" s="51" t="s">
        <v>1947</v>
      </c>
    </row>
    <row r="53" spans="2:13" x14ac:dyDescent="0.25">
      <c r="B53" s="50">
        <v>47</v>
      </c>
      <c r="C53" s="52">
        <v>0</v>
      </c>
      <c r="D53" s="52">
        <v>1000</v>
      </c>
      <c r="E53" s="52">
        <f t="shared" si="0"/>
        <v>1000</v>
      </c>
      <c r="F53" s="50" t="s">
        <v>2042</v>
      </c>
      <c r="G53" s="50" t="s">
        <v>2043</v>
      </c>
      <c r="H53" s="50" t="s">
        <v>2044</v>
      </c>
      <c r="I53" s="56" t="s">
        <v>2045</v>
      </c>
      <c r="J53" s="50" t="s">
        <v>2046</v>
      </c>
      <c r="K53" s="51" t="s">
        <v>2047</v>
      </c>
      <c r="L53" s="51" t="s">
        <v>1947</v>
      </c>
    </row>
    <row r="54" spans="2:13" x14ac:dyDescent="0.25">
      <c r="B54" s="149">
        <v>48</v>
      </c>
      <c r="C54" s="52">
        <v>0</v>
      </c>
      <c r="D54" s="52">
        <v>500</v>
      </c>
      <c r="E54" s="52">
        <f t="shared" si="0"/>
        <v>500</v>
      </c>
      <c r="F54" s="50" t="s">
        <v>2048</v>
      </c>
      <c r="G54" s="50" t="s">
        <v>2049</v>
      </c>
      <c r="H54" s="50" t="s">
        <v>2050</v>
      </c>
      <c r="I54" s="56" t="s">
        <v>2051</v>
      </c>
      <c r="J54" s="50" t="s">
        <v>2052</v>
      </c>
      <c r="K54" s="51" t="s">
        <v>2053</v>
      </c>
      <c r="L54" s="51" t="s">
        <v>1947</v>
      </c>
    </row>
    <row r="55" spans="2:13" x14ac:dyDescent="0.25">
      <c r="B55" s="50">
        <v>49</v>
      </c>
      <c r="C55" s="52">
        <v>0</v>
      </c>
      <c r="D55" s="52">
        <v>35700</v>
      </c>
      <c r="E55" s="52">
        <f t="shared" si="0"/>
        <v>35700</v>
      </c>
      <c r="F55" s="50" t="s">
        <v>2054</v>
      </c>
      <c r="G55" s="50" t="s">
        <v>2055</v>
      </c>
      <c r="H55" s="50" t="s">
        <v>2056</v>
      </c>
      <c r="I55" s="56" t="s">
        <v>2057</v>
      </c>
      <c r="J55" s="50" t="s">
        <v>2058</v>
      </c>
      <c r="K55" s="51" t="s">
        <v>2059</v>
      </c>
      <c r="L55" s="51" t="s">
        <v>1947</v>
      </c>
    </row>
    <row r="56" spans="2:13" x14ac:dyDescent="0.25">
      <c r="B56" s="149">
        <v>50</v>
      </c>
      <c r="C56" s="60">
        <v>0</v>
      </c>
      <c r="D56" s="60">
        <v>1000</v>
      </c>
      <c r="E56" s="60">
        <f t="shared" si="0"/>
        <v>1000</v>
      </c>
      <c r="F56" s="59" t="s">
        <v>2060</v>
      </c>
      <c r="G56" s="59" t="s">
        <v>2061</v>
      </c>
      <c r="H56" s="59" t="s">
        <v>2062</v>
      </c>
      <c r="I56" s="61" t="s">
        <v>2063</v>
      </c>
      <c r="J56" s="59" t="s">
        <v>2064</v>
      </c>
      <c r="K56" s="58" t="s">
        <v>2065</v>
      </c>
      <c r="L56" s="58" t="s">
        <v>2489</v>
      </c>
    </row>
    <row r="57" spans="2:13" x14ac:dyDescent="0.25">
      <c r="B57" s="50">
        <v>51</v>
      </c>
      <c r="C57" s="52">
        <v>0</v>
      </c>
      <c r="D57" s="52">
        <v>5200</v>
      </c>
      <c r="E57" s="52">
        <f t="shared" si="0"/>
        <v>5200</v>
      </c>
      <c r="F57" s="50" t="s">
        <v>2066</v>
      </c>
      <c r="G57" s="50" t="s">
        <v>2067</v>
      </c>
      <c r="H57" s="50" t="s">
        <v>2068</v>
      </c>
      <c r="I57" s="56" t="s">
        <v>2069</v>
      </c>
      <c r="J57" s="50" t="s">
        <v>2070</v>
      </c>
      <c r="K57" s="51" t="s">
        <v>2071</v>
      </c>
      <c r="L57" s="51" t="s">
        <v>1947</v>
      </c>
    </row>
    <row r="58" spans="2:13" x14ac:dyDescent="0.25">
      <c r="B58" s="149">
        <v>52</v>
      </c>
      <c r="C58" s="52">
        <v>0</v>
      </c>
      <c r="D58" s="52">
        <v>62300</v>
      </c>
      <c r="E58" s="52">
        <f t="shared" si="0"/>
        <v>62300</v>
      </c>
      <c r="F58" s="50" t="s">
        <v>2072</v>
      </c>
      <c r="G58" s="50" t="s">
        <v>2073</v>
      </c>
      <c r="H58" s="50" t="s">
        <v>2074</v>
      </c>
      <c r="I58" s="56" t="s">
        <v>2075</v>
      </c>
      <c r="J58" s="50" t="s">
        <v>2076</v>
      </c>
      <c r="K58" s="51" t="s">
        <v>2077</v>
      </c>
      <c r="L58" s="51" t="s">
        <v>1947</v>
      </c>
    </row>
    <row r="59" spans="2:13" x14ac:dyDescent="0.25">
      <c r="B59" s="50">
        <v>53</v>
      </c>
      <c r="C59" s="52">
        <v>0</v>
      </c>
      <c r="D59" s="52">
        <v>16200</v>
      </c>
      <c r="E59" s="52">
        <f t="shared" si="0"/>
        <v>16200</v>
      </c>
      <c r="F59" s="50" t="s">
        <v>2078</v>
      </c>
      <c r="G59" s="50" t="s">
        <v>2079</v>
      </c>
      <c r="H59" s="50" t="s">
        <v>2003</v>
      </c>
      <c r="I59" s="56" t="s">
        <v>2080</v>
      </c>
      <c r="J59" s="50" t="s">
        <v>2081</v>
      </c>
      <c r="K59" s="51" t="s">
        <v>2082</v>
      </c>
      <c r="L59" s="51" t="s">
        <v>1947</v>
      </c>
    </row>
    <row r="60" spans="2:13" x14ac:dyDescent="0.25">
      <c r="B60" s="149">
        <v>54</v>
      </c>
      <c r="C60" s="52">
        <v>0</v>
      </c>
      <c r="D60" s="52">
        <v>11500</v>
      </c>
      <c r="E60" s="52">
        <f t="shared" si="0"/>
        <v>11500</v>
      </c>
      <c r="F60" s="50" t="s">
        <v>2083</v>
      </c>
      <c r="G60" s="50" t="s">
        <v>2084</v>
      </c>
      <c r="H60" s="50" t="s">
        <v>2085</v>
      </c>
      <c r="I60" s="56" t="s">
        <v>2086</v>
      </c>
      <c r="J60" s="50" t="s">
        <v>2087</v>
      </c>
      <c r="K60" s="51" t="s">
        <v>2088</v>
      </c>
      <c r="L60" s="51" t="s">
        <v>1947</v>
      </c>
    </row>
    <row r="61" spans="2:13" x14ac:dyDescent="0.25">
      <c r="B61" s="50">
        <v>55</v>
      </c>
      <c r="C61" s="52">
        <v>800</v>
      </c>
      <c r="D61" s="52">
        <v>0</v>
      </c>
      <c r="E61" s="52">
        <f t="shared" si="0"/>
        <v>800</v>
      </c>
      <c r="F61" s="50" t="s">
        <v>2089</v>
      </c>
      <c r="G61" s="50" t="s">
        <v>2090</v>
      </c>
      <c r="H61" s="50" t="s">
        <v>2091</v>
      </c>
      <c r="I61" s="56" t="s">
        <v>2092</v>
      </c>
      <c r="J61" s="50"/>
      <c r="K61" s="51" t="s">
        <v>2093</v>
      </c>
      <c r="L61" s="51" t="s">
        <v>1947</v>
      </c>
    </row>
    <row r="62" spans="2:13" x14ac:dyDescent="0.25">
      <c r="B62" s="149">
        <v>56</v>
      </c>
      <c r="C62" s="52">
        <v>900</v>
      </c>
      <c r="D62" s="52">
        <v>0</v>
      </c>
      <c r="E62" s="52">
        <f t="shared" si="0"/>
        <v>900</v>
      </c>
      <c r="F62" s="50" t="s">
        <v>2094</v>
      </c>
      <c r="G62" s="50" t="s">
        <v>2095</v>
      </c>
      <c r="H62" s="50" t="s">
        <v>2096</v>
      </c>
      <c r="I62" s="56" t="s">
        <v>2097</v>
      </c>
      <c r="J62" s="225" t="s">
        <v>3692</v>
      </c>
      <c r="K62" s="51" t="s">
        <v>2098</v>
      </c>
      <c r="L62" s="51" t="s">
        <v>1947</v>
      </c>
      <c r="M62" s="226" t="s">
        <v>3693</v>
      </c>
    </row>
    <row r="63" spans="2:13" x14ac:dyDescent="0.25">
      <c r="B63" s="50">
        <v>57</v>
      </c>
      <c r="C63" s="52">
        <v>3300</v>
      </c>
      <c r="D63" s="52">
        <v>0</v>
      </c>
      <c r="E63" s="52">
        <f t="shared" si="0"/>
        <v>3300</v>
      </c>
      <c r="F63" s="50" t="s">
        <v>2099</v>
      </c>
      <c r="G63" s="50" t="s">
        <v>2100</v>
      </c>
      <c r="H63" s="50" t="s">
        <v>2101</v>
      </c>
      <c r="I63" s="56" t="s">
        <v>2102</v>
      </c>
      <c r="J63" s="50"/>
      <c r="K63" s="51" t="s">
        <v>2103</v>
      </c>
      <c r="L63" s="51" t="s">
        <v>1947</v>
      </c>
    </row>
    <row r="64" spans="2:13" x14ac:dyDescent="0.25">
      <c r="B64" s="149">
        <v>58</v>
      </c>
      <c r="C64" s="52">
        <v>3400</v>
      </c>
      <c r="D64" s="52">
        <v>0</v>
      </c>
      <c r="E64" s="52">
        <f t="shared" si="0"/>
        <v>3400</v>
      </c>
      <c r="F64" s="50" t="s">
        <v>2104</v>
      </c>
      <c r="G64" s="50" t="s">
        <v>2105</v>
      </c>
      <c r="H64" s="50" t="s">
        <v>2106</v>
      </c>
      <c r="I64" s="56" t="s">
        <v>2107</v>
      </c>
      <c r="J64" s="50"/>
      <c r="K64" s="51" t="s">
        <v>2108</v>
      </c>
      <c r="L64" s="51" t="s">
        <v>1947</v>
      </c>
    </row>
    <row r="65" spans="2:12" x14ac:dyDescent="0.25">
      <c r="B65" s="50">
        <v>59</v>
      </c>
      <c r="C65" s="52">
        <v>0</v>
      </c>
      <c r="D65" s="52">
        <v>2200</v>
      </c>
      <c r="E65" s="52">
        <f t="shared" si="0"/>
        <v>2200</v>
      </c>
      <c r="F65" s="50" t="s">
        <v>0</v>
      </c>
      <c r="G65" s="50" t="s">
        <v>1</v>
      </c>
      <c r="H65" s="50" t="s">
        <v>2</v>
      </c>
      <c r="I65" s="56" t="s">
        <v>3</v>
      </c>
      <c r="J65" s="50" t="s">
        <v>4</v>
      </c>
      <c r="K65" s="51" t="s">
        <v>5</v>
      </c>
      <c r="L65" s="51" t="s">
        <v>6</v>
      </c>
    </row>
    <row r="66" spans="2:12" x14ac:dyDescent="0.25">
      <c r="B66" s="149">
        <v>60</v>
      </c>
      <c r="C66" s="52">
        <v>0</v>
      </c>
      <c r="D66" s="52">
        <v>11600</v>
      </c>
      <c r="E66" s="52">
        <f t="shared" si="0"/>
        <v>11600</v>
      </c>
      <c r="F66" s="50" t="s">
        <v>7</v>
      </c>
      <c r="G66" s="50" t="s">
        <v>8</v>
      </c>
      <c r="H66" s="50" t="s">
        <v>9</v>
      </c>
      <c r="I66" s="56" t="s">
        <v>10</v>
      </c>
      <c r="J66" s="50" t="s">
        <v>11</v>
      </c>
      <c r="K66" s="51" t="s">
        <v>12</v>
      </c>
      <c r="L66" s="51" t="s">
        <v>6</v>
      </c>
    </row>
    <row r="67" spans="2:12" x14ac:dyDescent="0.25">
      <c r="B67" s="50">
        <v>61</v>
      </c>
      <c r="C67" s="52">
        <v>0</v>
      </c>
      <c r="D67" s="52">
        <v>800</v>
      </c>
      <c r="E67" s="52">
        <f t="shared" si="0"/>
        <v>800</v>
      </c>
      <c r="F67" s="50" t="s">
        <v>13</v>
      </c>
      <c r="G67" s="50" t="s">
        <v>14</v>
      </c>
      <c r="H67" s="50" t="s">
        <v>15</v>
      </c>
      <c r="I67" s="56" t="s">
        <v>16</v>
      </c>
      <c r="J67" s="50" t="s">
        <v>17</v>
      </c>
      <c r="K67" s="51" t="s">
        <v>18</v>
      </c>
      <c r="L67" s="51" t="s">
        <v>6</v>
      </c>
    </row>
    <row r="68" spans="2:12" x14ac:dyDescent="0.25">
      <c r="B68" s="149">
        <v>62</v>
      </c>
      <c r="C68" s="52">
        <v>0</v>
      </c>
      <c r="D68" s="52">
        <v>3700</v>
      </c>
      <c r="E68" s="52">
        <f t="shared" si="0"/>
        <v>3700</v>
      </c>
      <c r="F68" s="50" t="s">
        <v>19</v>
      </c>
      <c r="G68" s="50" t="s">
        <v>20</v>
      </c>
      <c r="H68" s="50" t="s">
        <v>21</v>
      </c>
      <c r="I68" s="56" t="s">
        <v>22</v>
      </c>
      <c r="J68" s="50" t="s">
        <v>23</v>
      </c>
      <c r="K68" s="51" t="s">
        <v>24</v>
      </c>
      <c r="L68" s="51" t="s">
        <v>6</v>
      </c>
    </row>
    <row r="69" spans="2:12" x14ac:dyDescent="0.25">
      <c r="B69" s="50">
        <v>63</v>
      </c>
      <c r="C69" s="52">
        <v>0</v>
      </c>
      <c r="D69" s="52">
        <v>600</v>
      </c>
      <c r="E69" s="52">
        <f t="shared" si="0"/>
        <v>600</v>
      </c>
      <c r="F69" s="50" t="s">
        <v>25</v>
      </c>
      <c r="G69" s="50" t="s">
        <v>26</v>
      </c>
      <c r="H69" s="50" t="s">
        <v>27</v>
      </c>
      <c r="I69" s="56" t="s">
        <v>28</v>
      </c>
      <c r="J69" s="50" t="s">
        <v>29</v>
      </c>
      <c r="K69" s="51" t="s">
        <v>30</v>
      </c>
      <c r="L69" s="51" t="s">
        <v>6</v>
      </c>
    </row>
    <row r="70" spans="2:12" x14ac:dyDescent="0.25">
      <c r="B70" s="149">
        <v>64</v>
      </c>
      <c r="C70" s="52">
        <v>0</v>
      </c>
      <c r="D70" s="52">
        <v>5000</v>
      </c>
      <c r="E70" s="52">
        <f t="shared" si="0"/>
        <v>5000</v>
      </c>
      <c r="F70" s="50" t="s">
        <v>31</v>
      </c>
      <c r="G70" s="50" t="s">
        <v>32</v>
      </c>
      <c r="H70" s="50" t="s">
        <v>33</v>
      </c>
      <c r="I70" s="56" t="s">
        <v>34</v>
      </c>
      <c r="J70" s="50" t="s">
        <v>35</v>
      </c>
      <c r="K70" s="51" t="s">
        <v>36</v>
      </c>
      <c r="L70" s="51" t="s">
        <v>6</v>
      </c>
    </row>
    <row r="71" spans="2:12" x14ac:dyDescent="0.25">
      <c r="B71" s="50">
        <v>65</v>
      </c>
      <c r="C71" s="52">
        <v>0</v>
      </c>
      <c r="D71" s="52">
        <v>700</v>
      </c>
      <c r="E71" s="52">
        <f t="shared" ref="E71:E134" si="1">C71+D71</f>
        <v>700</v>
      </c>
      <c r="F71" s="50" t="s">
        <v>37</v>
      </c>
      <c r="G71" s="50" t="s">
        <v>38</v>
      </c>
      <c r="H71" s="50" t="s">
        <v>39</v>
      </c>
      <c r="I71" s="56" t="s">
        <v>40</v>
      </c>
      <c r="J71" s="50" t="s">
        <v>41</v>
      </c>
      <c r="K71" s="51" t="s">
        <v>42</v>
      </c>
      <c r="L71" s="51" t="s">
        <v>6</v>
      </c>
    </row>
    <row r="72" spans="2:12" x14ac:dyDescent="0.25">
      <c r="B72" s="149">
        <v>66</v>
      </c>
      <c r="C72" s="52">
        <v>0</v>
      </c>
      <c r="D72" s="52">
        <v>3500</v>
      </c>
      <c r="E72" s="52">
        <f t="shared" si="1"/>
        <v>3500</v>
      </c>
      <c r="F72" s="50" t="s">
        <v>43</v>
      </c>
      <c r="G72" s="50" t="s">
        <v>44</v>
      </c>
      <c r="H72" s="50" t="s">
        <v>45</v>
      </c>
      <c r="I72" s="56" t="s">
        <v>46</v>
      </c>
      <c r="J72" s="50" t="s">
        <v>47</v>
      </c>
      <c r="K72" s="51" t="s">
        <v>48</v>
      </c>
      <c r="L72" s="51" t="s">
        <v>2489</v>
      </c>
    </row>
    <row r="73" spans="2:12" x14ac:dyDescent="0.25">
      <c r="B73" s="50">
        <v>67</v>
      </c>
      <c r="C73" s="52">
        <v>0</v>
      </c>
      <c r="D73" s="52">
        <v>3400</v>
      </c>
      <c r="E73" s="52">
        <f t="shared" si="1"/>
        <v>3400</v>
      </c>
      <c r="F73" s="50" t="s">
        <v>49</v>
      </c>
      <c r="G73" s="50" t="s">
        <v>50</v>
      </c>
      <c r="H73" s="50" t="s">
        <v>51</v>
      </c>
      <c r="I73" s="56" t="s">
        <v>52</v>
      </c>
      <c r="J73" s="50" t="s">
        <v>53</v>
      </c>
      <c r="K73" s="51" t="s">
        <v>54</v>
      </c>
      <c r="L73" s="51" t="s">
        <v>6</v>
      </c>
    </row>
    <row r="74" spans="2:12" x14ac:dyDescent="0.25">
      <c r="B74" s="149">
        <v>68</v>
      </c>
      <c r="C74" s="52">
        <v>0</v>
      </c>
      <c r="D74" s="52">
        <v>2600</v>
      </c>
      <c r="E74" s="52">
        <f t="shared" si="1"/>
        <v>2600</v>
      </c>
      <c r="F74" s="50" t="s">
        <v>55</v>
      </c>
      <c r="G74" s="50" t="s">
        <v>56</v>
      </c>
      <c r="H74" s="50" t="s">
        <v>57</v>
      </c>
      <c r="I74" s="56" t="s">
        <v>58</v>
      </c>
      <c r="J74" s="50" t="s">
        <v>59</v>
      </c>
      <c r="K74" s="51" t="s">
        <v>60</v>
      </c>
      <c r="L74" s="51" t="s">
        <v>6</v>
      </c>
    </row>
    <row r="75" spans="2:12" x14ac:dyDescent="0.25">
      <c r="B75" s="50">
        <v>69</v>
      </c>
      <c r="C75" s="52">
        <v>0</v>
      </c>
      <c r="D75" s="52">
        <v>700</v>
      </c>
      <c r="E75" s="52">
        <f t="shared" si="1"/>
        <v>700</v>
      </c>
      <c r="F75" s="50" t="s">
        <v>61</v>
      </c>
      <c r="G75" s="50" t="s">
        <v>62</v>
      </c>
      <c r="H75" s="50" t="s">
        <v>63</v>
      </c>
      <c r="I75" s="56" t="s">
        <v>64</v>
      </c>
      <c r="J75" s="50" t="s">
        <v>65</v>
      </c>
      <c r="K75" s="51" t="s">
        <v>66</v>
      </c>
      <c r="L75" s="51" t="s">
        <v>6</v>
      </c>
    </row>
    <row r="76" spans="2:12" x14ac:dyDescent="0.25">
      <c r="B76" s="149">
        <v>70</v>
      </c>
      <c r="C76" s="52">
        <v>0</v>
      </c>
      <c r="D76" s="52">
        <v>700</v>
      </c>
      <c r="E76" s="52">
        <f t="shared" si="1"/>
        <v>700</v>
      </c>
      <c r="F76" s="50" t="s">
        <v>67</v>
      </c>
      <c r="G76" s="50" t="s">
        <v>68</v>
      </c>
      <c r="H76" s="50" t="s">
        <v>69</v>
      </c>
      <c r="I76" s="56" t="s">
        <v>70</v>
      </c>
      <c r="J76" s="50" t="s">
        <v>71</v>
      </c>
      <c r="K76" s="51" t="s">
        <v>72</v>
      </c>
      <c r="L76" s="51" t="s">
        <v>6</v>
      </c>
    </row>
    <row r="77" spans="2:12" x14ac:dyDescent="0.25">
      <c r="B77" s="50">
        <v>71</v>
      </c>
      <c r="C77" s="52">
        <v>0</v>
      </c>
      <c r="D77" s="52">
        <v>18900</v>
      </c>
      <c r="E77" s="52">
        <f t="shared" si="1"/>
        <v>18900</v>
      </c>
      <c r="F77" s="50" t="s">
        <v>73</v>
      </c>
      <c r="G77" s="50" t="s">
        <v>74</v>
      </c>
      <c r="H77" s="50" t="s">
        <v>75</v>
      </c>
      <c r="I77" s="56" t="s">
        <v>76</v>
      </c>
      <c r="J77" s="50" t="s">
        <v>77</v>
      </c>
      <c r="K77" s="51" t="s">
        <v>78</v>
      </c>
      <c r="L77" s="51" t="s">
        <v>6</v>
      </c>
    </row>
    <row r="78" spans="2:12" x14ac:dyDescent="0.25">
      <c r="B78" s="149">
        <v>72</v>
      </c>
      <c r="C78" s="52">
        <v>0</v>
      </c>
      <c r="D78" s="52">
        <v>1200</v>
      </c>
      <c r="E78" s="52">
        <f t="shared" si="1"/>
        <v>1200</v>
      </c>
      <c r="F78" s="50" t="s">
        <v>79</v>
      </c>
      <c r="G78" s="50" t="s">
        <v>80</v>
      </c>
      <c r="H78" s="50" t="s">
        <v>81</v>
      </c>
      <c r="I78" s="56" t="s">
        <v>82</v>
      </c>
      <c r="J78" s="50" t="s">
        <v>83</v>
      </c>
      <c r="K78" s="51" t="s">
        <v>84</v>
      </c>
      <c r="L78" s="51" t="s">
        <v>6</v>
      </c>
    </row>
    <row r="79" spans="2:12" x14ac:dyDescent="0.25">
      <c r="B79" s="50">
        <v>73</v>
      </c>
      <c r="C79" s="52">
        <v>0</v>
      </c>
      <c r="D79" s="52">
        <v>1800</v>
      </c>
      <c r="E79" s="52">
        <f t="shared" si="1"/>
        <v>1800</v>
      </c>
      <c r="F79" s="50" t="s">
        <v>85</v>
      </c>
      <c r="G79" s="50" t="s">
        <v>86</v>
      </c>
      <c r="H79" s="50" t="s">
        <v>87</v>
      </c>
      <c r="I79" s="56" t="s">
        <v>88</v>
      </c>
      <c r="J79" s="50" t="s">
        <v>89</v>
      </c>
      <c r="K79" s="51" t="s">
        <v>90</v>
      </c>
      <c r="L79" s="51" t="s">
        <v>6</v>
      </c>
    </row>
    <row r="80" spans="2:12" x14ac:dyDescent="0.25">
      <c r="B80" s="149">
        <v>74</v>
      </c>
      <c r="C80" s="52">
        <v>0</v>
      </c>
      <c r="D80" s="52">
        <v>3400</v>
      </c>
      <c r="E80" s="52">
        <f t="shared" si="1"/>
        <v>3400</v>
      </c>
      <c r="F80" s="50" t="s">
        <v>91</v>
      </c>
      <c r="G80" s="50" t="s">
        <v>92</v>
      </c>
      <c r="H80" s="50" t="s">
        <v>93</v>
      </c>
      <c r="I80" s="56" t="s">
        <v>94</v>
      </c>
      <c r="J80" s="50" t="s">
        <v>95</v>
      </c>
      <c r="K80" s="51" t="s">
        <v>96</v>
      </c>
      <c r="L80" s="51" t="s">
        <v>6</v>
      </c>
    </row>
    <row r="81" spans="2:12" x14ac:dyDescent="0.25">
      <c r="B81" s="50">
        <v>75</v>
      </c>
      <c r="C81" s="52">
        <v>0</v>
      </c>
      <c r="D81" s="52">
        <v>1900</v>
      </c>
      <c r="E81" s="52">
        <f t="shared" si="1"/>
        <v>1900</v>
      </c>
      <c r="F81" s="50" t="s">
        <v>97</v>
      </c>
      <c r="G81" s="50" t="s">
        <v>98</v>
      </c>
      <c r="H81" s="50" t="s">
        <v>99</v>
      </c>
      <c r="I81" s="56" t="s">
        <v>100</v>
      </c>
      <c r="J81" s="50" t="s">
        <v>101</v>
      </c>
      <c r="K81" s="51" t="s">
        <v>102</v>
      </c>
      <c r="L81" s="51" t="s">
        <v>6</v>
      </c>
    </row>
    <row r="82" spans="2:12" x14ac:dyDescent="0.25">
      <c r="B82" s="149">
        <v>76</v>
      </c>
      <c r="C82" s="52">
        <v>0</v>
      </c>
      <c r="D82" s="52">
        <v>1300</v>
      </c>
      <c r="E82" s="52">
        <f t="shared" si="1"/>
        <v>1300</v>
      </c>
      <c r="F82" s="50" t="s">
        <v>103</v>
      </c>
      <c r="G82" s="50" t="s">
        <v>104</v>
      </c>
      <c r="H82" s="50" t="s">
        <v>105</v>
      </c>
      <c r="I82" s="56" t="s">
        <v>106</v>
      </c>
      <c r="J82" s="50" t="s">
        <v>107</v>
      </c>
      <c r="K82" s="51" t="s">
        <v>108</v>
      </c>
      <c r="L82" s="51" t="s">
        <v>6</v>
      </c>
    </row>
    <row r="83" spans="2:12" x14ac:dyDescent="0.25">
      <c r="B83" s="50">
        <v>77</v>
      </c>
      <c r="C83" s="52">
        <v>0</v>
      </c>
      <c r="D83" s="52">
        <v>4000</v>
      </c>
      <c r="E83" s="52">
        <f t="shared" si="1"/>
        <v>4000</v>
      </c>
      <c r="F83" s="50" t="s">
        <v>109</v>
      </c>
      <c r="G83" s="50" t="s">
        <v>110</v>
      </c>
      <c r="H83" s="50" t="s">
        <v>111</v>
      </c>
      <c r="I83" s="56" t="s">
        <v>112</v>
      </c>
      <c r="J83" s="50" t="s">
        <v>113</v>
      </c>
      <c r="K83" s="51" t="s">
        <v>114</v>
      </c>
      <c r="L83" s="51" t="s">
        <v>6</v>
      </c>
    </row>
    <row r="84" spans="2:12" x14ac:dyDescent="0.25">
      <c r="B84" s="149">
        <v>78</v>
      </c>
      <c r="C84" s="52">
        <v>0</v>
      </c>
      <c r="D84" s="52">
        <v>1700</v>
      </c>
      <c r="E84" s="52">
        <f t="shared" si="1"/>
        <v>1700</v>
      </c>
      <c r="F84" s="50" t="s">
        <v>115</v>
      </c>
      <c r="G84" s="50" t="s">
        <v>116</v>
      </c>
      <c r="H84" s="50" t="s">
        <v>117</v>
      </c>
      <c r="I84" s="56" t="s">
        <v>118</v>
      </c>
      <c r="J84" s="50" t="s">
        <v>119</v>
      </c>
      <c r="K84" s="51" t="s">
        <v>120</v>
      </c>
      <c r="L84" s="51" t="s">
        <v>6</v>
      </c>
    </row>
    <row r="85" spans="2:12" x14ac:dyDescent="0.25">
      <c r="B85" s="50">
        <v>79</v>
      </c>
      <c r="C85" s="52">
        <v>0</v>
      </c>
      <c r="D85" s="52">
        <v>10700</v>
      </c>
      <c r="E85" s="52">
        <f t="shared" si="1"/>
        <v>10700</v>
      </c>
      <c r="F85" s="50" t="s">
        <v>121</v>
      </c>
      <c r="G85" s="50" t="s">
        <v>122</v>
      </c>
      <c r="H85" s="50" t="s">
        <v>123</v>
      </c>
      <c r="I85" s="56" t="s">
        <v>124</v>
      </c>
      <c r="J85" s="50" t="s">
        <v>125</v>
      </c>
      <c r="K85" s="51" t="s">
        <v>126</v>
      </c>
      <c r="L85" s="51" t="s">
        <v>6</v>
      </c>
    </row>
    <row r="86" spans="2:12" x14ac:dyDescent="0.25">
      <c r="B86" s="149">
        <v>80</v>
      </c>
      <c r="C86" s="52">
        <v>0</v>
      </c>
      <c r="D86" s="52">
        <v>4300</v>
      </c>
      <c r="E86" s="52">
        <f t="shared" si="1"/>
        <v>4300</v>
      </c>
      <c r="F86" s="50" t="s">
        <v>127</v>
      </c>
      <c r="G86" s="50" t="s">
        <v>128</v>
      </c>
      <c r="H86" s="50" t="s">
        <v>129</v>
      </c>
      <c r="I86" s="56" t="s">
        <v>130</v>
      </c>
      <c r="J86" s="50" t="s">
        <v>131</v>
      </c>
      <c r="K86" s="51" t="s">
        <v>132</v>
      </c>
      <c r="L86" s="51" t="s">
        <v>6</v>
      </c>
    </row>
    <row r="87" spans="2:12" x14ac:dyDescent="0.25">
      <c r="B87" s="50">
        <v>81</v>
      </c>
      <c r="C87" s="52">
        <v>0</v>
      </c>
      <c r="D87" s="52">
        <v>1000</v>
      </c>
      <c r="E87" s="52">
        <f t="shared" si="1"/>
        <v>1000</v>
      </c>
      <c r="F87" s="50" t="s">
        <v>133</v>
      </c>
      <c r="G87" s="50" t="s">
        <v>134</v>
      </c>
      <c r="H87" s="50" t="s">
        <v>135</v>
      </c>
      <c r="I87" s="56" t="s">
        <v>136</v>
      </c>
      <c r="J87" s="50"/>
      <c r="K87" s="51" t="s">
        <v>137</v>
      </c>
      <c r="L87" s="51" t="s">
        <v>6</v>
      </c>
    </row>
    <row r="88" spans="2:12" x14ac:dyDescent="0.25">
      <c r="B88" s="149">
        <v>82</v>
      </c>
      <c r="C88" s="52">
        <v>0</v>
      </c>
      <c r="D88" s="52">
        <v>700</v>
      </c>
      <c r="E88" s="52">
        <f t="shared" si="1"/>
        <v>700</v>
      </c>
      <c r="F88" s="50" t="s">
        <v>138</v>
      </c>
      <c r="G88" s="50" t="s">
        <v>139</v>
      </c>
      <c r="H88" s="50" t="s">
        <v>140</v>
      </c>
      <c r="I88" s="56" t="s">
        <v>141</v>
      </c>
      <c r="J88" s="50" t="s">
        <v>142</v>
      </c>
      <c r="K88" s="51" t="s">
        <v>143</v>
      </c>
      <c r="L88" s="51" t="s">
        <v>6</v>
      </c>
    </row>
    <row r="89" spans="2:12" x14ac:dyDescent="0.25">
      <c r="B89" s="50">
        <v>83</v>
      </c>
      <c r="C89" s="52">
        <v>0</v>
      </c>
      <c r="D89" s="52">
        <v>2200</v>
      </c>
      <c r="E89" s="52">
        <f t="shared" si="1"/>
        <v>2200</v>
      </c>
      <c r="F89" s="50" t="s">
        <v>144</v>
      </c>
      <c r="G89" s="50" t="s">
        <v>145</v>
      </c>
      <c r="H89" s="50" t="s">
        <v>146</v>
      </c>
      <c r="I89" s="56" t="s">
        <v>147</v>
      </c>
      <c r="J89" s="50" t="s">
        <v>148</v>
      </c>
      <c r="K89" s="51" t="s">
        <v>149</v>
      </c>
      <c r="L89" s="51" t="s">
        <v>6</v>
      </c>
    </row>
    <row r="90" spans="2:12" x14ac:dyDescent="0.25">
      <c r="B90" s="149">
        <v>84</v>
      </c>
      <c r="C90" s="52">
        <v>0</v>
      </c>
      <c r="D90" s="52">
        <v>600</v>
      </c>
      <c r="E90" s="52">
        <f t="shared" si="1"/>
        <v>600</v>
      </c>
      <c r="F90" s="50" t="s">
        <v>150</v>
      </c>
      <c r="G90" s="50" t="s">
        <v>151</v>
      </c>
      <c r="H90" s="50" t="s">
        <v>152</v>
      </c>
      <c r="I90" s="56" t="s">
        <v>153</v>
      </c>
      <c r="J90" s="50" t="s">
        <v>154</v>
      </c>
      <c r="K90" s="51" t="s">
        <v>155</v>
      </c>
      <c r="L90" s="51" t="s">
        <v>6</v>
      </c>
    </row>
    <row r="91" spans="2:12" x14ac:dyDescent="0.25">
      <c r="B91" s="50">
        <v>85</v>
      </c>
      <c r="C91" s="52">
        <v>0</v>
      </c>
      <c r="D91" s="52">
        <v>2500</v>
      </c>
      <c r="E91" s="52">
        <f t="shared" si="1"/>
        <v>2500</v>
      </c>
      <c r="F91" s="50" t="s">
        <v>156</v>
      </c>
      <c r="G91" s="50" t="s">
        <v>157</v>
      </c>
      <c r="H91" s="50" t="s">
        <v>158</v>
      </c>
      <c r="I91" s="56" t="s">
        <v>159</v>
      </c>
      <c r="J91" s="50" t="s">
        <v>160</v>
      </c>
      <c r="K91" s="51" t="s">
        <v>161</v>
      </c>
      <c r="L91" s="51" t="s">
        <v>6</v>
      </c>
    </row>
    <row r="92" spans="2:12" x14ac:dyDescent="0.25">
      <c r="B92" s="149">
        <v>86</v>
      </c>
      <c r="C92" s="52">
        <v>0</v>
      </c>
      <c r="D92" s="52">
        <v>2600</v>
      </c>
      <c r="E92" s="52">
        <f t="shared" si="1"/>
        <v>2600</v>
      </c>
      <c r="F92" s="50" t="s">
        <v>162</v>
      </c>
      <c r="G92" s="50" t="s">
        <v>163</v>
      </c>
      <c r="H92" s="50" t="s">
        <v>164</v>
      </c>
      <c r="I92" s="56" t="s">
        <v>165</v>
      </c>
      <c r="J92" s="50" t="s">
        <v>166</v>
      </c>
      <c r="K92" s="51" t="s">
        <v>167</v>
      </c>
      <c r="L92" s="51" t="s">
        <v>6</v>
      </c>
    </row>
    <row r="93" spans="2:12" x14ac:dyDescent="0.25">
      <c r="B93" s="50">
        <v>87</v>
      </c>
      <c r="C93" s="52">
        <v>0</v>
      </c>
      <c r="D93" s="52">
        <v>200</v>
      </c>
      <c r="E93" s="52">
        <f t="shared" si="1"/>
        <v>200</v>
      </c>
      <c r="F93" s="50" t="s">
        <v>162</v>
      </c>
      <c r="G93" s="50" t="s">
        <v>168</v>
      </c>
      <c r="H93" s="50" t="s">
        <v>169</v>
      </c>
      <c r="I93" s="56" t="s">
        <v>170</v>
      </c>
      <c r="J93" s="50" t="s">
        <v>171</v>
      </c>
      <c r="K93" s="51" t="s">
        <v>172</v>
      </c>
      <c r="L93" s="51" t="s">
        <v>6</v>
      </c>
    </row>
    <row r="94" spans="2:12" x14ac:dyDescent="0.25">
      <c r="B94" s="149">
        <v>88</v>
      </c>
      <c r="C94" s="52">
        <v>0</v>
      </c>
      <c r="D94" s="52">
        <v>2300</v>
      </c>
      <c r="E94" s="52">
        <f t="shared" si="1"/>
        <v>2300</v>
      </c>
      <c r="F94" s="50" t="s">
        <v>173</v>
      </c>
      <c r="G94" s="50" t="s">
        <v>174</v>
      </c>
      <c r="H94" s="50" t="s">
        <v>175</v>
      </c>
      <c r="I94" s="56" t="s">
        <v>176</v>
      </c>
      <c r="J94" s="50" t="s">
        <v>177</v>
      </c>
      <c r="K94" s="51" t="s">
        <v>178</v>
      </c>
      <c r="L94" s="51" t="s">
        <v>6</v>
      </c>
    </row>
    <row r="95" spans="2:12" x14ac:dyDescent="0.25">
      <c r="B95" s="50">
        <v>89</v>
      </c>
      <c r="C95" s="52">
        <v>0</v>
      </c>
      <c r="D95" s="52">
        <v>1200</v>
      </c>
      <c r="E95" s="52">
        <f t="shared" si="1"/>
        <v>1200</v>
      </c>
      <c r="F95" s="50" t="s">
        <v>179</v>
      </c>
      <c r="G95" s="50" t="s">
        <v>180</v>
      </c>
      <c r="H95" s="50" t="s">
        <v>181</v>
      </c>
      <c r="I95" s="56" t="s">
        <v>182</v>
      </c>
      <c r="J95" s="50" t="s">
        <v>183</v>
      </c>
      <c r="K95" s="51" t="s">
        <v>184</v>
      </c>
      <c r="L95" s="51" t="s">
        <v>6</v>
      </c>
    </row>
    <row r="96" spans="2:12" x14ac:dyDescent="0.25">
      <c r="B96" s="149">
        <v>90</v>
      </c>
      <c r="C96" s="52">
        <v>0</v>
      </c>
      <c r="D96" s="52">
        <v>6100</v>
      </c>
      <c r="E96" s="52">
        <f t="shared" si="1"/>
        <v>6100</v>
      </c>
      <c r="F96" s="50" t="s">
        <v>185</v>
      </c>
      <c r="G96" s="50" t="s">
        <v>186</v>
      </c>
      <c r="H96" s="50" t="s">
        <v>187</v>
      </c>
      <c r="I96" s="56" t="s">
        <v>188</v>
      </c>
      <c r="J96" s="50" t="s">
        <v>189</v>
      </c>
      <c r="K96" s="51" t="s">
        <v>190</v>
      </c>
      <c r="L96" s="51" t="s">
        <v>6</v>
      </c>
    </row>
    <row r="97" spans="2:12" x14ac:dyDescent="0.25">
      <c r="B97" s="50">
        <v>91</v>
      </c>
      <c r="C97" s="52">
        <v>0</v>
      </c>
      <c r="D97" s="52">
        <v>700</v>
      </c>
      <c r="E97" s="52">
        <f t="shared" si="1"/>
        <v>700</v>
      </c>
      <c r="F97" s="50" t="s">
        <v>191</v>
      </c>
      <c r="G97" s="50" t="s">
        <v>192</v>
      </c>
      <c r="H97" s="50" t="s">
        <v>193</v>
      </c>
      <c r="I97" s="56" t="s">
        <v>194</v>
      </c>
      <c r="J97" s="50" t="s">
        <v>195</v>
      </c>
      <c r="K97" s="51" t="s">
        <v>196</v>
      </c>
      <c r="L97" s="51" t="s">
        <v>6</v>
      </c>
    </row>
    <row r="98" spans="2:12" x14ac:dyDescent="0.25">
      <c r="B98" s="149">
        <v>92</v>
      </c>
      <c r="C98" s="60">
        <v>0</v>
      </c>
      <c r="D98" s="60">
        <v>1100</v>
      </c>
      <c r="E98" s="60">
        <f t="shared" si="1"/>
        <v>1100</v>
      </c>
      <c r="F98" s="59" t="s">
        <v>197</v>
      </c>
      <c r="G98" s="59" t="s">
        <v>198</v>
      </c>
      <c r="H98" s="59" t="s">
        <v>199</v>
      </c>
      <c r="I98" s="61" t="s">
        <v>200</v>
      </c>
      <c r="J98" s="59" t="s">
        <v>201</v>
      </c>
      <c r="K98" s="58" t="s">
        <v>202</v>
      </c>
      <c r="L98" s="58" t="s">
        <v>2489</v>
      </c>
    </row>
    <row r="99" spans="2:12" x14ac:dyDescent="0.25">
      <c r="B99" s="50">
        <v>93</v>
      </c>
      <c r="C99" s="52">
        <v>0</v>
      </c>
      <c r="D99" s="52">
        <v>1700</v>
      </c>
      <c r="E99" s="52">
        <f t="shared" si="1"/>
        <v>1700</v>
      </c>
      <c r="F99" s="50" t="s">
        <v>197</v>
      </c>
      <c r="G99" s="50" t="s">
        <v>203</v>
      </c>
      <c r="H99" s="50" t="s">
        <v>204</v>
      </c>
      <c r="I99" s="56" t="s">
        <v>205</v>
      </c>
      <c r="J99" s="50" t="s">
        <v>206</v>
      </c>
      <c r="K99" s="51" t="s">
        <v>207</v>
      </c>
      <c r="L99" s="51" t="s">
        <v>6</v>
      </c>
    </row>
    <row r="100" spans="2:12" x14ac:dyDescent="0.25">
      <c r="B100" s="149">
        <v>94</v>
      </c>
      <c r="C100" s="52">
        <v>0</v>
      </c>
      <c r="D100" s="52">
        <v>3000</v>
      </c>
      <c r="E100" s="52">
        <f t="shared" si="1"/>
        <v>3000</v>
      </c>
      <c r="F100" s="50" t="s">
        <v>208</v>
      </c>
      <c r="G100" s="50" t="s">
        <v>209</v>
      </c>
      <c r="H100" s="50" t="s">
        <v>210</v>
      </c>
      <c r="I100" s="56" t="s">
        <v>211</v>
      </c>
      <c r="J100" s="50" t="s">
        <v>212</v>
      </c>
      <c r="K100" s="51" t="s">
        <v>213</v>
      </c>
      <c r="L100" s="51" t="s">
        <v>6</v>
      </c>
    </row>
    <row r="101" spans="2:12" x14ac:dyDescent="0.25">
      <c r="B101" s="50">
        <v>95</v>
      </c>
      <c r="C101" s="52">
        <v>0</v>
      </c>
      <c r="D101" s="52">
        <v>11300</v>
      </c>
      <c r="E101" s="52">
        <f t="shared" si="1"/>
        <v>11300</v>
      </c>
      <c r="F101" s="50" t="s">
        <v>214</v>
      </c>
      <c r="G101" s="50" t="s">
        <v>215</v>
      </c>
      <c r="H101" s="50" t="s">
        <v>216</v>
      </c>
      <c r="I101" s="56" t="s">
        <v>217</v>
      </c>
      <c r="J101" s="50" t="s">
        <v>218</v>
      </c>
      <c r="K101" s="51" t="s">
        <v>219</v>
      </c>
      <c r="L101" s="51" t="s">
        <v>6</v>
      </c>
    </row>
    <row r="102" spans="2:12" x14ac:dyDescent="0.25">
      <c r="B102" s="149">
        <v>96</v>
      </c>
      <c r="C102" s="52">
        <v>0</v>
      </c>
      <c r="D102" s="52">
        <v>900</v>
      </c>
      <c r="E102" s="52">
        <f t="shared" si="1"/>
        <v>900</v>
      </c>
      <c r="F102" s="50" t="s">
        <v>220</v>
      </c>
      <c r="G102" s="50" t="s">
        <v>221</v>
      </c>
      <c r="H102" s="50" t="s">
        <v>222</v>
      </c>
      <c r="I102" s="56" t="s">
        <v>223</v>
      </c>
      <c r="J102" s="50" t="s">
        <v>224</v>
      </c>
      <c r="K102" s="51" t="s">
        <v>225</v>
      </c>
      <c r="L102" s="51" t="s">
        <v>6</v>
      </c>
    </row>
    <row r="103" spans="2:12" x14ac:dyDescent="0.25">
      <c r="B103" s="50">
        <v>97</v>
      </c>
      <c r="C103" s="52">
        <v>0</v>
      </c>
      <c r="D103" s="52">
        <v>400</v>
      </c>
      <c r="E103" s="52">
        <f t="shared" si="1"/>
        <v>400</v>
      </c>
      <c r="F103" s="50" t="s">
        <v>226</v>
      </c>
      <c r="G103" s="50" t="s">
        <v>227</v>
      </c>
      <c r="H103" s="50" t="s">
        <v>228</v>
      </c>
      <c r="I103" s="56" t="s">
        <v>229</v>
      </c>
      <c r="J103" s="50" t="s">
        <v>230</v>
      </c>
      <c r="K103" s="51" t="s">
        <v>231</v>
      </c>
      <c r="L103" s="51" t="s">
        <v>6</v>
      </c>
    </row>
    <row r="104" spans="2:12" x14ac:dyDescent="0.25">
      <c r="B104" s="149">
        <v>98</v>
      </c>
      <c r="C104" s="52">
        <v>0</v>
      </c>
      <c r="D104" s="52">
        <v>3600</v>
      </c>
      <c r="E104" s="52">
        <f t="shared" si="1"/>
        <v>3600</v>
      </c>
      <c r="F104" s="50" t="s">
        <v>232</v>
      </c>
      <c r="G104" s="50" t="s">
        <v>233</v>
      </c>
      <c r="H104" s="50" t="s">
        <v>234</v>
      </c>
      <c r="I104" s="56" t="s">
        <v>235</v>
      </c>
      <c r="J104" s="50" t="s">
        <v>236</v>
      </c>
      <c r="K104" s="51" t="s">
        <v>237</v>
      </c>
      <c r="L104" s="51" t="s">
        <v>6</v>
      </c>
    </row>
    <row r="105" spans="2:12" x14ac:dyDescent="0.25">
      <c r="B105" s="50">
        <v>99</v>
      </c>
      <c r="C105" s="52">
        <v>0</v>
      </c>
      <c r="D105" s="52">
        <v>4000</v>
      </c>
      <c r="E105" s="52">
        <f t="shared" si="1"/>
        <v>4000</v>
      </c>
      <c r="F105" s="50" t="s">
        <v>238</v>
      </c>
      <c r="G105" s="50" t="s">
        <v>239</v>
      </c>
      <c r="H105" s="50" t="s">
        <v>240</v>
      </c>
      <c r="I105" s="56" t="s">
        <v>241</v>
      </c>
      <c r="J105" s="50" t="s">
        <v>242</v>
      </c>
      <c r="K105" s="51" t="s">
        <v>243</v>
      </c>
      <c r="L105" s="51" t="s">
        <v>6</v>
      </c>
    </row>
    <row r="106" spans="2:12" x14ac:dyDescent="0.25">
      <c r="B106" s="149">
        <v>100</v>
      </c>
      <c r="C106" s="52">
        <v>0</v>
      </c>
      <c r="D106" s="52">
        <v>1000</v>
      </c>
      <c r="E106" s="52">
        <f t="shared" si="1"/>
        <v>1000</v>
      </c>
      <c r="F106" s="50" t="s">
        <v>244</v>
      </c>
      <c r="G106" s="50" t="s">
        <v>245</v>
      </c>
      <c r="H106" s="50" t="s">
        <v>158</v>
      </c>
      <c r="I106" s="56" t="s">
        <v>246</v>
      </c>
      <c r="J106" s="50" t="s">
        <v>247</v>
      </c>
      <c r="K106" s="51" t="s">
        <v>248</v>
      </c>
      <c r="L106" s="51" t="s">
        <v>6</v>
      </c>
    </row>
    <row r="107" spans="2:12" x14ac:dyDescent="0.25">
      <c r="B107" s="50">
        <v>101</v>
      </c>
      <c r="C107" s="52">
        <v>0</v>
      </c>
      <c r="D107" s="52">
        <v>1900</v>
      </c>
      <c r="E107" s="52">
        <f t="shared" si="1"/>
        <v>1900</v>
      </c>
      <c r="F107" s="50" t="s">
        <v>249</v>
      </c>
      <c r="G107" s="50" t="s">
        <v>250</v>
      </c>
      <c r="H107" s="50" t="s">
        <v>251</v>
      </c>
      <c r="I107" s="56" t="s">
        <v>252</v>
      </c>
      <c r="J107" s="50" t="s">
        <v>253</v>
      </c>
      <c r="K107" s="51" t="s">
        <v>254</v>
      </c>
      <c r="L107" s="51" t="s">
        <v>2489</v>
      </c>
    </row>
    <row r="108" spans="2:12" x14ac:dyDescent="0.25">
      <c r="B108" s="149">
        <v>102</v>
      </c>
      <c r="C108" s="52">
        <v>0</v>
      </c>
      <c r="D108" s="52">
        <v>300</v>
      </c>
      <c r="E108" s="52">
        <f t="shared" si="1"/>
        <v>300</v>
      </c>
      <c r="F108" s="50" t="s">
        <v>255</v>
      </c>
      <c r="G108" s="50" t="s">
        <v>256</v>
      </c>
      <c r="H108" s="50" t="s">
        <v>257</v>
      </c>
      <c r="I108" s="56" t="s">
        <v>258</v>
      </c>
      <c r="J108" s="50" t="s">
        <v>259</v>
      </c>
      <c r="K108" s="51" t="s">
        <v>260</v>
      </c>
      <c r="L108" s="51" t="s">
        <v>6</v>
      </c>
    </row>
    <row r="109" spans="2:12" x14ac:dyDescent="0.25">
      <c r="B109" s="50">
        <v>103</v>
      </c>
      <c r="C109" s="52">
        <v>0</v>
      </c>
      <c r="D109" s="52">
        <v>1400</v>
      </c>
      <c r="E109" s="52">
        <f t="shared" si="1"/>
        <v>1400</v>
      </c>
      <c r="F109" s="50" t="s">
        <v>261</v>
      </c>
      <c r="G109" s="50" t="s">
        <v>262</v>
      </c>
      <c r="H109" s="50" t="s">
        <v>263</v>
      </c>
      <c r="I109" s="56" t="s">
        <v>264</v>
      </c>
      <c r="J109" s="50" t="s">
        <v>265</v>
      </c>
      <c r="K109" s="51" t="s">
        <v>266</v>
      </c>
      <c r="L109" s="51" t="s">
        <v>6</v>
      </c>
    </row>
    <row r="110" spans="2:12" x14ac:dyDescent="0.25">
      <c r="B110" s="149">
        <v>104</v>
      </c>
      <c r="C110" s="52">
        <v>0</v>
      </c>
      <c r="D110" s="52">
        <v>1400</v>
      </c>
      <c r="E110" s="52">
        <f t="shared" si="1"/>
        <v>1400</v>
      </c>
      <c r="F110" s="50" t="s">
        <v>267</v>
      </c>
      <c r="G110" s="50" t="s">
        <v>268</v>
      </c>
      <c r="H110" s="50" t="s">
        <v>269</v>
      </c>
      <c r="I110" s="56" t="s">
        <v>270</v>
      </c>
      <c r="J110" s="50" t="s">
        <v>271</v>
      </c>
      <c r="K110" s="51" t="s">
        <v>272</v>
      </c>
      <c r="L110" s="51" t="s">
        <v>6</v>
      </c>
    </row>
    <row r="111" spans="2:12" x14ac:dyDescent="0.25">
      <c r="B111" s="50">
        <v>105</v>
      </c>
      <c r="C111" s="52">
        <v>0</v>
      </c>
      <c r="D111" s="52">
        <v>6200</v>
      </c>
      <c r="E111" s="52">
        <f t="shared" si="1"/>
        <v>6200</v>
      </c>
      <c r="F111" s="50" t="s">
        <v>273</v>
      </c>
      <c r="G111" s="50" t="s">
        <v>274</v>
      </c>
      <c r="H111" s="50" t="s">
        <v>275</v>
      </c>
      <c r="I111" s="56" t="s">
        <v>188</v>
      </c>
      <c r="J111" s="50" t="s">
        <v>276</v>
      </c>
      <c r="K111" s="51" t="s">
        <v>277</v>
      </c>
      <c r="L111" s="51" t="s">
        <v>6</v>
      </c>
    </row>
    <row r="112" spans="2:12" x14ac:dyDescent="0.25">
      <c r="B112" s="149">
        <v>106</v>
      </c>
      <c r="C112" s="52">
        <v>0</v>
      </c>
      <c r="D112" s="52">
        <v>800</v>
      </c>
      <c r="E112" s="52">
        <f t="shared" si="1"/>
        <v>800</v>
      </c>
      <c r="F112" s="50" t="s">
        <v>278</v>
      </c>
      <c r="G112" s="50" t="s">
        <v>279</v>
      </c>
      <c r="H112" s="50" t="s">
        <v>280</v>
      </c>
      <c r="I112" s="56" t="s">
        <v>281</v>
      </c>
      <c r="J112" s="50" t="s">
        <v>282</v>
      </c>
      <c r="K112" s="51" t="s">
        <v>283</v>
      </c>
      <c r="L112" s="51" t="s">
        <v>6</v>
      </c>
    </row>
    <row r="113" spans="2:12" x14ac:dyDescent="0.25">
      <c r="B113" s="50">
        <v>107</v>
      </c>
      <c r="C113" s="52">
        <v>0</v>
      </c>
      <c r="D113" s="52">
        <v>1000</v>
      </c>
      <c r="E113" s="52">
        <f t="shared" si="1"/>
        <v>1000</v>
      </c>
      <c r="F113" s="50" t="s">
        <v>284</v>
      </c>
      <c r="G113" s="50" t="s">
        <v>285</v>
      </c>
      <c r="H113" s="50" t="s">
        <v>286</v>
      </c>
      <c r="I113" s="56" t="s">
        <v>287</v>
      </c>
      <c r="J113" s="50" t="s">
        <v>288</v>
      </c>
      <c r="K113" s="51" t="s">
        <v>289</v>
      </c>
      <c r="L113" s="51" t="s">
        <v>6</v>
      </c>
    </row>
    <row r="114" spans="2:12" x14ac:dyDescent="0.25">
      <c r="B114" s="149">
        <v>108</v>
      </c>
      <c r="C114" s="52">
        <v>0</v>
      </c>
      <c r="D114" s="52">
        <v>800</v>
      </c>
      <c r="E114" s="52">
        <f t="shared" si="1"/>
        <v>800</v>
      </c>
      <c r="F114" s="50" t="s">
        <v>290</v>
      </c>
      <c r="G114" s="50" t="s">
        <v>291</v>
      </c>
      <c r="H114" s="50" t="s">
        <v>292</v>
      </c>
      <c r="I114" s="56" t="s">
        <v>293</v>
      </c>
      <c r="J114" s="50" t="s">
        <v>294</v>
      </c>
      <c r="K114" s="51" t="s">
        <v>295</v>
      </c>
      <c r="L114" s="51" t="s">
        <v>6</v>
      </c>
    </row>
    <row r="115" spans="2:12" x14ac:dyDescent="0.25">
      <c r="B115" s="50">
        <v>109</v>
      </c>
      <c r="C115" s="52">
        <v>0</v>
      </c>
      <c r="D115" s="52">
        <v>1400</v>
      </c>
      <c r="E115" s="52">
        <f t="shared" si="1"/>
        <v>1400</v>
      </c>
      <c r="F115" s="50" t="s">
        <v>296</v>
      </c>
      <c r="G115" s="50" t="s">
        <v>297</v>
      </c>
      <c r="H115" s="50" t="s">
        <v>298</v>
      </c>
      <c r="I115" s="56" t="s">
        <v>299</v>
      </c>
      <c r="J115" s="50" t="s">
        <v>300</v>
      </c>
      <c r="K115" s="51" t="s">
        <v>301</v>
      </c>
      <c r="L115" s="51" t="s">
        <v>6</v>
      </c>
    </row>
    <row r="116" spans="2:12" x14ac:dyDescent="0.25">
      <c r="B116" s="149">
        <v>110</v>
      </c>
      <c r="C116" s="52">
        <v>0</v>
      </c>
      <c r="D116" s="52">
        <v>1300</v>
      </c>
      <c r="E116" s="52">
        <f t="shared" si="1"/>
        <v>1300</v>
      </c>
      <c r="F116" s="50" t="s">
        <v>302</v>
      </c>
      <c r="G116" s="50" t="s">
        <v>303</v>
      </c>
      <c r="H116" s="50" t="s">
        <v>304</v>
      </c>
      <c r="I116" s="56" t="s">
        <v>305</v>
      </c>
      <c r="J116" s="50" t="s">
        <v>306</v>
      </c>
      <c r="K116" s="51" t="s">
        <v>307</v>
      </c>
      <c r="L116" s="51" t="s">
        <v>6</v>
      </c>
    </row>
    <row r="117" spans="2:12" x14ac:dyDescent="0.25">
      <c r="B117" s="50">
        <v>111</v>
      </c>
      <c r="C117" s="52">
        <v>0</v>
      </c>
      <c r="D117" s="52">
        <v>3600</v>
      </c>
      <c r="E117" s="52">
        <f t="shared" si="1"/>
        <v>3600</v>
      </c>
      <c r="F117" s="50" t="s">
        <v>308</v>
      </c>
      <c r="G117" s="50" t="s">
        <v>309</v>
      </c>
      <c r="H117" s="50" t="s">
        <v>310</v>
      </c>
      <c r="I117" s="56" t="s">
        <v>311</v>
      </c>
      <c r="J117" s="50" t="s">
        <v>312</v>
      </c>
      <c r="K117" s="51" t="s">
        <v>313</v>
      </c>
      <c r="L117" s="51" t="s">
        <v>6</v>
      </c>
    </row>
    <row r="118" spans="2:12" x14ac:dyDescent="0.25">
      <c r="B118" s="149">
        <v>112</v>
      </c>
      <c r="C118" s="52">
        <v>0</v>
      </c>
      <c r="D118" s="52">
        <v>2300</v>
      </c>
      <c r="E118" s="52">
        <f t="shared" si="1"/>
        <v>2300</v>
      </c>
      <c r="F118" s="50" t="s">
        <v>314</v>
      </c>
      <c r="G118" s="50" t="s">
        <v>315</v>
      </c>
      <c r="H118" s="50" t="s">
        <v>316</v>
      </c>
      <c r="I118" s="56" t="s">
        <v>317</v>
      </c>
      <c r="J118" s="50" t="s">
        <v>318</v>
      </c>
      <c r="K118" s="51" t="s">
        <v>319</v>
      </c>
      <c r="L118" s="51" t="s">
        <v>6</v>
      </c>
    </row>
    <row r="119" spans="2:12" x14ac:dyDescent="0.25">
      <c r="B119" s="50">
        <v>113</v>
      </c>
      <c r="C119" s="52">
        <v>0</v>
      </c>
      <c r="D119" s="52">
        <v>1400</v>
      </c>
      <c r="E119" s="52">
        <f t="shared" si="1"/>
        <v>1400</v>
      </c>
      <c r="F119" s="50" t="s">
        <v>320</v>
      </c>
      <c r="G119" s="50" t="s">
        <v>321</v>
      </c>
      <c r="H119" s="50" t="s">
        <v>322</v>
      </c>
      <c r="I119" s="56" t="s">
        <v>323</v>
      </c>
      <c r="J119" s="50" t="s">
        <v>324</v>
      </c>
      <c r="K119" s="51" t="s">
        <v>325</v>
      </c>
      <c r="L119" s="51" t="s">
        <v>2489</v>
      </c>
    </row>
    <row r="120" spans="2:12" x14ac:dyDescent="0.25">
      <c r="B120" s="149">
        <v>114</v>
      </c>
      <c r="C120" s="52">
        <v>0</v>
      </c>
      <c r="D120" s="52">
        <v>16000</v>
      </c>
      <c r="E120" s="52">
        <f t="shared" si="1"/>
        <v>16000</v>
      </c>
      <c r="F120" s="50" t="s">
        <v>326</v>
      </c>
      <c r="G120" s="50" t="s">
        <v>327</v>
      </c>
      <c r="H120" s="50" t="s">
        <v>328</v>
      </c>
      <c r="I120" s="56" t="s">
        <v>329</v>
      </c>
      <c r="J120" s="50" t="s">
        <v>330</v>
      </c>
      <c r="K120" s="51" t="s">
        <v>331</v>
      </c>
      <c r="L120" s="51" t="s">
        <v>6</v>
      </c>
    </row>
    <row r="121" spans="2:12" x14ac:dyDescent="0.25">
      <c r="B121" s="50">
        <v>115</v>
      </c>
      <c r="C121" s="52">
        <v>0</v>
      </c>
      <c r="D121" s="52">
        <v>4600</v>
      </c>
      <c r="E121" s="52">
        <f t="shared" si="1"/>
        <v>4600</v>
      </c>
      <c r="F121" s="50" t="s">
        <v>332</v>
      </c>
      <c r="G121" s="50" t="s">
        <v>333</v>
      </c>
      <c r="H121" s="50" t="s">
        <v>334</v>
      </c>
      <c r="I121" s="56" t="s">
        <v>335</v>
      </c>
      <c r="J121" s="50"/>
      <c r="K121" s="51" t="s">
        <v>336</v>
      </c>
      <c r="L121" s="51" t="s">
        <v>6</v>
      </c>
    </row>
    <row r="122" spans="2:12" x14ac:dyDescent="0.25">
      <c r="B122" s="149">
        <v>116</v>
      </c>
      <c r="C122" s="52">
        <v>0</v>
      </c>
      <c r="D122" s="52">
        <v>27800</v>
      </c>
      <c r="E122" s="52">
        <f t="shared" si="1"/>
        <v>27800</v>
      </c>
      <c r="F122" s="50" t="s">
        <v>337</v>
      </c>
      <c r="G122" s="50" t="s">
        <v>338</v>
      </c>
      <c r="H122" s="50" t="s">
        <v>339</v>
      </c>
      <c r="I122" s="56" t="s">
        <v>340</v>
      </c>
      <c r="J122" s="50" t="s">
        <v>341</v>
      </c>
      <c r="K122" s="51" t="s">
        <v>342</v>
      </c>
      <c r="L122" s="51" t="s">
        <v>6</v>
      </c>
    </row>
    <row r="123" spans="2:12" x14ac:dyDescent="0.25">
      <c r="B123" s="50">
        <v>117</v>
      </c>
      <c r="C123" s="52">
        <v>0</v>
      </c>
      <c r="D123" s="52">
        <v>1600</v>
      </c>
      <c r="E123" s="52">
        <f t="shared" si="1"/>
        <v>1600</v>
      </c>
      <c r="F123" s="50" t="s">
        <v>343</v>
      </c>
      <c r="G123" s="50" t="s">
        <v>344</v>
      </c>
      <c r="H123" s="50" t="s">
        <v>345</v>
      </c>
      <c r="I123" s="56" t="s">
        <v>346</v>
      </c>
      <c r="J123" s="50" t="s">
        <v>347</v>
      </c>
      <c r="K123" s="51" t="s">
        <v>348</v>
      </c>
      <c r="L123" s="51" t="s">
        <v>6</v>
      </c>
    </row>
    <row r="124" spans="2:12" x14ac:dyDescent="0.25">
      <c r="B124" s="149">
        <v>118</v>
      </c>
      <c r="C124" s="52">
        <v>0</v>
      </c>
      <c r="D124" s="52">
        <v>3400</v>
      </c>
      <c r="E124" s="52">
        <f t="shared" si="1"/>
        <v>3400</v>
      </c>
      <c r="F124" s="50" t="s">
        <v>349</v>
      </c>
      <c r="G124" s="50" t="s">
        <v>350</v>
      </c>
      <c r="H124" s="50" t="s">
        <v>351</v>
      </c>
      <c r="I124" s="56" t="s">
        <v>352</v>
      </c>
      <c r="J124" s="50" t="s">
        <v>353</v>
      </c>
      <c r="K124" s="51" t="s">
        <v>354</v>
      </c>
      <c r="L124" s="51" t="s">
        <v>6</v>
      </c>
    </row>
    <row r="125" spans="2:12" x14ac:dyDescent="0.25">
      <c r="B125" s="50">
        <v>119</v>
      </c>
      <c r="C125" s="52">
        <v>0</v>
      </c>
      <c r="D125" s="52">
        <v>4200</v>
      </c>
      <c r="E125" s="52">
        <f t="shared" si="1"/>
        <v>4200</v>
      </c>
      <c r="F125" s="50" t="s">
        <v>355</v>
      </c>
      <c r="G125" s="50" t="s">
        <v>356</v>
      </c>
      <c r="H125" s="50" t="s">
        <v>357</v>
      </c>
      <c r="I125" s="56" t="s">
        <v>358</v>
      </c>
      <c r="J125" s="50" t="s">
        <v>359</v>
      </c>
      <c r="K125" s="51" t="s">
        <v>360</v>
      </c>
      <c r="L125" s="51" t="s">
        <v>6</v>
      </c>
    </row>
    <row r="126" spans="2:12" x14ac:dyDescent="0.25">
      <c r="B126" s="149">
        <v>120</v>
      </c>
      <c r="C126" s="52">
        <v>400</v>
      </c>
      <c r="D126" s="52">
        <v>0</v>
      </c>
      <c r="E126" s="52">
        <f t="shared" si="1"/>
        <v>400</v>
      </c>
      <c r="F126" s="50" t="s">
        <v>361</v>
      </c>
      <c r="G126" s="50" t="s">
        <v>362</v>
      </c>
      <c r="H126" s="50" t="s">
        <v>363</v>
      </c>
      <c r="I126" s="56" t="s">
        <v>364</v>
      </c>
      <c r="J126" s="50"/>
      <c r="K126" s="51" t="s">
        <v>365</v>
      </c>
      <c r="L126" s="51" t="s">
        <v>6</v>
      </c>
    </row>
    <row r="127" spans="2:12" x14ac:dyDescent="0.25">
      <c r="B127" s="50">
        <v>121</v>
      </c>
      <c r="C127" s="52">
        <v>400</v>
      </c>
      <c r="D127" s="52">
        <v>0</v>
      </c>
      <c r="E127" s="52">
        <f t="shared" si="1"/>
        <v>400</v>
      </c>
      <c r="F127" s="50" t="s">
        <v>366</v>
      </c>
      <c r="G127" s="50" t="s">
        <v>367</v>
      </c>
      <c r="H127" s="50" t="s">
        <v>368</v>
      </c>
      <c r="I127" s="56" t="s">
        <v>369</v>
      </c>
      <c r="J127" s="50"/>
      <c r="K127" s="51" t="s">
        <v>370</v>
      </c>
      <c r="L127" s="51" t="s">
        <v>6</v>
      </c>
    </row>
    <row r="128" spans="2:12" x14ac:dyDescent="0.25">
      <c r="B128" s="149">
        <v>122</v>
      </c>
      <c r="C128" s="52">
        <v>1400</v>
      </c>
      <c r="D128" s="52">
        <v>0</v>
      </c>
      <c r="E128" s="52">
        <f t="shared" si="1"/>
        <v>1400</v>
      </c>
      <c r="F128" s="50" t="s">
        <v>371</v>
      </c>
      <c r="G128" s="50" t="s">
        <v>372</v>
      </c>
      <c r="H128" s="50" t="s">
        <v>373</v>
      </c>
      <c r="I128" s="56" t="s">
        <v>374</v>
      </c>
      <c r="J128" s="50"/>
      <c r="K128" s="51" t="s">
        <v>375</v>
      </c>
      <c r="L128" s="51" t="s">
        <v>6</v>
      </c>
    </row>
    <row r="129" spans="2:12" x14ac:dyDescent="0.25">
      <c r="B129" s="50">
        <v>123</v>
      </c>
      <c r="C129" s="60">
        <v>0</v>
      </c>
      <c r="D129" s="60">
        <v>400</v>
      </c>
      <c r="E129" s="60">
        <f t="shared" si="1"/>
        <v>400</v>
      </c>
      <c r="F129" s="59" t="s">
        <v>1182</v>
      </c>
      <c r="G129" s="59" t="s">
        <v>1183</v>
      </c>
      <c r="H129" s="59" t="s">
        <v>1184</v>
      </c>
      <c r="I129" s="61" t="s">
        <v>1185</v>
      </c>
      <c r="J129" s="59" t="s">
        <v>1186</v>
      </c>
      <c r="K129" s="58" t="s">
        <v>1187</v>
      </c>
      <c r="L129" s="58" t="s">
        <v>6</v>
      </c>
    </row>
    <row r="130" spans="2:12" x14ac:dyDescent="0.25">
      <c r="B130" s="149">
        <v>124</v>
      </c>
      <c r="C130" s="60">
        <v>0</v>
      </c>
      <c r="D130" s="60">
        <v>1500</v>
      </c>
      <c r="E130" s="60">
        <f t="shared" si="1"/>
        <v>1500</v>
      </c>
      <c r="F130" s="59" t="s">
        <v>1763</v>
      </c>
      <c r="G130" s="59" t="s">
        <v>1764</v>
      </c>
      <c r="H130" s="59" t="s">
        <v>1765</v>
      </c>
      <c r="I130" s="61" t="s">
        <v>1766</v>
      </c>
      <c r="J130" s="59" t="s">
        <v>1767</v>
      </c>
      <c r="K130" s="58" t="s">
        <v>1768</v>
      </c>
      <c r="L130" s="58" t="s">
        <v>6</v>
      </c>
    </row>
    <row r="131" spans="2:12" x14ac:dyDescent="0.25">
      <c r="B131" s="50">
        <v>125</v>
      </c>
      <c r="C131" s="52">
        <v>0</v>
      </c>
      <c r="D131" s="52">
        <v>700</v>
      </c>
      <c r="E131" s="52">
        <f t="shared" si="1"/>
        <v>700</v>
      </c>
      <c r="F131" s="50" t="s">
        <v>762</v>
      </c>
      <c r="G131" s="50" t="s">
        <v>763</v>
      </c>
      <c r="H131" s="50" t="s">
        <v>764</v>
      </c>
      <c r="I131" s="56" t="s">
        <v>765</v>
      </c>
      <c r="J131" s="50" t="s">
        <v>766</v>
      </c>
      <c r="K131" s="51" t="s">
        <v>767</v>
      </c>
      <c r="L131" s="51" t="s">
        <v>768</v>
      </c>
    </row>
    <row r="132" spans="2:12" x14ac:dyDescent="0.25">
      <c r="B132" s="149">
        <v>126</v>
      </c>
      <c r="C132" s="52">
        <v>0</v>
      </c>
      <c r="D132" s="52">
        <v>900</v>
      </c>
      <c r="E132" s="52">
        <f t="shared" si="1"/>
        <v>900</v>
      </c>
      <c r="F132" s="50" t="s">
        <v>769</v>
      </c>
      <c r="G132" s="50" t="s">
        <v>770</v>
      </c>
      <c r="H132" s="50" t="s">
        <v>771</v>
      </c>
      <c r="I132" s="56" t="s">
        <v>772</v>
      </c>
      <c r="J132" s="50" t="s">
        <v>773</v>
      </c>
      <c r="K132" s="51" t="s">
        <v>774</v>
      </c>
      <c r="L132" s="51" t="s">
        <v>768</v>
      </c>
    </row>
    <row r="133" spans="2:12" x14ac:dyDescent="0.25">
      <c r="B133" s="50">
        <v>127</v>
      </c>
      <c r="C133" s="52">
        <v>0</v>
      </c>
      <c r="D133" s="52">
        <v>1300</v>
      </c>
      <c r="E133" s="52">
        <f t="shared" si="1"/>
        <v>1300</v>
      </c>
      <c r="F133" s="50" t="s">
        <v>775</v>
      </c>
      <c r="G133" s="50" t="s">
        <v>776</v>
      </c>
      <c r="H133" s="50" t="s">
        <v>777</v>
      </c>
      <c r="I133" s="56" t="s">
        <v>778</v>
      </c>
      <c r="J133" s="50" t="s">
        <v>779</v>
      </c>
      <c r="K133" s="51" t="s">
        <v>780</v>
      </c>
      <c r="L133" s="51" t="s">
        <v>768</v>
      </c>
    </row>
    <row r="134" spans="2:12" x14ac:dyDescent="0.25">
      <c r="B134" s="149">
        <v>128</v>
      </c>
      <c r="C134" s="52">
        <v>0</v>
      </c>
      <c r="D134" s="52">
        <v>1200</v>
      </c>
      <c r="E134" s="52">
        <f t="shared" si="1"/>
        <v>1200</v>
      </c>
      <c r="F134" s="50" t="s">
        <v>781</v>
      </c>
      <c r="G134" s="50" t="s">
        <v>782</v>
      </c>
      <c r="H134" s="50" t="s">
        <v>783</v>
      </c>
      <c r="I134" s="56" t="s">
        <v>784</v>
      </c>
      <c r="J134" s="50" t="s">
        <v>785</v>
      </c>
      <c r="K134" s="51" t="s">
        <v>786</v>
      </c>
      <c r="L134" s="51" t="s">
        <v>768</v>
      </c>
    </row>
    <row r="135" spans="2:12" x14ac:dyDescent="0.25">
      <c r="B135" s="50">
        <v>129</v>
      </c>
      <c r="C135" s="52">
        <v>0</v>
      </c>
      <c r="D135" s="52">
        <v>1500</v>
      </c>
      <c r="E135" s="52">
        <f t="shared" ref="E135:E198" si="2">C135+D135</f>
        <v>1500</v>
      </c>
      <c r="F135" s="50" t="s">
        <v>787</v>
      </c>
      <c r="G135" s="50" t="s">
        <v>788</v>
      </c>
      <c r="H135" s="50" t="s">
        <v>789</v>
      </c>
      <c r="I135" s="56" t="s">
        <v>790</v>
      </c>
      <c r="J135" s="50" t="s">
        <v>791</v>
      </c>
      <c r="K135" s="51" t="s">
        <v>792</v>
      </c>
      <c r="L135" s="51" t="s">
        <v>768</v>
      </c>
    </row>
    <row r="136" spans="2:12" x14ac:dyDescent="0.25">
      <c r="B136" s="149">
        <v>130</v>
      </c>
      <c r="C136" s="52">
        <v>0</v>
      </c>
      <c r="D136" s="52">
        <v>5000</v>
      </c>
      <c r="E136" s="52">
        <f t="shared" si="2"/>
        <v>5000</v>
      </c>
      <c r="F136" s="50" t="s">
        <v>793</v>
      </c>
      <c r="G136" s="50" t="s">
        <v>794</v>
      </c>
      <c r="H136" s="50" t="s">
        <v>795</v>
      </c>
      <c r="I136" s="56" t="s">
        <v>796</v>
      </c>
      <c r="J136" s="50"/>
      <c r="K136" s="51" t="s">
        <v>797</v>
      </c>
      <c r="L136" s="51" t="s">
        <v>768</v>
      </c>
    </row>
    <row r="137" spans="2:12" x14ac:dyDescent="0.25">
      <c r="B137" s="50">
        <v>131</v>
      </c>
      <c r="C137" s="52">
        <v>0</v>
      </c>
      <c r="D137" s="52">
        <v>1600</v>
      </c>
      <c r="E137" s="52">
        <f t="shared" si="2"/>
        <v>1600</v>
      </c>
      <c r="F137" s="50" t="s">
        <v>798</v>
      </c>
      <c r="G137" s="50" t="s">
        <v>799</v>
      </c>
      <c r="H137" s="50" t="s">
        <v>800</v>
      </c>
      <c r="I137" s="56" t="s">
        <v>801</v>
      </c>
      <c r="J137" s="50" t="s">
        <v>802</v>
      </c>
      <c r="K137" s="51" t="s">
        <v>803</v>
      </c>
      <c r="L137" s="51" t="s">
        <v>768</v>
      </c>
    </row>
    <row r="138" spans="2:12" x14ac:dyDescent="0.25">
      <c r="B138" s="149">
        <v>132</v>
      </c>
      <c r="C138" s="52">
        <v>0</v>
      </c>
      <c r="D138" s="52">
        <v>1900</v>
      </c>
      <c r="E138" s="52">
        <f t="shared" si="2"/>
        <v>1900</v>
      </c>
      <c r="F138" s="50" t="s">
        <v>804</v>
      </c>
      <c r="G138" s="50" t="s">
        <v>805</v>
      </c>
      <c r="H138" s="50" t="s">
        <v>806</v>
      </c>
      <c r="I138" s="56" t="s">
        <v>807</v>
      </c>
      <c r="J138" s="50" t="s">
        <v>808</v>
      </c>
      <c r="K138" s="51" t="s">
        <v>809</v>
      </c>
      <c r="L138" s="51" t="s">
        <v>768</v>
      </c>
    </row>
    <row r="139" spans="2:12" x14ac:dyDescent="0.25">
      <c r="B139" s="50">
        <v>133</v>
      </c>
      <c r="C139" s="52">
        <v>0</v>
      </c>
      <c r="D139" s="52">
        <v>2000</v>
      </c>
      <c r="E139" s="52">
        <f t="shared" si="2"/>
        <v>2000</v>
      </c>
      <c r="F139" s="50" t="s">
        <v>810</v>
      </c>
      <c r="G139" s="50" t="s">
        <v>811</v>
      </c>
      <c r="H139" s="50" t="s">
        <v>812</v>
      </c>
      <c r="I139" s="56" t="s">
        <v>813</v>
      </c>
      <c r="J139" s="50" t="s">
        <v>814</v>
      </c>
      <c r="K139" s="51" t="s">
        <v>815</v>
      </c>
      <c r="L139" s="51" t="s">
        <v>768</v>
      </c>
    </row>
    <row r="140" spans="2:12" x14ac:dyDescent="0.25">
      <c r="B140" s="149">
        <v>134</v>
      </c>
      <c r="C140" s="52">
        <v>0</v>
      </c>
      <c r="D140" s="52">
        <v>3000</v>
      </c>
      <c r="E140" s="52">
        <f t="shared" si="2"/>
        <v>3000</v>
      </c>
      <c r="F140" s="50" t="s">
        <v>816</v>
      </c>
      <c r="G140" s="50" t="s">
        <v>817</v>
      </c>
      <c r="H140" s="50" t="s">
        <v>818</v>
      </c>
      <c r="I140" s="56" t="s">
        <v>819</v>
      </c>
      <c r="J140" s="50" t="s">
        <v>820</v>
      </c>
      <c r="K140" s="51" t="s">
        <v>821</v>
      </c>
      <c r="L140" s="51" t="s">
        <v>768</v>
      </c>
    </row>
    <row r="141" spans="2:12" x14ac:dyDescent="0.25">
      <c r="B141" s="50">
        <v>135</v>
      </c>
      <c r="C141" s="52">
        <v>0</v>
      </c>
      <c r="D141" s="52">
        <v>7100</v>
      </c>
      <c r="E141" s="52">
        <f t="shared" si="2"/>
        <v>7100</v>
      </c>
      <c r="F141" s="50" t="s">
        <v>822</v>
      </c>
      <c r="G141" s="50" t="s">
        <v>823</v>
      </c>
      <c r="H141" s="50" t="s">
        <v>824</v>
      </c>
      <c r="I141" s="56" t="s">
        <v>819</v>
      </c>
      <c r="J141" s="50" t="s">
        <v>825</v>
      </c>
      <c r="K141" s="51" t="s">
        <v>826</v>
      </c>
      <c r="L141" s="51" t="s">
        <v>768</v>
      </c>
    </row>
    <row r="142" spans="2:12" x14ac:dyDescent="0.25">
      <c r="B142" s="149">
        <v>136</v>
      </c>
      <c r="C142" s="52">
        <v>0</v>
      </c>
      <c r="D142" s="52">
        <v>5000</v>
      </c>
      <c r="E142" s="52">
        <f t="shared" si="2"/>
        <v>5000</v>
      </c>
      <c r="F142" s="50" t="s">
        <v>827</v>
      </c>
      <c r="G142" s="50" t="s">
        <v>828</v>
      </c>
      <c r="H142" s="50" t="s">
        <v>829</v>
      </c>
      <c r="I142" s="56" t="s">
        <v>830</v>
      </c>
      <c r="J142" s="50" t="s">
        <v>831</v>
      </c>
      <c r="K142" s="51" t="s">
        <v>832</v>
      </c>
      <c r="L142" s="51" t="s">
        <v>768</v>
      </c>
    </row>
    <row r="143" spans="2:12" x14ac:dyDescent="0.25">
      <c r="B143" s="50">
        <v>137</v>
      </c>
      <c r="C143" s="52">
        <v>0</v>
      </c>
      <c r="D143" s="52">
        <v>1300</v>
      </c>
      <c r="E143" s="52">
        <f t="shared" si="2"/>
        <v>1300</v>
      </c>
      <c r="F143" s="50" t="s">
        <v>833</v>
      </c>
      <c r="G143" s="50" t="s">
        <v>834</v>
      </c>
      <c r="H143" s="50" t="s">
        <v>835</v>
      </c>
      <c r="I143" s="56" t="s">
        <v>836</v>
      </c>
      <c r="J143" s="50" t="s">
        <v>837</v>
      </c>
      <c r="K143" s="51" t="s">
        <v>838</v>
      </c>
      <c r="L143" s="51" t="s">
        <v>768</v>
      </c>
    </row>
    <row r="144" spans="2:12" x14ac:dyDescent="0.25">
      <c r="B144" s="149">
        <v>138</v>
      </c>
      <c r="C144" s="52">
        <v>0</v>
      </c>
      <c r="D144" s="52">
        <v>800</v>
      </c>
      <c r="E144" s="52">
        <f t="shared" si="2"/>
        <v>800</v>
      </c>
      <c r="F144" s="50" t="s">
        <v>839</v>
      </c>
      <c r="G144" s="50" t="s">
        <v>840</v>
      </c>
      <c r="H144" s="50" t="s">
        <v>841</v>
      </c>
      <c r="I144" s="56" t="s">
        <v>842</v>
      </c>
      <c r="J144" s="50" t="s">
        <v>843</v>
      </c>
      <c r="K144" s="51" t="s">
        <v>844</v>
      </c>
      <c r="L144" s="51" t="s">
        <v>768</v>
      </c>
    </row>
    <row r="145" spans="2:12" x14ac:dyDescent="0.25">
      <c r="B145" s="50">
        <v>139</v>
      </c>
      <c r="C145" s="52">
        <v>0</v>
      </c>
      <c r="D145" s="52">
        <v>400</v>
      </c>
      <c r="E145" s="52">
        <f t="shared" si="2"/>
        <v>400</v>
      </c>
      <c r="F145" s="50" t="s">
        <v>845</v>
      </c>
      <c r="G145" s="50" t="s">
        <v>846</v>
      </c>
      <c r="H145" s="50" t="s">
        <v>847</v>
      </c>
      <c r="I145" s="56" t="s">
        <v>848</v>
      </c>
      <c r="J145" s="50" t="s">
        <v>849</v>
      </c>
      <c r="K145" s="51" t="s">
        <v>850</v>
      </c>
      <c r="L145" s="51" t="s">
        <v>768</v>
      </c>
    </row>
    <row r="146" spans="2:12" x14ac:dyDescent="0.25">
      <c r="B146" s="149">
        <v>140</v>
      </c>
      <c r="C146" s="52">
        <v>0</v>
      </c>
      <c r="D146" s="52">
        <v>1000</v>
      </c>
      <c r="E146" s="52">
        <f t="shared" si="2"/>
        <v>1000</v>
      </c>
      <c r="F146" s="50" t="s">
        <v>851</v>
      </c>
      <c r="G146" s="50" t="s">
        <v>852</v>
      </c>
      <c r="H146" s="50" t="s">
        <v>853</v>
      </c>
      <c r="I146" s="56" t="s">
        <v>836</v>
      </c>
      <c r="J146" s="50" t="s">
        <v>854</v>
      </c>
      <c r="K146" s="51" t="s">
        <v>855</v>
      </c>
      <c r="L146" s="51" t="s">
        <v>768</v>
      </c>
    </row>
    <row r="147" spans="2:12" x14ac:dyDescent="0.25">
      <c r="B147" s="50">
        <v>141</v>
      </c>
      <c r="C147" s="52">
        <v>0</v>
      </c>
      <c r="D147" s="52">
        <v>2200</v>
      </c>
      <c r="E147" s="52">
        <f t="shared" si="2"/>
        <v>2200</v>
      </c>
      <c r="F147" s="50" t="s">
        <v>856</v>
      </c>
      <c r="G147" s="50" t="s">
        <v>862</v>
      </c>
      <c r="H147" s="50" t="s">
        <v>863</v>
      </c>
      <c r="I147" s="56" t="s">
        <v>864</v>
      </c>
      <c r="J147" s="50" t="s">
        <v>865</v>
      </c>
      <c r="K147" s="51" t="s">
        <v>866</v>
      </c>
      <c r="L147" s="51" t="s">
        <v>768</v>
      </c>
    </row>
    <row r="148" spans="2:12" x14ac:dyDescent="0.25">
      <c r="B148" s="149">
        <v>142</v>
      </c>
      <c r="C148" s="52">
        <v>0</v>
      </c>
      <c r="D148" s="52">
        <v>1900</v>
      </c>
      <c r="E148" s="52">
        <f t="shared" si="2"/>
        <v>1900</v>
      </c>
      <c r="F148" s="50" t="s">
        <v>867</v>
      </c>
      <c r="G148" s="50" t="s">
        <v>868</v>
      </c>
      <c r="H148" s="50" t="s">
        <v>869</v>
      </c>
      <c r="I148" s="56" t="s">
        <v>870</v>
      </c>
      <c r="J148" s="50" t="s">
        <v>871</v>
      </c>
      <c r="K148" s="51" t="s">
        <v>872</v>
      </c>
      <c r="L148" s="51" t="s">
        <v>768</v>
      </c>
    </row>
    <row r="149" spans="2:12" x14ac:dyDescent="0.25">
      <c r="B149" s="50">
        <v>143</v>
      </c>
      <c r="C149" s="52">
        <v>0</v>
      </c>
      <c r="D149" s="52">
        <v>3000</v>
      </c>
      <c r="E149" s="52">
        <f t="shared" si="2"/>
        <v>3000</v>
      </c>
      <c r="F149" s="50" t="s">
        <v>873</v>
      </c>
      <c r="G149" s="50" t="s">
        <v>874</v>
      </c>
      <c r="H149" s="50" t="s">
        <v>875</v>
      </c>
      <c r="I149" s="56" t="s">
        <v>876</v>
      </c>
      <c r="J149" s="50" t="s">
        <v>877</v>
      </c>
      <c r="K149" s="51" t="s">
        <v>878</v>
      </c>
      <c r="L149" s="51" t="s">
        <v>768</v>
      </c>
    </row>
    <row r="150" spans="2:12" x14ac:dyDescent="0.25">
      <c r="B150" s="149">
        <v>144</v>
      </c>
      <c r="C150" s="52">
        <v>0</v>
      </c>
      <c r="D150" s="52">
        <v>10300</v>
      </c>
      <c r="E150" s="52">
        <f t="shared" si="2"/>
        <v>10300</v>
      </c>
      <c r="F150" s="50" t="s">
        <v>879</v>
      </c>
      <c r="G150" s="50" t="s">
        <v>880</v>
      </c>
      <c r="H150" s="50" t="s">
        <v>881</v>
      </c>
      <c r="I150" s="56" t="s">
        <v>882</v>
      </c>
      <c r="J150" s="50" t="s">
        <v>883</v>
      </c>
      <c r="K150" s="51" t="s">
        <v>884</v>
      </c>
      <c r="L150" s="51" t="s">
        <v>768</v>
      </c>
    </row>
    <row r="151" spans="2:12" x14ac:dyDescent="0.25">
      <c r="B151" s="50">
        <v>145</v>
      </c>
      <c r="C151" s="52">
        <v>0</v>
      </c>
      <c r="D151" s="52">
        <v>3000</v>
      </c>
      <c r="E151" s="52">
        <f t="shared" si="2"/>
        <v>3000</v>
      </c>
      <c r="F151" s="50" t="s">
        <v>885</v>
      </c>
      <c r="G151" s="50" t="s">
        <v>886</v>
      </c>
      <c r="H151" s="50" t="s">
        <v>887</v>
      </c>
      <c r="I151" s="56" t="s">
        <v>888</v>
      </c>
      <c r="J151" s="50" t="s">
        <v>889</v>
      </c>
      <c r="K151" s="51" t="s">
        <v>890</v>
      </c>
      <c r="L151" s="51" t="s">
        <v>768</v>
      </c>
    </row>
    <row r="152" spans="2:12" x14ac:dyDescent="0.25">
      <c r="B152" s="149">
        <v>146</v>
      </c>
      <c r="C152" s="52">
        <v>0</v>
      </c>
      <c r="D152" s="52">
        <v>1100</v>
      </c>
      <c r="E152" s="52">
        <f t="shared" si="2"/>
        <v>1100</v>
      </c>
      <c r="F152" s="50" t="s">
        <v>891</v>
      </c>
      <c r="G152" s="50" t="s">
        <v>892</v>
      </c>
      <c r="H152" s="50" t="s">
        <v>893</v>
      </c>
      <c r="I152" s="56" t="s">
        <v>200</v>
      </c>
      <c r="J152" s="50" t="s">
        <v>894</v>
      </c>
      <c r="K152" s="51" t="s">
        <v>895</v>
      </c>
      <c r="L152" s="51" t="s">
        <v>768</v>
      </c>
    </row>
    <row r="153" spans="2:12" x14ac:dyDescent="0.25">
      <c r="B153" s="50">
        <v>147</v>
      </c>
      <c r="C153" s="52">
        <v>0</v>
      </c>
      <c r="D153" s="52">
        <v>3900</v>
      </c>
      <c r="E153" s="52">
        <f t="shared" si="2"/>
        <v>3900</v>
      </c>
      <c r="F153" s="50" t="s">
        <v>896</v>
      </c>
      <c r="G153" s="50" t="s">
        <v>897</v>
      </c>
      <c r="H153" s="50" t="s">
        <v>898</v>
      </c>
      <c r="I153" s="56" t="s">
        <v>899</v>
      </c>
      <c r="J153" s="50" t="s">
        <v>900</v>
      </c>
      <c r="K153" s="51" t="s">
        <v>901</v>
      </c>
      <c r="L153" s="51" t="s">
        <v>768</v>
      </c>
    </row>
    <row r="154" spans="2:12" x14ac:dyDescent="0.25">
      <c r="B154" s="149">
        <v>148</v>
      </c>
      <c r="C154" s="52">
        <v>0</v>
      </c>
      <c r="D154" s="52">
        <v>700</v>
      </c>
      <c r="E154" s="52">
        <f t="shared" si="2"/>
        <v>700</v>
      </c>
      <c r="F154" s="50" t="s">
        <v>902</v>
      </c>
      <c r="G154" s="50" t="s">
        <v>903</v>
      </c>
      <c r="H154" s="50" t="s">
        <v>904</v>
      </c>
      <c r="I154" s="56" t="s">
        <v>905</v>
      </c>
      <c r="J154" s="50" t="s">
        <v>906</v>
      </c>
      <c r="K154" s="51" t="s">
        <v>907</v>
      </c>
      <c r="L154" s="51" t="s">
        <v>768</v>
      </c>
    </row>
    <row r="155" spans="2:12" x14ac:dyDescent="0.25">
      <c r="B155" s="50">
        <v>149</v>
      </c>
      <c r="C155" s="52">
        <v>0</v>
      </c>
      <c r="D155" s="52">
        <v>1500</v>
      </c>
      <c r="E155" s="52">
        <f t="shared" si="2"/>
        <v>1500</v>
      </c>
      <c r="F155" s="50" t="s">
        <v>908</v>
      </c>
      <c r="G155" s="50" t="s">
        <v>909</v>
      </c>
      <c r="H155" s="50" t="s">
        <v>910</v>
      </c>
      <c r="I155" s="56" t="s">
        <v>911</v>
      </c>
      <c r="J155" s="50" t="s">
        <v>912</v>
      </c>
      <c r="K155" s="51" t="s">
        <v>913</v>
      </c>
      <c r="L155" s="51" t="s">
        <v>768</v>
      </c>
    </row>
    <row r="156" spans="2:12" x14ac:dyDescent="0.25">
      <c r="B156" s="149">
        <v>150</v>
      </c>
      <c r="C156" s="52">
        <v>0</v>
      </c>
      <c r="D156" s="52">
        <v>600</v>
      </c>
      <c r="E156" s="52">
        <f t="shared" si="2"/>
        <v>600</v>
      </c>
      <c r="F156" s="50" t="s">
        <v>914</v>
      </c>
      <c r="G156" s="50" t="s">
        <v>915</v>
      </c>
      <c r="H156" s="50" t="s">
        <v>916</v>
      </c>
      <c r="I156" s="56" t="s">
        <v>917</v>
      </c>
      <c r="J156" s="50" t="s">
        <v>918</v>
      </c>
      <c r="K156" s="51" t="s">
        <v>919</v>
      </c>
      <c r="L156" s="51" t="s">
        <v>768</v>
      </c>
    </row>
    <row r="157" spans="2:12" x14ac:dyDescent="0.25">
      <c r="B157" s="50">
        <v>151</v>
      </c>
      <c r="C157" s="52">
        <v>0</v>
      </c>
      <c r="D157" s="52">
        <v>300</v>
      </c>
      <c r="E157" s="52">
        <f t="shared" si="2"/>
        <v>300</v>
      </c>
      <c r="F157" s="50" t="s">
        <v>920</v>
      </c>
      <c r="G157" s="50" t="s">
        <v>921</v>
      </c>
      <c r="H157" s="50" t="s">
        <v>922</v>
      </c>
      <c r="I157" s="56" t="s">
        <v>923</v>
      </c>
      <c r="J157" s="50" t="s">
        <v>924</v>
      </c>
      <c r="K157" s="51" t="s">
        <v>925</v>
      </c>
      <c r="L157" s="51" t="s">
        <v>768</v>
      </c>
    </row>
    <row r="158" spans="2:12" x14ac:dyDescent="0.25">
      <c r="B158" s="149">
        <v>152</v>
      </c>
      <c r="C158" s="52">
        <v>0</v>
      </c>
      <c r="D158" s="52">
        <v>400</v>
      </c>
      <c r="E158" s="52">
        <f t="shared" si="2"/>
        <v>400</v>
      </c>
      <c r="F158" s="50" t="s">
        <v>926</v>
      </c>
      <c r="G158" s="50" t="s">
        <v>927</v>
      </c>
      <c r="H158" s="50" t="s">
        <v>928</v>
      </c>
      <c r="I158" s="56" t="s">
        <v>929</v>
      </c>
      <c r="J158" s="50" t="s">
        <v>930</v>
      </c>
      <c r="K158" s="51" t="s">
        <v>931</v>
      </c>
      <c r="L158" s="51" t="s">
        <v>768</v>
      </c>
    </row>
    <row r="159" spans="2:12" x14ac:dyDescent="0.25">
      <c r="B159" s="50">
        <v>153</v>
      </c>
      <c r="C159" s="52">
        <v>0</v>
      </c>
      <c r="D159" s="52">
        <v>3000</v>
      </c>
      <c r="E159" s="52">
        <f t="shared" si="2"/>
        <v>3000</v>
      </c>
      <c r="F159" s="50" t="s">
        <v>932</v>
      </c>
      <c r="G159" s="50" t="s">
        <v>933</v>
      </c>
      <c r="H159" s="50" t="s">
        <v>934</v>
      </c>
      <c r="I159" s="56" t="s">
        <v>935</v>
      </c>
      <c r="J159" s="50" t="s">
        <v>936</v>
      </c>
      <c r="K159" s="51" t="s">
        <v>937</v>
      </c>
      <c r="L159" s="51" t="s">
        <v>768</v>
      </c>
    </row>
    <row r="160" spans="2:12" x14ac:dyDescent="0.25">
      <c r="B160" s="149">
        <v>154</v>
      </c>
      <c r="C160" s="52">
        <v>0</v>
      </c>
      <c r="D160" s="52">
        <v>4500</v>
      </c>
      <c r="E160" s="52">
        <f t="shared" si="2"/>
        <v>4500</v>
      </c>
      <c r="F160" s="50" t="s">
        <v>938</v>
      </c>
      <c r="G160" s="50" t="s">
        <v>944</v>
      </c>
      <c r="H160" s="50" t="s">
        <v>945</v>
      </c>
      <c r="I160" s="56" t="s">
        <v>946</v>
      </c>
      <c r="J160" s="50" t="s">
        <v>947</v>
      </c>
      <c r="K160" s="51" t="s">
        <v>948</v>
      </c>
      <c r="L160" s="51" t="s">
        <v>768</v>
      </c>
    </row>
    <row r="161" spans="2:12" x14ac:dyDescent="0.25">
      <c r="B161" s="50">
        <v>155</v>
      </c>
      <c r="C161" s="52">
        <v>0</v>
      </c>
      <c r="D161" s="52">
        <v>4600</v>
      </c>
      <c r="E161" s="52">
        <f t="shared" si="2"/>
        <v>4600</v>
      </c>
      <c r="F161" s="50" t="s">
        <v>949</v>
      </c>
      <c r="G161" s="50" t="s">
        <v>950</v>
      </c>
      <c r="H161" s="50" t="s">
        <v>951</v>
      </c>
      <c r="I161" s="56" t="s">
        <v>952</v>
      </c>
      <c r="J161" s="50" t="s">
        <v>953</v>
      </c>
      <c r="K161" s="51" t="s">
        <v>954</v>
      </c>
      <c r="L161" s="51" t="s">
        <v>768</v>
      </c>
    </row>
    <row r="162" spans="2:12" x14ac:dyDescent="0.25">
      <c r="B162" s="149">
        <v>156</v>
      </c>
      <c r="C162" s="52">
        <v>0</v>
      </c>
      <c r="D162" s="52">
        <v>1000</v>
      </c>
      <c r="E162" s="52">
        <f t="shared" si="2"/>
        <v>1000</v>
      </c>
      <c r="F162" s="50" t="s">
        <v>955</v>
      </c>
      <c r="G162" s="50" t="s">
        <v>956</v>
      </c>
      <c r="H162" s="50" t="s">
        <v>957</v>
      </c>
      <c r="I162" s="56" t="s">
        <v>917</v>
      </c>
      <c r="J162" s="50" t="s">
        <v>958</v>
      </c>
      <c r="K162" s="51" t="s">
        <v>959</v>
      </c>
      <c r="L162" s="51" t="s">
        <v>768</v>
      </c>
    </row>
    <row r="163" spans="2:12" x14ac:dyDescent="0.25">
      <c r="B163" s="50">
        <v>157</v>
      </c>
      <c r="C163" s="52">
        <v>0</v>
      </c>
      <c r="D163" s="52">
        <v>3000</v>
      </c>
      <c r="E163" s="52">
        <f t="shared" si="2"/>
        <v>3000</v>
      </c>
      <c r="F163" s="50" t="s">
        <v>960</v>
      </c>
      <c r="G163" s="50" t="s">
        <v>961</v>
      </c>
      <c r="H163" s="50" t="s">
        <v>962</v>
      </c>
      <c r="I163" s="56" t="s">
        <v>963</v>
      </c>
      <c r="J163" s="50" t="s">
        <v>964</v>
      </c>
      <c r="K163" s="51" t="s">
        <v>965</v>
      </c>
      <c r="L163" s="51" t="s">
        <v>768</v>
      </c>
    </row>
    <row r="164" spans="2:12" x14ac:dyDescent="0.25">
      <c r="B164" s="149">
        <v>158</v>
      </c>
      <c r="C164" s="52">
        <v>0</v>
      </c>
      <c r="D164" s="52">
        <v>2000</v>
      </c>
      <c r="E164" s="52">
        <f t="shared" si="2"/>
        <v>2000</v>
      </c>
      <c r="F164" s="50" t="s">
        <v>966</v>
      </c>
      <c r="G164" s="50" t="s">
        <v>967</v>
      </c>
      <c r="H164" s="50" t="s">
        <v>193</v>
      </c>
      <c r="I164" s="56" t="s">
        <v>968</v>
      </c>
      <c r="J164" s="50" t="s">
        <v>969</v>
      </c>
      <c r="K164" s="51" t="s">
        <v>970</v>
      </c>
      <c r="L164" s="51" t="s">
        <v>768</v>
      </c>
    </row>
    <row r="165" spans="2:12" x14ac:dyDescent="0.25">
      <c r="B165" s="50">
        <v>159</v>
      </c>
      <c r="C165" s="52">
        <v>0</v>
      </c>
      <c r="D165" s="52">
        <v>2000</v>
      </c>
      <c r="E165" s="52">
        <f t="shared" si="2"/>
        <v>2000</v>
      </c>
      <c r="F165" s="50" t="s">
        <v>971</v>
      </c>
      <c r="G165" s="50" t="s">
        <v>972</v>
      </c>
      <c r="H165" s="50" t="s">
        <v>973</v>
      </c>
      <c r="I165" s="56" t="s">
        <v>974</v>
      </c>
      <c r="J165" s="50" t="s">
        <v>975</v>
      </c>
      <c r="K165" s="51" t="s">
        <v>976</v>
      </c>
      <c r="L165" s="51" t="s">
        <v>768</v>
      </c>
    </row>
    <row r="166" spans="2:12" x14ac:dyDescent="0.25">
      <c r="B166" s="149">
        <v>160</v>
      </c>
      <c r="C166" s="52">
        <v>0</v>
      </c>
      <c r="D166" s="52">
        <v>800</v>
      </c>
      <c r="E166" s="52">
        <f t="shared" si="2"/>
        <v>800</v>
      </c>
      <c r="F166" s="50" t="s">
        <v>977</v>
      </c>
      <c r="G166" s="50" t="s">
        <v>978</v>
      </c>
      <c r="H166" s="50" t="s">
        <v>979</v>
      </c>
      <c r="I166" s="56" t="s">
        <v>980</v>
      </c>
      <c r="J166" s="50" t="s">
        <v>981</v>
      </c>
      <c r="K166" s="51" t="s">
        <v>982</v>
      </c>
      <c r="L166" s="51" t="s">
        <v>768</v>
      </c>
    </row>
    <row r="167" spans="2:12" x14ac:dyDescent="0.25">
      <c r="B167" s="50">
        <v>161</v>
      </c>
      <c r="C167" s="52">
        <v>0</v>
      </c>
      <c r="D167" s="52">
        <v>10000</v>
      </c>
      <c r="E167" s="52">
        <f t="shared" si="2"/>
        <v>10000</v>
      </c>
      <c r="F167" s="50" t="s">
        <v>983</v>
      </c>
      <c r="G167" s="50" t="s">
        <v>984</v>
      </c>
      <c r="H167" s="50" t="s">
        <v>985</v>
      </c>
      <c r="I167" s="56" t="s">
        <v>986</v>
      </c>
      <c r="J167" s="50" t="s">
        <v>987</v>
      </c>
      <c r="K167" s="51" t="s">
        <v>988</v>
      </c>
      <c r="L167" s="51" t="s">
        <v>768</v>
      </c>
    </row>
    <row r="168" spans="2:12" x14ac:dyDescent="0.25">
      <c r="B168" s="149">
        <v>162</v>
      </c>
      <c r="C168" s="52">
        <v>0</v>
      </c>
      <c r="D168" s="52">
        <v>700</v>
      </c>
      <c r="E168" s="52">
        <f t="shared" si="2"/>
        <v>700</v>
      </c>
      <c r="F168" s="50" t="s">
        <v>993</v>
      </c>
      <c r="G168" s="50" t="s">
        <v>994</v>
      </c>
      <c r="H168" s="50" t="s">
        <v>995</v>
      </c>
      <c r="I168" s="56" t="s">
        <v>952</v>
      </c>
      <c r="J168" s="50" t="s">
        <v>996</v>
      </c>
      <c r="K168" s="51" t="s">
        <v>997</v>
      </c>
      <c r="L168" s="51" t="s">
        <v>768</v>
      </c>
    </row>
    <row r="169" spans="2:12" x14ac:dyDescent="0.25">
      <c r="B169" s="50">
        <v>163</v>
      </c>
      <c r="C169" s="52">
        <v>0</v>
      </c>
      <c r="D169" s="52">
        <v>3500</v>
      </c>
      <c r="E169" s="52">
        <f t="shared" si="2"/>
        <v>3500</v>
      </c>
      <c r="F169" s="50" t="s">
        <v>998</v>
      </c>
      <c r="G169" s="50" t="s">
        <v>999</v>
      </c>
      <c r="H169" s="50" t="s">
        <v>1000</v>
      </c>
      <c r="I169" s="56" t="s">
        <v>200</v>
      </c>
      <c r="J169" s="50" t="s">
        <v>1001</v>
      </c>
      <c r="K169" s="51" t="s">
        <v>1002</v>
      </c>
      <c r="L169" s="51" t="s">
        <v>768</v>
      </c>
    </row>
    <row r="170" spans="2:12" x14ac:dyDescent="0.25">
      <c r="B170" s="149">
        <v>164</v>
      </c>
      <c r="C170" s="52">
        <v>0</v>
      </c>
      <c r="D170" s="52">
        <v>400</v>
      </c>
      <c r="E170" s="52">
        <f t="shared" si="2"/>
        <v>400</v>
      </c>
      <c r="F170" s="50" t="s">
        <v>1003</v>
      </c>
      <c r="G170" s="50" t="s">
        <v>1004</v>
      </c>
      <c r="H170" s="50" t="s">
        <v>1005</v>
      </c>
      <c r="I170" s="56" t="s">
        <v>1006</v>
      </c>
      <c r="J170" s="50" t="s">
        <v>1007</v>
      </c>
      <c r="K170" s="51" t="s">
        <v>1008</v>
      </c>
      <c r="L170" s="51" t="s">
        <v>768</v>
      </c>
    </row>
    <row r="171" spans="2:12" x14ac:dyDescent="0.25">
      <c r="B171" s="50">
        <v>165</v>
      </c>
      <c r="C171" s="52">
        <v>0</v>
      </c>
      <c r="D171" s="52">
        <v>2000</v>
      </c>
      <c r="E171" s="52">
        <f t="shared" si="2"/>
        <v>2000</v>
      </c>
      <c r="F171" s="50" t="s">
        <v>1009</v>
      </c>
      <c r="G171" s="50" t="s">
        <v>1010</v>
      </c>
      <c r="H171" s="50" t="s">
        <v>1011</v>
      </c>
      <c r="I171" s="56" t="s">
        <v>1012</v>
      </c>
      <c r="J171" s="50" t="s">
        <v>1013</v>
      </c>
      <c r="K171" s="51" t="s">
        <v>1014</v>
      </c>
      <c r="L171" s="51" t="s">
        <v>768</v>
      </c>
    </row>
    <row r="172" spans="2:12" x14ac:dyDescent="0.25">
      <c r="B172" s="149">
        <v>166</v>
      </c>
      <c r="C172" s="52">
        <v>0</v>
      </c>
      <c r="D172" s="52">
        <v>1500</v>
      </c>
      <c r="E172" s="52">
        <f t="shared" si="2"/>
        <v>1500</v>
      </c>
      <c r="F172" s="50" t="s">
        <v>1015</v>
      </c>
      <c r="G172" s="50" t="s">
        <v>1016</v>
      </c>
      <c r="H172" s="50" t="s">
        <v>1017</v>
      </c>
      <c r="I172" s="56" t="s">
        <v>1018</v>
      </c>
      <c r="J172" s="50" t="s">
        <v>1019</v>
      </c>
      <c r="K172" s="51" t="s">
        <v>1020</v>
      </c>
      <c r="L172" s="51" t="s">
        <v>768</v>
      </c>
    </row>
    <row r="173" spans="2:12" x14ac:dyDescent="0.25">
      <c r="B173" s="50">
        <v>167</v>
      </c>
      <c r="C173" s="52">
        <v>0</v>
      </c>
      <c r="D173" s="52">
        <v>200</v>
      </c>
      <c r="E173" s="52">
        <f t="shared" si="2"/>
        <v>200</v>
      </c>
      <c r="F173" s="50" t="s">
        <v>1021</v>
      </c>
      <c r="G173" s="50" t="s">
        <v>1022</v>
      </c>
      <c r="H173" s="50" t="s">
        <v>1023</v>
      </c>
      <c r="I173" s="56" t="s">
        <v>1024</v>
      </c>
      <c r="J173" s="50" t="s">
        <v>1025</v>
      </c>
      <c r="K173" s="51" t="s">
        <v>1026</v>
      </c>
      <c r="L173" s="51" t="s">
        <v>768</v>
      </c>
    </row>
    <row r="174" spans="2:12" x14ac:dyDescent="0.25">
      <c r="B174" s="149">
        <v>168</v>
      </c>
      <c r="C174" s="52">
        <v>0</v>
      </c>
      <c r="D174" s="52">
        <v>4000</v>
      </c>
      <c r="E174" s="52">
        <f t="shared" si="2"/>
        <v>4000</v>
      </c>
      <c r="F174" s="50" t="s">
        <v>1027</v>
      </c>
      <c r="G174" s="50" t="s">
        <v>1028</v>
      </c>
      <c r="H174" s="50" t="s">
        <v>673</v>
      </c>
      <c r="I174" s="56" t="s">
        <v>1029</v>
      </c>
      <c r="J174" s="50" t="s">
        <v>1030</v>
      </c>
      <c r="K174" s="51" t="s">
        <v>1031</v>
      </c>
      <c r="L174" s="51" t="s">
        <v>768</v>
      </c>
    </row>
    <row r="175" spans="2:12" x14ac:dyDescent="0.25">
      <c r="B175" s="50">
        <v>169</v>
      </c>
      <c r="C175" s="52">
        <v>0</v>
      </c>
      <c r="D175" s="52">
        <v>1600</v>
      </c>
      <c r="E175" s="52">
        <f t="shared" si="2"/>
        <v>1600</v>
      </c>
      <c r="F175" s="50" t="s">
        <v>1032</v>
      </c>
      <c r="G175" s="50" t="s">
        <v>1033</v>
      </c>
      <c r="H175" s="50" t="s">
        <v>1034</v>
      </c>
      <c r="I175" s="56" t="s">
        <v>1035</v>
      </c>
      <c r="J175" s="50" t="s">
        <v>1036</v>
      </c>
      <c r="K175" s="51" t="s">
        <v>1037</v>
      </c>
      <c r="L175" s="51" t="s">
        <v>768</v>
      </c>
    </row>
    <row r="176" spans="2:12" x14ac:dyDescent="0.25">
      <c r="B176" s="149">
        <v>170</v>
      </c>
      <c r="C176" s="52">
        <v>0</v>
      </c>
      <c r="D176" s="52">
        <v>1600</v>
      </c>
      <c r="E176" s="52">
        <f t="shared" si="2"/>
        <v>1600</v>
      </c>
      <c r="F176" s="50" t="s">
        <v>1038</v>
      </c>
      <c r="G176" s="50" t="s">
        <v>1039</v>
      </c>
      <c r="H176" s="50" t="s">
        <v>1040</v>
      </c>
      <c r="I176" s="56" t="s">
        <v>1041</v>
      </c>
      <c r="J176" s="50" t="s">
        <v>1042</v>
      </c>
      <c r="K176" s="51" t="s">
        <v>1043</v>
      </c>
      <c r="L176" s="51" t="s">
        <v>768</v>
      </c>
    </row>
    <row r="177" spans="2:12" x14ac:dyDescent="0.25">
      <c r="B177" s="50">
        <v>171</v>
      </c>
      <c r="C177" s="52">
        <v>0</v>
      </c>
      <c r="D177" s="52">
        <v>5500</v>
      </c>
      <c r="E177" s="52">
        <f t="shared" si="2"/>
        <v>5500</v>
      </c>
      <c r="F177" s="50" t="s">
        <v>1044</v>
      </c>
      <c r="G177" s="50" t="s">
        <v>1045</v>
      </c>
      <c r="H177" s="50" t="s">
        <v>1046</v>
      </c>
      <c r="I177" s="56" t="s">
        <v>1047</v>
      </c>
      <c r="J177" s="50" t="s">
        <v>1048</v>
      </c>
      <c r="K177" s="51" t="s">
        <v>1049</v>
      </c>
      <c r="L177" s="51" t="s">
        <v>768</v>
      </c>
    </row>
    <row r="178" spans="2:12" x14ac:dyDescent="0.25">
      <c r="B178" s="149">
        <v>172</v>
      </c>
      <c r="C178" s="52">
        <v>0</v>
      </c>
      <c r="D178" s="52">
        <v>2000</v>
      </c>
      <c r="E178" s="52">
        <f t="shared" si="2"/>
        <v>2000</v>
      </c>
      <c r="F178" s="50" t="s">
        <v>1050</v>
      </c>
      <c r="G178" s="50" t="s">
        <v>1051</v>
      </c>
      <c r="H178" s="50" t="s">
        <v>1052</v>
      </c>
      <c r="I178" s="56" t="s">
        <v>1053</v>
      </c>
      <c r="J178" s="50" t="s">
        <v>1054</v>
      </c>
      <c r="K178" s="51" t="s">
        <v>1055</v>
      </c>
      <c r="L178" s="51" t="s">
        <v>768</v>
      </c>
    </row>
    <row r="179" spans="2:12" x14ac:dyDescent="0.25">
      <c r="B179" s="50">
        <v>173</v>
      </c>
      <c r="C179" s="52">
        <v>0</v>
      </c>
      <c r="D179" s="52">
        <v>1000</v>
      </c>
      <c r="E179" s="52">
        <f t="shared" si="2"/>
        <v>1000</v>
      </c>
      <c r="F179" s="50" t="s">
        <v>1056</v>
      </c>
      <c r="G179" s="50" t="s">
        <v>1057</v>
      </c>
      <c r="H179" s="50" t="s">
        <v>135</v>
      </c>
      <c r="I179" s="56" t="s">
        <v>1058</v>
      </c>
      <c r="J179" s="50" t="s">
        <v>1059</v>
      </c>
      <c r="K179" s="51" t="s">
        <v>1060</v>
      </c>
      <c r="L179" s="51" t="s">
        <v>768</v>
      </c>
    </row>
    <row r="180" spans="2:12" x14ac:dyDescent="0.25">
      <c r="B180" s="149">
        <v>174</v>
      </c>
      <c r="C180" s="52">
        <v>0</v>
      </c>
      <c r="D180" s="52">
        <v>10000</v>
      </c>
      <c r="E180" s="52">
        <f t="shared" si="2"/>
        <v>10000</v>
      </c>
      <c r="F180" s="50" t="s">
        <v>1061</v>
      </c>
      <c r="G180" s="50" t="s">
        <v>1062</v>
      </c>
      <c r="H180" s="50" t="s">
        <v>1063</v>
      </c>
      <c r="I180" s="56" t="s">
        <v>1064</v>
      </c>
      <c r="J180" s="50" t="s">
        <v>1065</v>
      </c>
      <c r="K180" s="51" t="s">
        <v>1066</v>
      </c>
      <c r="L180" s="51" t="s">
        <v>768</v>
      </c>
    </row>
    <row r="181" spans="2:12" x14ac:dyDescent="0.25">
      <c r="B181" s="50">
        <v>175</v>
      </c>
      <c r="C181" s="52">
        <v>0</v>
      </c>
      <c r="D181" s="52">
        <v>2000</v>
      </c>
      <c r="E181" s="52">
        <f t="shared" si="2"/>
        <v>2000</v>
      </c>
      <c r="F181" s="50" t="s">
        <v>1067</v>
      </c>
      <c r="G181" s="50" t="s">
        <v>1068</v>
      </c>
      <c r="H181" s="50" t="s">
        <v>1069</v>
      </c>
      <c r="I181" s="56" t="s">
        <v>917</v>
      </c>
      <c r="J181" s="50" t="s">
        <v>1070</v>
      </c>
      <c r="K181" s="51" t="s">
        <v>1071</v>
      </c>
      <c r="L181" s="51" t="s">
        <v>768</v>
      </c>
    </row>
    <row r="182" spans="2:12" x14ac:dyDescent="0.25">
      <c r="B182" s="149">
        <v>176</v>
      </c>
      <c r="C182" s="52">
        <v>0</v>
      </c>
      <c r="D182" s="52">
        <v>2000</v>
      </c>
      <c r="E182" s="52">
        <f t="shared" si="2"/>
        <v>2000</v>
      </c>
      <c r="F182" s="50" t="s">
        <v>1072</v>
      </c>
      <c r="G182" s="50" t="s">
        <v>1073</v>
      </c>
      <c r="H182" s="50" t="s">
        <v>1074</v>
      </c>
      <c r="I182" s="56" t="s">
        <v>807</v>
      </c>
      <c r="J182" s="50" t="s">
        <v>1075</v>
      </c>
      <c r="K182" s="51" t="s">
        <v>1076</v>
      </c>
      <c r="L182" s="51" t="s">
        <v>768</v>
      </c>
    </row>
    <row r="183" spans="2:12" x14ac:dyDescent="0.25">
      <c r="B183" s="50">
        <v>177</v>
      </c>
      <c r="C183" s="52">
        <v>0</v>
      </c>
      <c r="D183" s="52">
        <v>10000</v>
      </c>
      <c r="E183" s="52">
        <f t="shared" si="2"/>
        <v>10000</v>
      </c>
      <c r="F183" s="50" t="s">
        <v>1077</v>
      </c>
      <c r="G183" s="50" t="s">
        <v>1078</v>
      </c>
      <c r="H183" s="50" t="s">
        <v>1079</v>
      </c>
      <c r="I183" s="56" t="s">
        <v>1080</v>
      </c>
      <c r="J183" s="50" t="s">
        <v>1081</v>
      </c>
      <c r="K183" s="51" t="s">
        <v>1082</v>
      </c>
      <c r="L183" s="51" t="s">
        <v>768</v>
      </c>
    </row>
    <row r="184" spans="2:12" x14ac:dyDescent="0.25">
      <c r="B184" s="149">
        <v>178</v>
      </c>
      <c r="C184" s="52">
        <v>0</v>
      </c>
      <c r="D184" s="52">
        <v>2000</v>
      </c>
      <c r="E184" s="52">
        <f t="shared" si="2"/>
        <v>2000</v>
      </c>
      <c r="F184" s="50" t="s">
        <v>1083</v>
      </c>
      <c r="G184" s="50" t="s">
        <v>1084</v>
      </c>
      <c r="H184" s="50" t="s">
        <v>1085</v>
      </c>
      <c r="I184" s="56" t="s">
        <v>1086</v>
      </c>
      <c r="J184" s="50" t="s">
        <v>1087</v>
      </c>
      <c r="K184" s="51" t="s">
        <v>1088</v>
      </c>
      <c r="L184" s="51" t="s">
        <v>768</v>
      </c>
    </row>
    <row r="185" spans="2:12" x14ac:dyDescent="0.25">
      <c r="B185" s="50">
        <v>179</v>
      </c>
      <c r="C185" s="52">
        <v>0</v>
      </c>
      <c r="D185" s="52">
        <v>2900</v>
      </c>
      <c r="E185" s="52">
        <f t="shared" si="2"/>
        <v>2900</v>
      </c>
      <c r="F185" s="50" t="s">
        <v>1089</v>
      </c>
      <c r="G185" s="50" t="s">
        <v>1090</v>
      </c>
      <c r="H185" s="50" t="s">
        <v>1091</v>
      </c>
      <c r="I185" s="56" t="s">
        <v>1092</v>
      </c>
      <c r="J185" s="50" t="s">
        <v>1093</v>
      </c>
      <c r="K185" s="51" t="s">
        <v>1094</v>
      </c>
      <c r="L185" s="51" t="s">
        <v>768</v>
      </c>
    </row>
    <row r="186" spans="2:12" x14ac:dyDescent="0.25">
      <c r="B186" s="149">
        <v>180</v>
      </c>
      <c r="C186" s="52">
        <v>0</v>
      </c>
      <c r="D186" s="52">
        <v>400</v>
      </c>
      <c r="E186" s="52">
        <f t="shared" si="2"/>
        <v>400</v>
      </c>
      <c r="F186" s="50" t="s">
        <v>1095</v>
      </c>
      <c r="G186" s="50" t="s">
        <v>1096</v>
      </c>
      <c r="H186" s="50" t="s">
        <v>1097</v>
      </c>
      <c r="I186" s="56" t="s">
        <v>1098</v>
      </c>
      <c r="J186" s="50" t="s">
        <v>1099</v>
      </c>
      <c r="K186" s="51" t="s">
        <v>1100</v>
      </c>
      <c r="L186" s="51" t="s">
        <v>768</v>
      </c>
    </row>
    <row r="187" spans="2:12" x14ac:dyDescent="0.25">
      <c r="B187" s="50">
        <v>181</v>
      </c>
      <c r="C187" s="52">
        <v>0</v>
      </c>
      <c r="D187" s="52">
        <v>600</v>
      </c>
      <c r="E187" s="52">
        <f t="shared" si="2"/>
        <v>600</v>
      </c>
      <c r="F187" s="50" t="s">
        <v>1101</v>
      </c>
      <c r="G187" s="50" t="s">
        <v>1102</v>
      </c>
      <c r="H187" s="50" t="s">
        <v>1103</v>
      </c>
      <c r="I187" s="56" t="s">
        <v>1104</v>
      </c>
      <c r="J187" s="50" t="s">
        <v>1105</v>
      </c>
      <c r="K187" s="51" t="s">
        <v>1106</v>
      </c>
      <c r="L187" s="51" t="s">
        <v>768</v>
      </c>
    </row>
    <row r="188" spans="2:12" x14ac:dyDescent="0.25">
      <c r="B188" s="149">
        <v>182</v>
      </c>
      <c r="C188" s="52">
        <v>0</v>
      </c>
      <c r="D188" s="52">
        <v>4000</v>
      </c>
      <c r="E188" s="52">
        <f t="shared" si="2"/>
        <v>4000</v>
      </c>
      <c r="F188" s="50" t="s">
        <v>1107</v>
      </c>
      <c r="G188" s="50" t="s">
        <v>1108</v>
      </c>
      <c r="H188" s="50" t="s">
        <v>1109</v>
      </c>
      <c r="I188" s="56" t="s">
        <v>1110</v>
      </c>
      <c r="J188" s="50" t="s">
        <v>1111</v>
      </c>
      <c r="K188" s="51" t="s">
        <v>1112</v>
      </c>
      <c r="L188" s="51" t="s">
        <v>768</v>
      </c>
    </row>
    <row r="189" spans="2:12" x14ac:dyDescent="0.25">
      <c r="B189" s="50">
        <v>183</v>
      </c>
      <c r="C189" s="52">
        <v>0</v>
      </c>
      <c r="D189" s="52">
        <v>2000</v>
      </c>
      <c r="E189" s="52">
        <f t="shared" si="2"/>
        <v>2000</v>
      </c>
      <c r="F189" s="50" t="s">
        <v>1113</v>
      </c>
      <c r="G189" s="50" t="s">
        <v>1114</v>
      </c>
      <c r="H189" s="50" t="s">
        <v>1115</v>
      </c>
      <c r="I189" s="56" t="s">
        <v>1116</v>
      </c>
      <c r="J189" s="50" t="s">
        <v>1117</v>
      </c>
      <c r="K189" s="51" t="s">
        <v>1118</v>
      </c>
      <c r="L189" s="51" t="s">
        <v>768</v>
      </c>
    </row>
    <row r="190" spans="2:12" x14ac:dyDescent="0.25">
      <c r="B190" s="149">
        <v>184</v>
      </c>
      <c r="C190" s="60">
        <v>0</v>
      </c>
      <c r="D190" s="60">
        <v>600</v>
      </c>
      <c r="E190" s="60">
        <f t="shared" si="2"/>
        <v>600</v>
      </c>
      <c r="F190" s="59" t="s">
        <v>2763</v>
      </c>
      <c r="G190" s="59" t="s">
        <v>2764</v>
      </c>
      <c r="H190" s="59" t="s">
        <v>2765</v>
      </c>
      <c r="I190" s="61" t="s">
        <v>1029</v>
      </c>
      <c r="J190" s="59" t="s">
        <v>2766</v>
      </c>
      <c r="K190" s="58" t="s">
        <v>2767</v>
      </c>
      <c r="L190" s="58" t="s">
        <v>768</v>
      </c>
    </row>
    <row r="191" spans="2:12" x14ac:dyDescent="0.25">
      <c r="B191" s="50">
        <v>185</v>
      </c>
      <c r="C191" s="52">
        <v>0</v>
      </c>
      <c r="D191" s="52">
        <v>900</v>
      </c>
      <c r="E191" s="52">
        <f t="shared" si="2"/>
        <v>900</v>
      </c>
      <c r="F191" s="50" t="s">
        <v>1127</v>
      </c>
      <c r="G191" s="50" t="s">
        <v>1128</v>
      </c>
      <c r="H191" s="50" t="s">
        <v>1129</v>
      </c>
      <c r="I191" s="56" t="s">
        <v>1130</v>
      </c>
      <c r="J191" s="50" t="s">
        <v>1131</v>
      </c>
      <c r="K191" s="51" t="s">
        <v>1132</v>
      </c>
      <c r="L191" s="51" t="s">
        <v>1133</v>
      </c>
    </row>
    <row r="192" spans="2:12" x14ac:dyDescent="0.25">
      <c r="B192" s="149">
        <v>186</v>
      </c>
      <c r="C192" s="52">
        <v>0</v>
      </c>
      <c r="D192" s="52">
        <v>1200</v>
      </c>
      <c r="E192" s="52">
        <f t="shared" si="2"/>
        <v>1200</v>
      </c>
      <c r="F192" s="50" t="s">
        <v>1134</v>
      </c>
      <c r="G192" s="50" t="s">
        <v>1135</v>
      </c>
      <c r="H192" s="50" t="s">
        <v>1136</v>
      </c>
      <c r="I192" s="56" t="s">
        <v>1137</v>
      </c>
      <c r="J192" s="50" t="s">
        <v>1138</v>
      </c>
      <c r="K192" s="51" t="s">
        <v>1139</v>
      </c>
      <c r="L192" s="51" t="s">
        <v>1133</v>
      </c>
    </row>
    <row r="193" spans="2:12" x14ac:dyDescent="0.25">
      <c r="B193" s="50">
        <v>187</v>
      </c>
      <c r="C193" s="52">
        <v>0</v>
      </c>
      <c r="D193" s="52">
        <v>1400</v>
      </c>
      <c r="E193" s="52">
        <f t="shared" si="2"/>
        <v>1400</v>
      </c>
      <c r="F193" s="50" t="s">
        <v>1140</v>
      </c>
      <c r="G193" s="50" t="s">
        <v>1141</v>
      </c>
      <c r="H193" s="50" t="s">
        <v>1142</v>
      </c>
      <c r="I193" s="56" t="s">
        <v>1143</v>
      </c>
      <c r="J193" s="50" t="s">
        <v>1144</v>
      </c>
      <c r="K193" s="51" t="s">
        <v>1145</v>
      </c>
      <c r="L193" s="51" t="s">
        <v>1133</v>
      </c>
    </row>
    <row r="194" spans="2:12" x14ac:dyDescent="0.25">
      <c r="B194" s="149">
        <v>188</v>
      </c>
      <c r="C194" s="52">
        <v>0</v>
      </c>
      <c r="D194" s="52">
        <v>2100</v>
      </c>
      <c r="E194" s="52">
        <f t="shared" si="2"/>
        <v>2100</v>
      </c>
      <c r="F194" s="50" t="s">
        <v>1146</v>
      </c>
      <c r="G194" s="50" t="s">
        <v>1147</v>
      </c>
      <c r="H194" s="50" t="s">
        <v>1148</v>
      </c>
      <c r="I194" s="56" t="s">
        <v>1149</v>
      </c>
      <c r="J194" s="50" t="s">
        <v>1150</v>
      </c>
      <c r="K194" s="51" t="s">
        <v>1151</v>
      </c>
      <c r="L194" s="51" t="s">
        <v>1133</v>
      </c>
    </row>
    <row r="195" spans="2:12" x14ac:dyDescent="0.25">
      <c r="B195" s="50">
        <v>189</v>
      </c>
      <c r="C195" s="52">
        <v>0</v>
      </c>
      <c r="D195" s="52">
        <v>3000</v>
      </c>
      <c r="E195" s="52">
        <f t="shared" si="2"/>
        <v>3000</v>
      </c>
      <c r="F195" s="50" t="s">
        <v>1152</v>
      </c>
      <c r="G195" s="50" t="s">
        <v>1153</v>
      </c>
      <c r="H195" s="50" t="s">
        <v>1154</v>
      </c>
      <c r="I195" s="56" t="s">
        <v>1155</v>
      </c>
      <c r="J195" s="50" t="s">
        <v>1156</v>
      </c>
      <c r="K195" s="51" t="s">
        <v>1157</v>
      </c>
      <c r="L195" s="51" t="s">
        <v>1133</v>
      </c>
    </row>
    <row r="196" spans="2:12" x14ac:dyDescent="0.25">
      <c r="B196" s="149">
        <v>190</v>
      </c>
      <c r="C196" s="52">
        <v>0</v>
      </c>
      <c r="D196" s="52">
        <v>500</v>
      </c>
      <c r="E196" s="52">
        <f t="shared" si="2"/>
        <v>500</v>
      </c>
      <c r="F196" s="50" t="s">
        <v>1158</v>
      </c>
      <c r="G196" s="50" t="s">
        <v>1159</v>
      </c>
      <c r="H196" s="50" t="s">
        <v>1160</v>
      </c>
      <c r="I196" s="56" t="s">
        <v>1161</v>
      </c>
      <c r="J196" s="50" t="s">
        <v>1162</v>
      </c>
      <c r="K196" s="51" t="s">
        <v>1163</v>
      </c>
      <c r="L196" s="51" t="s">
        <v>1133</v>
      </c>
    </row>
    <row r="197" spans="2:12" x14ac:dyDescent="0.25">
      <c r="B197" s="50">
        <v>191</v>
      </c>
      <c r="C197" s="52">
        <v>0</v>
      </c>
      <c r="D197" s="52">
        <v>1500</v>
      </c>
      <c r="E197" s="52">
        <f t="shared" si="2"/>
        <v>1500</v>
      </c>
      <c r="F197" s="50" t="s">
        <v>1164</v>
      </c>
      <c r="G197" s="50" t="s">
        <v>1165</v>
      </c>
      <c r="H197" s="50" t="s">
        <v>1166</v>
      </c>
      <c r="I197" s="56" t="s">
        <v>1167</v>
      </c>
      <c r="J197" s="50" t="s">
        <v>1168</v>
      </c>
      <c r="K197" s="51" t="s">
        <v>1169</v>
      </c>
      <c r="L197" s="51" t="s">
        <v>1133</v>
      </c>
    </row>
    <row r="198" spans="2:12" x14ac:dyDescent="0.25">
      <c r="B198" s="149">
        <v>192</v>
      </c>
      <c r="C198" s="52">
        <v>0</v>
      </c>
      <c r="D198" s="52">
        <v>3500</v>
      </c>
      <c r="E198" s="52">
        <f t="shared" si="2"/>
        <v>3500</v>
      </c>
      <c r="F198" s="50" t="s">
        <v>1170</v>
      </c>
      <c r="G198" s="50" t="s">
        <v>1171</v>
      </c>
      <c r="H198" s="50" t="s">
        <v>1172</v>
      </c>
      <c r="I198" s="56" t="s">
        <v>1173</v>
      </c>
      <c r="J198" s="50" t="s">
        <v>1174</v>
      </c>
      <c r="K198" s="51" t="s">
        <v>1175</v>
      </c>
      <c r="L198" s="51" t="s">
        <v>1133</v>
      </c>
    </row>
    <row r="199" spans="2:12" x14ac:dyDescent="0.25">
      <c r="B199" s="50">
        <v>193</v>
      </c>
      <c r="C199" s="52">
        <v>0</v>
      </c>
      <c r="D199" s="52">
        <v>3000</v>
      </c>
      <c r="E199" s="52">
        <f t="shared" ref="E199:E262" si="3">C199+D199</f>
        <v>3000</v>
      </c>
      <c r="F199" s="50" t="s">
        <v>1176</v>
      </c>
      <c r="G199" s="50" t="s">
        <v>1177</v>
      </c>
      <c r="H199" s="50" t="s">
        <v>1178</v>
      </c>
      <c r="I199" s="56" t="s">
        <v>1179</v>
      </c>
      <c r="J199" s="50" t="s">
        <v>1180</v>
      </c>
      <c r="K199" s="51" t="s">
        <v>1181</v>
      </c>
      <c r="L199" s="51" t="s">
        <v>1133</v>
      </c>
    </row>
    <row r="200" spans="2:12" x14ac:dyDescent="0.25">
      <c r="B200" s="149">
        <v>194</v>
      </c>
      <c r="C200" s="52">
        <v>0</v>
      </c>
      <c r="D200" s="52">
        <v>1000</v>
      </c>
      <c r="E200" s="52">
        <f t="shared" si="3"/>
        <v>1000</v>
      </c>
      <c r="F200" s="50" t="s">
        <v>1188</v>
      </c>
      <c r="G200" s="50" t="s">
        <v>1189</v>
      </c>
      <c r="H200" s="50" t="s">
        <v>1190</v>
      </c>
      <c r="I200" s="56" t="s">
        <v>1191</v>
      </c>
      <c r="J200" s="50" t="s">
        <v>1192</v>
      </c>
      <c r="K200" s="51" t="s">
        <v>1193</v>
      </c>
      <c r="L200" s="51" t="s">
        <v>1133</v>
      </c>
    </row>
    <row r="201" spans="2:12" x14ac:dyDescent="0.25">
      <c r="B201" s="50">
        <v>195</v>
      </c>
      <c r="C201" s="52">
        <v>0</v>
      </c>
      <c r="D201" s="52">
        <v>4000</v>
      </c>
      <c r="E201" s="52">
        <f t="shared" si="3"/>
        <v>4000</v>
      </c>
      <c r="F201" s="50" t="s">
        <v>1194</v>
      </c>
      <c r="G201" s="50" t="s">
        <v>1195</v>
      </c>
      <c r="H201" s="50" t="s">
        <v>1196</v>
      </c>
      <c r="I201" s="56" t="s">
        <v>1197</v>
      </c>
      <c r="J201" s="50" t="s">
        <v>1198</v>
      </c>
      <c r="K201" s="51" t="s">
        <v>1199</v>
      </c>
      <c r="L201" s="51" t="s">
        <v>1133</v>
      </c>
    </row>
    <row r="202" spans="2:12" x14ac:dyDescent="0.25">
      <c r="B202" s="149">
        <v>196</v>
      </c>
      <c r="C202" s="52">
        <v>0</v>
      </c>
      <c r="D202" s="52">
        <v>18500</v>
      </c>
      <c r="E202" s="52">
        <f t="shared" si="3"/>
        <v>18500</v>
      </c>
      <c r="F202" s="50" t="s">
        <v>1200</v>
      </c>
      <c r="G202" s="50" t="s">
        <v>1201</v>
      </c>
      <c r="H202" s="50" t="s">
        <v>1202</v>
      </c>
      <c r="I202" s="56" t="s">
        <v>1203</v>
      </c>
      <c r="J202" s="50" t="s">
        <v>1204</v>
      </c>
      <c r="K202" s="51" t="s">
        <v>1205</v>
      </c>
      <c r="L202" s="51" t="s">
        <v>1133</v>
      </c>
    </row>
    <row r="203" spans="2:12" x14ac:dyDescent="0.25">
      <c r="B203" s="50">
        <v>197</v>
      </c>
      <c r="C203" s="52">
        <v>0</v>
      </c>
      <c r="D203" s="52">
        <v>1500</v>
      </c>
      <c r="E203" s="52">
        <f t="shared" si="3"/>
        <v>1500</v>
      </c>
      <c r="F203" s="50" t="s">
        <v>1206</v>
      </c>
      <c r="G203" s="50" t="s">
        <v>1207</v>
      </c>
      <c r="H203" s="50" t="s">
        <v>1208</v>
      </c>
      <c r="I203" s="56" t="s">
        <v>1209</v>
      </c>
      <c r="J203" s="50" t="s">
        <v>1210</v>
      </c>
      <c r="K203" s="51" t="s">
        <v>1211</v>
      </c>
      <c r="L203" s="51" t="s">
        <v>1133</v>
      </c>
    </row>
    <row r="204" spans="2:12" x14ac:dyDescent="0.25">
      <c r="B204" s="149">
        <v>198</v>
      </c>
      <c r="C204" s="52">
        <v>0</v>
      </c>
      <c r="D204" s="52">
        <v>1100</v>
      </c>
      <c r="E204" s="52">
        <f t="shared" si="3"/>
        <v>1100</v>
      </c>
      <c r="F204" s="50" t="s">
        <v>1212</v>
      </c>
      <c r="G204" s="50" t="s">
        <v>1213</v>
      </c>
      <c r="H204" s="50" t="s">
        <v>1214</v>
      </c>
      <c r="I204" s="56" t="s">
        <v>1215</v>
      </c>
      <c r="J204" s="50" t="s">
        <v>1216</v>
      </c>
      <c r="K204" s="51" t="s">
        <v>1217</v>
      </c>
      <c r="L204" s="51" t="s">
        <v>1133</v>
      </c>
    </row>
    <row r="205" spans="2:12" x14ac:dyDescent="0.25">
      <c r="B205" s="50">
        <v>199</v>
      </c>
      <c r="C205" s="52">
        <v>0</v>
      </c>
      <c r="D205" s="52">
        <v>1400</v>
      </c>
      <c r="E205" s="52">
        <f t="shared" si="3"/>
        <v>1400</v>
      </c>
      <c r="F205" s="50" t="s">
        <v>1218</v>
      </c>
      <c r="G205" s="50" t="s">
        <v>1219</v>
      </c>
      <c r="H205" s="50" t="s">
        <v>1220</v>
      </c>
      <c r="I205" s="56" t="s">
        <v>1221</v>
      </c>
      <c r="J205" s="50" t="s">
        <v>1222</v>
      </c>
      <c r="K205" s="51" t="s">
        <v>1223</v>
      </c>
      <c r="L205" s="51" t="s">
        <v>1133</v>
      </c>
    </row>
    <row r="206" spans="2:12" x14ac:dyDescent="0.25">
      <c r="B206" s="149">
        <v>200</v>
      </c>
      <c r="C206" s="52">
        <v>0</v>
      </c>
      <c r="D206" s="52">
        <v>1400</v>
      </c>
      <c r="E206" s="52">
        <f t="shared" si="3"/>
        <v>1400</v>
      </c>
      <c r="F206" s="50" t="s">
        <v>1224</v>
      </c>
      <c r="G206" s="50" t="s">
        <v>1225</v>
      </c>
      <c r="H206" s="50" t="s">
        <v>1136</v>
      </c>
      <c r="I206" s="56" t="s">
        <v>1226</v>
      </c>
      <c r="J206" s="50" t="s">
        <v>1227</v>
      </c>
      <c r="K206" s="51" t="s">
        <v>1228</v>
      </c>
      <c r="L206" s="51" t="s">
        <v>1133</v>
      </c>
    </row>
    <row r="207" spans="2:12" x14ac:dyDescent="0.25">
      <c r="B207" s="50">
        <v>201</v>
      </c>
      <c r="C207" s="52">
        <v>0</v>
      </c>
      <c r="D207" s="52">
        <v>11600</v>
      </c>
      <c r="E207" s="52">
        <f t="shared" si="3"/>
        <v>11600</v>
      </c>
      <c r="F207" s="50" t="s">
        <v>1229</v>
      </c>
      <c r="G207" s="50" t="s">
        <v>1230</v>
      </c>
      <c r="H207" s="50" t="s">
        <v>2</v>
      </c>
      <c r="I207" s="56" t="s">
        <v>1231</v>
      </c>
      <c r="J207" s="50" t="s">
        <v>1232</v>
      </c>
      <c r="K207" s="51" t="s">
        <v>1233</v>
      </c>
      <c r="L207" s="51" t="s">
        <v>1133</v>
      </c>
    </row>
    <row r="208" spans="2:12" x14ac:dyDescent="0.25">
      <c r="B208" s="149">
        <v>202</v>
      </c>
      <c r="C208" s="52">
        <v>0</v>
      </c>
      <c r="D208" s="52">
        <v>2000</v>
      </c>
      <c r="E208" s="52">
        <f t="shared" si="3"/>
        <v>2000</v>
      </c>
      <c r="F208" s="50" t="s">
        <v>1234</v>
      </c>
      <c r="G208" s="50" t="s">
        <v>1235</v>
      </c>
      <c r="H208" s="50" t="s">
        <v>1236</v>
      </c>
      <c r="I208" s="56" t="s">
        <v>1237</v>
      </c>
      <c r="J208" s="50" t="s">
        <v>1238</v>
      </c>
      <c r="K208" s="51" t="s">
        <v>1239</v>
      </c>
      <c r="L208" s="51" t="s">
        <v>1133</v>
      </c>
    </row>
    <row r="209" spans="2:12" x14ac:dyDescent="0.25">
      <c r="B209" s="50">
        <v>203</v>
      </c>
      <c r="C209" s="52">
        <v>0</v>
      </c>
      <c r="D209" s="52">
        <v>5600</v>
      </c>
      <c r="E209" s="52">
        <f t="shared" si="3"/>
        <v>5600</v>
      </c>
      <c r="F209" s="50" t="s">
        <v>1240</v>
      </c>
      <c r="G209" s="50" t="s">
        <v>1241</v>
      </c>
      <c r="H209" s="50" t="s">
        <v>1242</v>
      </c>
      <c r="I209" s="56" t="s">
        <v>1243</v>
      </c>
      <c r="J209" s="50" t="s">
        <v>1244</v>
      </c>
      <c r="K209" s="51" t="s">
        <v>1245</v>
      </c>
      <c r="L209" s="51" t="s">
        <v>1133</v>
      </c>
    </row>
    <row r="210" spans="2:12" x14ac:dyDescent="0.25">
      <c r="B210" s="149">
        <v>204</v>
      </c>
      <c r="C210" s="52">
        <v>0</v>
      </c>
      <c r="D210" s="52">
        <v>1000</v>
      </c>
      <c r="E210" s="52">
        <f t="shared" si="3"/>
        <v>1000</v>
      </c>
      <c r="F210" s="50" t="s">
        <v>1246</v>
      </c>
      <c r="G210" s="50" t="s">
        <v>1247</v>
      </c>
      <c r="H210" s="50" t="s">
        <v>1248</v>
      </c>
      <c r="I210" s="56" t="s">
        <v>1249</v>
      </c>
      <c r="J210" s="50" t="s">
        <v>1250</v>
      </c>
      <c r="K210" s="51" t="s">
        <v>1251</v>
      </c>
      <c r="L210" s="51" t="s">
        <v>1133</v>
      </c>
    </row>
    <row r="211" spans="2:12" x14ac:dyDescent="0.25">
      <c r="B211" s="50">
        <v>205</v>
      </c>
      <c r="C211" s="52">
        <v>2700</v>
      </c>
      <c r="D211" s="52">
        <v>0</v>
      </c>
      <c r="E211" s="52">
        <f t="shared" si="3"/>
        <v>2700</v>
      </c>
      <c r="F211" s="50" t="s">
        <v>1252</v>
      </c>
      <c r="G211" s="50" t="s">
        <v>1253</v>
      </c>
      <c r="H211" s="50" t="s">
        <v>1254</v>
      </c>
      <c r="I211" s="56" t="s">
        <v>1255</v>
      </c>
      <c r="J211" s="50"/>
      <c r="K211" s="51" t="s">
        <v>1256</v>
      </c>
      <c r="L211" s="51" t="s">
        <v>1133</v>
      </c>
    </row>
    <row r="212" spans="2:12" x14ac:dyDescent="0.25">
      <c r="B212" s="149">
        <v>206</v>
      </c>
      <c r="C212" s="60">
        <v>0</v>
      </c>
      <c r="D212" s="60">
        <v>3000</v>
      </c>
      <c r="E212" s="60">
        <f t="shared" si="3"/>
        <v>3000</v>
      </c>
      <c r="F212" s="59" t="s">
        <v>1257</v>
      </c>
      <c r="G212" s="59" t="s">
        <v>1258</v>
      </c>
      <c r="H212" s="59" t="s">
        <v>1259</v>
      </c>
      <c r="I212" s="61" t="s">
        <v>1260</v>
      </c>
      <c r="J212" s="59" t="s">
        <v>1261</v>
      </c>
      <c r="K212" s="58" t="s">
        <v>1262</v>
      </c>
      <c r="L212" s="58" t="s">
        <v>1133</v>
      </c>
    </row>
    <row r="213" spans="2:12" x14ac:dyDescent="0.25">
      <c r="B213" s="50">
        <v>207</v>
      </c>
      <c r="C213" s="52">
        <v>0</v>
      </c>
      <c r="D213" s="52">
        <v>300</v>
      </c>
      <c r="E213" s="52">
        <f t="shared" si="3"/>
        <v>300</v>
      </c>
      <c r="F213" s="50" t="s">
        <v>2125</v>
      </c>
      <c r="G213" s="50" t="s">
        <v>2126</v>
      </c>
      <c r="H213" s="50" t="s">
        <v>2127</v>
      </c>
      <c r="I213" s="56" t="s">
        <v>2128</v>
      </c>
      <c r="J213" s="50" t="s">
        <v>2129</v>
      </c>
      <c r="K213" s="51" t="s">
        <v>2130</v>
      </c>
      <c r="L213" s="51" t="s">
        <v>2124</v>
      </c>
    </row>
    <row r="214" spans="2:12" x14ac:dyDescent="0.25">
      <c r="B214" s="149">
        <v>208</v>
      </c>
      <c r="C214" s="52">
        <v>0</v>
      </c>
      <c r="D214" s="52">
        <v>2800</v>
      </c>
      <c r="E214" s="52">
        <f t="shared" si="3"/>
        <v>2800</v>
      </c>
      <c r="F214" s="50" t="s">
        <v>2131</v>
      </c>
      <c r="G214" s="50" t="s">
        <v>2132</v>
      </c>
      <c r="H214" s="50" t="s">
        <v>2133</v>
      </c>
      <c r="I214" s="56" t="s">
        <v>2134</v>
      </c>
      <c r="J214" s="50" t="s">
        <v>2135</v>
      </c>
      <c r="K214" s="51" t="s">
        <v>2136</v>
      </c>
      <c r="L214" s="51" t="s">
        <v>2124</v>
      </c>
    </row>
    <row r="215" spans="2:12" x14ac:dyDescent="0.25">
      <c r="B215" s="50">
        <v>209</v>
      </c>
      <c r="C215" s="52">
        <v>0</v>
      </c>
      <c r="D215" s="52">
        <v>2600</v>
      </c>
      <c r="E215" s="52">
        <f t="shared" si="3"/>
        <v>2600</v>
      </c>
      <c r="F215" s="50" t="s">
        <v>2137</v>
      </c>
      <c r="G215" s="50" t="s">
        <v>2138</v>
      </c>
      <c r="H215" s="50" t="s">
        <v>2139</v>
      </c>
      <c r="I215" s="56" t="s">
        <v>2140</v>
      </c>
      <c r="J215" s="50" t="s">
        <v>2141</v>
      </c>
      <c r="K215" s="51" t="s">
        <v>2142</v>
      </c>
      <c r="L215" s="51" t="s">
        <v>2124</v>
      </c>
    </row>
    <row r="216" spans="2:12" x14ac:dyDescent="0.25">
      <c r="B216" s="149">
        <v>210</v>
      </c>
      <c r="C216" s="52">
        <v>0</v>
      </c>
      <c r="D216" s="52">
        <v>6000</v>
      </c>
      <c r="E216" s="52">
        <f t="shared" si="3"/>
        <v>6000</v>
      </c>
      <c r="F216" s="50" t="s">
        <v>2143</v>
      </c>
      <c r="G216" s="50" t="s">
        <v>2144</v>
      </c>
      <c r="H216" s="50" t="s">
        <v>2145</v>
      </c>
      <c r="I216" s="56" t="s">
        <v>2146</v>
      </c>
      <c r="J216" s="50" t="s">
        <v>2147</v>
      </c>
      <c r="K216" s="51" t="s">
        <v>2148</v>
      </c>
      <c r="L216" s="51" t="s">
        <v>2124</v>
      </c>
    </row>
    <row r="217" spans="2:12" x14ac:dyDescent="0.25">
      <c r="B217" s="50">
        <v>211</v>
      </c>
      <c r="C217" s="52">
        <v>0</v>
      </c>
      <c r="D217" s="52">
        <v>1600</v>
      </c>
      <c r="E217" s="52">
        <f t="shared" si="3"/>
        <v>1600</v>
      </c>
      <c r="F217" s="50" t="s">
        <v>2155</v>
      </c>
      <c r="G217" s="50" t="s">
        <v>2161</v>
      </c>
      <c r="H217" s="50" t="s">
        <v>1950</v>
      </c>
      <c r="I217" s="56" t="s">
        <v>2162</v>
      </c>
      <c r="J217" s="50" t="s">
        <v>2163</v>
      </c>
      <c r="K217" s="51" t="s">
        <v>2164</v>
      </c>
      <c r="L217" s="51" t="s">
        <v>2124</v>
      </c>
    </row>
    <row r="218" spans="2:12" x14ac:dyDescent="0.25">
      <c r="B218" s="149">
        <v>212</v>
      </c>
      <c r="C218" s="52">
        <v>0</v>
      </c>
      <c r="D218" s="52">
        <v>500</v>
      </c>
      <c r="E218" s="52">
        <f t="shared" si="3"/>
        <v>500</v>
      </c>
      <c r="F218" s="50" t="s">
        <v>2165</v>
      </c>
      <c r="G218" s="50" t="s">
        <v>2166</v>
      </c>
      <c r="H218" s="50" t="s">
        <v>2167</v>
      </c>
      <c r="I218" s="56" t="s">
        <v>2168</v>
      </c>
      <c r="J218" s="50" t="s">
        <v>2169</v>
      </c>
      <c r="K218" s="51" t="s">
        <v>2170</v>
      </c>
      <c r="L218" s="51" t="s">
        <v>2124</v>
      </c>
    </row>
    <row r="219" spans="2:12" x14ac:dyDescent="0.25">
      <c r="B219" s="50">
        <v>213</v>
      </c>
      <c r="C219" s="52">
        <v>0</v>
      </c>
      <c r="D219" s="52">
        <v>6400</v>
      </c>
      <c r="E219" s="52">
        <f t="shared" si="3"/>
        <v>6400</v>
      </c>
      <c r="F219" s="50" t="s">
        <v>2171</v>
      </c>
      <c r="G219" s="50" t="s">
        <v>2172</v>
      </c>
      <c r="H219" s="50" t="s">
        <v>2173</v>
      </c>
      <c r="I219" s="56" t="s">
        <v>2174</v>
      </c>
      <c r="J219" s="50" t="s">
        <v>2175</v>
      </c>
      <c r="K219" s="51" t="s">
        <v>2176</v>
      </c>
      <c r="L219" s="51" t="s">
        <v>2124</v>
      </c>
    </row>
    <row r="220" spans="2:12" x14ac:dyDescent="0.25">
      <c r="B220" s="149">
        <v>214</v>
      </c>
      <c r="C220" s="52">
        <v>0</v>
      </c>
      <c r="D220" s="52">
        <v>4100</v>
      </c>
      <c r="E220" s="52">
        <f t="shared" si="3"/>
        <v>4100</v>
      </c>
      <c r="F220" s="50" t="s">
        <v>2177</v>
      </c>
      <c r="G220" s="50" t="s">
        <v>2178</v>
      </c>
      <c r="H220" s="50" t="s">
        <v>2179</v>
      </c>
      <c r="I220" s="56" t="s">
        <v>2180</v>
      </c>
      <c r="J220" s="50" t="s">
        <v>2181</v>
      </c>
      <c r="K220" s="51" t="s">
        <v>2182</v>
      </c>
      <c r="L220" s="51" t="s">
        <v>2124</v>
      </c>
    </row>
    <row r="221" spans="2:12" x14ac:dyDescent="0.25">
      <c r="B221" s="50">
        <v>215</v>
      </c>
      <c r="C221" s="52">
        <v>0</v>
      </c>
      <c r="D221" s="52">
        <v>4000</v>
      </c>
      <c r="E221" s="52">
        <f t="shared" si="3"/>
        <v>4000</v>
      </c>
      <c r="F221" s="50" t="s">
        <v>2183</v>
      </c>
      <c r="G221" s="50" t="s">
        <v>2184</v>
      </c>
      <c r="H221" s="50" t="s">
        <v>2185</v>
      </c>
      <c r="I221" s="56" t="s">
        <v>2186</v>
      </c>
      <c r="J221" s="50" t="s">
        <v>2187</v>
      </c>
      <c r="K221" s="51" t="s">
        <v>2188</v>
      </c>
      <c r="L221" s="51" t="s">
        <v>2124</v>
      </c>
    </row>
    <row r="222" spans="2:12" x14ac:dyDescent="0.25">
      <c r="B222" s="149">
        <v>216</v>
      </c>
      <c r="C222" s="52">
        <v>0</v>
      </c>
      <c r="D222" s="52">
        <v>2200</v>
      </c>
      <c r="E222" s="52">
        <f t="shared" si="3"/>
        <v>2200</v>
      </c>
      <c r="F222" s="50" t="s">
        <v>2189</v>
      </c>
      <c r="G222" s="50" t="s">
        <v>2190</v>
      </c>
      <c r="H222" s="50" t="s">
        <v>2191</v>
      </c>
      <c r="I222" s="56" t="s">
        <v>2192</v>
      </c>
      <c r="J222" s="50" t="s">
        <v>2193</v>
      </c>
      <c r="K222" s="51" t="s">
        <v>2194</v>
      </c>
      <c r="L222" s="51" t="s">
        <v>2124</v>
      </c>
    </row>
    <row r="223" spans="2:12" x14ac:dyDescent="0.25">
      <c r="B223" s="50">
        <v>217</v>
      </c>
      <c r="C223" s="52">
        <v>0</v>
      </c>
      <c r="D223" s="52">
        <v>2000</v>
      </c>
      <c r="E223" s="52">
        <f t="shared" si="3"/>
        <v>2000</v>
      </c>
      <c r="F223" s="50" t="s">
        <v>2195</v>
      </c>
      <c r="G223" s="50" t="s">
        <v>2196</v>
      </c>
      <c r="H223" s="50" t="s">
        <v>2197</v>
      </c>
      <c r="I223" s="56" t="s">
        <v>2198</v>
      </c>
      <c r="J223" s="50" t="s">
        <v>2199</v>
      </c>
      <c r="K223" s="51" t="s">
        <v>2200</v>
      </c>
      <c r="L223" s="51" t="s">
        <v>2124</v>
      </c>
    </row>
    <row r="224" spans="2:12" x14ac:dyDescent="0.25">
      <c r="B224" s="149">
        <v>218</v>
      </c>
      <c r="C224" s="52">
        <v>0</v>
      </c>
      <c r="D224" s="52">
        <v>5000</v>
      </c>
      <c r="E224" s="52">
        <f t="shared" si="3"/>
        <v>5000</v>
      </c>
      <c r="F224" s="50" t="s">
        <v>2201</v>
      </c>
      <c r="G224" s="50" t="s">
        <v>2202</v>
      </c>
      <c r="H224" s="50" t="s">
        <v>2203</v>
      </c>
      <c r="I224" s="56" t="s">
        <v>2204</v>
      </c>
      <c r="J224" s="50" t="s">
        <v>2205</v>
      </c>
      <c r="K224" s="51" t="s">
        <v>2206</v>
      </c>
      <c r="L224" s="51" t="s">
        <v>2124</v>
      </c>
    </row>
    <row r="225" spans="2:12" x14ac:dyDescent="0.25">
      <c r="B225" s="50">
        <v>219</v>
      </c>
      <c r="C225" s="52">
        <v>0</v>
      </c>
      <c r="D225" s="52">
        <v>5600</v>
      </c>
      <c r="E225" s="52">
        <f t="shared" si="3"/>
        <v>5600</v>
      </c>
      <c r="F225" s="50" t="s">
        <v>2207</v>
      </c>
      <c r="G225" s="50" t="s">
        <v>2208</v>
      </c>
      <c r="H225" s="50" t="s">
        <v>2209</v>
      </c>
      <c r="I225" s="56" t="s">
        <v>2210</v>
      </c>
      <c r="J225" s="50" t="s">
        <v>2211</v>
      </c>
      <c r="K225" s="51" t="s">
        <v>2212</v>
      </c>
      <c r="L225" s="51" t="s">
        <v>2124</v>
      </c>
    </row>
    <row r="226" spans="2:12" x14ac:dyDescent="0.25">
      <c r="B226" s="149">
        <v>220</v>
      </c>
      <c r="C226" s="52">
        <v>0</v>
      </c>
      <c r="D226" s="52">
        <v>3000</v>
      </c>
      <c r="E226" s="52">
        <f t="shared" si="3"/>
        <v>3000</v>
      </c>
      <c r="F226" s="50" t="s">
        <v>2213</v>
      </c>
      <c r="G226" s="50" t="s">
        <v>2214</v>
      </c>
      <c r="H226" s="50" t="s">
        <v>496</v>
      </c>
      <c r="I226" s="56" t="s">
        <v>2215</v>
      </c>
      <c r="J226" s="50" t="s">
        <v>2216</v>
      </c>
      <c r="K226" s="51" t="s">
        <v>2217</v>
      </c>
      <c r="L226" s="51" t="s">
        <v>2124</v>
      </c>
    </row>
    <row r="227" spans="2:12" x14ac:dyDescent="0.25">
      <c r="B227" s="50">
        <v>221</v>
      </c>
      <c r="C227" s="52">
        <v>0</v>
      </c>
      <c r="D227" s="52">
        <v>1700</v>
      </c>
      <c r="E227" s="52">
        <f t="shared" si="3"/>
        <v>1700</v>
      </c>
      <c r="F227" s="50" t="s">
        <v>2218</v>
      </c>
      <c r="G227" s="50" t="s">
        <v>2219</v>
      </c>
      <c r="H227" s="50" t="s">
        <v>2220</v>
      </c>
      <c r="I227" s="56" t="s">
        <v>2221</v>
      </c>
      <c r="J227" s="50" t="s">
        <v>2222</v>
      </c>
      <c r="K227" s="51" t="s">
        <v>2223</v>
      </c>
      <c r="L227" s="51" t="s">
        <v>2124</v>
      </c>
    </row>
    <row r="228" spans="2:12" x14ac:dyDescent="0.25">
      <c r="B228" s="149">
        <v>222</v>
      </c>
      <c r="C228" s="52">
        <v>0</v>
      </c>
      <c r="D228" s="52">
        <v>1700</v>
      </c>
      <c r="E228" s="52">
        <f t="shared" si="3"/>
        <v>1700</v>
      </c>
      <c r="F228" s="50" t="s">
        <v>2224</v>
      </c>
      <c r="G228" s="50" t="s">
        <v>2225</v>
      </c>
      <c r="H228" s="50" t="s">
        <v>2226</v>
      </c>
      <c r="I228" s="56" t="s">
        <v>2227</v>
      </c>
      <c r="J228" s="50" t="s">
        <v>2228</v>
      </c>
      <c r="K228" s="51" t="s">
        <v>2229</v>
      </c>
      <c r="L228" s="51" t="s">
        <v>2124</v>
      </c>
    </row>
    <row r="229" spans="2:12" x14ac:dyDescent="0.25">
      <c r="B229" s="50">
        <v>223</v>
      </c>
      <c r="C229" s="52">
        <v>0</v>
      </c>
      <c r="D229" s="52">
        <v>1700</v>
      </c>
      <c r="E229" s="52">
        <f t="shared" si="3"/>
        <v>1700</v>
      </c>
      <c r="F229" s="50" t="s">
        <v>2230</v>
      </c>
      <c r="G229" s="50" t="s">
        <v>2231</v>
      </c>
      <c r="H229" s="50" t="s">
        <v>2232</v>
      </c>
      <c r="I229" s="56" t="s">
        <v>2233</v>
      </c>
      <c r="J229" s="50" t="s">
        <v>2234</v>
      </c>
      <c r="K229" s="51" t="s">
        <v>2235</v>
      </c>
      <c r="L229" s="51" t="s">
        <v>2124</v>
      </c>
    </row>
    <row r="230" spans="2:12" x14ac:dyDescent="0.25">
      <c r="B230" s="149">
        <v>224</v>
      </c>
      <c r="C230" s="52">
        <v>0</v>
      </c>
      <c r="D230" s="52">
        <v>3000</v>
      </c>
      <c r="E230" s="52">
        <f t="shared" si="3"/>
        <v>3000</v>
      </c>
      <c r="F230" s="50" t="s">
        <v>2236</v>
      </c>
      <c r="G230" s="50" t="s">
        <v>2237</v>
      </c>
      <c r="H230" s="50" t="s">
        <v>2238</v>
      </c>
      <c r="I230" s="56" t="s">
        <v>2239</v>
      </c>
      <c r="J230" s="50" t="s">
        <v>2240</v>
      </c>
      <c r="K230" s="51" t="s">
        <v>2241</v>
      </c>
      <c r="L230" s="51" t="s">
        <v>2124</v>
      </c>
    </row>
    <row r="231" spans="2:12" x14ac:dyDescent="0.25">
      <c r="B231" s="50">
        <v>225</v>
      </c>
      <c r="C231" s="52">
        <v>0</v>
      </c>
      <c r="D231" s="52">
        <v>3500</v>
      </c>
      <c r="E231" s="52">
        <f t="shared" si="3"/>
        <v>3500</v>
      </c>
      <c r="F231" s="50" t="s">
        <v>2242</v>
      </c>
      <c r="G231" s="50" t="s">
        <v>2243</v>
      </c>
      <c r="H231" s="50" t="s">
        <v>2244</v>
      </c>
      <c r="I231" s="56" t="s">
        <v>2245</v>
      </c>
      <c r="J231" s="50" t="s">
        <v>2246</v>
      </c>
      <c r="K231" s="51" t="s">
        <v>2247</v>
      </c>
      <c r="L231" s="51" t="s">
        <v>2124</v>
      </c>
    </row>
    <row r="232" spans="2:12" x14ac:dyDescent="0.25">
      <c r="B232" s="149">
        <v>226</v>
      </c>
      <c r="C232" s="52">
        <v>0</v>
      </c>
      <c r="D232" s="52">
        <v>1800</v>
      </c>
      <c r="E232" s="52">
        <f t="shared" si="3"/>
        <v>1800</v>
      </c>
      <c r="F232" s="50" t="s">
        <v>2254</v>
      </c>
      <c r="G232" s="50" t="s">
        <v>2255</v>
      </c>
      <c r="H232" s="50" t="s">
        <v>2256</v>
      </c>
      <c r="I232" s="56" t="s">
        <v>2257</v>
      </c>
      <c r="J232" s="50" t="s">
        <v>2258</v>
      </c>
      <c r="K232" s="51" t="s">
        <v>2259</v>
      </c>
      <c r="L232" s="51" t="s">
        <v>2124</v>
      </c>
    </row>
    <row r="233" spans="2:12" x14ac:dyDescent="0.25">
      <c r="B233" s="50">
        <v>227</v>
      </c>
      <c r="C233" s="52">
        <v>0</v>
      </c>
      <c r="D233" s="52">
        <v>500</v>
      </c>
      <c r="E233" s="52">
        <f t="shared" si="3"/>
        <v>500</v>
      </c>
      <c r="F233" s="50" t="s">
        <v>2260</v>
      </c>
      <c r="G233" s="50" t="s">
        <v>2261</v>
      </c>
      <c r="H233" s="50" t="s">
        <v>979</v>
      </c>
      <c r="I233" s="56" t="s">
        <v>2262</v>
      </c>
      <c r="J233" s="50" t="s">
        <v>2263</v>
      </c>
      <c r="K233" s="51" t="s">
        <v>2264</v>
      </c>
      <c r="L233" s="51" t="s">
        <v>2124</v>
      </c>
    </row>
    <row r="234" spans="2:12" x14ac:dyDescent="0.25">
      <c r="B234" s="149">
        <v>228</v>
      </c>
      <c r="C234" s="52">
        <v>0</v>
      </c>
      <c r="D234" s="52">
        <v>3500</v>
      </c>
      <c r="E234" s="52">
        <f t="shared" si="3"/>
        <v>3500</v>
      </c>
      <c r="F234" s="50" t="s">
        <v>2265</v>
      </c>
      <c r="G234" s="50" t="s">
        <v>2266</v>
      </c>
      <c r="H234" s="50" t="s">
        <v>2267</v>
      </c>
      <c r="I234" s="56" t="s">
        <v>2268</v>
      </c>
      <c r="J234" s="50" t="s">
        <v>2269</v>
      </c>
      <c r="K234" s="51" t="s">
        <v>2270</v>
      </c>
      <c r="L234" s="51" t="s">
        <v>2124</v>
      </c>
    </row>
    <row r="235" spans="2:12" x14ac:dyDescent="0.25">
      <c r="B235" s="50">
        <v>229</v>
      </c>
      <c r="C235" s="52">
        <v>0</v>
      </c>
      <c r="D235" s="52">
        <v>1600</v>
      </c>
      <c r="E235" s="52">
        <f t="shared" si="3"/>
        <v>1600</v>
      </c>
      <c r="F235" s="50" t="s">
        <v>2277</v>
      </c>
      <c r="G235" s="50" t="s">
        <v>2278</v>
      </c>
      <c r="H235" s="50" t="s">
        <v>2279</v>
      </c>
      <c r="I235" s="56" t="s">
        <v>2280</v>
      </c>
      <c r="J235" s="50" t="s">
        <v>2281</v>
      </c>
      <c r="K235" s="51" t="s">
        <v>2282</v>
      </c>
      <c r="L235" s="51" t="s">
        <v>2124</v>
      </c>
    </row>
    <row r="236" spans="2:12" x14ac:dyDescent="0.25">
      <c r="B236" s="149">
        <v>230</v>
      </c>
      <c r="C236" s="52">
        <v>0</v>
      </c>
      <c r="D236" s="52">
        <v>5900</v>
      </c>
      <c r="E236" s="52">
        <f t="shared" si="3"/>
        <v>5900</v>
      </c>
      <c r="F236" s="50" t="s">
        <v>2283</v>
      </c>
      <c r="G236" s="50" t="s">
        <v>2284</v>
      </c>
      <c r="H236" s="50" t="s">
        <v>2285</v>
      </c>
      <c r="I236" s="56" t="s">
        <v>2286</v>
      </c>
      <c r="J236" s="50" t="s">
        <v>2287</v>
      </c>
      <c r="K236" s="51" t="s">
        <v>2288</v>
      </c>
      <c r="L236" s="51" t="s">
        <v>2124</v>
      </c>
    </row>
    <row r="237" spans="2:12" x14ac:dyDescent="0.25">
      <c r="B237" s="50">
        <v>231</v>
      </c>
      <c r="C237" s="52">
        <v>0</v>
      </c>
      <c r="D237" s="52">
        <v>1700</v>
      </c>
      <c r="E237" s="52">
        <f t="shared" si="3"/>
        <v>1700</v>
      </c>
      <c r="F237" s="50" t="s">
        <v>2295</v>
      </c>
      <c r="G237" s="50" t="s">
        <v>2296</v>
      </c>
      <c r="H237" s="50" t="s">
        <v>2297</v>
      </c>
      <c r="I237" s="56" t="s">
        <v>2298</v>
      </c>
      <c r="J237" s="50" t="s">
        <v>2299</v>
      </c>
      <c r="K237" s="51" t="s">
        <v>2300</v>
      </c>
      <c r="L237" s="51" t="s">
        <v>2124</v>
      </c>
    </row>
    <row r="238" spans="2:12" x14ac:dyDescent="0.25">
      <c r="B238" s="149">
        <v>232</v>
      </c>
      <c r="C238" s="52">
        <v>0</v>
      </c>
      <c r="D238" s="52">
        <v>2000</v>
      </c>
      <c r="E238" s="52">
        <f t="shared" si="3"/>
        <v>2000</v>
      </c>
      <c r="F238" s="50" t="s">
        <v>2301</v>
      </c>
      <c r="G238" s="50" t="s">
        <v>2302</v>
      </c>
      <c r="H238" s="50" t="s">
        <v>2303</v>
      </c>
      <c r="I238" s="56" t="s">
        <v>2304</v>
      </c>
      <c r="J238" s="50" t="s">
        <v>2305</v>
      </c>
      <c r="K238" s="51" t="s">
        <v>2306</v>
      </c>
      <c r="L238" s="51" t="s">
        <v>2124</v>
      </c>
    </row>
    <row r="239" spans="2:12" x14ac:dyDescent="0.25">
      <c r="B239" s="50">
        <v>233</v>
      </c>
      <c r="C239" s="52">
        <v>0</v>
      </c>
      <c r="D239" s="52">
        <v>2000</v>
      </c>
      <c r="E239" s="52">
        <f t="shared" si="3"/>
        <v>2000</v>
      </c>
      <c r="F239" s="50" t="s">
        <v>2307</v>
      </c>
      <c r="G239" s="50" t="s">
        <v>2308</v>
      </c>
      <c r="H239" s="50" t="s">
        <v>1069</v>
      </c>
      <c r="I239" s="56" t="s">
        <v>2309</v>
      </c>
      <c r="J239" s="50" t="s">
        <v>2310</v>
      </c>
      <c r="K239" s="51" t="s">
        <v>2311</v>
      </c>
      <c r="L239" s="51" t="s">
        <v>2124</v>
      </c>
    </row>
    <row r="240" spans="2:12" x14ac:dyDescent="0.25">
      <c r="B240" s="149">
        <v>234</v>
      </c>
      <c r="C240" s="52">
        <v>0</v>
      </c>
      <c r="D240" s="52">
        <v>1100</v>
      </c>
      <c r="E240" s="52">
        <f t="shared" si="3"/>
        <v>1100</v>
      </c>
      <c r="F240" s="50" t="s">
        <v>2312</v>
      </c>
      <c r="G240" s="50" t="s">
        <v>2313</v>
      </c>
      <c r="H240" s="50" t="s">
        <v>2314</v>
      </c>
      <c r="I240" s="56" t="s">
        <v>2315</v>
      </c>
      <c r="J240" s="50" t="s">
        <v>2316</v>
      </c>
      <c r="K240" s="51" t="s">
        <v>2317</v>
      </c>
      <c r="L240" s="51" t="s">
        <v>2124</v>
      </c>
    </row>
    <row r="241" spans="2:12" x14ac:dyDescent="0.25">
      <c r="B241" s="50">
        <v>235</v>
      </c>
      <c r="C241" s="52">
        <v>0</v>
      </c>
      <c r="D241" s="52">
        <v>2400</v>
      </c>
      <c r="E241" s="52">
        <f t="shared" si="3"/>
        <v>2400</v>
      </c>
      <c r="F241" s="50" t="s">
        <v>2323</v>
      </c>
      <c r="G241" s="50" t="s">
        <v>2324</v>
      </c>
      <c r="H241" s="50" t="s">
        <v>2325</v>
      </c>
      <c r="I241" s="56" t="s">
        <v>2326</v>
      </c>
      <c r="J241" s="50" t="s">
        <v>2327</v>
      </c>
      <c r="K241" s="51" t="s">
        <v>2328</v>
      </c>
      <c r="L241" s="51" t="s">
        <v>2124</v>
      </c>
    </row>
    <row r="242" spans="2:12" x14ac:dyDescent="0.25">
      <c r="B242" s="149">
        <v>236</v>
      </c>
      <c r="C242" s="52">
        <v>0</v>
      </c>
      <c r="D242" s="52">
        <v>1000</v>
      </c>
      <c r="E242" s="52">
        <f t="shared" si="3"/>
        <v>1000</v>
      </c>
      <c r="F242" s="50" t="s">
        <v>2335</v>
      </c>
      <c r="G242" s="50" t="s">
        <v>2336</v>
      </c>
      <c r="H242" s="50" t="s">
        <v>2337</v>
      </c>
      <c r="I242" s="56" t="s">
        <v>2338</v>
      </c>
      <c r="J242" s="50" t="s">
        <v>2339</v>
      </c>
      <c r="K242" s="51" t="s">
        <v>2340</v>
      </c>
      <c r="L242" s="51" t="s">
        <v>2124</v>
      </c>
    </row>
    <row r="243" spans="2:12" x14ac:dyDescent="0.25">
      <c r="B243" s="50">
        <v>237</v>
      </c>
      <c r="C243" s="52">
        <v>0</v>
      </c>
      <c r="D243" s="52">
        <v>1600</v>
      </c>
      <c r="E243" s="52">
        <f t="shared" si="3"/>
        <v>1600</v>
      </c>
      <c r="F243" s="50" t="s">
        <v>2341</v>
      </c>
      <c r="G243" s="50" t="s">
        <v>2342</v>
      </c>
      <c r="H243" s="50" t="s">
        <v>2343</v>
      </c>
      <c r="I243" s="56" t="s">
        <v>2344</v>
      </c>
      <c r="J243" s="50" t="s">
        <v>2345</v>
      </c>
      <c r="K243" s="51" t="s">
        <v>2346</v>
      </c>
      <c r="L243" s="51" t="s">
        <v>2124</v>
      </c>
    </row>
    <row r="244" spans="2:12" x14ac:dyDescent="0.25">
      <c r="B244" s="149">
        <v>238</v>
      </c>
      <c r="C244" s="52">
        <v>0</v>
      </c>
      <c r="D244" s="52">
        <v>500</v>
      </c>
      <c r="E244" s="52">
        <f t="shared" si="3"/>
        <v>500</v>
      </c>
      <c r="F244" s="50" t="s">
        <v>2347</v>
      </c>
      <c r="G244" s="50" t="s">
        <v>2348</v>
      </c>
      <c r="H244" s="50" t="s">
        <v>2349</v>
      </c>
      <c r="I244" s="56" t="s">
        <v>2350</v>
      </c>
      <c r="J244" s="50" t="s">
        <v>2351</v>
      </c>
      <c r="K244" s="51" t="s">
        <v>2352</v>
      </c>
      <c r="L244" s="51" t="s">
        <v>2124</v>
      </c>
    </row>
    <row r="245" spans="2:12" x14ac:dyDescent="0.25">
      <c r="B245" s="50">
        <v>239</v>
      </c>
      <c r="C245" s="52">
        <v>0</v>
      </c>
      <c r="D245" s="52">
        <v>11900</v>
      </c>
      <c r="E245" s="52">
        <f t="shared" si="3"/>
        <v>11900</v>
      </c>
      <c r="F245" s="50" t="s">
        <v>2359</v>
      </c>
      <c r="G245" s="50" t="s">
        <v>2360</v>
      </c>
      <c r="H245" s="50" t="s">
        <v>2361</v>
      </c>
      <c r="I245" s="56" t="s">
        <v>1167</v>
      </c>
      <c r="J245" s="50" t="s">
        <v>2362</v>
      </c>
      <c r="K245" s="51" t="s">
        <v>2363</v>
      </c>
      <c r="L245" s="51" t="s">
        <v>2124</v>
      </c>
    </row>
    <row r="246" spans="2:12" x14ac:dyDescent="0.25">
      <c r="B246" s="149">
        <v>240</v>
      </c>
      <c r="C246" s="52">
        <v>0</v>
      </c>
      <c r="D246" s="52">
        <v>5000</v>
      </c>
      <c r="E246" s="52">
        <f t="shared" si="3"/>
        <v>5000</v>
      </c>
      <c r="F246" s="50" t="s">
        <v>2364</v>
      </c>
      <c r="G246" s="50" t="s">
        <v>2365</v>
      </c>
      <c r="H246" s="50" t="s">
        <v>2185</v>
      </c>
      <c r="I246" s="56" t="s">
        <v>2366</v>
      </c>
      <c r="J246" s="50" t="s">
        <v>2367</v>
      </c>
      <c r="K246" s="51" t="s">
        <v>2368</v>
      </c>
      <c r="L246" s="51" t="s">
        <v>2124</v>
      </c>
    </row>
    <row r="247" spans="2:12" x14ac:dyDescent="0.25">
      <c r="B247" s="50">
        <v>241</v>
      </c>
      <c r="C247" s="52">
        <v>0</v>
      </c>
      <c r="D247" s="52">
        <v>2500</v>
      </c>
      <c r="E247" s="52">
        <f t="shared" si="3"/>
        <v>2500</v>
      </c>
      <c r="F247" s="50" t="s">
        <v>2369</v>
      </c>
      <c r="G247" s="50" t="s">
        <v>2370</v>
      </c>
      <c r="H247" s="50" t="s">
        <v>2371</v>
      </c>
      <c r="I247" s="56" t="s">
        <v>2372</v>
      </c>
      <c r="J247" s="50" t="s">
        <v>2373</v>
      </c>
      <c r="K247" s="51" t="s">
        <v>2374</v>
      </c>
      <c r="L247" s="51" t="s">
        <v>2124</v>
      </c>
    </row>
    <row r="248" spans="2:12" x14ac:dyDescent="0.25">
      <c r="B248" s="149">
        <v>242</v>
      </c>
      <c r="C248" s="52">
        <v>0</v>
      </c>
      <c r="D248" s="52">
        <v>1800</v>
      </c>
      <c r="E248" s="52">
        <f t="shared" si="3"/>
        <v>1800</v>
      </c>
      <c r="F248" s="50" t="s">
        <v>2380</v>
      </c>
      <c r="G248" s="50" t="s">
        <v>2381</v>
      </c>
      <c r="H248" s="50" t="s">
        <v>945</v>
      </c>
      <c r="I248" s="56" t="s">
        <v>2382</v>
      </c>
      <c r="J248" s="50" t="s">
        <v>2383</v>
      </c>
      <c r="K248" s="51" t="s">
        <v>2384</v>
      </c>
      <c r="L248" s="51" t="s">
        <v>2124</v>
      </c>
    </row>
    <row r="249" spans="2:12" x14ac:dyDescent="0.25">
      <c r="B249" s="50">
        <v>243</v>
      </c>
      <c r="C249" s="52">
        <v>0</v>
      </c>
      <c r="D249" s="52">
        <v>2300</v>
      </c>
      <c r="E249" s="52">
        <f t="shared" si="3"/>
        <v>2300</v>
      </c>
      <c r="F249" s="50" t="s">
        <v>2385</v>
      </c>
      <c r="G249" s="50" t="s">
        <v>2386</v>
      </c>
      <c r="H249" s="50" t="s">
        <v>2387</v>
      </c>
      <c r="I249" s="56" t="s">
        <v>2388</v>
      </c>
      <c r="J249" s="50" t="s">
        <v>2389</v>
      </c>
      <c r="K249" s="51" t="s">
        <v>2390</v>
      </c>
      <c r="L249" s="51" t="s">
        <v>2124</v>
      </c>
    </row>
    <row r="250" spans="2:12" x14ac:dyDescent="0.25">
      <c r="B250" s="149">
        <v>244</v>
      </c>
      <c r="C250" s="52">
        <v>0</v>
      </c>
      <c r="D250" s="52">
        <v>1900</v>
      </c>
      <c r="E250" s="52">
        <f t="shared" si="3"/>
        <v>1900</v>
      </c>
      <c r="F250" s="50" t="s">
        <v>2391</v>
      </c>
      <c r="G250" s="50" t="s">
        <v>2392</v>
      </c>
      <c r="H250" s="50" t="s">
        <v>2393</v>
      </c>
      <c r="I250" s="56" t="s">
        <v>2394</v>
      </c>
      <c r="J250" s="50" t="s">
        <v>2395</v>
      </c>
      <c r="K250" s="51" t="s">
        <v>2396</v>
      </c>
      <c r="L250" s="51" t="s">
        <v>2124</v>
      </c>
    </row>
    <row r="251" spans="2:12" x14ac:dyDescent="0.25">
      <c r="B251" s="50">
        <v>245</v>
      </c>
      <c r="C251" s="52">
        <v>0</v>
      </c>
      <c r="D251" s="52">
        <v>2500</v>
      </c>
      <c r="E251" s="52">
        <f t="shared" si="3"/>
        <v>2500</v>
      </c>
      <c r="F251" s="50" t="s">
        <v>2397</v>
      </c>
      <c r="G251" s="50" t="s">
        <v>2398</v>
      </c>
      <c r="H251" s="50" t="s">
        <v>2399</v>
      </c>
      <c r="I251" s="56" t="s">
        <v>2400</v>
      </c>
      <c r="J251" s="50" t="s">
        <v>2401</v>
      </c>
      <c r="K251" s="51" t="s">
        <v>2402</v>
      </c>
      <c r="L251" s="51" t="s">
        <v>2124</v>
      </c>
    </row>
    <row r="252" spans="2:12" x14ac:dyDescent="0.25">
      <c r="B252" s="149">
        <v>246</v>
      </c>
      <c r="C252" s="52">
        <v>0</v>
      </c>
      <c r="D252" s="52">
        <v>1700</v>
      </c>
      <c r="E252" s="52">
        <f t="shared" si="3"/>
        <v>1700</v>
      </c>
      <c r="F252" s="50" t="s">
        <v>2403</v>
      </c>
      <c r="G252" s="50" t="s">
        <v>2404</v>
      </c>
      <c r="H252" s="50" t="s">
        <v>2405</v>
      </c>
      <c r="I252" s="56" t="s">
        <v>2406</v>
      </c>
      <c r="J252" s="50" t="s">
        <v>2407</v>
      </c>
      <c r="K252" s="51" t="s">
        <v>2408</v>
      </c>
      <c r="L252" s="51" t="s">
        <v>2124</v>
      </c>
    </row>
    <row r="253" spans="2:12" x14ac:dyDescent="0.25">
      <c r="B253" s="50">
        <v>247</v>
      </c>
      <c r="C253" s="52">
        <v>1700</v>
      </c>
      <c r="D253" s="52">
        <v>0</v>
      </c>
      <c r="E253" s="52">
        <f t="shared" si="3"/>
        <v>1700</v>
      </c>
      <c r="F253" s="50" t="s">
        <v>2409</v>
      </c>
      <c r="G253" s="50" t="s">
        <v>2410</v>
      </c>
      <c r="H253" s="50" t="s">
        <v>2411</v>
      </c>
      <c r="I253" s="56" t="s">
        <v>2412</v>
      </c>
      <c r="J253" s="50"/>
      <c r="K253" s="51" t="s">
        <v>2413</v>
      </c>
      <c r="L253" s="51" t="s">
        <v>2124</v>
      </c>
    </row>
    <row r="254" spans="2:12" x14ac:dyDescent="0.25">
      <c r="B254" s="149">
        <v>248</v>
      </c>
      <c r="C254" s="52">
        <v>2000</v>
      </c>
      <c r="D254" s="52">
        <v>0</v>
      </c>
      <c r="E254" s="52">
        <f t="shared" si="3"/>
        <v>2000</v>
      </c>
      <c r="F254" s="50" t="s">
        <v>2414</v>
      </c>
      <c r="G254" s="50" t="s">
        <v>2415</v>
      </c>
      <c r="H254" s="50" t="s">
        <v>2416</v>
      </c>
      <c r="I254" s="56" t="s">
        <v>2417</v>
      </c>
      <c r="J254" s="50"/>
      <c r="K254" s="51" t="s">
        <v>2418</v>
      </c>
      <c r="L254" s="51" t="s">
        <v>2124</v>
      </c>
    </row>
    <row r="255" spans="2:12" x14ac:dyDescent="0.25">
      <c r="B255" s="50">
        <v>249</v>
      </c>
      <c r="C255" s="52">
        <v>3000</v>
      </c>
      <c r="D255" s="52">
        <v>0</v>
      </c>
      <c r="E255" s="52">
        <f t="shared" si="3"/>
        <v>3000</v>
      </c>
      <c r="F255" s="50" t="s">
        <v>2419</v>
      </c>
      <c r="G255" s="50" t="s">
        <v>2420</v>
      </c>
      <c r="H255" s="50" t="s">
        <v>2421</v>
      </c>
      <c r="I255" s="56" t="s">
        <v>2422</v>
      </c>
      <c r="J255" s="50"/>
      <c r="K255" s="51" t="s">
        <v>2423</v>
      </c>
      <c r="L255" s="51" t="s">
        <v>2124</v>
      </c>
    </row>
    <row r="256" spans="2:12" x14ac:dyDescent="0.25">
      <c r="B256" s="149">
        <v>250</v>
      </c>
      <c r="C256" s="52">
        <v>4000</v>
      </c>
      <c r="D256" s="52">
        <v>0</v>
      </c>
      <c r="E256" s="52">
        <f t="shared" si="3"/>
        <v>4000</v>
      </c>
      <c r="F256" s="50" t="s">
        <v>2429</v>
      </c>
      <c r="G256" s="50" t="s">
        <v>2430</v>
      </c>
      <c r="H256" s="50" t="s">
        <v>2431</v>
      </c>
      <c r="I256" s="56" t="s">
        <v>2432</v>
      </c>
      <c r="J256" s="50"/>
      <c r="K256" s="51" t="s">
        <v>2433</v>
      </c>
      <c r="L256" s="51" t="s">
        <v>2124</v>
      </c>
    </row>
    <row r="257" spans="2:15" x14ac:dyDescent="0.25">
      <c r="B257" s="50">
        <v>251</v>
      </c>
      <c r="C257" s="60">
        <v>0</v>
      </c>
      <c r="D257" s="60">
        <v>4100</v>
      </c>
      <c r="E257" s="60">
        <f t="shared" si="3"/>
        <v>4100</v>
      </c>
      <c r="F257" s="59" t="s">
        <v>2620</v>
      </c>
      <c r="G257" s="59" t="s">
        <v>2621</v>
      </c>
      <c r="H257" s="59" t="s">
        <v>2303</v>
      </c>
      <c r="I257" s="61" t="s">
        <v>2622</v>
      </c>
      <c r="J257" s="59" t="s">
        <v>2623</v>
      </c>
      <c r="K257" s="58" t="s">
        <v>2624</v>
      </c>
      <c r="L257" s="58" t="s">
        <v>2124</v>
      </c>
    </row>
    <row r="258" spans="2:15" x14ac:dyDescent="0.25">
      <c r="B258" s="149">
        <v>252</v>
      </c>
      <c r="C258" s="60">
        <v>0</v>
      </c>
      <c r="D258" s="60">
        <v>1000</v>
      </c>
      <c r="E258" s="60">
        <f t="shared" si="3"/>
        <v>1000</v>
      </c>
      <c r="F258" s="59" t="s">
        <v>2698</v>
      </c>
      <c r="G258" s="59" t="s">
        <v>2699</v>
      </c>
      <c r="H258" s="59" t="s">
        <v>2700</v>
      </c>
      <c r="I258" s="61" t="s">
        <v>2701</v>
      </c>
      <c r="J258" s="59" t="s">
        <v>2702</v>
      </c>
      <c r="K258" s="58" t="s">
        <v>2703</v>
      </c>
      <c r="L258" s="58" t="s">
        <v>2124</v>
      </c>
    </row>
    <row r="259" spans="2:15" x14ac:dyDescent="0.25">
      <c r="B259" s="50">
        <v>253</v>
      </c>
      <c r="C259" s="52">
        <v>0</v>
      </c>
      <c r="D259" s="60">
        <v>1800</v>
      </c>
      <c r="E259" s="60">
        <f t="shared" si="3"/>
        <v>1800</v>
      </c>
      <c r="F259" s="59" t="s">
        <v>3461</v>
      </c>
      <c r="G259" s="59" t="s">
        <v>1430</v>
      </c>
      <c r="H259" s="59" t="s">
        <v>1431</v>
      </c>
      <c r="I259" s="61" t="s">
        <v>1432</v>
      </c>
      <c r="J259" s="59" t="s">
        <v>1433</v>
      </c>
      <c r="K259" s="58" t="s">
        <v>1434</v>
      </c>
      <c r="L259" s="58" t="s">
        <v>2124</v>
      </c>
    </row>
    <row r="260" spans="2:15" x14ac:dyDescent="0.25">
      <c r="B260" s="149">
        <v>254</v>
      </c>
      <c r="C260" s="52">
        <v>0</v>
      </c>
      <c r="D260" s="52">
        <v>200</v>
      </c>
      <c r="E260" s="52">
        <f t="shared" si="3"/>
        <v>200</v>
      </c>
      <c r="F260" s="50" t="s">
        <v>2438</v>
      </c>
      <c r="G260" s="50" t="s">
        <v>2439</v>
      </c>
      <c r="H260" s="50" t="s">
        <v>2440</v>
      </c>
      <c r="I260" s="56" t="s">
        <v>2441</v>
      </c>
      <c r="J260" s="50" t="s">
        <v>2442</v>
      </c>
      <c r="K260" s="51" t="s">
        <v>2443</v>
      </c>
      <c r="L260" s="51" t="s">
        <v>2444</v>
      </c>
    </row>
    <row r="261" spans="2:15" x14ac:dyDescent="0.25">
      <c r="B261" s="50">
        <v>255</v>
      </c>
      <c r="C261" s="52">
        <v>0</v>
      </c>
      <c r="D261" s="60">
        <v>4000</v>
      </c>
      <c r="E261" s="60">
        <f t="shared" si="3"/>
        <v>4000</v>
      </c>
      <c r="F261" s="59" t="s">
        <v>3662</v>
      </c>
      <c r="G261" s="59" t="s">
        <v>2446</v>
      </c>
      <c r="H261" s="59" t="s">
        <v>2447</v>
      </c>
      <c r="I261" s="61" t="s">
        <v>2448</v>
      </c>
      <c r="J261" s="59" t="s">
        <v>2449</v>
      </c>
      <c r="K261" s="58" t="s">
        <v>2450</v>
      </c>
      <c r="L261" s="58" t="s">
        <v>403</v>
      </c>
    </row>
    <row r="262" spans="2:15" x14ac:dyDescent="0.25">
      <c r="B262" s="149">
        <v>256</v>
      </c>
      <c r="C262" s="52">
        <v>0</v>
      </c>
      <c r="D262" s="52">
        <v>7000</v>
      </c>
      <c r="E262" s="52">
        <f t="shared" si="3"/>
        <v>7000</v>
      </c>
      <c r="F262" s="50" t="s">
        <v>2451</v>
      </c>
      <c r="G262" s="50" t="s">
        <v>2452</v>
      </c>
      <c r="H262" s="50" t="s">
        <v>1813</v>
      </c>
      <c r="I262" s="56" t="s">
        <v>2453</v>
      </c>
      <c r="J262" s="50" t="s">
        <v>2454</v>
      </c>
      <c r="K262" s="51" t="s">
        <v>2455</v>
      </c>
      <c r="L262" s="51" t="s">
        <v>2444</v>
      </c>
    </row>
    <row r="263" spans="2:15" x14ac:dyDescent="0.25">
      <c r="B263" s="50">
        <v>257</v>
      </c>
      <c r="C263" s="52">
        <v>0</v>
      </c>
      <c r="D263" s="52">
        <v>200</v>
      </c>
      <c r="E263" s="52">
        <f t="shared" ref="E263:E326" si="4">C263+D263</f>
        <v>200</v>
      </c>
      <c r="F263" s="50" t="s">
        <v>2456</v>
      </c>
      <c r="G263" s="50" t="s">
        <v>2457</v>
      </c>
      <c r="H263" s="50" t="s">
        <v>2458</v>
      </c>
      <c r="I263" s="56" t="s">
        <v>2459</v>
      </c>
      <c r="J263" s="50" t="s">
        <v>2460</v>
      </c>
      <c r="K263" s="51" t="s">
        <v>2461</v>
      </c>
      <c r="L263" s="51" t="s">
        <v>2444</v>
      </c>
    </row>
    <row r="264" spans="2:15" x14ac:dyDescent="0.25">
      <c r="B264" s="149">
        <v>258</v>
      </c>
      <c r="C264" s="52">
        <v>0</v>
      </c>
      <c r="D264" s="52">
        <v>5400</v>
      </c>
      <c r="E264" s="52">
        <f t="shared" si="4"/>
        <v>5400</v>
      </c>
      <c r="F264" s="50" t="s">
        <v>2462</v>
      </c>
      <c r="G264" s="50" t="s">
        <v>2463</v>
      </c>
      <c r="H264" s="50" t="s">
        <v>2068</v>
      </c>
      <c r="I264" s="56" t="s">
        <v>2464</v>
      </c>
      <c r="J264" s="50"/>
      <c r="K264" s="51" t="s">
        <v>2465</v>
      </c>
      <c r="L264" s="51" t="s">
        <v>2444</v>
      </c>
    </row>
    <row r="265" spans="2:15" x14ac:dyDescent="0.25">
      <c r="B265" s="50">
        <v>259</v>
      </c>
      <c r="C265" s="52">
        <v>0</v>
      </c>
      <c r="D265" s="52">
        <v>800</v>
      </c>
      <c r="E265" s="52">
        <f t="shared" si="4"/>
        <v>800</v>
      </c>
      <c r="F265" s="50" t="s">
        <v>2466</v>
      </c>
      <c r="G265" s="50" t="s">
        <v>2467</v>
      </c>
      <c r="H265" s="50" t="s">
        <v>2468</v>
      </c>
      <c r="I265" s="56" t="s">
        <v>2469</v>
      </c>
      <c r="J265" s="50" t="s">
        <v>2470</v>
      </c>
      <c r="K265" s="51" t="s">
        <v>2471</v>
      </c>
      <c r="L265" s="51" t="s">
        <v>2444</v>
      </c>
    </row>
    <row r="266" spans="2:15" x14ac:dyDescent="0.25">
      <c r="B266" s="149">
        <v>260</v>
      </c>
      <c r="C266" s="52">
        <v>0</v>
      </c>
      <c r="D266" s="52">
        <v>500</v>
      </c>
      <c r="E266" s="52">
        <f t="shared" si="4"/>
        <v>500</v>
      </c>
      <c r="F266" s="50" t="s">
        <v>2472</v>
      </c>
      <c r="G266" s="50" t="s">
        <v>2473</v>
      </c>
      <c r="H266" s="50" t="s">
        <v>2474</v>
      </c>
      <c r="I266" s="56" t="s">
        <v>2475</v>
      </c>
      <c r="J266" s="50" t="s">
        <v>2476</v>
      </c>
      <c r="K266" s="51" t="s">
        <v>2477</v>
      </c>
      <c r="L266" s="51" t="s">
        <v>2444</v>
      </c>
    </row>
    <row r="267" spans="2:15" x14ac:dyDescent="0.25">
      <c r="B267" s="50">
        <v>261</v>
      </c>
      <c r="C267" s="52">
        <v>0</v>
      </c>
      <c r="D267" s="52">
        <v>1000000</v>
      </c>
      <c r="E267" s="52">
        <f t="shared" si="4"/>
        <v>1000000</v>
      </c>
      <c r="F267" s="50" t="s">
        <v>2478</v>
      </c>
      <c r="G267" s="50" t="s">
        <v>2479</v>
      </c>
      <c r="H267" s="50" t="s">
        <v>2480</v>
      </c>
      <c r="I267" s="56" t="s">
        <v>2481</v>
      </c>
      <c r="J267" s="50"/>
      <c r="K267" s="51" t="s">
        <v>2482</v>
      </c>
      <c r="L267" s="51" t="s">
        <v>2444</v>
      </c>
    </row>
    <row r="268" spans="2:15" x14ac:dyDescent="0.25">
      <c r="B268" s="149">
        <v>262</v>
      </c>
      <c r="C268" s="52">
        <v>100000</v>
      </c>
      <c r="D268" s="52">
        <v>0</v>
      </c>
      <c r="E268" s="52">
        <f t="shared" si="4"/>
        <v>100000</v>
      </c>
      <c r="F268" s="50" t="s">
        <v>2483</v>
      </c>
      <c r="G268" s="50" t="s">
        <v>2484</v>
      </c>
      <c r="H268" s="50" t="s">
        <v>2485</v>
      </c>
      <c r="I268" s="56" t="s">
        <v>2486</v>
      </c>
      <c r="J268" s="50"/>
      <c r="K268" s="51" t="s">
        <v>2487</v>
      </c>
      <c r="L268" s="51" t="s">
        <v>2444</v>
      </c>
    </row>
    <row r="269" spans="2:15" x14ac:dyDescent="0.25">
      <c r="B269" s="50">
        <v>263</v>
      </c>
      <c r="C269" s="60">
        <v>0</v>
      </c>
      <c r="D269" s="60">
        <v>3000</v>
      </c>
      <c r="E269" s="60">
        <f t="shared" si="4"/>
        <v>3000</v>
      </c>
      <c r="F269" s="59" t="s">
        <v>1515</v>
      </c>
      <c r="G269" s="59" t="s">
        <v>1516</v>
      </c>
      <c r="H269" s="59" t="s">
        <v>1517</v>
      </c>
      <c r="I269" s="61" t="s">
        <v>1518</v>
      </c>
      <c r="J269" s="59" t="s">
        <v>1519</v>
      </c>
      <c r="K269" s="58" t="s">
        <v>1520</v>
      </c>
      <c r="L269" s="58" t="s">
        <v>2489</v>
      </c>
    </row>
    <row r="270" spans="2:15" x14ac:dyDescent="0.25">
      <c r="B270" s="149">
        <v>264</v>
      </c>
      <c r="C270" s="60">
        <v>0</v>
      </c>
      <c r="D270" s="60">
        <v>2000</v>
      </c>
      <c r="E270" s="60">
        <f t="shared" si="4"/>
        <v>2000</v>
      </c>
      <c r="F270" s="59" t="s">
        <v>1598</v>
      </c>
      <c r="G270" s="59" t="s">
        <v>1599</v>
      </c>
      <c r="H270" s="59" t="s">
        <v>818</v>
      </c>
      <c r="I270" s="61" t="s">
        <v>1600</v>
      </c>
      <c r="J270" s="59" t="s">
        <v>1601</v>
      </c>
      <c r="K270" s="58" t="s">
        <v>1602</v>
      </c>
      <c r="L270" s="58" t="s">
        <v>2489</v>
      </c>
    </row>
    <row r="271" spans="2:15" x14ac:dyDescent="0.25">
      <c r="B271" s="50">
        <v>265</v>
      </c>
      <c r="C271" s="60">
        <v>0</v>
      </c>
      <c r="D271" s="60">
        <v>27700</v>
      </c>
      <c r="E271" s="60">
        <f t="shared" si="4"/>
        <v>27700</v>
      </c>
      <c r="F271" s="59" t="s">
        <v>856</v>
      </c>
      <c r="G271" s="59" t="s">
        <v>857</v>
      </c>
      <c r="H271" s="59" t="s">
        <v>858</v>
      </c>
      <c r="I271" s="61" t="s">
        <v>859</v>
      </c>
      <c r="J271" s="59" t="s">
        <v>860</v>
      </c>
      <c r="K271" s="58" t="s">
        <v>861</v>
      </c>
      <c r="L271" s="200" t="s">
        <v>1845</v>
      </c>
      <c r="M271" s="47" t="s">
        <v>3676</v>
      </c>
      <c r="O271" s="47" t="s">
        <v>3677</v>
      </c>
    </row>
    <row r="272" spans="2:15" x14ac:dyDescent="0.25">
      <c r="B272" s="149">
        <v>266</v>
      </c>
      <c r="C272" s="60">
        <v>0</v>
      </c>
      <c r="D272" s="60">
        <v>500</v>
      </c>
      <c r="E272" s="60">
        <f t="shared" si="4"/>
        <v>500</v>
      </c>
      <c r="F272" s="59" t="s">
        <v>938</v>
      </c>
      <c r="G272" s="59" t="s">
        <v>939</v>
      </c>
      <c r="H272" s="59" t="s">
        <v>940</v>
      </c>
      <c r="I272" s="61" t="s">
        <v>941</v>
      </c>
      <c r="J272" s="59" t="s">
        <v>942</v>
      </c>
      <c r="K272" s="58" t="s">
        <v>943</v>
      </c>
      <c r="L272" s="58" t="s">
        <v>2489</v>
      </c>
    </row>
    <row r="273" spans="2:13" x14ac:dyDescent="0.25">
      <c r="B273" s="50">
        <v>267</v>
      </c>
      <c r="C273" s="60">
        <v>0</v>
      </c>
      <c r="D273" s="60">
        <v>2600</v>
      </c>
      <c r="E273" s="60">
        <f t="shared" si="4"/>
        <v>2600</v>
      </c>
      <c r="F273" s="59" t="s">
        <v>983</v>
      </c>
      <c r="G273" s="59" t="s">
        <v>989</v>
      </c>
      <c r="H273" s="59" t="s">
        <v>339</v>
      </c>
      <c r="I273" s="61" t="s">
        <v>990</v>
      </c>
      <c r="J273" s="59" t="s">
        <v>991</v>
      </c>
      <c r="K273" s="58" t="s">
        <v>992</v>
      </c>
      <c r="L273" s="58" t="s">
        <v>2489</v>
      </c>
    </row>
    <row r="274" spans="2:13" x14ac:dyDescent="0.25">
      <c r="B274" s="149">
        <v>268</v>
      </c>
      <c r="C274" s="60">
        <v>0</v>
      </c>
      <c r="D274" s="60">
        <v>3000</v>
      </c>
      <c r="E274" s="60">
        <f t="shared" si="4"/>
        <v>3000</v>
      </c>
      <c r="F274" s="59" t="s">
        <v>2118</v>
      </c>
      <c r="G274" s="59" t="s">
        <v>2119</v>
      </c>
      <c r="H274" s="59" t="s">
        <v>2120</v>
      </c>
      <c r="I274" s="61" t="s">
        <v>2121</v>
      </c>
      <c r="J274" s="59" t="s">
        <v>2122</v>
      </c>
      <c r="K274" s="58" t="s">
        <v>2123</v>
      </c>
      <c r="L274" s="58" t="s">
        <v>2489</v>
      </c>
    </row>
    <row r="275" spans="2:13" x14ac:dyDescent="0.25">
      <c r="B275" s="50">
        <v>269</v>
      </c>
      <c r="C275" s="60">
        <v>0</v>
      </c>
      <c r="D275" s="60">
        <v>2400</v>
      </c>
      <c r="E275" s="60">
        <f t="shared" si="4"/>
        <v>2400</v>
      </c>
      <c r="F275" s="59" t="s">
        <v>2149</v>
      </c>
      <c r="G275" s="59" t="s">
        <v>2150</v>
      </c>
      <c r="H275" s="59" t="s">
        <v>2151</v>
      </c>
      <c r="I275" s="61" t="s">
        <v>2152</v>
      </c>
      <c r="J275" s="59" t="s">
        <v>2153</v>
      </c>
      <c r="K275" s="58" t="s">
        <v>2154</v>
      </c>
      <c r="L275" s="58" t="s">
        <v>2489</v>
      </c>
    </row>
    <row r="276" spans="2:13" x14ac:dyDescent="0.25">
      <c r="B276" s="149">
        <v>270</v>
      </c>
      <c r="C276" s="60">
        <v>0</v>
      </c>
      <c r="D276" s="60">
        <v>1500</v>
      </c>
      <c r="E276" s="60">
        <f t="shared" si="4"/>
        <v>1500</v>
      </c>
      <c r="F276" s="59" t="s">
        <v>2155</v>
      </c>
      <c r="G276" s="59" t="s">
        <v>2156</v>
      </c>
      <c r="H276" s="59" t="s">
        <v>2157</v>
      </c>
      <c r="I276" s="61" t="s">
        <v>2158</v>
      </c>
      <c r="J276" s="59" t="s">
        <v>2159</v>
      </c>
      <c r="K276" s="58" t="s">
        <v>2160</v>
      </c>
      <c r="L276" s="58" t="s">
        <v>2489</v>
      </c>
    </row>
    <row r="277" spans="2:13" x14ac:dyDescent="0.25">
      <c r="B277" s="50">
        <v>271</v>
      </c>
      <c r="C277" s="60">
        <v>0</v>
      </c>
      <c r="D277" s="60">
        <v>5000</v>
      </c>
      <c r="E277" s="60">
        <f t="shared" si="4"/>
        <v>5000</v>
      </c>
      <c r="F277" s="59" t="s">
        <v>2248</v>
      </c>
      <c r="G277" s="59" t="s">
        <v>2249</v>
      </c>
      <c r="H277" s="59" t="s">
        <v>2250</v>
      </c>
      <c r="I277" s="61" t="s">
        <v>2251</v>
      </c>
      <c r="J277" s="59" t="s">
        <v>2252</v>
      </c>
      <c r="K277" s="58" t="s">
        <v>2253</v>
      </c>
      <c r="L277" s="200" t="s">
        <v>1947</v>
      </c>
      <c r="M277" s="47" t="s">
        <v>3678</v>
      </c>
    </row>
    <row r="278" spans="2:13" x14ac:dyDescent="0.25">
      <c r="B278" s="149">
        <v>272</v>
      </c>
      <c r="C278" s="60">
        <v>0</v>
      </c>
      <c r="D278" s="60">
        <v>200</v>
      </c>
      <c r="E278" s="60">
        <f t="shared" si="4"/>
        <v>200</v>
      </c>
      <c r="F278" s="59" t="s">
        <v>2271</v>
      </c>
      <c r="G278" s="59" t="s">
        <v>2272</v>
      </c>
      <c r="H278" s="59" t="s">
        <v>2273</v>
      </c>
      <c r="I278" s="61" t="s">
        <v>2274</v>
      </c>
      <c r="J278" s="59" t="s">
        <v>2275</v>
      </c>
      <c r="K278" s="58" t="s">
        <v>2276</v>
      </c>
      <c r="L278" s="58" t="s">
        <v>2489</v>
      </c>
    </row>
    <row r="279" spans="2:13" x14ac:dyDescent="0.25">
      <c r="B279" s="50">
        <v>273</v>
      </c>
      <c r="C279" s="60">
        <v>0</v>
      </c>
      <c r="D279" s="60">
        <v>7100</v>
      </c>
      <c r="E279" s="60">
        <f t="shared" si="4"/>
        <v>7100</v>
      </c>
      <c r="F279" s="59" t="s">
        <v>2289</v>
      </c>
      <c r="G279" s="59" t="s">
        <v>2290</v>
      </c>
      <c r="H279" s="59" t="s">
        <v>2291</v>
      </c>
      <c r="I279" s="61" t="s">
        <v>2292</v>
      </c>
      <c r="J279" s="59" t="s">
        <v>2293</v>
      </c>
      <c r="K279" s="58" t="s">
        <v>2294</v>
      </c>
      <c r="L279" s="58" t="s">
        <v>2489</v>
      </c>
    </row>
    <row r="280" spans="2:13" x14ac:dyDescent="0.25">
      <c r="B280" s="149">
        <v>274</v>
      </c>
      <c r="C280" s="60">
        <v>0</v>
      </c>
      <c r="D280" s="60">
        <v>3300</v>
      </c>
      <c r="E280" s="60">
        <f t="shared" si="4"/>
        <v>3300</v>
      </c>
      <c r="F280" s="59" t="s">
        <v>2318</v>
      </c>
      <c r="G280" s="59" t="s">
        <v>2319</v>
      </c>
      <c r="H280" s="59" t="s">
        <v>2320</v>
      </c>
      <c r="I280" s="61" t="s">
        <v>2321</v>
      </c>
      <c r="J280" s="59"/>
      <c r="K280" s="58" t="s">
        <v>2322</v>
      </c>
      <c r="L280" s="58" t="s">
        <v>2489</v>
      </c>
    </row>
    <row r="281" spans="2:13" x14ac:dyDescent="0.25">
      <c r="B281" s="50">
        <v>275</v>
      </c>
      <c r="C281" s="60">
        <v>0</v>
      </c>
      <c r="D281" s="60">
        <v>3200</v>
      </c>
      <c r="E281" s="60">
        <f t="shared" si="4"/>
        <v>3200</v>
      </c>
      <c r="F281" s="59" t="s">
        <v>2329</v>
      </c>
      <c r="G281" s="59" t="s">
        <v>2330</v>
      </c>
      <c r="H281" s="59" t="s">
        <v>2331</v>
      </c>
      <c r="I281" s="61" t="s">
        <v>2332</v>
      </c>
      <c r="J281" s="59" t="s">
        <v>2333</v>
      </c>
      <c r="K281" s="58" t="s">
        <v>2334</v>
      </c>
      <c r="L281" s="58" t="s">
        <v>2489</v>
      </c>
    </row>
    <row r="282" spans="2:13" x14ac:dyDescent="0.25">
      <c r="B282" s="149">
        <v>276</v>
      </c>
      <c r="C282" s="60">
        <v>0</v>
      </c>
      <c r="D282" s="60">
        <v>2000</v>
      </c>
      <c r="E282" s="60">
        <f t="shared" si="4"/>
        <v>2000</v>
      </c>
      <c r="F282" s="59" t="s">
        <v>2353</v>
      </c>
      <c r="G282" s="59" t="s">
        <v>2354</v>
      </c>
      <c r="H282" s="59" t="s">
        <v>2355</v>
      </c>
      <c r="I282" s="61" t="s">
        <v>2356</v>
      </c>
      <c r="J282" s="59" t="s">
        <v>2357</v>
      </c>
      <c r="K282" s="58" t="s">
        <v>2358</v>
      </c>
      <c r="L282" s="58" t="s">
        <v>2489</v>
      </c>
    </row>
    <row r="283" spans="2:13" x14ac:dyDescent="0.25">
      <c r="B283" s="50">
        <v>277</v>
      </c>
      <c r="C283" s="60">
        <v>0</v>
      </c>
      <c r="D283" s="60">
        <v>100</v>
      </c>
      <c r="E283" s="60">
        <f t="shared" si="4"/>
        <v>100</v>
      </c>
      <c r="F283" s="59" t="s">
        <v>2375</v>
      </c>
      <c r="G283" s="59" t="s">
        <v>2376</v>
      </c>
      <c r="H283" s="59" t="s">
        <v>2355</v>
      </c>
      <c r="I283" s="61" t="s">
        <v>2377</v>
      </c>
      <c r="J283" s="59" t="s">
        <v>2378</v>
      </c>
      <c r="K283" s="58" t="s">
        <v>2379</v>
      </c>
      <c r="L283" s="58" t="s">
        <v>2489</v>
      </c>
    </row>
    <row r="284" spans="2:13" x14ac:dyDescent="0.25">
      <c r="B284" s="149">
        <v>278</v>
      </c>
      <c r="C284" s="60">
        <v>3100</v>
      </c>
      <c r="D284" s="60">
        <v>0</v>
      </c>
      <c r="E284" s="60">
        <f t="shared" si="4"/>
        <v>3100</v>
      </c>
      <c r="F284" s="59" t="s">
        <v>2424</v>
      </c>
      <c r="G284" s="59" t="s">
        <v>2425</v>
      </c>
      <c r="H284" s="59" t="s">
        <v>2426</v>
      </c>
      <c r="I284" s="61" t="s">
        <v>2427</v>
      </c>
      <c r="J284" s="219" t="s">
        <v>3689</v>
      </c>
      <c r="K284" s="58" t="s">
        <v>2428</v>
      </c>
      <c r="L284" s="58" t="s">
        <v>2489</v>
      </c>
    </row>
    <row r="285" spans="2:13" x14ac:dyDescent="0.25">
      <c r="B285" s="50">
        <v>279</v>
      </c>
      <c r="C285" s="60">
        <v>0</v>
      </c>
      <c r="D285" s="60">
        <v>1000</v>
      </c>
      <c r="E285" s="60">
        <f t="shared" si="4"/>
        <v>1000</v>
      </c>
      <c r="F285" s="59" t="s">
        <v>2488</v>
      </c>
      <c r="G285" s="59" t="s">
        <v>1442</v>
      </c>
      <c r="H285" s="59" t="s">
        <v>1443</v>
      </c>
      <c r="I285" s="61" t="s">
        <v>1444</v>
      </c>
      <c r="J285" s="59" t="s">
        <v>1445</v>
      </c>
      <c r="K285" s="58" t="s">
        <v>1446</v>
      </c>
      <c r="L285" s="58" t="s">
        <v>2489</v>
      </c>
    </row>
    <row r="286" spans="2:13" x14ac:dyDescent="0.25">
      <c r="B286" s="149">
        <v>280</v>
      </c>
      <c r="C286" s="52">
        <v>0</v>
      </c>
      <c r="D286" s="52">
        <v>46400</v>
      </c>
      <c r="E286" s="52">
        <f t="shared" si="4"/>
        <v>46400</v>
      </c>
      <c r="F286" s="50" t="s">
        <v>2490</v>
      </c>
      <c r="G286" s="50" t="s">
        <v>2491</v>
      </c>
      <c r="H286" s="50" t="s">
        <v>2492</v>
      </c>
      <c r="I286" s="56" t="s">
        <v>2493</v>
      </c>
      <c r="J286" s="50" t="s">
        <v>2494</v>
      </c>
      <c r="K286" s="51" t="s">
        <v>2495</v>
      </c>
      <c r="L286" s="51" t="s">
        <v>2489</v>
      </c>
    </row>
    <row r="287" spans="2:13" x14ac:dyDescent="0.25">
      <c r="B287" s="50">
        <v>281</v>
      </c>
      <c r="C287" s="52">
        <v>0</v>
      </c>
      <c r="D287" s="52">
        <v>5000</v>
      </c>
      <c r="E287" s="52">
        <f t="shared" si="4"/>
        <v>5000</v>
      </c>
      <c r="F287" s="50" t="s">
        <v>2496</v>
      </c>
      <c r="G287" s="50" t="s">
        <v>2497</v>
      </c>
      <c r="H287" s="50" t="s">
        <v>2256</v>
      </c>
      <c r="I287" s="56" t="s">
        <v>2498</v>
      </c>
      <c r="J287" s="50" t="s">
        <v>2499</v>
      </c>
      <c r="K287" s="51" t="s">
        <v>2500</v>
      </c>
      <c r="L287" s="51" t="s">
        <v>2489</v>
      </c>
    </row>
    <row r="288" spans="2:13" x14ac:dyDescent="0.25">
      <c r="B288" s="149">
        <v>282</v>
      </c>
      <c r="C288" s="52">
        <v>0</v>
      </c>
      <c r="D288" s="52">
        <v>5700</v>
      </c>
      <c r="E288" s="52">
        <f t="shared" si="4"/>
        <v>5700</v>
      </c>
      <c r="F288" s="50" t="s">
        <v>2501</v>
      </c>
      <c r="G288" s="50" t="s">
        <v>2502</v>
      </c>
      <c r="H288" s="50" t="s">
        <v>2503</v>
      </c>
      <c r="I288" s="56" t="s">
        <v>2504</v>
      </c>
      <c r="J288" s="50" t="s">
        <v>2505</v>
      </c>
      <c r="K288" s="51" t="s">
        <v>2506</v>
      </c>
      <c r="L288" s="51" t="s">
        <v>2489</v>
      </c>
    </row>
    <row r="289" spans="2:12" x14ac:dyDescent="0.25">
      <c r="B289" s="50">
        <v>283</v>
      </c>
      <c r="C289" s="52">
        <v>0</v>
      </c>
      <c r="D289" s="52">
        <v>3400</v>
      </c>
      <c r="E289" s="52">
        <f t="shared" si="4"/>
        <v>3400</v>
      </c>
      <c r="F289" s="50" t="s">
        <v>2507</v>
      </c>
      <c r="G289" s="50" t="s">
        <v>2508</v>
      </c>
      <c r="H289" s="50" t="s">
        <v>869</v>
      </c>
      <c r="I289" s="56" t="s">
        <v>2509</v>
      </c>
      <c r="J289" s="50" t="s">
        <v>2510</v>
      </c>
      <c r="K289" s="51" t="s">
        <v>2511</v>
      </c>
      <c r="L289" s="51" t="s">
        <v>2489</v>
      </c>
    </row>
    <row r="290" spans="2:12" x14ac:dyDescent="0.25">
      <c r="B290" s="149">
        <v>284</v>
      </c>
      <c r="C290" s="52">
        <v>0</v>
      </c>
      <c r="D290" s="52">
        <v>5000</v>
      </c>
      <c r="E290" s="52">
        <f t="shared" si="4"/>
        <v>5000</v>
      </c>
      <c r="F290" s="50" t="s">
        <v>2512</v>
      </c>
      <c r="G290" s="50" t="s">
        <v>2513</v>
      </c>
      <c r="H290" s="50" t="s">
        <v>2514</v>
      </c>
      <c r="I290" s="56" t="s">
        <v>2515</v>
      </c>
      <c r="J290" s="50" t="s">
        <v>2516</v>
      </c>
      <c r="K290" s="51" t="s">
        <v>2517</v>
      </c>
      <c r="L290" s="51" t="s">
        <v>2489</v>
      </c>
    </row>
    <row r="291" spans="2:12" x14ac:dyDescent="0.25">
      <c r="B291" s="50">
        <v>285</v>
      </c>
      <c r="C291" s="52">
        <v>0</v>
      </c>
      <c r="D291" s="52">
        <v>500</v>
      </c>
      <c r="E291" s="52">
        <f t="shared" si="4"/>
        <v>500</v>
      </c>
      <c r="F291" s="50" t="s">
        <v>2518</v>
      </c>
      <c r="G291" s="50" t="s">
        <v>2519</v>
      </c>
      <c r="H291" s="50" t="s">
        <v>2520</v>
      </c>
      <c r="I291" s="56" t="s">
        <v>2521</v>
      </c>
      <c r="J291" s="50" t="s">
        <v>2522</v>
      </c>
      <c r="K291" s="51" t="s">
        <v>2523</v>
      </c>
      <c r="L291" s="51" t="s">
        <v>2489</v>
      </c>
    </row>
    <row r="292" spans="2:12" x14ac:dyDescent="0.25">
      <c r="B292" s="149">
        <v>286</v>
      </c>
      <c r="C292" s="52">
        <v>0</v>
      </c>
      <c r="D292" s="52">
        <v>1400</v>
      </c>
      <c r="E292" s="52">
        <f t="shared" si="4"/>
        <v>1400</v>
      </c>
      <c r="F292" s="50" t="s">
        <v>2524</v>
      </c>
      <c r="G292" s="50" t="s">
        <v>2525</v>
      </c>
      <c r="H292" s="50" t="s">
        <v>2526</v>
      </c>
      <c r="I292" s="56" t="s">
        <v>2527</v>
      </c>
      <c r="J292" s="50" t="s">
        <v>2528</v>
      </c>
      <c r="K292" s="51" t="s">
        <v>2529</v>
      </c>
      <c r="L292" s="51" t="s">
        <v>2489</v>
      </c>
    </row>
    <row r="293" spans="2:12" x14ac:dyDescent="0.25">
      <c r="B293" s="50">
        <v>287</v>
      </c>
      <c r="C293" s="52">
        <v>0</v>
      </c>
      <c r="D293" s="52">
        <v>1000</v>
      </c>
      <c r="E293" s="52">
        <f t="shared" si="4"/>
        <v>1000</v>
      </c>
      <c r="F293" s="50" t="s">
        <v>2530</v>
      </c>
      <c r="G293" s="50" t="s">
        <v>2531</v>
      </c>
      <c r="H293" s="50" t="s">
        <v>2532</v>
      </c>
      <c r="I293" s="56" t="s">
        <v>2533</v>
      </c>
      <c r="J293" s="50" t="s">
        <v>2534</v>
      </c>
      <c r="K293" s="51" t="s">
        <v>2535</v>
      </c>
      <c r="L293" s="51" t="s">
        <v>2489</v>
      </c>
    </row>
    <row r="294" spans="2:12" x14ac:dyDescent="0.25">
      <c r="B294" s="149">
        <v>288</v>
      </c>
      <c r="C294" s="52">
        <v>0</v>
      </c>
      <c r="D294" s="52">
        <v>26500</v>
      </c>
      <c r="E294" s="52">
        <f t="shared" si="4"/>
        <v>26500</v>
      </c>
      <c r="F294" s="50" t="s">
        <v>2536</v>
      </c>
      <c r="G294" s="50" t="s">
        <v>2537</v>
      </c>
      <c r="H294" s="50" t="s">
        <v>2538</v>
      </c>
      <c r="I294" s="56" t="s">
        <v>2539</v>
      </c>
      <c r="J294" s="50" t="s">
        <v>2540</v>
      </c>
      <c r="K294" s="51" t="s">
        <v>2541</v>
      </c>
      <c r="L294" s="51" t="s">
        <v>2489</v>
      </c>
    </row>
    <row r="295" spans="2:12" x14ac:dyDescent="0.25">
      <c r="B295" s="50">
        <v>289</v>
      </c>
      <c r="C295" s="52">
        <v>0</v>
      </c>
      <c r="D295" s="52">
        <v>2900</v>
      </c>
      <c r="E295" s="52">
        <f t="shared" si="4"/>
        <v>2900</v>
      </c>
      <c r="F295" s="50" t="s">
        <v>2542</v>
      </c>
      <c r="G295" s="50" t="s">
        <v>2543</v>
      </c>
      <c r="H295" s="50" t="s">
        <v>2544</v>
      </c>
      <c r="I295" s="56" t="s">
        <v>2545</v>
      </c>
      <c r="J295" s="50" t="s">
        <v>2546</v>
      </c>
      <c r="K295" s="51" t="s">
        <v>2547</v>
      </c>
      <c r="L295" s="51" t="s">
        <v>2489</v>
      </c>
    </row>
    <row r="296" spans="2:12" x14ac:dyDescent="0.25">
      <c r="B296" s="149">
        <v>290</v>
      </c>
      <c r="C296" s="52">
        <v>0</v>
      </c>
      <c r="D296" s="52">
        <v>14200</v>
      </c>
      <c r="E296" s="52">
        <f t="shared" si="4"/>
        <v>14200</v>
      </c>
      <c r="F296" s="50" t="s">
        <v>2548</v>
      </c>
      <c r="G296" s="50" t="s">
        <v>2549</v>
      </c>
      <c r="H296" s="50" t="s">
        <v>2550</v>
      </c>
      <c r="I296" s="56" t="s">
        <v>2551</v>
      </c>
      <c r="J296" s="50" t="s">
        <v>2552</v>
      </c>
      <c r="K296" s="51" t="s">
        <v>2553</v>
      </c>
      <c r="L296" s="51" t="s">
        <v>2489</v>
      </c>
    </row>
    <row r="297" spans="2:12" x14ac:dyDescent="0.25">
      <c r="B297" s="50">
        <v>291</v>
      </c>
      <c r="C297" s="52">
        <v>0</v>
      </c>
      <c r="D297" s="52">
        <v>2000</v>
      </c>
      <c r="E297" s="52">
        <f t="shared" si="4"/>
        <v>2000</v>
      </c>
      <c r="F297" s="50" t="s">
        <v>2554</v>
      </c>
      <c r="G297" s="50" t="s">
        <v>2555</v>
      </c>
      <c r="H297" s="50" t="s">
        <v>2556</v>
      </c>
      <c r="I297" s="56" t="s">
        <v>2557</v>
      </c>
      <c r="J297" s="50" t="s">
        <v>2558</v>
      </c>
      <c r="K297" s="51" t="s">
        <v>2559</v>
      </c>
      <c r="L297" s="51" t="s">
        <v>2489</v>
      </c>
    </row>
    <row r="298" spans="2:12" x14ac:dyDescent="0.25">
      <c r="B298" s="149">
        <v>292</v>
      </c>
      <c r="C298" s="52">
        <v>0</v>
      </c>
      <c r="D298" s="52">
        <v>40000</v>
      </c>
      <c r="E298" s="52">
        <f t="shared" si="4"/>
        <v>40000</v>
      </c>
      <c r="F298" s="50" t="s">
        <v>2560</v>
      </c>
      <c r="G298" s="50" t="s">
        <v>2561</v>
      </c>
      <c r="H298" s="50" t="s">
        <v>2562</v>
      </c>
      <c r="I298" s="56" t="s">
        <v>2563</v>
      </c>
      <c r="J298" s="50" t="s">
        <v>2564</v>
      </c>
      <c r="K298" s="51" t="s">
        <v>2565</v>
      </c>
      <c r="L298" s="51" t="s">
        <v>2489</v>
      </c>
    </row>
    <row r="299" spans="2:12" x14ac:dyDescent="0.25">
      <c r="B299" s="50">
        <v>293</v>
      </c>
      <c r="C299" s="52">
        <v>0</v>
      </c>
      <c r="D299" s="52">
        <v>1500</v>
      </c>
      <c r="E299" s="52">
        <f t="shared" si="4"/>
        <v>1500</v>
      </c>
      <c r="F299" s="50" t="s">
        <v>2566</v>
      </c>
      <c r="G299" s="50" t="s">
        <v>2567</v>
      </c>
      <c r="H299" s="50" t="s">
        <v>251</v>
      </c>
      <c r="I299" s="56" t="s">
        <v>2568</v>
      </c>
      <c r="J299" s="50" t="s">
        <v>253</v>
      </c>
      <c r="K299" s="51" t="s">
        <v>2569</v>
      </c>
      <c r="L299" s="51" t="s">
        <v>2489</v>
      </c>
    </row>
    <row r="300" spans="2:12" x14ac:dyDescent="0.25">
      <c r="B300" s="149">
        <v>294</v>
      </c>
      <c r="C300" s="52">
        <v>0</v>
      </c>
      <c r="D300" s="52">
        <v>11000</v>
      </c>
      <c r="E300" s="52">
        <f t="shared" si="4"/>
        <v>11000</v>
      </c>
      <c r="F300" s="50" t="s">
        <v>2570</v>
      </c>
      <c r="G300" s="50" t="s">
        <v>2571</v>
      </c>
      <c r="H300" s="50" t="s">
        <v>2572</v>
      </c>
      <c r="I300" s="56" t="s">
        <v>2573</v>
      </c>
      <c r="J300" s="50" t="s">
        <v>2574</v>
      </c>
      <c r="K300" s="51" t="s">
        <v>2575</v>
      </c>
      <c r="L300" s="51" t="s">
        <v>2489</v>
      </c>
    </row>
    <row r="301" spans="2:12" x14ac:dyDescent="0.25">
      <c r="B301" s="50">
        <v>295</v>
      </c>
      <c r="C301" s="52">
        <v>0</v>
      </c>
      <c r="D301" s="52">
        <v>1000</v>
      </c>
      <c r="E301" s="52">
        <f t="shared" si="4"/>
        <v>1000</v>
      </c>
      <c r="F301" s="50" t="s">
        <v>2576</v>
      </c>
      <c r="G301" s="50" t="s">
        <v>2577</v>
      </c>
      <c r="H301" s="50" t="s">
        <v>2578</v>
      </c>
      <c r="I301" s="56" t="s">
        <v>2579</v>
      </c>
      <c r="J301" s="50" t="s">
        <v>2580</v>
      </c>
      <c r="K301" s="51" t="s">
        <v>2581</v>
      </c>
      <c r="L301" s="51" t="s">
        <v>2489</v>
      </c>
    </row>
    <row r="302" spans="2:12" x14ac:dyDescent="0.25">
      <c r="B302" s="149">
        <v>296</v>
      </c>
      <c r="C302" s="52">
        <v>0</v>
      </c>
      <c r="D302" s="52">
        <v>15000</v>
      </c>
      <c r="E302" s="52">
        <f t="shared" si="4"/>
        <v>15000</v>
      </c>
      <c r="F302" s="50" t="s">
        <v>2582</v>
      </c>
      <c r="G302" s="50" t="s">
        <v>2583</v>
      </c>
      <c r="H302" s="50" t="s">
        <v>2584</v>
      </c>
      <c r="I302" s="56" t="s">
        <v>2585</v>
      </c>
      <c r="J302" s="50" t="s">
        <v>2586</v>
      </c>
      <c r="K302" s="51" t="s">
        <v>2587</v>
      </c>
      <c r="L302" s="51" t="s">
        <v>2489</v>
      </c>
    </row>
    <row r="303" spans="2:12" x14ac:dyDescent="0.25">
      <c r="B303" s="50">
        <v>297</v>
      </c>
      <c r="C303" s="60">
        <v>0</v>
      </c>
      <c r="D303" s="60">
        <v>11700</v>
      </c>
      <c r="E303" s="60">
        <f t="shared" si="4"/>
        <v>11700</v>
      </c>
      <c r="F303" s="59" t="s">
        <v>2588</v>
      </c>
      <c r="G303" s="59" t="s">
        <v>1812</v>
      </c>
      <c r="H303" s="59" t="s">
        <v>1813</v>
      </c>
      <c r="I303" s="61" t="s">
        <v>1814</v>
      </c>
      <c r="J303" s="59" t="s">
        <v>1815</v>
      </c>
      <c r="K303" s="58" t="s">
        <v>1816</v>
      </c>
      <c r="L303" s="58" t="s">
        <v>2489</v>
      </c>
    </row>
    <row r="304" spans="2:12" x14ac:dyDescent="0.25">
      <c r="B304" s="149">
        <v>298</v>
      </c>
      <c r="C304" s="60">
        <v>0</v>
      </c>
      <c r="D304" s="60">
        <v>2000</v>
      </c>
      <c r="E304" s="60">
        <f t="shared" si="4"/>
        <v>2000</v>
      </c>
      <c r="F304" s="59" t="s">
        <v>1119</v>
      </c>
      <c r="G304" s="59" t="s">
        <v>1120</v>
      </c>
      <c r="H304" s="59" t="s">
        <v>1121</v>
      </c>
      <c r="I304" s="61" t="s">
        <v>1122</v>
      </c>
      <c r="J304" s="59" t="s">
        <v>1123</v>
      </c>
      <c r="K304" s="58" t="s">
        <v>2589</v>
      </c>
      <c r="L304" s="58" t="s">
        <v>2489</v>
      </c>
    </row>
    <row r="305" spans="2:12" x14ac:dyDescent="0.25">
      <c r="B305" s="50">
        <v>299</v>
      </c>
      <c r="C305" s="52">
        <v>0</v>
      </c>
      <c r="D305" s="52">
        <v>400</v>
      </c>
      <c r="E305" s="52">
        <f t="shared" si="4"/>
        <v>400</v>
      </c>
      <c r="F305" s="50" t="s">
        <v>2590</v>
      </c>
      <c r="G305" s="50" t="s">
        <v>2591</v>
      </c>
      <c r="H305" s="50" t="s">
        <v>2592</v>
      </c>
      <c r="I305" s="56" t="s">
        <v>2593</v>
      </c>
      <c r="J305" s="50" t="s">
        <v>2594</v>
      </c>
      <c r="K305" s="51" t="s">
        <v>2595</v>
      </c>
      <c r="L305" s="51" t="s">
        <v>2489</v>
      </c>
    </row>
    <row r="306" spans="2:12" x14ac:dyDescent="0.25">
      <c r="B306" s="149">
        <v>300</v>
      </c>
      <c r="C306" s="60">
        <v>0</v>
      </c>
      <c r="D306" s="60">
        <v>5400</v>
      </c>
      <c r="E306" s="60">
        <f t="shared" si="4"/>
        <v>5400</v>
      </c>
      <c r="F306" s="59" t="s">
        <v>2596</v>
      </c>
      <c r="G306" s="59" t="s">
        <v>1824</v>
      </c>
      <c r="H306" s="59" t="s">
        <v>1825</v>
      </c>
      <c r="I306" s="61" t="s">
        <v>1826</v>
      </c>
      <c r="J306" s="59" t="s">
        <v>1827</v>
      </c>
      <c r="K306" s="58" t="s">
        <v>1828</v>
      </c>
      <c r="L306" s="58" t="s">
        <v>2489</v>
      </c>
    </row>
    <row r="307" spans="2:12" x14ac:dyDescent="0.25">
      <c r="B307" s="50">
        <v>301</v>
      </c>
      <c r="C307" s="52">
        <v>0</v>
      </c>
      <c r="D307" s="52">
        <v>5000</v>
      </c>
      <c r="E307" s="52">
        <f t="shared" si="4"/>
        <v>5000</v>
      </c>
      <c r="F307" s="50" t="s">
        <v>2597</v>
      </c>
      <c r="G307" s="50" t="s">
        <v>2598</v>
      </c>
      <c r="H307" s="50" t="s">
        <v>2599</v>
      </c>
      <c r="I307" s="56" t="s">
        <v>2600</v>
      </c>
      <c r="J307" s="50" t="s">
        <v>2601</v>
      </c>
      <c r="K307" s="51" t="s">
        <v>2602</v>
      </c>
      <c r="L307" s="51" t="s">
        <v>2489</v>
      </c>
    </row>
    <row r="308" spans="2:12" x14ac:dyDescent="0.25">
      <c r="B308" s="149">
        <v>302</v>
      </c>
      <c r="C308" s="52">
        <v>0</v>
      </c>
      <c r="D308" s="52">
        <v>200</v>
      </c>
      <c r="E308" s="52">
        <f t="shared" si="4"/>
        <v>200</v>
      </c>
      <c r="F308" s="50" t="s">
        <v>2603</v>
      </c>
      <c r="G308" s="50" t="s">
        <v>2604</v>
      </c>
      <c r="H308" s="50" t="s">
        <v>2605</v>
      </c>
      <c r="I308" s="56" t="s">
        <v>2606</v>
      </c>
      <c r="J308" s="50" t="s">
        <v>2607</v>
      </c>
      <c r="K308" s="51" t="s">
        <v>2608</v>
      </c>
      <c r="L308" s="51" t="s">
        <v>2489</v>
      </c>
    </row>
    <row r="309" spans="2:12" x14ac:dyDescent="0.25">
      <c r="B309" s="50">
        <v>303</v>
      </c>
      <c r="C309" s="52">
        <v>0</v>
      </c>
      <c r="D309" s="52">
        <v>600</v>
      </c>
      <c r="E309" s="52">
        <f t="shared" si="4"/>
        <v>600</v>
      </c>
      <c r="F309" s="50" t="s">
        <v>2609</v>
      </c>
      <c r="G309" s="50" t="s">
        <v>2610</v>
      </c>
      <c r="H309" s="50" t="s">
        <v>2611</v>
      </c>
      <c r="I309" s="56" t="s">
        <v>2612</v>
      </c>
      <c r="J309" s="50"/>
      <c r="K309" s="51" t="s">
        <v>2613</v>
      </c>
      <c r="L309" s="51" t="s">
        <v>2489</v>
      </c>
    </row>
    <row r="310" spans="2:12" x14ac:dyDescent="0.25">
      <c r="B310" s="149">
        <v>304</v>
      </c>
      <c r="C310" s="52">
        <v>0</v>
      </c>
      <c r="D310" s="52">
        <v>2000</v>
      </c>
      <c r="E310" s="52">
        <f t="shared" si="4"/>
        <v>2000</v>
      </c>
      <c r="F310" s="50" t="s">
        <v>2614</v>
      </c>
      <c r="G310" s="50" t="s">
        <v>2615</v>
      </c>
      <c r="H310" s="50" t="s">
        <v>2616</v>
      </c>
      <c r="I310" s="56" t="s">
        <v>2617</v>
      </c>
      <c r="J310" s="50" t="s">
        <v>2618</v>
      </c>
      <c r="K310" s="51" t="s">
        <v>2619</v>
      </c>
      <c r="L310" s="51" t="s">
        <v>2489</v>
      </c>
    </row>
    <row r="311" spans="2:12" x14ac:dyDescent="0.25">
      <c r="B311" s="50">
        <v>305</v>
      </c>
      <c r="C311" s="52">
        <v>0</v>
      </c>
      <c r="D311" s="52">
        <v>12300</v>
      </c>
      <c r="E311" s="52">
        <f t="shared" si="4"/>
        <v>12300</v>
      </c>
      <c r="F311" s="50" t="s">
        <v>2625</v>
      </c>
      <c r="G311" s="50" t="s">
        <v>2626</v>
      </c>
      <c r="H311" s="50" t="s">
        <v>2627</v>
      </c>
      <c r="I311" s="56" t="s">
        <v>2628</v>
      </c>
      <c r="J311" s="50"/>
      <c r="K311" s="51" t="s">
        <v>2629</v>
      </c>
      <c r="L311" s="51" t="s">
        <v>2489</v>
      </c>
    </row>
    <row r="312" spans="2:12" x14ac:dyDescent="0.25">
      <c r="B312" s="149">
        <v>306</v>
      </c>
      <c r="C312" s="52">
        <v>0</v>
      </c>
      <c r="D312" s="52">
        <v>5000</v>
      </c>
      <c r="E312" s="52">
        <f t="shared" si="4"/>
        <v>5000</v>
      </c>
      <c r="F312" s="50" t="s">
        <v>2630</v>
      </c>
      <c r="G312" s="50" t="s">
        <v>2631</v>
      </c>
      <c r="H312" s="50" t="s">
        <v>2632</v>
      </c>
      <c r="I312" s="56" t="s">
        <v>2633</v>
      </c>
      <c r="J312" s="50" t="s">
        <v>2634</v>
      </c>
      <c r="K312" s="51" t="s">
        <v>2635</v>
      </c>
      <c r="L312" s="51" t="s">
        <v>2489</v>
      </c>
    </row>
    <row r="313" spans="2:12" x14ac:dyDescent="0.25">
      <c r="B313" s="50">
        <v>307</v>
      </c>
      <c r="C313" s="52">
        <v>0</v>
      </c>
      <c r="D313" s="52">
        <v>3100</v>
      </c>
      <c r="E313" s="52">
        <f t="shared" si="4"/>
        <v>3100</v>
      </c>
      <c r="F313" s="50" t="s">
        <v>2636</v>
      </c>
      <c r="G313" s="50" t="s">
        <v>2637</v>
      </c>
      <c r="H313" s="50" t="s">
        <v>2638</v>
      </c>
      <c r="I313" s="56" t="s">
        <v>2639</v>
      </c>
      <c r="J313" s="50" t="s">
        <v>2640</v>
      </c>
      <c r="K313" s="51" t="s">
        <v>2641</v>
      </c>
      <c r="L313" s="51" t="s">
        <v>2489</v>
      </c>
    </row>
    <row r="314" spans="2:12" x14ac:dyDescent="0.25">
      <c r="B314" s="149">
        <v>308</v>
      </c>
      <c r="C314" s="52">
        <v>0</v>
      </c>
      <c r="D314" s="52">
        <v>900</v>
      </c>
      <c r="E314" s="52">
        <f t="shared" si="4"/>
        <v>900</v>
      </c>
      <c r="F314" s="50" t="s">
        <v>2642</v>
      </c>
      <c r="G314" s="50" t="s">
        <v>2643</v>
      </c>
      <c r="H314" s="50" t="s">
        <v>2644</v>
      </c>
      <c r="I314" s="56" t="s">
        <v>2645</v>
      </c>
      <c r="J314" s="50" t="s">
        <v>2646</v>
      </c>
      <c r="K314" s="51" t="s">
        <v>2647</v>
      </c>
      <c r="L314" s="51" t="s">
        <v>2489</v>
      </c>
    </row>
    <row r="315" spans="2:12" x14ac:dyDescent="0.25">
      <c r="B315" s="50">
        <v>309</v>
      </c>
      <c r="C315" s="52">
        <v>0</v>
      </c>
      <c r="D315" s="52">
        <v>25500</v>
      </c>
      <c r="E315" s="52">
        <f t="shared" si="4"/>
        <v>25500</v>
      </c>
      <c r="F315" s="50" t="s">
        <v>2648</v>
      </c>
      <c r="G315" s="50" t="s">
        <v>2649</v>
      </c>
      <c r="H315" s="50" t="s">
        <v>1000</v>
      </c>
      <c r="I315" s="56" t="s">
        <v>2650</v>
      </c>
      <c r="J315" s="50"/>
      <c r="K315" s="51" t="s">
        <v>2651</v>
      </c>
      <c r="L315" s="51" t="s">
        <v>2489</v>
      </c>
    </row>
    <row r="316" spans="2:12" x14ac:dyDescent="0.25">
      <c r="B316" s="149">
        <v>310</v>
      </c>
      <c r="C316" s="52">
        <v>0</v>
      </c>
      <c r="D316" s="52">
        <v>1000</v>
      </c>
      <c r="E316" s="52">
        <f t="shared" si="4"/>
        <v>1000</v>
      </c>
      <c r="F316" s="50" t="s">
        <v>2652</v>
      </c>
      <c r="G316" s="50" t="s">
        <v>2653</v>
      </c>
      <c r="H316" s="50" t="s">
        <v>2654</v>
      </c>
      <c r="I316" s="56" t="s">
        <v>2655</v>
      </c>
      <c r="J316" s="50" t="s">
        <v>2656</v>
      </c>
      <c r="K316" s="51" t="s">
        <v>2657</v>
      </c>
      <c r="L316" s="51" t="s">
        <v>2489</v>
      </c>
    </row>
    <row r="317" spans="2:12" x14ac:dyDescent="0.25">
      <c r="B317" s="50">
        <v>311</v>
      </c>
      <c r="C317" s="52">
        <v>0</v>
      </c>
      <c r="D317" s="52">
        <v>6300</v>
      </c>
      <c r="E317" s="52">
        <f t="shared" si="4"/>
        <v>6300</v>
      </c>
      <c r="F317" s="50" t="s">
        <v>2658</v>
      </c>
      <c r="G317" s="50" t="s">
        <v>2659</v>
      </c>
      <c r="H317" s="50" t="s">
        <v>2660</v>
      </c>
      <c r="I317" s="56" t="s">
        <v>2661</v>
      </c>
      <c r="J317" s="50" t="s">
        <v>2662</v>
      </c>
      <c r="K317" s="51" t="s">
        <v>2663</v>
      </c>
      <c r="L317" s="51" t="s">
        <v>2489</v>
      </c>
    </row>
    <row r="318" spans="2:12" x14ac:dyDescent="0.25">
      <c r="B318" s="149">
        <v>312</v>
      </c>
      <c r="C318" s="52">
        <v>0</v>
      </c>
      <c r="D318" s="52">
        <v>500</v>
      </c>
      <c r="E318" s="52">
        <f t="shared" si="4"/>
        <v>500</v>
      </c>
      <c r="F318" s="50" t="s">
        <v>2664</v>
      </c>
      <c r="G318" s="50" t="s">
        <v>2665</v>
      </c>
      <c r="H318" s="50" t="s">
        <v>2666</v>
      </c>
      <c r="I318" s="56" t="s">
        <v>2667</v>
      </c>
      <c r="J318" s="50" t="s">
        <v>2668</v>
      </c>
      <c r="K318" s="51" t="s">
        <v>2669</v>
      </c>
      <c r="L318" s="51" t="s">
        <v>2489</v>
      </c>
    </row>
    <row r="319" spans="2:12" x14ac:dyDescent="0.25">
      <c r="B319" s="50">
        <v>313</v>
      </c>
      <c r="C319" s="52">
        <v>0</v>
      </c>
      <c r="D319" s="52">
        <v>6500</v>
      </c>
      <c r="E319" s="52">
        <f t="shared" si="4"/>
        <v>6500</v>
      </c>
      <c r="F319" s="50" t="s">
        <v>2670</v>
      </c>
      <c r="G319" s="50" t="s">
        <v>2671</v>
      </c>
      <c r="H319" s="50" t="s">
        <v>2672</v>
      </c>
      <c r="I319" s="56" t="s">
        <v>2673</v>
      </c>
      <c r="J319" s="50" t="s">
        <v>2674</v>
      </c>
      <c r="K319" s="51" t="s">
        <v>2675</v>
      </c>
      <c r="L319" s="51" t="s">
        <v>2489</v>
      </c>
    </row>
    <row r="320" spans="2:12" x14ac:dyDescent="0.25">
      <c r="B320" s="149">
        <v>314</v>
      </c>
      <c r="C320" s="52">
        <v>0</v>
      </c>
      <c r="D320" s="52">
        <v>14900</v>
      </c>
      <c r="E320" s="52">
        <f t="shared" si="4"/>
        <v>14900</v>
      </c>
      <c r="F320" s="50" t="s">
        <v>2676</v>
      </c>
      <c r="G320" s="50" t="s">
        <v>2677</v>
      </c>
      <c r="H320" s="50" t="s">
        <v>2678</v>
      </c>
      <c r="I320" s="56" t="s">
        <v>2679</v>
      </c>
      <c r="J320" s="50" t="s">
        <v>2680</v>
      </c>
      <c r="K320" s="51" t="s">
        <v>2681</v>
      </c>
      <c r="L320" s="51" t="s">
        <v>2489</v>
      </c>
    </row>
    <row r="321" spans="2:12" x14ac:dyDescent="0.25">
      <c r="B321" s="50">
        <v>315</v>
      </c>
      <c r="C321" s="52">
        <v>0</v>
      </c>
      <c r="D321" s="52">
        <v>4000</v>
      </c>
      <c r="E321" s="52">
        <f t="shared" si="4"/>
        <v>4000</v>
      </c>
      <c r="F321" s="50" t="s">
        <v>2682</v>
      </c>
      <c r="G321" s="50" t="s">
        <v>2683</v>
      </c>
      <c r="H321" s="50" t="s">
        <v>2684</v>
      </c>
      <c r="I321" s="56" t="s">
        <v>2685</v>
      </c>
      <c r="J321" s="50" t="s">
        <v>2686</v>
      </c>
      <c r="K321" s="51" t="s">
        <v>2687</v>
      </c>
      <c r="L321" s="51" t="s">
        <v>2489</v>
      </c>
    </row>
    <row r="322" spans="2:12" x14ac:dyDescent="0.25">
      <c r="B322" s="149">
        <v>316</v>
      </c>
      <c r="C322" s="52">
        <v>0</v>
      </c>
      <c r="D322" s="52">
        <v>11300</v>
      </c>
      <c r="E322" s="52">
        <f t="shared" si="4"/>
        <v>11300</v>
      </c>
      <c r="F322" s="50" t="s">
        <v>2682</v>
      </c>
      <c r="G322" s="50" t="s">
        <v>2688</v>
      </c>
      <c r="H322" s="50" t="s">
        <v>1407</v>
      </c>
      <c r="I322" s="56" t="s">
        <v>2689</v>
      </c>
      <c r="J322" s="50" t="s">
        <v>2690</v>
      </c>
      <c r="K322" s="51" t="s">
        <v>2691</v>
      </c>
      <c r="L322" s="51" t="s">
        <v>2489</v>
      </c>
    </row>
    <row r="323" spans="2:12" x14ac:dyDescent="0.25">
      <c r="B323" s="50">
        <v>317</v>
      </c>
      <c r="C323" s="52">
        <v>0</v>
      </c>
      <c r="D323" s="52">
        <v>4400</v>
      </c>
      <c r="E323" s="52">
        <f t="shared" si="4"/>
        <v>4400</v>
      </c>
      <c r="F323" s="50" t="s">
        <v>2692</v>
      </c>
      <c r="G323" s="50" t="s">
        <v>2693</v>
      </c>
      <c r="H323" s="50" t="s">
        <v>2694</v>
      </c>
      <c r="I323" s="56" t="s">
        <v>2695</v>
      </c>
      <c r="J323" s="50" t="s">
        <v>2696</v>
      </c>
      <c r="K323" s="51" t="s">
        <v>2697</v>
      </c>
      <c r="L323" s="51" t="s">
        <v>2489</v>
      </c>
    </row>
    <row r="324" spans="2:12" x14ac:dyDescent="0.25">
      <c r="B324" s="149">
        <v>318</v>
      </c>
      <c r="C324" s="52">
        <v>0</v>
      </c>
      <c r="D324" s="52">
        <v>3600</v>
      </c>
      <c r="E324" s="52">
        <f t="shared" si="4"/>
        <v>3600</v>
      </c>
      <c r="F324" s="50" t="s">
        <v>2704</v>
      </c>
      <c r="G324" s="50" t="s">
        <v>2705</v>
      </c>
      <c r="H324" s="50" t="s">
        <v>2706</v>
      </c>
      <c r="I324" s="56" t="s">
        <v>2707</v>
      </c>
      <c r="J324" s="50" t="s">
        <v>2708</v>
      </c>
      <c r="K324" s="51" t="s">
        <v>2709</v>
      </c>
      <c r="L324" s="51" t="s">
        <v>2489</v>
      </c>
    </row>
    <row r="325" spans="2:12" x14ac:dyDescent="0.25">
      <c r="B325" s="50">
        <v>319</v>
      </c>
      <c r="C325" s="52">
        <v>0</v>
      </c>
      <c r="D325" s="52">
        <v>100</v>
      </c>
      <c r="E325" s="52">
        <f t="shared" si="4"/>
        <v>100</v>
      </c>
      <c r="F325" s="50" t="s">
        <v>2710</v>
      </c>
      <c r="G325" s="50" t="s">
        <v>2711</v>
      </c>
      <c r="H325" s="50" t="s">
        <v>2712</v>
      </c>
      <c r="I325" s="56" t="s">
        <v>2713</v>
      </c>
      <c r="J325" s="50" t="s">
        <v>2714</v>
      </c>
      <c r="K325" s="51" t="s">
        <v>2715</v>
      </c>
      <c r="L325" s="51" t="s">
        <v>2489</v>
      </c>
    </row>
    <row r="326" spans="2:12" x14ac:dyDescent="0.25">
      <c r="B326" s="149">
        <v>320</v>
      </c>
      <c r="C326" s="52">
        <v>0</v>
      </c>
      <c r="D326" s="52">
        <v>8500</v>
      </c>
      <c r="E326" s="52">
        <f t="shared" si="4"/>
        <v>8500</v>
      </c>
      <c r="F326" s="50" t="s">
        <v>2716</v>
      </c>
      <c r="G326" s="50" t="s">
        <v>2717</v>
      </c>
      <c r="H326" s="50" t="s">
        <v>2718</v>
      </c>
      <c r="I326" s="56" t="s">
        <v>2719</v>
      </c>
      <c r="J326" s="50" t="s">
        <v>2720</v>
      </c>
      <c r="K326" s="51" t="s">
        <v>2721</v>
      </c>
      <c r="L326" s="51" t="s">
        <v>2489</v>
      </c>
    </row>
    <row r="327" spans="2:12" x14ac:dyDescent="0.25">
      <c r="B327" s="50">
        <v>321</v>
      </c>
      <c r="C327" s="52">
        <v>0</v>
      </c>
      <c r="D327" s="52">
        <v>500</v>
      </c>
      <c r="E327" s="52">
        <f t="shared" ref="E327:E390" si="5">C327+D327</f>
        <v>500</v>
      </c>
      <c r="F327" s="50" t="s">
        <v>2722</v>
      </c>
      <c r="G327" s="50" t="s">
        <v>2723</v>
      </c>
      <c r="H327" s="50" t="s">
        <v>2724</v>
      </c>
      <c r="I327" s="56" t="s">
        <v>2725</v>
      </c>
      <c r="J327" s="50" t="s">
        <v>2726</v>
      </c>
      <c r="K327" s="51" t="s">
        <v>2727</v>
      </c>
      <c r="L327" s="51" t="s">
        <v>2489</v>
      </c>
    </row>
    <row r="328" spans="2:12" x14ac:dyDescent="0.25">
      <c r="B328" s="149">
        <v>322</v>
      </c>
      <c r="C328" s="52">
        <v>0</v>
      </c>
      <c r="D328" s="52">
        <v>11400</v>
      </c>
      <c r="E328" s="52">
        <f t="shared" si="5"/>
        <v>11400</v>
      </c>
      <c r="F328" s="50" t="s">
        <v>2728</v>
      </c>
      <c r="G328" s="50" t="s">
        <v>2729</v>
      </c>
      <c r="H328" s="50" t="s">
        <v>2730</v>
      </c>
      <c r="I328" s="56" t="s">
        <v>2731</v>
      </c>
      <c r="J328" s="50" t="s">
        <v>2732</v>
      </c>
      <c r="K328" s="51" t="s">
        <v>2733</v>
      </c>
      <c r="L328" s="51" t="s">
        <v>2489</v>
      </c>
    </row>
    <row r="329" spans="2:12" x14ac:dyDescent="0.25">
      <c r="B329" s="50">
        <v>323</v>
      </c>
      <c r="C329" s="52">
        <v>0</v>
      </c>
      <c r="D329" s="52">
        <v>9950</v>
      </c>
      <c r="E329" s="52">
        <f t="shared" si="5"/>
        <v>9950</v>
      </c>
      <c r="F329" s="50" t="s">
        <v>2734</v>
      </c>
      <c r="G329" s="50" t="s">
        <v>2735</v>
      </c>
      <c r="H329" s="50" t="s">
        <v>2736</v>
      </c>
      <c r="I329" s="56" t="s">
        <v>2737</v>
      </c>
      <c r="J329" s="50" t="s">
        <v>2738</v>
      </c>
      <c r="K329" s="51" t="s">
        <v>2739</v>
      </c>
      <c r="L329" s="51" t="s">
        <v>2489</v>
      </c>
    </row>
    <row r="330" spans="2:12" x14ac:dyDescent="0.25">
      <c r="B330" s="149">
        <v>324</v>
      </c>
      <c r="C330" s="52">
        <v>0</v>
      </c>
      <c r="D330" s="60">
        <v>600</v>
      </c>
      <c r="E330" s="60">
        <f t="shared" si="5"/>
        <v>600</v>
      </c>
      <c r="F330" s="59" t="s">
        <v>2740</v>
      </c>
      <c r="G330" s="59" t="s">
        <v>2741</v>
      </c>
      <c r="H330" s="59" t="s">
        <v>2742</v>
      </c>
      <c r="I330" s="61" t="s">
        <v>2743</v>
      </c>
      <c r="J330" s="59" t="s">
        <v>2744</v>
      </c>
      <c r="K330" s="58" t="s">
        <v>2745</v>
      </c>
      <c r="L330" s="58" t="s">
        <v>2124</v>
      </c>
    </row>
    <row r="331" spans="2:12" x14ac:dyDescent="0.25">
      <c r="B331" s="50">
        <v>325</v>
      </c>
      <c r="C331" s="52">
        <v>0</v>
      </c>
      <c r="D331" s="52">
        <v>10000</v>
      </c>
      <c r="E331" s="52">
        <f t="shared" si="5"/>
        <v>10000</v>
      </c>
      <c r="F331" s="50" t="s">
        <v>2746</v>
      </c>
      <c r="G331" s="50" t="s">
        <v>2747</v>
      </c>
      <c r="H331" s="50" t="s">
        <v>2748</v>
      </c>
      <c r="I331" s="56" t="s">
        <v>2749</v>
      </c>
      <c r="J331" s="50" t="s">
        <v>2750</v>
      </c>
      <c r="K331" s="51" t="s">
        <v>2751</v>
      </c>
      <c r="L331" s="51" t="s">
        <v>2489</v>
      </c>
    </row>
    <row r="332" spans="2:12" x14ac:dyDescent="0.25">
      <c r="B332" s="149">
        <v>326</v>
      </c>
      <c r="C332" s="52">
        <v>0</v>
      </c>
      <c r="D332" s="52">
        <v>1000</v>
      </c>
      <c r="E332" s="52">
        <f t="shared" si="5"/>
        <v>1000</v>
      </c>
      <c r="F332" s="50" t="s">
        <v>2752</v>
      </c>
      <c r="G332" s="50" t="s">
        <v>2753</v>
      </c>
      <c r="H332" s="50" t="s">
        <v>2754</v>
      </c>
      <c r="I332" s="56" t="s">
        <v>2755</v>
      </c>
      <c r="J332" s="50"/>
      <c r="K332" s="51" t="s">
        <v>2756</v>
      </c>
      <c r="L332" s="51" t="s">
        <v>2489</v>
      </c>
    </row>
    <row r="333" spans="2:12" x14ac:dyDescent="0.25">
      <c r="B333" s="50">
        <v>327</v>
      </c>
      <c r="C333" s="52">
        <v>0</v>
      </c>
      <c r="D333" s="52">
        <v>4500</v>
      </c>
      <c r="E333" s="52">
        <f t="shared" si="5"/>
        <v>4500</v>
      </c>
      <c r="F333" s="50" t="s">
        <v>2757</v>
      </c>
      <c r="G333" s="50" t="s">
        <v>2758</v>
      </c>
      <c r="H333" s="50" t="s">
        <v>2759</v>
      </c>
      <c r="I333" s="56" t="s">
        <v>2760</v>
      </c>
      <c r="J333" s="50" t="s">
        <v>2761</v>
      </c>
      <c r="K333" s="51" t="s">
        <v>2762</v>
      </c>
      <c r="L333" s="51" t="s">
        <v>2489</v>
      </c>
    </row>
    <row r="334" spans="2:12" x14ac:dyDescent="0.25">
      <c r="B334" s="149">
        <v>328</v>
      </c>
      <c r="C334" s="52">
        <v>0</v>
      </c>
      <c r="D334" s="52">
        <v>500</v>
      </c>
      <c r="E334" s="52">
        <f t="shared" si="5"/>
        <v>500</v>
      </c>
      <c r="F334" s="50" t="s">
        <v>2768</v>
      </c>
      <c r="G334" s="50" t="s">
        <v>2769</v>
      </c>
      <c r="H334" s="50" t="s">
        <v>2770</v>
      </c>
      <c r="I334" s="56" t="s">
        <v>2771</v>
      </c>
      <c r="J334" s="50" t="s">
        <v>2772</v>
      </c>
      <c r="K334" s="51" t="s">
        <v>2773</v>
      </c>
      <c r="L334" s="51" t="s">
        <v>2489</v>
      </c>
    </row>
    <row r="335" spans="2:12" x14ac:dyDescent="0.25">
      <c r="B335" s="50">
        <v>329</v>
      </c>
      <c r="C335" s="52">
        <v>0</v>
      </c>
      <c r="D335" s="52">
        <v>100000</v>
      </c>
      <c r="E335" s="52">
        <f t="shared" si="5"/>
        <v>100000</v>
      </c>
      <c r="F335" s="50" t="s">
        <v>2774</v>
      </c>
      <c r="G335" s="50" t="s">
        <v>2775</v>
      </c>
      <c r="H335" s="50" t="s">
        <v>2776</v>
      </c>
      <c r="I335" s="56" t="s">
        <v>2777</v>
      </c>
      <c r="J335" s="50"/>
      <c r="K335" s="51" t="s">
        <v>2778</v>
      </c>
      <c r="L335" s="51" t="s">
        <v>2489</v>
      </c>
    </row>
    <row r="336" spans="2:12" x14ac:dyDescent="0.25">
      <c r="B336" s="149">
        <v>330</v>
      </c>
      <c r="C336" s="52">
        <v>0</v>
      </c>
      <c r="D336" s="52">
        <v>15800</v>
      </c>
      <c r="E336" s="52">
        <f t="shared" si="5"/>
        <v>15800</v>
      </c>
      <c r="F336" s="50" t="s">
        <v>2779</v>
      </c>
      <c r="G336" s="50" t="s">
        <v>2780</v>
      </c>
      <c r="H336" s="50" t="s">
        <v>2781</v>
      </c>
      <c r="I336" s="56" t="s">
        <v>2782</v>
      </c>
      <c r="J336" s="50" t="s">
        <v>2783</v>
      </c>
      <c r="K336" s="51" t="s">
        <v>2784</v>
      </c>
      <c r="L336" s="51" t="s">
        <v>2489</v>
      </c>
    </row>
    <row r="337" spans="2:13" x14ac:dyDescent="0.25">
      <c r="B337" s="50">
        <v>331</v>
      </c>
      <c r="C337" s="52">
        <v>0</v>
      </c>
      <c r="D337" s="52">
        <v>1900</v>
      </c>
      <c r="E337" s="52">
        <f t="shared" si="5"/>
        <v>1900</v>
      </c>
      <c r="F337" s="50" t="s">
        <v>2785</v>
      </c>
      <c r="G337" s="50" t="s">
        <v>2786</v>
      </c>
      <c r="H337" s="50" t="s">
        <v>2787</v>
      </c>
      <c r="I337" s="56" t="s">
        <v>2788</v>
      </c>
      <c r="J337" s="50" t="s">
        <v>2789</v>
      </c>
      <c r="K337" s="51" t="s">
        <v>2790</v>
      </c>
      <c r="L337" s="51" t="s">
        <v>2489</v>
      </c>
    </row>
    <row r="338" spans="2:13" x14ac:dyDescent="0.25">
      <c r="B338" s="149">
        <v>332</v>
      </c>
      <c r="C338" s="52">
        <v>0</v>
      </c>
      <c r="D338" s="52">
        <v>3200</v>
      </c>
      <c r="E338" s="52">
        <f t="shared" si="5"/>
        <v>3200</v>
      </c>
      <c r="F338" s="50" t="s">
        <v>2791</v>
      </c>
      <c r="G338" s="50" t="s">
        <v>2792</v>
      </c>
      <c r="H338" s="50" t="s">
        <v>2793</v>
      </c>
      <c r="I338" s="56" t="s">
        <v>2794</v>
      </c>
      <c r="J338" s="50" t="s">
        <v>2795</v>
      </c>
      <c r="K338" s="51" t="s">
        <v>2796</v>
      </c>
      <c r="L338" s="51" t="s">
        <v>2489</v>
      </c>
    </row>
    <row r="339" spans="2:13" x14ac:dyDescent="0.25">
      <c r="B339" s="50">
        <v>333</v>
      </c>
      <c r="C339" s="52">
        <v>0</v>
      </c>
      <c r="D339" s="52">
        <v>7100</v>
      </c>
      <c r="E339" s="52">
        <f t="shared" si="5"/>
        <v>7100</v>
      </c>
      <c r="F339" s="50" t="s">
        <v>2797</v>
      </c>
      <c r="G339" s="50" t="s">
        <v>2798</v>
      </c>
      <c r="H339" s="50" t="s">
        <v>146</v>
      </c>
      <c r="I339" s="56" t="s">
        <v>2799</v>
      </c>
      <c r="J339" s="50" t="s">
        <v>2800</v>
      </c>
      <c r="K339" s="51" t="s">
        <v>2801</v>
      </c>
      <c r="L339" s="51" t="s">
        <v>2489</v>
      </c>
    </row>
    <row r="340" spans="2:13" x14ac:dyDescent="0.25">
      <c r="B340" s="149">
        <v>334</v>
      </c>
      <c r="C340" s="52">
        <v>0</v>
      </c>
      <c r="D340" s="52">
        <v>1300</v>
      </c>
      <c r="E340" s="52">
        <f t="shared" si="5"/>
        <v>1300</v>
      </c>
      <c r="F340" s="50" t="s">
        <v>2802</v>
      </c>
      <c r="G340" s="50" t="s">
        <v>2803</v>
      </c>
      <c r="H340" s="50" t="s">
        <v>2804</v>
      </c>
      <c r="I340" s="56" t="s">
        <v>2805</v>
      </c>
      <c r="J340" s="50" t="s">
        <v>2806</v>
      </c>
      <c r="K340" s="51" t="s">
        <v>2807</v>
      </c>
      <c r="L340" s="51" t="s">
        <v>2489</v>
      </c>
    </row>
    <row r="341" spans="2:13" x14ac:dyDescent="0.25">
      <c r="B341" s="50">
        <v>335</v>
      </c>
      <c r="C341" s="52">
        <v>0</v>
      </c>
      <c r="D341" s="52">
        <v>118800</v>
      </c>
      <c r="E341" s="52">
        <f t="shared" si="5"/>
        <v>118800</v>
      </c>
      <c r="F341" s="50" t="s">
        <v>2808</v>
      </c>
      <c r="G341" s="50" t="s">
        <v>2809</v>
      </c>
      <c r="H341" s="50" t="s">
        <v>2810</v>
      </c>
      <c r="I341" s="56" t="s">
        <v>2811</v>
      </c>
      <c r="J341" s="50" t="s">
        <v>2812</v>
      </c>
      <c r="K341" s="51" t="s">
        <v>2813</v>
      </c>
      <c r="L341" s="51" t="s">
        <v>2489</v>
      </c>
    </row>
    <row r="342" spans="2:13" x14ac:dyDescent="0.25">
      <c r="B342" s="149">
        <v>336</v>
      </c>
      <c r="C342" s="52">
        <v>0</v>
      </c>
      <c r="D342" s="52">
        <v>2200</v>
      </c>
      <c r="E342" s="52">
        <f t="shared" si="5"/>
        <v>2200</v>
      </c>
      <c r="F342" s="50" t="s">
        <v>2814</v>
      </c>
      <c r="G342" s="50" t="s">
        <v>2815</v>
      </c>
      <c r="H342" s="50" t="s">
        <v>2355</v>
      </c>
      <c r="I342" s="56" t="s">
        <v>2816</v>
      </c>
      <c r="J342" s="50" t="s">
        <v>2817</v>
      </c>
      <c r="K342" s="51" t="s">
        <v>2818</v>
      </c>
      <c r="L342" s="51" t="s">
        <v>2489</v>
      </c>
    </row>
    <row r="343" spans="2:13" x14ac:dyDescent="0.25">
      <c r="B343" s="50">
        <v>337</v>
      </c>
      <c r="C343" s="52">
        <v>0</v>
      </c>
      <c r="D343" s="52">
        <v>5200</v>
      </c>
      <c r="E343" s="52">
        <f t="shared" si="5"/>
        <v>5200</v>
      </c>
      <c r="F343" s="50" t="s">
        <v>2819</v>
      </c>
      <c r="G343" s="50" t="s">
        <v>2820</v>
      </c>
      <c r="H343" s="50" t="s">
        <v>2821</v>
      </c>
      <c r="I343" s="56" t="s">
        <v>2822</v>
      </c>
      <c r="J343" s="50" t="s">
        <v>2823</v>
      </c>
      <c r="K343" s="51" t="s">
        <v>2824</v>
      </c>
      <c r="L343" s="51" t="s">
        <v>2489</v>
      </c>
    </row>
    <row r="344" spans="2:13" x14ac:dyDescent="0.25">
      <c r="B344" s="149">
        <v>338</v>
      </c>
      <c r="C344" s="52">
        <v>0</v>
      </c>
      <c r="D344" s="52">
        <v>100</v>
      </c>
      <c r="E344" s="52">
        <f t="shared" si="5"/>
        <v>100</v>
      </c>
      <c r="F344" s="50" t="s">
        <v>2825</v>
      </c>
      <c r="G344" s="50" t="s">
        <v>2826</v>
      </c>
      <c r="H344" s="50" t="s">
        <v>739</v>
      </c>
      <c r="I344" s="56" t="s">
        <v>1554</v>
      </c>
      <c r="J344" s="50" t="s">
        <v>1484</v>
      </c>
      <c r="K344" s="51" t="s">
        <v>2827</v>
      </c>
      <c r="L344" s="51" t="s">
        <v>2489</v>
      </c>
    </row>
    <row r="345" spans="2:13" x14ac:dyDescent="0.25">
      <c r="B345" s="50">
        <v>339</v>
      </c>
      <c r="C345" s="52">
        <v>0</v>
      </c>
      <c r="D345" s="52">
        <v>2400</v>
      </c>
      <c r="E345" s="52">
        <f t="shared" si="5"/>
        <v>2400</v>
      </c>
      <c r="F345" s="50" t="s">
        <v>2828</v>
      </c>
      <c r="G345" s="50" t="s">
        <v>2829</v>
      </c>
      <c r="H345" s="50" t="s">
        <v>2830</v>
      </c>
      <c r="I345" s="56" t="s">
        <v>2831</v>
      </c>
      <c r="J345" s="50" t="s">
        <v>2832</v>
      </c>
      <c r="K345" s="51" t="s">
        <v>2833</v>
      </c>
      <c r="L345" s="51" t="s">
        <v>2489</v>
      </c>
    </row>
    <row r="346" spans="2:13" x14ac:dyDescent="0.25">
      <c r="B346" s="149">
        <v>340</v>
      </c>
      <c r="C346" s="52">
        <v>0</v>
      </c>
      <c r="D346" s="52">
        <v>4000</v>
      </c>
      <c r="E346" s="52">
        <f t="shared" si="5"/>
        <v>4000</v>
      </c>
      <c r="F346" s="50" t="s">
        <v>2834</v>
      </c>
      <c r="G346" s="50" t="s">
        <v>2835</v>
      </c>
      <c r="H346" s="50" t="s">
        <v>2836</v>
      </c>
      <c r="I346" s="56" t="s">
        <v>2837</v>
      </c>
      <c r="J346" s="50" t="s">
        <v>2838</v>
      </c>
      <c r="K346" s="51" t="s">
        <v>2839</v>
      </c>
      <c r="L346" s="51" t="s">
        <v>2489</v>
      </c>
    </row>
    <row r="347" spans="2:13" x14ac:dyDescent="0.25">
      <c r="B347" s="50">
        <v>341</v>
      </c>
      <c r="C347" s="52">
        <v>0</v>
      </c>
      <c r="D347" s="52">
        <v>1600</v>
      </c>
      <c r="E347" s="52">
        <f t="shared" si="5"/>
        <v>1600</v>
      </c>
      <c r="F347" s="50" t="s">
        <v>2840</v>
      </c>
      <c r="G347" s="50" t="s">
        <v>2841</v>
      </c>
      <c r="H347" s="50" t="s">
        <v>2842</v>
      </c>
      <c r="I347" s="56" t="s">
        <v>2843</v>
      </c>
      <c r="J347" s="50" t="s">
        <v>2844</v>
      </c>
      <c r="K347" s="51" t="s">
        <v>2845</v>
      </c>
      <c r="L347" s="51" t="s">
        <v>2489</v>
      </c>
    </row>
    <row r="348" spans="2:13" x14ac:dyDescent="0.25">
      <c r="B348" s="149">
        <v>342</v>
      </c>
      <c r="C348" s="52">
        <v>0</v>
      </c>
      <c r="D348" s="52">
        <v>3300</v>
      </c>
      <c r="E348" s="52">
        <f t="shared" si="5"/>
        <v>3300</v>
      </c>
      <c r="F348" s="50" t="s">
        <v>2846</v>
      </c>
      <c r="G348" s="50" t="s">
        <v>2847</v>
      </c>
      <c r="H348" s="50" t="s">
        <v>2848</v>
      </c>
      <c r="I348" s="56" t="s">
        <v>2849</v>
      </c>
      <c r="J348" s="50" t="s">
        <v>2850</v>
      </c>
      <c r="K348" s="51" t="s">
        <v>2851</v>
      </c>
      <c r="L348" s="51" t="s">
        <v>2489</v>
      </c>
    </row>
    <row r="349" spans="2:13" s="227" customFormat="1" x14ac:dyDescent="0.25">
      <c r="B349" s="200">
        <v>343</v>
      </c>
      <c r="C349" s="221">
        <v>0</v>
      </c>
      <c r="D349" s="221">
        <v>3300</v>
      </c>
      <c r="E349" s="221">
        <f t="shared" si="5"/>
        <v>3300</v>
      </c>
      <c r="F349" s="200" t="s">
        <v>2852</v>
      </c>
      <c r="G349" s="200" t="s">
        <v>2853</v>
      </c>
      <c r="H349" s="200" t="s">
        <v>2854</v>
      </c>
      <c r="I349" s="222" t="s">
        <v>2855</v>
      </c>
      <c r="J349" s="200" t="s">
        <v>2856</v>
      </c>
      <c r="K349" s="200" t="s">
        <v>2857</v>
      </c>
      <c r="L349" s="200" t="s">
        <v>2489</v>
      </c>
      <c r="M349" s="227" t="s">
        <v>3695</v>
      </c>
    </row>
    <row r="350" spans="2:13" x14ac:dyDescent="0.25">
      <c r="B350" s="149">
        <v>344</v>
      </c>
      <c r="C350" s="52">
        <v>0</v>
      </c>
      <c r="D350" s="52">
        <v>10700</v>
      </c>
      <c r="E350" s="52">
        <f t="shared" si="5"/>
        <v>10700</v>
      </c>
      <c r="F350" s="50" t="s">
        <v>2858</v>
      </c>
      <c r="G350" s="50" t="s">
        <v>2859</v>
      </c>
      <c r="H350" s="50" t="s">
        <v>2860</v>
      </c>
      <c r="I350" s="56" t="s">
        <v>2861</v>
      </c>
      <c r="J350" s="50" t="s">
        <v>2862</v>
      </c>
      <c r="K350" s="51" t="s">
        <v>2863</v>
      </c>
      <c r="L350" s="51" t="s">
        <v>2489</v>
      </c>
    </row>
    <row r="351" spans="2:13" x14ac:dyDescent="0.25">
      <c r="B351" s="50">
        <v>345</v>
      </c>
      <c r="C351" s="52">
        <v>0</v>
      </c>
      <c r="D351" s="52">
        <v>1200</v>
      </c>
      <c r="E351" s="52">
        <f t="shared" si="5"/>
        <v>1200</v>
      </c>
      <c r="F351" s="50" t="s">
        <v>2864</v>
      </c>
      <c r="G351" s="50" t="s">
        <v>2865</v>
      </c>
      <c r="H351" s="50" t="s">
        <v>2866</v>
      </c>
      <c r="I351" s="56" t="s">
        <v>2867</v>
      </c>
      <c r="J351" s="50" t="s">
        <v>2868</v>
      </c>
      <c r="K351" s="51" t="s">
        <v>2869</v>
      </c>
      <c r="L351" s="51" t="s">
        <v>2489</v>
      </c>
    </row>
    <row r="352" spans="2:13" x14ac:dyDescent="0.25">
      <c r="B352" s="149">
        <v>346</v>
      </c>
      <c r="C352" s="52">
        <v>0</v>
      </c>
      <c r="D352" s="52">
        <v>10000</v>
      </c>
      <c r="E352" s="52">
        <f t="shared" si="5"/>
        <v>10000</v>
      </c>
      <c r="F352" s="50" t="s">
        <v>2870</v>
      </c>
      <c r="G352" s="50" t="s">
        <v>2871</v>
      </c>
      <c r="H352" s="50" t="s">
        <v>2872</v>
      </c>
      <c r="I352" s="56" t="s">
        <v>2873</v>
      </c>
      <c r="J352" s="50" t="s">
        <v>2874</v>
      </c>
      <c r="K352" s="51" t="s">
        <v>2875</v>
      </c>
      <c r="L352" s="51" t="s">
        <v>2489</v>
      </c>
    </row>
    <row r="353" spans="2:13" x14ac:dyDescent="0.25">
      <c r="B353" s="50">
        <v>347</v>
      </c>
      <c r="C353" s="52">
        <v>0</v>
      </c>
      <c r="D353" s="52">
        <v>9600</v>
      </c>
      <c r="E353" s="52">
        <f t="shared" si="5"/>
        <v>9600</v>
      </c>
      <c r="F353" s="50" t="s">
        <v>2876</v>
      </c>
      <c r="G353" s="50" t="s">
        <v>2877</v>
      </c>
      <c r="H353" s="50" t="s">
        <v>2878</v>
      </c>
      <c r="I353" s="56" t="s">
        <v>2879</v>
      </c>
      <c r="J353" s="50" t="s">
        <v>2880</v>
      </c>
      <c r="K353" s="51" t="s">
        <v>2881</v>
      </c>
      <c r="L353" s="51" t="s">
        <v>2489</v>
      </c>
    </row>
    <row r="354" spans="2:13" x14ac:dyDescent="0.25">
      <c r="B354" s="149">
        <v>348</v>
      </c>
      <c r="C354" s="52">
        <v>0</v>
      </c>
      <c r="D354" s="52">
        <v>2000</v>
      </c>
      <c r="E354" s="52">
        <f t="shared" si="5"/>
        <v>2000</v>
      </c>
      <c r="F354" s="50" t="s">
        <v>2882</v>
      </c>
      <c r="G354" s="50" t="s">
        <v>2883</v>
      </c>
      <c r="H354" s="50" t="s">
        <v>2884</v>
      </c>
      <c r="I354" s="56" t="s">
        <v>2885</v>
      </c>
      <c r="J354" s="50" t="s">
        <v>2886</v>
      </c>
      <c r="K354" s="51" t="s">
        <v>2887</v>
      </c>
      <c r="L354" s="51" t="s">
        <v>2489</v>
      </c>
    </row>
    <row r="355" spans="2:13" x14ac:dyDescent="0.25">
      <c r="B355" s="50">
        <v>349</v>
      </c>
      <c r="C355" s="52">
        <v>0</v>
      </c>
      <c r="D355" s="52">
        <v>17800</v>
      </c>
      <c r="E355" s="52">
        <f t="shared" si="5"/>
        <v>17800</v>
      </c>
      <c r="F355" s="50" t="s">
        <v>2888</v>
      </c>
      <c r="G355" s="50" t="s">
        <v>2889</v>
      </c>
      <c r="H355" s="50" t="s">
        <v>2890</v>
      </c>
      <c r="I355" s="56" t="s">
        <v>2891</v>
      </c>
      <c r="J355" s="50"/>
      <c r="K355" s="51" t="s">
        <v>2892</v>
      </c>
      <c r="L355" s="51" t="s">
        <v>2489</v>
      </c>
    </row>
    <row r="356" spans="2:13" x14ac:dyDescent="0.25">
      <c r="B356" s="149">
        <v>350</v>
      </c>
      <c r="C356" s="52">
        <v>0</v>
      </c>
      <c r="D356" s="52">
        <v>2500</v>
      </c>
      <c r="E356" s="52">
        <f t="shared" si="5"/>
        <v>2500</v>
      </c>
      <c r="F356" s="50" t="s">
        <v>2893</v>
      </c>
      <c r="G356" s="50" t="s">
        <v>2894</v>
      </c>
      <c r="H356" s="50" t="s">
        <v>2895</v>
      </c>
      <c r="I356" s="56" t="s">
        <v>2896</v>
      </c>
      <c r="J356" s="50" t="s">
        <v>2897</v>
      </c>
      <c r="K356" s="51" t="s">
        <v>2898</v>
      </c>
      <c r="L356" s="51" t="s">
        <v>2489</v>
      </c>
    </row>
    <row r="357" spans="2:13" x14ac:dyDescent="0.25">
      <c r="B357" s="50">
        <v>351</v>
      </c>
      <c r="C357" s="52">
        <v>0</v>
      </c>
      <c r="D357" s="52">
        <v>11500</v>
      </c>
      <c r="E357" s="52">
        <f t="shared" si="5"/>
        <v>11500</v>
      </c>
      <c r="F357" s="50" t="s">
        <v>2899</v>
      </c>
      <c r="G357" s="50" t="s">
        <v>2900</v>
      </c>
      <c r="H357" s="50" t="s">
        <v>2901</v>
      </c>
      <c r="I357" s="56" t="s">
        <v>2902</v>
      </c>
      <c r="J357" s="50" t="s">
        <v>2903</v>
      </c>
      <c r="K357" s="51" t="s">
        <v>2904</v>
      </c>
      <c r="L357" s="51" t="s">
        <v>2489</v>
      </c>
    </row>
    <row r="358" spans="2:13" ht="31.5" x14ac:dyDescent="0.25">
      <c r="B358" s="149">
        <v>352</v>
      </c>
      <c r="C358" s="52">
        <v>0</v>
      </c>
      <c r="D358" s="52">
        <v>100000</v>
      </c>
      <c r="E358" s="52">
        <f t="shared" si="5"/>
        <v>100000</v>
      </c>
      <c r="F358" s="62" t="s">
        <v>3469</v>
      </c>
      <c r="G358" s="50" t="s">
        <v>2905</v>
      </c>
      <c r="H358" s="50" t="s">
        <v>2906</v>
      </c>
      <c r="I358" s="56" t="s">
        <v>2907</v>
      </c>
      <c r="J358" s="50" t="s">
        <v>2908</v>
      </c>
      <c r="K358" s="51" t="s">
        <v>2909</v>
      </c>
      <c r="L358" s="51" t="s">
        <v>2489</v>
      </c>
    </row>
    <row r="359" spans="2:13" ht="31.5" x14ac:dyDescent="0.25">
      <c r="B359" s="50">
        <v>353</v>
      </c>
      <c r="C359" s="52">
        <v>0</v>
      </c>
      <c r="D359" s="52">
        <v>503000</v>
      </c>
      <c r="E359" s="52">
        <f t="shared" si="5"/>
        <v>503000</v>
      </c>
      <c r="F359" s="62" t="s">
        <v>3470</v>
      </c>
      <c r="G359" s="50" t="s">
        <v>2910</v>
      </c>
      <c r="H359" s="50" t="s">
        <v>2911</v>
      </c>
      <c r="I359" s="56" t="s">
        <v>2912</v>
      </c>
      <c r="J359" s="50"/>
      <c r="K359" s="51" t="s">
        <v>2913</v>
      </c>
      <c r="L359" s="51" t="s">
        <v>2489</v>
      </c>
    </row>
    <row r="360" spans="2:13" ht="63" x14ac:dyDescent="0.25">
      <c r="B360" s="149">
        <v>354</v>
      </c>
      <c r="C360" s="52">
        <v>0</v>
      </c>
      <c r="D360" s="52">
        <v>200000</v>
      </c>
      <c r="E360" s="52">
        <f t="shared" si="5"/>
        <v>200000</v>
      </c>
      <c r="F360" s="62" t="s">
        <v>3471</v>
      </c>
      <c r="G360" s="50" t="s">
        <v>2914</v>
      </c>
      <c r="H360" s="50" t="s">
        <v>655</v>
      </c>
      <c r="I360" s="56" t="s">
        <v>2915</v>
      </c>
      <c r="J360" s="50"/>
      <c r="K360" s="51" t="s">
        <v>2916</v>
      </c>
      <c r="L360" s="51" t="s">
        <v>2489</v>
      </c>
    </row>
    <row r="361" spans="2:13" x14ac:dyDescent="0.25">
      <c r="B361" s="50">
        <v>355</v>
      </c>
      <c r="C361" s="52">
        <v>0</v>
      </c>
      <c r="D361" s="52">
        <v>10500</v>
      </c>
      <c r="E361" s="52">
        <f t="shared" si="5"/>
        <v>10500</v>
      </c>
      <c r="F361" s="50" t="s">
        <v>2917</v>
      </c>
      <c r="G361" s="50" t="s">
        <v>2918</v>
      </c>
      <c r="H361" s="50" t="s">
        <v>2919</v>
      </c>
      <c r="I361" s="56" t="s">
        <v>2920</v>
      </c>
      <c r="J361" s="50"/>
      <c r="K361" s="51" t="s">
        <v>2921</v>
      </c>
      <c r="L361" s="51" t="s">
        <v>2489</v>
      </c>
    </row>
    <row r="362" spans="2:13" ht="31.5" x14ac:dyDescent="0.25">
      <c r="B362" s="149">
        <v>356</v>
      </c>
      <c r="C362" s="52">
        <v>0</v>
      </c>
      <c r="D362" s="52">
        <v>10000</v>
      </c>
      <c r="E362" s="52">
        <f t="shared" si="5"/>
        <v>10000</v>
      </c>
      <c r="F362" s="62" t="s">
        <v>3472</v>
      </c>
      <c r="G362" s="50" t="s">
        <v>2922</v>
      </c>
      <c r="H362" s="50" t="s">
        <v>2923</v>
      </c>
      <c r="I362" s="56" t="s">
        <v>2924</v>
      </c>
      <c r="J362" s="50"/>
      <c r="K362" s="51" t="s">
        <v>2925</v>
      </c>
      <c r="L362" s="51" t="s">
        <v>2489</v>
      </c>
    </row>
    <row r="363" spans="2:13" x14ac:dyDescent="0.25">
      <c r="B363" s="50">
        <v>357</v>
      </c>
      <c r="C363" s="52">
        <v>300</v>
      </c>
      <c r="D363" s="52">
        <v>0</v>
      </c>
      <c r="E363" s="52">
        <f t="shared" si="5"/>
        <v>300</v>
      </c>
      <c r="F363" s="50" t="s">
        <v>2926</v>
      </c>
      <c r="G363" s="50" t="s">
        <v>2927</v>
      </c>
      <c r="H363" s="50" t="s">
        <v>2928</v>
      </c>
      <c r="I363" s="56" t="s">
        <v>2929</v>
      </c>
      <c r="J363" s="50"/>
      <c r="K363" s="51" t="s">
        <v>2930</v>
      </c>
      <c r="L363" s="51" t="s">
        <v>2489</v>
      </c>
    </row>
    <row r="364" spans="2:13" x14ac:dyDescent="0.25">
      <c r="B364" s="149">
        <v>358</v>
      </c>
      <c r="C364" s="52">
        <v>500</v>
      </c>
      <c r="D364" s="52">
        <v>0</v>
      </c>
      <c r="E364" s="52">
        <f t="shared" si="5"/>
        <v>500</v>
      </c>
      <c r="F364" s="50" t="s">
        <v>2931</v>
      </c>
      <c r="G364" s="50" t="s">
        <v>2932</v>
      </c>
      <c r="H364" s="50" t="s">
        <v>2933</v>
      </c>
      <c r="I364" s="234" t="s">
        <v>3706</v>
      </c>
      <c r="J364" s="235" t="s">
        <v>3707</v>
      </c>
      <c r="K364" s="51" t="s">
        <v>2934</v>
      </c>
      <c r="L364" s="51" t="s">
        <v>2489</v>
      </c>
      <c r="M364" s="233">
        <v>43778</v>
      </c>
    </row>
    <row r="365" spans="2:13" x14ac:dyDescent="0.25">
      <c r="B365" s="50">
        <v>359</v>
      </c>
      <c r="C365" s="52">
        <v>600</v>
      </c>
      <c r="D365" s="52">
        <v>0</v>
      </c>
      <c r="E365" s="52">
        <f t="shared" si="5"/>
        <v>600</v>
      </c>
      <c r="F365" s="50" t="s">
        <v>2935</v>
      </c>
      <c r="G365" s="50" t="s">
        <v>2936</v>
      </c>
      <c r="H365" s="50" t="s">
        <v>2937</v>
      </c>
      <c r="I365" s="56" t="s">
        <v>2938</v>
      </c>
      <c r="J365" s="50"/>
      <c r="K365" s="51" t="s">
        <v>2939</v>
      </c>
      <c r="L365" s="51" t="s">
        <v>2489</v>
      </c>
    </row>
    <row r="366" spans="2:13" x14ac:dyDescent="0.25">
      <c r="B366" s="149">
        <v>360</v>
      </c>
      <c r="C366" s="52">
        <v>600</v>
      </c>
      <c r="D366" s="52">
        <v>0</v>
      </c>
      <c r="E366" s="52">
        <f t="shared" si="5"/>
        <v>600</v>
      </c>
      <c r="F366" s="50" t="s">
        <v>2940</v>
      </c>
      <c r="G366" s="50" t="s">
        <v>2941</v>
      </c>
      <c r="H366" s="50" t="s">
        <v>2942</v>
      </c>
      <c r="I366" s="56" t="s">
        <v>2943</v>
      </c>
      <c r="J366" s="50"/>
      <c r="K366" s="51" t="s">
        <v>2944</v>
      </c>
      <c r="L366" s="51" t="s">
        <v>2489</v>
      </c>
    </row>
    <row r="367" spans="2:13" x14ac:dyDescent="0.25">
      <c r="B367" s="50">
        <v>361</v>
      </c>
      <c r="C367" s="52">
        <v>1000</v>
      </c>
      <c r="D367" s="52">
        <v>0</v>
      </c>
      <c r="E367" s="52">
        <f t="shared" si="5"/>
        <v>1000</v>
      </c>
      <c r="F367" s="50" t="s">
        <v>2945</v>
      </c>
      <c r="G367" s="50" t="s">
        <v>2946</v>
      </c>
      <c r="H367" s="50" t="s">
        <v>2947</v>
      </c>
      <c r="I367" s="56" t="s">
        <v>2948</v>
      </c>
      <c r="J367" s="50" t="s">
        <v>2949</v>
      </c>
      <c r="K367" s="51" t="s">
        <v>2950</v>
      </c>
      <c r="L367" s="51" t="s">
        <v>2489</v>
      </c>
    </row>
    <row r="368" spans="2:13" x14ac:dyDescent="0.25">
      <c r="B368" s="149">
        <v>362</v>
      </c>
      <c r="C368" s="52">
        <v>1100</v>
      </c>
      <c r="D368" s="52">
        <v>0</v>
      </c>
      <c r="E368" s="52">
        <f t="shared" si="5"/>
        <v>1100</v>
      </c>
      <c r="F368" s="50" t="s">
        <v>2951</v>
      </c>
      <c r="G368" s="50" t="s">
        <v>2952</v>
      </c>
      <c r="H368" s="50" t="s">
        <v>2953</v>
      </c>
      <c r="I368" s="56" t="s">
        <v>2954</v>
      </c>
      <c r="J368" s="50"/>
      <c r="K368" s="51" t="s">
        <v>2955</v>
      </c>
      <c r="L368" s="51" t="s">
        <v>2489</v>
      </c>
    </row>
    <row r="369" spans="2:14" x14ac:dyDescent="0.25">
      <c r="B369" s="50">
        <v>363</v>
      </c>
      <c r="C369" s="52">
        <v>1500</v>
      </c>
      <c r="D369" s="52">
        <v>0</v>
      </c>
      <c r="E369" s="52">
        <f t="shared" si="5"/>
        <v>1500</v>
      </c>
      <c r="F369" s="50" t="s">
        <v>2956</v>
      </c>
      <c r="G369" s="50" t="s">
        <v>2957</v>
      </c>
      <c r="H369" s="50" t="s">
        <v>2958</v>
      </c>
      <c r="I369" s="56" t="s">
        <v>2959</v>
      </c>
      <c r="J369" s="220" t="s">
        <v>3705</v>
      </c>
      <c r="K369" s="51" t="s">
        <v>2960</v>
      </c>
      <c r="L369" s="51" t="s">
        <v>2489</v>
      </c>
      <c r="M369" s="231">
        <v>43625</v>
      </c>
    </row>
    <row r="370" spans="2:14" x14ac:dyDescent="0.25">
      <c r="B370" s="149">
        <v>364</v>
      </c>
      <c r="C370" s="52">
        <v>2000</v>
      </c>
      <c r="D370" s="52">
        <v>0</v>
      </c>
      <c r="E370" s="52">
        <f t="shared" si="5"/>
        <v>2000</v>
      </c>
      <c r="F370" s="50" t="s">
        <v>2961</v>
      </c>
      <c r="G370" s="50" t="s">
        <v>2962</v>
      </c>
      <c r="H370" s="50" t="s">
        <v>2963</v>
      </c>
      <c r="I370" s="56" t="s">
        <v>2964</v>
      </c>
      <c r="J370" s="50"/>
      <c r="K370" s="51" t="s">
        <v>2965</v>
      </c>
      <c r="L370" s="51" t="s">
        <v>2489</v>
      </c>
    </row>
    <row r="371" spans="2:14" x14ac:dyDescent="0.25">
      <c r="B371" s="50">
        <v>365</v>
      </c>
      <c r="C371" s="52">
        <v>2000</v>
      </c>
      <c r="D371" s="52">
        <v>0</v>
      </c>
      <c r="E371" s="52">
        <f t="shared" si="5"/>
        <v>2000</v>
      </c>
      <c r="F371" s="50" t="s">
        <v>2966</v>
      </c>
      <c r="G371" s="50" t="s">
        <v>2967</v>
      </c>
      <c r="H371" s="50" t="s">
        <v>2968</v>
      </c>
      <c r="I371" s="56" t="s">
        <v>2969</v>
      </c>
      <c r="J371" s="50"/>
      <c r="K371" s="51" t="s">
        <v>2970</v>
      </c>
      <c r="L371" s="224" t="s">
        <v>403</v>
      </c>
      <c r="M371" s="47" t="s">
        <v>3687</v>
      </c>
      <c r="N371" s="47" t="s">
        <v>3688</v>
      </c>
    </row>
    <row r="372" spans="2:14" x14ac:dyDescent="0.25">
      <c r="B372" s="149">
        <v>366</v>
      </c>
      <c r="C372" s="52">
        <v>2000</v>
      </c>
      <c r="D372" s="52">
        <v>0</v>
      </c>
      <c r="E372" s="52">
        <f t="shared" si="5"/>
        <v>2000</v>
      </c>
      <c r="F372" s="50" t="s">
        <v>2971</v>
      </c>
      <c r="G372" s="50" t="s">
        <v>2972</v>
      </c>
      <c r="H372" s="50" t="s">
        <v>2973</v>
      </c>
      <c r="I372" s="56" t="s">
        <v>2974</v>
      </c>
      <c r="J372" s="50"/>
      <c r="K372" s="51" t="s">
        <v>2975</v>
      </c>
      <c r="L372" s="51" t="s">
        <v>2489</v>
      </c>
    </row>
    <row r="373" spans="2:14" x14ac:dyDescent="0.25">
      <c r="B373" s="50">
        <v>367</v>
      </c>
      <c r="C373" s="52">
        <v>2600</v>
      </c>
      <c r="D373" s="52">
        <v>0</v>
      </c>
      <c r="E373" s="52">
        <f t="shared" si="5"/>
        <v>2600</v>
      </c>
      <c r="F373" s="50" t="s">
        <v>2976</v>
      </c>
      <c r="G373" s="50" t="s">
        <v>2977</v>
      </c>
      <c r="H373" s="50" t="s">
        <v>2978</v>
      </c>
      <c r="I373" s="56" t="s">
        <v>2979</v>
      </c>
      <c r="J373" s="50"/>
      <c r="K373" s="51" t="s">
        <v>2980</v>
      </c>
      <c r="L373" s="51" t="s">
        <v>2489</v>
      </c>
    </row>
    <row r="374" spans="2:14" x14ac:dyDescent="0.25">
      <c r="B374" s="149">
        <v>368</v>
      </c>
      <c r="C374" s="52">
        <v>2700</v>
      </c>
      <c r="D374" s="52">
        <v>0</v>
      </c>
      <c r="E374" s="52">
        <f t="shared" si="5"/>
        <v>2700</v>
      </c>
      <c r="F374" s="50" t="s">
        <v>2981</v>
      </c>
      <c r="G374" s="50" t="s">
        <v>2982</v>
      </c>
      <c r="H374" s="50" t="s">
        <v>2983</v>
      </c>
      <c r="I374" s="56" t="s">
        <v>2984</v>
      </c>
      <c r="J374" s="220" t="s">
        <v>3685</v>
      </c>
      <c r="K374" s="51" t="s">
        <v>2985</v>
      </c>
      <c r="L374" s="51" t="s">
        <v>2489</v>
      </c>
      <c r="M374" s="47" t="s">
        <v>3684</v>
      </c>
    </row>
    <row r="375" spans="2:14" x14ac:dyDescent="0.25">
      <c r="B375" s="50">
        <v>369</v>
      </c>
      <c r="C375" s="52">
        <v>2800</v>
      </c>
      <c r="D375" s="52">
        <v>0</v>
      </c>
      <c r="E375" s="52">
        <f t="shared" si="5"/>
        <v>2800</v>
      </c>
      <c r="F375" s="50" t="s">
        <v>2986</v>
      </c>
      <c r="G375" s="50" t="s">
        <v>2987</v>
      </c>
      <c r="H375" s="50" t="s">
        <v>2988</v>
      </c>
      <c r="I375" s="56" t="s">
        <v>2989</v>
      </c>
      <c r="J375" s="50"/>
      <c r="K375" s="51" t="s">
        <v>2990</v>
      </c>
      <c r="L375" s="51" t="s">
        <v>2489</v>
      </c>
    </row>
    <row r="376" spans="2:14" x14ac:dyDescent="0.25">
      <c r="B376" s="149">
        <v>370</v>
      </c>
      <c r="C376" s="52">
        <v>3100</v>
      </c>
      <c r="D376" s="52">
        <v>0</v>
      </c>
      <c r="E376" s="52">
        <f t="shared" si="5"/>
        <v>3100</v>
      </c>
      <c r="F376" s="50" t="s">
        <v>2991</v>
      </c>
      <c r="G376" s="50" t="s">
        <v>2992</v>
      </c>
      <c r="H376" s="50" t="s">
        <v>2993</v>
      </c>
      <c r="I376" s="56" t="s">
        <v>2994</v>
      </c>
      <c r="J376" s="50"/>
      <c r="K376" s="51" t="s">
        <v>2995</v>
      </c>
      <c r="L376" s="51" t="s">
        <v>2489</v>
      </c>
    </row>
    <row r="377" spans="2:14" x14ac:dyDescent="0.25">
      <c r="B377" s="50">
        <v>371</v>
      </c>
      <c r="C377" s="52">
        <v>3100</v>
      </c>
      <c r="D377" s="52">
        <v>0</v>
      </c>
      <c r="E377" s="52">
        <f t="shared" si="5"/>
        <v>3100</v>
      </c>
      <c r="F377" s="50" t="s">
        <v>2996</v>
      </c>
      <c r="G377" s="50" t="s">
        <v>2997</v>
      </c>
      <c r="H377" s="50" t="s">
        <v>2998</v>
      </c>
      <c r="I377" s="56" t="s">
        <v>2999</v>
      </c>
      <c r="J377" s="50"/>
      <c r="K377" s="51" t="s">
        <v>3000</v>
      </c>
      <c r="L377" s="51" t="s">
        <v>2489</v>
      </c>
    </row>
    <row r="378" spans="2:14" x14ac:dyDescent="0.25">
      <c r="B378" s="149">
        <v>372</v>
      </c>
      <c r="C378" s="52">
        <v>3400</v>
      </c>
      <c r="D378" s="52">
        <v>0</v>
      </c>
      <c r="E378" s="52">
        <f t="shared" si="5"/>
        <v>3400</v>
      </c>
      <c r="F378" s="50" t="s">
        <v>3001</v>
      </c>
      <c r="G378" s="50" t="s">
        <v>3002</v>
      </c>
      <c r="H378" s="50" t="s">
        <v>3003</v>
      </c>
      <c r="I378" s="56" t="s">
        <v>3004</v>
      </c>
      <c r="J378" s="50"/>
      <c r="K378" s="51" t="s">
        <v>3005</v>
      </c>
      <c r="L378" s="51" t="s">
        <v>2489</v>
      </c>
    </row>
    <row r="379" spans="2:14" x14ac:dyDescent="0.25">
      <c r="B379" s="50">
        <v>373</v>
      </c>
      <c r="C379" s="52">
        <v>3500</v>
      </c>
      <c r="D379" s="52">
        <v>0</v>
      </c>
      <c r="E379" s="52">
        <f t="shared" si="5"/>
        <v>3500</v>
      </c>
      <c r="F379" s="50" t="s">
        <v>3006</v>
      </c>
      <c r="G379" s="50" t="s">
        <v>3007</v>
      </c>
      <c r="H379" s="50" t="s">
        <v>3008</v>
      </c>
      <c r="I379" s="56" t="s">
        <v>3009</v>
      </c>
      <c r="J379" s="220" t="s">
        <v>3686</v>
      </c>
      <c r="K379" s="51" t="s">
        <v>3010</v>
      </c>
      <c r="L379" s="51" t="s">
        <v>2489</v>
      </c>
    </row>
    <row r="380" spans="2:14" x14ac:dyDescent="0.25">
      <c r="B380" s="149">
        <v>374</v>
      </c>
      <c r="C380" s="52">
        <v>3700</v>
      </c>
      <c r="D380" s="52">
        <v>0</v>
      </c>
      <c r="E380" s="52">
        <f t="shared" si="5"/>
        <v>3700</v>
      </c>
      <c r="F380" s="50" t="s">
        <v>3011</v>
      </c>
      <c r="G380" s="50" t="s">
        <v>3012</v>
      </c>
      <c r="H380" s="50" t="s">
        <v>3013</v>
      </c>
      <c r="I380" s="56" t="s">
        <v>3014</v>
      </c>
      <c r="J380" s="50"/>
      <c r="K380" s="51" t="s">
        <v>3015</v>
      </c>
      <c r="L380" s="51" t="s">
        <v>2489</v>
      </c>
    </row>
    <row r="381" spans="2:14" x14ac:dyDescent="0.25">
      <c r="B381" s="50">
        <v>375</v>
      </c>
      <c r="C381" s="52">
        <v>3900</v>
      </c>
      <c r="D381" s="52">
        <v>0</v>
      </c>
      <c r="E381" s="52">
        <f t="shared" si="5"/>
        <v>3900</v>
      </c>
      <c r="F381" s="50" t="s">
        <v>3016</v>
      </c>
      <c r="G381" s="50" t="s">
        <v>3017</v>
      </c>
      <c r="H381" s="50" t="s">
        <v>3018</v>
      </c>
      <c r="I381" s="56" t="s">
        <v>3019</v>
      </c>
      <c r="J381" s="220" t="s">
        <v>3690</v>
      </c>
      <c r="K381" s="51" t="s">
        <v>3020</v>
      </c>
      <c r="L381" s="51" t="s">
        <v>2489</v>
      </c>
      <c r="M381" s="47" t="s">
        <v>3691</v>
      </c>
    </row>
    <row r="382" spans="2:14" x14ac:dyDescent="0.25">
      <c r="B382" s="149">
        <v>376</v>
      </c>
      <c r="C382" s="52">
        <v>4000</v>
      </c>
      <c r="D382" s="52">
        <v>0</v>
      </c>
      <c r="E382" s="52">
        <f t="shared" si="5"/>
        <v>4000</v>
      </c>
      <c r="F382" s="50" t="s">
        <v>3021</v>
      </c>
      <c r="G382" s="50" t="s">
        <v>3022</v>
      </c>
      <c r="H382" s="50" t="s">
        <v>3023</v>
      </c>
      <c r="I382" s="56" t="s">
        <v>3024</v>
      </c>
      <c r="J382" s="50"/>
      <c r="K382" s="51" t="s">
        <v>3025</v>
      </c>
      <c r="L382" s="51" t="s">
        <v>2489</v>
      </c>
    </row>
    <row r="383" spans="2:14" x14ac:dyDescent="0.25">
      <c r="B383" s="50">
        <v>377</v>
      </c>
      <c r="C383" s="52">
        <v>4100</v>
      </c>
      <c r="D383" s="52">
        <v>0</v>
      </c>
      <c r="E383" s="52">
        <f t="shared" si="5"/>
        <v>4100</v>
      </c>
      <c r="F383" s="50" t="s">
        <v>3026</v>
      </c>
      <c r="G383" s="50" t="s">
        <v>3027</v>
      </c>
      <c r="H383" s="50" t="s">
        <v>3028</v>
      </c>
      <c r="I383" s="56" t="s">
        <v>3029</v>
      </c>
      <c r="J383" s="50" t="s">
        <v>3030</v>
      </c>
      <c r="K383" s="51" t="s">
        <v>3031</v>
      </c>
      <c r="L383" s="51" t="s">
        <v>2489</v>
      </c>
    </row>
    <row r="384" spans="2:14" x14ac:dyDescent="0.25">
      <c r="B384" s="149">
        <v>378</v>
      </c>
      <c r="C384" s="52">
        <v>4500</v>
      </c>
      <c r="D384" s="52">
        <v>0</v>
      </c>
      <c r="E384" s="52">
        <f t="shared" si="5"/>
        <v>4500</v>
      </c>
      <c r="F384" s="50" t="s">
        <v>3032</v>
      </c>
      <c r="G384" s="50" t="s">
        <v>3033</v>
      </c>
      <c r="H384" s="50" t="s">
        <v>3034</v>
      </c>
      <c r="I384" s="56" t="s">
        <v>3035</v>
      </c>
      <c r="J384" s="50"/>
      <c r="K384" s="51" t="s">
        <v>3036</v>
      </c>
      <c r="L384" s="51" t="s">
        <v>2489</v>
      </c>
    </row>
    <row r="385" spans="2:13" x14ac:dyDescent="0.25">
      <c r="B385" s="50">
        <v>379</v>
      </c>
      <c r="C385" s="52">
        <v>5000</v>
      </c>
      <c r="D385" s="52">
        <v>0</v>
      </c>
      <c r="E385" s="52">
        <f t="shared" si="5"/>
        <v>5000</v>
      </c>
      <c r="F385" s="50" t="s">
        <v>3037</v>
      </c>
      <c r="G385" s="50" t="s">
        <v>3038</v>
      </c>
      <c r="H385" s="50" t="s">
        <v>3039</v>
      </c>
      <c r="I385" s="56" t="s">
        <v>3040</v>
      </c>
      <c r="J385" s="50"/>
      <c r="K385" s="51" t="s">
        <v>3041</v>
      </c>
      <c r="L385" s="51" t="s">
        <v>2489</v>
      </c>
    </row>
    <row r="386" spans="2:13" x14ac:dyDescent="0.25">
      <c r="B386" s="149">
        <v>380</v>
      </c>
      <c r="C386" s="52">
        <v>5100</v>
      </c>
      <c r="D386" s="52">
        <v>0</v>
      </c>
      <c r="E386" s="52">
        <f t="shared" si="5"/>
        <v>5100</v>
      </c>
      <c r="F386" s="50" t="s">
        <v>3042</v>
      </c>
      <c r="G386" s="50" t="s">
        <v>3043</v>
      </c>
      <c r="H386" s="50" t="s">
        <v>3044</v>
      </c>
      <c r="I386" s="56" t="s">
        <v>3045</v>
      </c>
      <c r="J386" s="50"/>
      <c r="K386" s="51" t="s">
        <v>3046</v>
      </c>
      <c r="L386" s="51" t="s">
        <v>2489</v>
      </c>
    </row>
    <row r="387" spans="2:13" x14ac:dyDescent="0.25">
      <c r="B387" s="50">
        <v>381</v>
      </c>
      <c r="C387" s="52">
        <v>5300</v>
      </c>
      <c r="D387" s="52">
        <v>0</v>
      </c>
      <c r="E387" s="52">
        <f t="shared" si="5"/>
        <v>5300</v>
      </c>
      <c r="F387" s="50" t="s">
        <v>3047</v>
      </c>
      <c r="G387" s="50" t="s">
        <v>3048</v>
      </c>
      <c r="H387" s="50" t="s">
        <v>3049</v>
      </c>
      <c r="I387" s="56" t="s">
        <v>1288</v>
      </c>
      <c r="J387" s="50"/>
      <c r="K387" s="51" t="s">
        <v>3050</v>
      </c>
      <c r="L387" s="51" t="s">
        <v>2489</v>
      </c>
    </row>
    <row r="388" spans="2:13" x14ac:dyDescent="0.25">
      <c r="B388" s="149">
        <v>382</v>
      </c>
      <c r="C388" s="52">
        <v>7000</v>
      </c>
      <c r="D388" s="52">
        <v>0</v>
      </c>
      <c r="E388" s="52">
        <f t="shared" si="5"/>
        <v>7000</v>
      </c>
      <c r="F388" s="50" t="s">
        <v>3051</v>
      </c>
      <c r="G388" s="50" t="s">
        <v>3052</v>
      </c>
      <c r="H388" s="50" t="s">
        <v>3053</v>
      </c>
      <c r="I388" s="56" t="s">
        <v>3054</v>
      </c>
      <c r="J388" s="50"/>
      <c r="K388" s="51" t="s">
        <v>3055</v>
      </c>
      <c r="L388" s="51" t="s">
        <v>2489</v>
      </c>
    </row>
    <row r="389" spans="2:13" x14ac:dyDescent="0.25">
      <c r="B389" s="50">
        <v>383</v>
      </c>
      <c r="C389" s="52">
        <v>8000</v>
      </c>
      <c r="D389" s="52">
        <v>0</v>
      </c>
      <c r="E389" s="52">
        <f t="shared" si="5"/>
        <v>8000</v>
      </c>
      <c r="F389" s="50" t="s">
        <v>3056</v>
      </c>
      <c r="G389" s="50" t="s">
        <v>3057</v>
      </c>
      <c r="H389" s="50" t="s">
        <v>3058</v>
      </c>
      <c r="I389" s="56" t="s">
        <v>3059</v>
      </c>
      <c r="J389" s="50"/>
      <c r="K389" s="51" t="s">
        <v>3060</v>
      </c>
      <c r="L389" s="51" t="s">
        <v>2489</v>
      </c>
    </row>
    <row r="390" spans="2:13" x14ac:dyDescent="0.25">
      <c r="B390" s="149">
        <v>384</v>
      </c>
      <c r="C390" s="52">
        <v>8100</v>
      </c>
      <c r="D390" s="52">
        <v>0</v>
      </c>
      <c r="E390" s="52">
        <f t="shared" si="5"/>
        <v>8100</v>
      </c>
      <c r="F390" s="50" t="s">
        <v>3061</v>
      </c>
      <c r="G390" s="50" t="s">
        <v>3062</v>
      </c>
      <c r="H390" s="50" t="s">
        <v>2185</v>
      </c>
      <c r="I390" s="56" t="s">
        <v>3063</v>
      </c>
      <c r="J390" s="220" t="s">
        <v>3680</v>
      </c>
      <c r="K390" s="51" t="s">
        <v>3064</v>
      </c>
      <c r="L390" s="51" t="s">
        <v>2489</v>
      </c>
    </row>
    <row r="391" spans="2:13" ht="24.75" x14ac:dyDescent="0.25">
      <c r="B391" s="50">
        <v>385</v>
      </c>
      <c r="C391" s="52">
        <v>9800</v>
      </c>
      <c r="D391" s="52">
        <v>0</v>
      </c>
      <c r="E391" s="52">
        <f t="shared" ref="E391:E454" si="6">C391+D391</f>
        <v>9800</v>
      </c>
      <c r="F391" s="50" t="s">
        <v>3065</v>
      </c>
      <c r="G391" s="50" t="s">
        <v>3066</v>
      </c>
      <c r="H391" s="50" t="s">
        <v>3067</v>
      </c>
      <c r="I391" s="230" t="s">
        <v>3703</v>
      </c>
      <c r="J391" s="225" t="s">
        <v>3702</v>
      </c>
      <c r="K391" s="51" t="s">
        <v>3068</v>
      </c>
      <c r="L391" s="51" t="s">
        <v>2489</v>
      </c>
      <c r="M391" s="47" t="s">
        <v>3704</v>
      </c>
    </row>
    <row r="392" spans="2:13" ht="31.5" x14ac:dyDescent="0.25">
      <c r="B392" s="149">
        <v>386</v>
      </c>
      <c r="C392" s="52">
        <v>10000</v>
      </c>
      <c r="D392" s="52">
        <v>0</v>
      </c>
      <c r="E392" s="52">
        <f t="shared" si="6"/>
        <v>10000</v>
      </c>
      <c r="F392" s="62" t="s">
        <v>3468</v>
      </c>
      <c r="G392" s="50" t="s">
        <v>3069</v>
      </c>
      <c r="H392" s="50" t="s">
        <v>3070</v>
      </c>
      <c r="I392" s="56" t="s">
        <v>3071</v>
      </c>
      <c r="J392" s="228" t="s">
        <v>3697</v>
      </c>
      <c r="K392" s="51" t="s">
        <v>3072</v>
      </c>
      <c r="L392" s="51" t="s">
        <v>2489</v>
      </c>
      <c r="M392" s="229" t="s">
        <v>3700</v>
      </c>
    </row>
    <row r="393" spans="2:13" x14ac:dyDescent="0.25">
      <c r="B393" s="50">
        <v>387</v>
      </c>
      <c r="C393" s="52">
        <v>10200</v>
      </c>
      <c r="D393" s="52">
        <v>0</v>
      </c>
      <c r="E393" s="52">
        <f t="shared" si="6"/>
        <v>10200</v>
      </c>
      <c r="F393" s="50" t="s">
        <v>3073</v>
      </c>
      <c r="G393" s="50" t="s">
        <v>3074</v>
      </c>
      <c r="H393" s="50" t="s">
        <v>3075</v>
      </c>
      <c r="I393" s="56" t="s">
        <v>3076</v>
      </c>
      <c r="J393" s="50"/>
      <c r="K393" s="51" t="s">
        <v>3077</v>
      </c>
      <c r="L393" s="51" t="s">
        <v>2489</v>
      </c>
    </row>
    <row r="394" spans="2:13" s="223" customFormat="1" x14ac:dyDescent="0.25">
      <c r="B394" s="200">
        <v>388</v>
      </c>
      <c r="C394" s="221">
        <v>14200</v>
      </c>
      <c r="D394" s="221">
        <v>0</v>
      </c>
      <c r="E394" s="221">
        <f t="shared" si="6"/>
        <v>14200</v>
      </c>
      <c r="F394" s="200" t="s">
        <v>3078</v>
      </c>
      <c r="G394" s="200" t="s">
        <v>3079</v>
      </c>
      <c r="H394" s="200" t="s">
        <v>3080</v>
      </c>
      <c r="I394" s="222" t="s">
        <v>3681</v>
      </c>
      <c r="J394" s="219" t="s">
        <v>3682</v>
      </c>
      <c r="K394" s="200" t="s">
        <v>3081</v>
      </c>
      <c r="L394" s="200" t="s">
        <v>2489</v>
      </c>
      <c r="M394" s="223" t="s">
        <v>3684</v>
      </c>
    </row>
    <row r="395" spans="2:13" x14ac:dyDescent="0.25">
      <c r="B395" s="50">
        <v>389</v>
      </c>
      <c r="C395" s="52">
        <v>20000</v>
      </c>
      <c r="D395" s="52">
        <v>0</v>
      </c>
      <c r="E395" s="52">
        <f t="shared" si="6"/>
        <v>20000</v>
      </c>
      <c r="F395" s="50" t="s">
        <v>3082</v>
      </c>
      <c r="G395" s="50" t="s">
        <v>3083</v>
      </c>
      <c r="H395" s="50" t="s">
        <v>3084</v>
      </c>
      <c r="I395" s="56" t="s">
        <v>3085</v>
      </c>
      <c r="J395" s="50"/>
      <c r="K395" s="51" t="s">
        <v>3086</v>
      </c>
      <c r="L395" s="51" t="s">
        <v>2489</v>
      </c>
    </row>
    <row r="396" spans="2:13" x14ac:dyDescent="0.25">
      <c r="B396" s="149">
        <v>390</v>
      </c>
      <c r="C396" s="52">
        <v>89600</v>
      </c>
      <c r="D396" s="52">
        <v>0</v>
      </c>
      <c r="E396" s="52">
        <f t="shared" si="6"/>
        <v>89600</v>
      </c>
      <c r="F396" s="50" t="s">
        <v>3087</v>
      </c>
      <c r="G396" s="50" t="s">
        <v>3088</v>
      </c>
      <c r="H396" s="50" t="s">
        <v>3089</v>
      </c>
      <c r="I396" s="56" t="s">
        <v>3090</v>
      </c>
      <c r="J396" s="220" t="s">
        <v>3683</v>
      </c>
      <c r="K396" s="51" t="s">
        <v>3091</v>
      </c>
      <c r="L396" s="51" t="s">
        <v>2489</v>
      </c>
      <c r="M396" s="47" t="s">
        <v>3684</v>
      </c>
    </row>
    <row r="397" spans="2:13" x14ac:dyDescent="0.25">
      <c r="B397" s="50">
        <v>391</v>
      </c>
      <c r="C397" s="52">
        <v>100000</v>
      </c>
      <c r="D397" s="52">
        <v>0</v>
      </c>
      <c r="E397" s="52">
        <f t="shared" si="6"/>
        <v>100000</v>
      </c>
      <c r="F397" s="50" t="s">
        <v>3092</v>
      </c>
      <c r="G397" s="50" t="s">
        <v>3093</v>
      </c>
      <c r="H397" s="50" t="s">
        <v>3094</v>
      </c>
      <c r="I397" s="56" t="s">
        <v>3095</v>
      </c>
      <c r="J397" s="50"/>
      <c r="K397" s="51" t="s">
        <v>3096</v>
      </c>
      <c r="L397" s="51" t="s">
        <v>2489</v>
      </c>
    </row>
    <row r="398" spans="2:13" ht="31.5" x14ac:dyDescent="0.25">
      <c r="B398" s="149">
        <v>392</v>
      </c>
      <c r="C398" s="52">
        <v>100000</v>
      </c>
      <c r="D398" s="52">
        <v>0</v>
      </c>
      <c r="E398" s="52">
        <f t="shared" si="6"/>
        <v>100000</v>
      </c>
      <c r="F398" s="62" t="s">
        <v>3467</v>
      </c>
      <c r="G398" s="50" t="s">
        <v>3097</v>
      </c>
      <c r="H398" s="50" t="s">
        <v>3098</v>
      </c>
      <c r="I398" s="56" t="s">
        <v>3099</v>
      </c>
      <c r="J398" s="50"/>
      <c r="K398" s="51" t="s">
        <v>3100</v>
      </c>
      <c r="L398" s="51" t="s">
        <v>2489</v>
      </c>
    </row>
    <row r="399" spans="2:13" ht="31.5" x14ac:dyDescent="0.25">
      <c r="B399" s="50">
        <v>393</v>
      </c>
      <c r="C399" s="52">
        <v>150000</v>
      </c>
      <c r="D399" s="52">
        <v>0</v>
      </c>
      <c r="E399" s="52">
        <f t="shared" si="6"/>
        <v>150000</v>
      </c>
      <c r="F399" s="62" t="s">
        <v>3466</v>
      </c>
      <c r="G399" s="50" t="s">
        <v>3101</v>
      </c>
      <c r="H399" s="50" t="s">
        <v>3102</v>
      </c>
      <c r="I399" s="56" t="s">
        <v>3103</v>
      </c>
      <c r="J399" s="228" t="s">
        <v>3696</v>
      </c>
      <c r="K399" s="51" t="s">
        <v>3105</v>
      </c>
      <c r="L399" s="51" t="s">
        <v>2489</v>
      </c>
      <c r="M399" s="229" t="s">
        <v>3701</v>
      </c>
    </row>
    <row r="400" spans="2:13" ht="31.5" x14ac:dyDescent="0.25">
      <c r="B400" s="149">
        <v>394</v>
      </c>
      <c r="C400" s="52">
        <v>200000</v>
      </c>
      <c r="D400" s="52">
        <v>0</v>
      </c>
      <c r="E400" s="52">
        <f t="shared" si="6"/>
        <v>200000</v>
      </c>
      <c r="F400" s="62" t="s">
        <v>3465</v>
      </c>
      <c r="G400" s="50" t="s">
        <v>3106</v>
      </c>
      <c r="H400" s="50" t="s">
        <v>3107</v>
      </c>
      <c r="I400" s="56" t="s">
        <v>3108</v>
      </c>
      <c r="J400" s="228" t="s">
        <v>3698</v>
      </c>
      <c r="K400" s="51" t="s">
        <v>3109</v>
      </c>
      <c r="L400" s="51" t="s">
        <v>2489</v>
      </c>
      <c r="M400" s="229" t="s">
        <v>3699</v>
      </c>
    </row>
    <row r="401" spans="2:12" ht="47.25" x14ac:dyDescent="0.25">
      <c r="B401" s="50">
        <v>395</v>
      </c>
      <c r="C401" s="52">
        <v>250000</v>
      </c>
      <c r="D401" s="52">
        <v>0</v>
      </c>
      <c r="E401" s="52">
        <f t="shared" si="6"/>
        <v>250000</v>
      </c>
      <c r="F401" s="62" t="s">
        <v>3464</v>
      </c>
      <c r="G401" s="50" t="s">
        <v>3110</v>
      </c>
      <c r="H401" s="50" t="s">
        <v>3111</v>
      </c>
      <c r="I401" s="56" t="s">
        <v>3112</v>
      </c>
      <c r="J401" s="50"/>
      <c r="K401" s="51" t="s">
        <v>3113</v>
      </c>
      <c r="L401" s="51" t="s">
        <v>2489</v>
      </c>
    </row>
    <row r="402" spans="2:12" ht="31.5" x14ac:dyDescent="0.25">
      <c r="B402" s="149">
        <v>396</v>
      </c>
      <c r="C402" s="52">
        <v>24807800</v>
      </c>
      <c r="D402" s="52">
        <v>17878500</v>
      </c>
      <c r="E402" s="52">
        <f t="shared" si="6"/>
        <v>42686300</v>
      </c>
      <c r="F402" s="62" t="s">
        <v>3463</v>
      </c>
      <c r="G402" s="50" t="s">
        <v>3114</v>
      </c>
      <c r="H402" s="50" t="s">
        <v>3115</v>
      </c>
      <c r="I402" s="56" t="s">
        <v>3116</v>
      </c>
      <c r="J402" s="50"/>
      <c r="K402" s="51" t="s">
        <v>3117</v>
      </c>
      <c r="L402" s="51" t="s">
        <v>2489</v>
      </c>
    </row>
    <row r="403" spans="2:12" x14ac:dyDescent="0.25">
      <c r="B403" s="50">
        <v>397</v>
      </c>
      <c r="C403" s="60">
        <v>0</v>
      </c>
      <c r="D403" s="60">
        <v>11000</v>
      </c>
      <c r="E403" s="60">
        <f t="shared" si="6"/>
        <v>11000</v>
      </c>
      <c r="F403" s="59" t="s">
        <v>1626</v>
      </c>
      <c r="G403" s="59" t="s">
        <v>1627</v>
      </c>
      <c r="H403" s="59" t="s">
        <v>1628</v>
      </c>
      <c r="I403" s="61" t="s">
        <v>1629</v>
      </c>
      <c r="J403" s="59" t="s">
        <v>1630</v>
      </c>
      <c r="K403" s="58" t="s">
        <v>1631</v>
      </c>
      <c r="L403" s="58" t="s">
        <v>3124</v>
      </c>
    </row>
    <row r="404" spans="2:12" x14ac:dyDescent="0.25">
      <c r="B404" s="149">
        <v>398</v>
      </c>
      <c r="C404" s="52">
        <v>0</v>
      </c>
      <c r="D404" s="52">
        <v>9000</v>
      </c>
      <c r="E404" s="52">
        <f t="shared" si="6"/>
        <v>9000</v>
      </c>
      <c r="F404" s="50" t="s">
        <v>3118</v>
      </c>
      <c r="G404" s="50" t="s">
        <v>3119</v>
      </c>
      <c r="H404" s="50" t="s">
        <v>3120</v>
      </c>
      <c r="I404" s="56" t="s">
        <v>3121</v>
      </c>
      <c r="J404" s="50" t="s">
        <v>3122</v>
      </c>
      <c r="K404" s="51" t="s">
        <v>3123</v>
      </c>
      <c r="L404" s="51" t="s">
        <v>3124</v>
      </c>
    </row>
    <row r="405" spans="2:12" x14ac:dyDescent="0.25">
      <c r="B405" s="50">
        <v>399</v>
      </c>
      <c r="C405" s="52">
        <v>0</v>
      </c>
      <c r="D405" s="52">
        <v>1900</v>
      </c>
      <c r="E405" s="52">
        <f t="shared" si="6"/>
        <v>1900</v>
      </c>
      <c r="F405" s="50" t="s">
        <v>3125</v>
      </c>
      <c r="G405" s="50" t="s">
        <v>3126</v>
      </c>
      <c r="H405" s="50" t="s">
        <v>3127</v>
      </c>
      <c r="I405" s="56" t="s">
        <v>3128</v>
      </c>
      <c r="J405" s="50" t="s">
        <v>3129</v>
      </c>
      <c r="K405" s="51" t="s">
        <v>3130</v>
      </c>
      <c r="L405" s="51" t="s">
        <v>3124</v>
      </c>
    </row>
    <row r="406" spans="2:12" x14ac:dyDescent="0.25">
      <c r="B406" s="149">
        <v>400</v>
      </c>
      <c r="C406" s="52">
        <v>0</v>
      </c>
      <c r="D406" s="52">
        <v>47700</v>
      </c>
      <c r="E406" s="52">
        <f t="shared" si="6"/>
        <v>47700</v>
      </c>
      <c r="F406" s="50" t="s">
        <v>3131</v>
      </c>
      <c r="G406" s="50" t="s">
        <v>3132</v>
      </c>
      <c r="H406" s="50" t="s">
        <v>3133</v>
      </c>
      <c r="I406" s="56" t="s">
        <v>3134</v>
      </c>
      <c r="J406" s="50" t="s">
        <v>3135</v>
      </c>
      <c r="K406" s="51" t="s">
        <v>3136</v>
      </c>
      <c r="L406" s="51" t="s">
        <v>3124</v>
      </c>
    </row>
    <row r="407" spans="2:12" x14ac:dyDescent="0.25">
      <c r="B407" s="50">
        <v>401</v>
      </c>
      <c r="C407" s="52">
        <v>0</v>
      </c>
      <c r="D407" s="52">
        <v>2000</v>
      </c>
      <c r="E407" s="52">
        <f t="shared" si="6"/>
        <v>2000</v>
      </c>
      <c r="F407" s="50" t="s">
        <v>3137</v>
      </c>
      <c r="G407" s="50" t="s">
        <v>3138</v>
      </c>
      <c r="H407" s="50" t="s">
        <v>3139</v>
      </c>
      <c r="I407" s="56" t="s">
        <v>3140</v>
      </c>
      <c r="J407" s="50" t="s">
        <v>3141</v>
      </c>
      <c r="K407" s="51" t="s">
        <v>3142</v>
      </c>
      <c r="L407" s="51" t="s">
        <v>3124</v>
      </c>
    </row>
    <row r="408" spans="2:12" x14ac:dyDescent="0.25">
      <c r="B408" s="149">
        <v>402</v>
      </c>
      <c r="C408" s="60">
        <v>0</v>
      </c>
      <c r="D408" s="60">
        <v>62000</v>
      </c>
      <c r="E408" s="60">
        <f t="shared" si="6"/>
        <v>62000</v>
      </c>
      <c r="F408" s="59" t="s">
        <v>388</v>
      </c>
      <c r="G408" s="59" t="s">
        <v>389</v>
      </c>
      <c r="H408" s="59" t="s">
        <v>390</v>
      </c>
      <c r="I408" s="61" t="s">
        <v>391</v>
      </c>
      <c r="J408" s="59" t="s">
        <v>392</v>
      </c>
      <c r="K408" s="58" t="s">
        <v>393</v>
      </c>
      <c r="L408" s="58" t="s">
        <v>6</v>
      </c>
    </row>
    <row r="409" spans="2:12" x14ac:dyDescent="0.25">
      <c r="B409" s="50">
        <v>403</v>
      </c>
      <c r="C409" s="52">
        <v>0</v>
      </c>
      <c r="D409" s="52">
        <v>1700</v>
      </c>
      <c r="E409" s="52">
        <f t="shared" si="6"/>
        <v>1700</v>
      </c>
      <c r="F409" s="50" t="s">
        <v>3149</v>
      </c>
      <c r="G409" s="50" t="s">
        <v>3150</v>
      </c>
      <c r="H409" s="50" t="s">
        <v>3151</v>
      </c>
      <c r="I409" s="56" t="s">
        <v>3152</v>
      </c>
      <c r="J409" s="50" t="s">
        <v>3153</v>
      </c>
      <c r="K409" s="51" t="s">
        <v>3154</v>
      </c>
      <c r="L409" s="51" t="s">
        <v>3124</v>
      </c>
    </row>
    <row r="410" spans="2:12" x14ac:dyDescent="0.25">
      <c r="B410" s="149">
        <v>404</v>
      </c>
      <c r="C410" s="52">
        <v>0</v>
      </c>
      <c r="D410" s="52">
        <v>3000</v>
      </c>
      <c r="E410" s="52">
        <f t="shared" si="6"/>
        <v>3000</v>
      </c>
      <c r="F410" s="50" t="s">
        <v>3155</v>
      </c>
      <c r="G410" s="50" t="s">
        <v>3156</v>
      </c>
      <c r="H410" s="50" t="s">
        <v>3157</v>
      </c>
      <c r="I410" s="56" t="s">
        <v>3158</v>
      </c>
      <c r="J410" s="50" t="s">
        <v>3159</v>
      </c>
      <c r="K410" s="51" t="s">
        <v>3160</v>
      </c>
      <c r="L410" s="51" t="s">
        <v>3124</v>
      </c>
    </row>
    <row r="411" spans="2:12" x14ac:dyDescent="0.25">
      <c r="B411" s="50">
        <v>405</v>
      </c>
      <c r="C411" s="52">
        <v>0</v>
      </c>
      <c r="D411" s="52">
        <v>9200</v>
      </c>
      <c r="E411" s="52">
        <f t="shared" si="6"/>
        <v>9200</v>
      </c>
      <c r="F411" s="50" t="s">
        <v>3161</v>
      </c>
      <c r="G411" s="50" t="s">
        <v>3162</v>
      </c>
      <c r="H411" s="50" t="s">
        <v>3163</v>
      </c>
      <c r="I411" s="56" t="s">
        <v>3164</v>
      </c>
      <c r="J411" s="50" t="s">
        <v>3165</v>
      </c>
      <c r="K411" s="51" t="s">
        <v>3166</v>
      </c>
      <c r="L411" s="51" t="s">
        <v>3124</v>
      </c>
    </row>
    <row r="412" spans="2:12" x14ac:dyDescent="0.25">
      <c r="B412" s="149">
        <v>406</v>
      </c>
      <c r="C412" s="52">
        <v>0</v>
      </c>
      <c r="D412" s="52">
        <v>300</v>
      </c>
      <c r="E412" s="52">
        <f t="shared" si="6"/>
        <v>300</v>
      </c>
      <c r="F412" s="50" t="s">
        <v>3167</v>
      </c>
      <c r="G412" s="50" t="s">
        <v>3168</v>
      </c>
      <c r="H412" s="50" t="s">
        <v>1011</v>
      </c>
      <c r="I412" s="56" t="s">
        <v>3169</v>
      </c>
      <c r="J412" s="50" t="s">
        <v>3170</v>
      </c>
      <c r="K412" s="51" t="s">
        <v>3171</v>
      </c>
      <c r="L412" s="51" t="s">
        <v>3124</v>
      </c>
    </row>
    <row r="413" spans="2:12" x14ac:dyDescent="0.25">
      <c r="B413" s="50">
        <v>407</v>
      </c>
      <c r="C413" s="52">
        <v>0</v>
      </c>
      <c r="D413" s="52">
        <v>2000</v>
      </c>
      <c r="E413" s="52">
        <f t="shared" si="6"/>
        <v>2000</v>
      </c>
      <c r="F413" s="50" t="s">
        <v>3172</v>
      </c>
      <c r="G413" s="50" t="s">
        <v>3173</v>
      </c>
      <c r="H413" s="50" t="s">
        <v>3174</v>
      </c>
      <c r="I413" s="56" t="s">
        <v>3175</v>
      </c>
      <c r="J413" s="50" t="s">
        <v>3176</v>
      </c>
      <c r="K413" s="51" t="s">
        <v>3177</v>
      </c>
      <c r="L413" s="51" t="s">
        <v>3124</v>
      </c>
    </row>
    <row r="414" spans="2:12" x14ac:dyDescent="0.25">
      <c r="B414" s="149">
        <v>408</v>
      </c>
      <c r="C414" s="52">
        <v>0</v>
      </c>
      <c r="D414" s="52">
        <v>10200</v>
      </c>
      <c r="E414" s="52">
        <f t="shared" si="6"/>
        <v>10200</v>
      </c>
      <c r="F414" s="50" t="s">
        <v>3178</v>
      </c>
      <c r="G414" s="50" t="s">
        <v>3179</v>
      </c>
      <c r="H414" s="50" t="s">
        <v>3180</v>
      </c>
      <c r="I414" s="56" t="s">
        <v>3181</v>
      </c>
      <c r="J414" s="50" t="s">
        <v>3182</v>
      </c>
      <c r="K414" s="51" t="s">
        <v>3183</v>
      </c>
      <c r="L414" s="51" t="s">
        <v>3124</v>
      </c>
    </row>
    <row r="415" spans="2:12" x14ac:dyDescent="0.25">
      <c r="B415" s="50">
        <v>409</v>
      </c>
      <c r="C415" s="52">
        <v>0</v>
      </c>
      <c r="D415" s="52">
        <v>2000</v>
      </c>
      <c r="E415" s="52">
        <f t="shared" si="6"/>
        <v>2000</v>
      </c>
      <c r="F415" s="50" t="s">
        <v>3184</v>
      </c>
      <c r="G415" s="50" t="s">
        <v>3185</v>
      </c>
      <c r="H415" s="50" t="s">
        <v>117</v>
      </c>
      <c r="I415" s="56" t="s">
        <v>3186</v>
      </c>
      <c r="J415" s="50" t="s">
        <v>3187</v>
      </c>
      <c r="K415" s="51" t="s">
        <v>3188</v>
      </c>
      <c r="L415" s="51" t="s">
        <v>3124</v>
      </c>
    </row>
    <row r="416" spans="2:12" x14ac:dyDescent="0.25">
      <c r="B416" s="149">
        <v>410</v>
      </c>
      <c r="C416" s="52">
        <v>0</v>
      </c>
      <c r="D416" s="52">
        <v>13300</v>
      </c>
      <c r="E416" s="52">
        <f t="shared" si="6"/>
        <v>13300</v>
      </c>
      <c r="F416" s="50" t="s">
        <v>3189</v>
      </c>
      <c r="G416" s="50" t="s">
        <v>3190</v>
      </c>
      <c r="H416" s="50" t="s">
        <v>3191</v>
      </c>
      <c r="I416" s="56" t="s">
        <v>3192</v>
      </c>
      <c r="J416" s="50" t="s">
        <v>3193</v>
      </c>
      <c r="K416" s="51" t="s">
        <v>3194</v>
      </c>
      <c r="L416" s="51" t="s">
        <v>3124</v>
      </c>
    </row>
    <row r="417" spans="2:12" x14ac:dyDescent="0.25">
      <c r="B417" s="50">
        <v>411</v>
      </c>
      <c r="C417" s="52">
        <v>0</v>
      </c>
      <c r="D417" s="52">
        <v>2300</v>
      </c>
      <c r="E417" s="52">
        <f t="shared" si="6"/>
        <v>2300</v>
      </c>
      <c r="F417" s="50" t="s">
        <v>3195</v>
      </c>
      <c r="G417" s="50" t="s">
        <v>3196</v>
      </c>
      <c r="H417" s="50" t="s">
        <v>3197</v>
      </c>
      <c r="I417" s="56" t="s">
        <v>3198</v>
      </c>
      <c r="J417" s="50" t="s">
        <v>3199</v>
      </c>
      <c r="K417" s="51" t="s">
        <v>3200</v>
      </c>
      <c r="L417" s="51" t="s">
        <v>3124</v>
      </c>
    </row>
    <row r="418" spans="2:12" x14ac:dyDescent="0.25">
      <c r="B418" s="149">
        <v>412</v>
      </c>
      <c r="C418" s="52">
        <v>0</v>
      </c>
      <c r="D418" s="52">
        <v>43500</v>
      </c>
      <c r="E418" s="52">
        <f t="shared" si="6"/>
        <v>43500</v>
      </c>
      <c r="F418" s="50" t="s">
        <v>3201</v>
      </c>
      <c r="G418" s="50" t="s">
        <v>3202</v>
      </c>
      <c r="H418" s="50" t="s">
        <v>463</v>
      </c>
      <c r="I418" s="56" t="s">
        <v>3203</v>
      </c>
      <c r="J418" s="50" t="s">
        <v>3204</v>
      </c>
      <c r="K418" s="51" t="s">
        <v>3205</v>
      </c>
      <c r="L418" s="51" t="s">
        <v>2489</v>
      </c>
    </row>
    <row r="419" spans="2:12" x14ac:dyDescent="0.25">
      <c r="B419" s="50">
        <v>413</v>
      </c>
      <c r="C419" s="52">
        <v>0</v>
      </c>
      <c r="D419" s="52">
        <v>114400</v>
      </c>
      <c r="E419" s="52">
        <f t="shared" si="6"/>
        <v>114400</v>
      </c>
      <c r="F419" s="50" t="s">
        <v>3206</v>
      </c>
      <c r="G419" s="50" t="s">
        <v>3207</v>
      </c>
      <c r="H419" s="50" t="s">
        <v>3208</v>
      </c>
      <c r="I419" s="56" t="s">
        <v>3209</v>
      </c>
      <c r="J419" s="50" t="s">
        <v>3210</v>
      </c>
      <c r="K419" s="51" t="s">
        <v>3211</v>
      </c>
      <c r="L419" s="51" t="s">
        <v>3124</v>
      </c>
    </row>
    <row r="420" spans="2:12" x14ac:dyDescent="0.25">
      <c r="B420" s="149">
        <v>414</v>
      </c>
      <c r="C420" s="52">
        <v>0</v>
      </c>
      <c r="D420" s="52">
        <v>4700</v>
      </c>
      <c r="E420" s="52">
        <f t="shared" si="6"/>
        <v>4700</v>
      </c>
      <c r="F420" s="50" t="s">
        <v>3212</v>
      </c>
      <c r="G420" s="50" t="s">
        <v>3213</v>
      </c>
      <c r="H420" s="50" t="s">
        <v>3214</v>
      </c>
      <c r="I420" s="56" t="s">
        <v>3215</v>
      </c>
      <c r="J420" s="50" t="s">
        <v>3216</v>
      </c>
      <c r="K420" s="51" t="s">
        <v>3217</v>
      </c>
      <c r="L420" s="51" t="s">
        <v>3124</v>
      </c>
    </row>
    <row r="421" spans="2:12" s="175" customFormat="1" x14ac:dyDescent="0.25">
      <c r="B421" s="50">
        <v>415</v>
      </c>
      <c r="C421" s="60">
        <v>0</v>
      </c>
      <c r="D421" s="60">
        <v>4800</v>
      </c>
      <c r="E421" s="60">
        <f t="shared" si="6"/>
        <v>4800</v>
      </c>
      <c r="F421" s="59" t="s">
        <v>3218</v>
      </c>
      <c r="G421" s="59" t="s">
        <v>3219</v>
      </c>
      <c r="H421" s="59" t="s">
        <v>3220</v>
      </c>
      <c r="I421" s="61" t="s">
        <v>3221</v>
      </c>
      <c r="J421" s="59" t="s">
        <v>3222</v>
      </c>
      <c r="K421" s="58" t="s">
        <v>3223</v>
      </c>
      <c r="L421" s="58" t="s">
        <v>2489</v>
      </c>
    </row>
    <row r="422" spans="2:12" x14ac:dyDescent="0.25">
      <c r="B422" s="149">
        <v>416</v>
      </c>
      <c r="C422" s="52">
        <v>0</v>
      </c>
      <c r="D422" s="52">
        <v>8100</v>
      </c>
      <c r="E422" s="52">
        <f t="shared" si="6"/>
        <v>8100</v>
      </c>
      <c r="F422" s="50" t="s">
        <v>3224</v>
      </c>
      <c r="G422" s="50" t="s">
        <v>3225</v>
      </c>
      <c r="H422" s="50" t="s">
        <v>812</v>
      </c>
      <c r="I422" s="56" t="s">
        <v>3226</v>
      </c>
      <c r="J422" s="50" t="s">
        <v>3227</v>
      </c>
      <c r="K422" s="51" t="s">
        <v>3228</v>
      </c>
      <c r="L422" s="51" t="s">
        <v>3124</v>
      </c>
    </row>
    <row r="423" spans="2:12" x14ac:dyDescent="0.25">
      <c r="B423" s="50">
        <v>417</v>
      </c>
      <c r="C423" s="52">
        <v>0</v>
      </c>
      <c r="D423" s="52">
        <v>8800</v>
      </c>
      <c r="E423" s="52">
        <f t="shared" si="6"/>
        <v>8800</v>
      </c>
      <c r="F423" s="50" t="s">
        <v>3229</v>
      </c>
      <c r="G423" s="50" t="s">
        <v>3230</v>
      </c>
      <c r="H423" s="50" t="s">
        <v>3231</v>
      </c>
      <c r="I423" s="56" t="s">
        <v>3232</v>
      </c>
      <c r="J423" s="50" t="s">
        <v>3233</v>
      </c>
      <c r="K423" s="51" t="s">
        <v>3234</v>
      </c>
      <c r="L423" s="51" t="s">
        <v>3124</v>
      </c>
    </row>
    <row r="424" spans="2:12" x14ac:dyDescent="0.25">
      <c r="B424" s="149">
        <v>418</v>
      </c>
      <c r="C424" s="52">
        <v>0</v>
      </c>
      <c r="D424" s="52">
        <v>36000</v>
      </c>
      <c r="E424" s="52">
        <f t="shared" si="6"/>
        <v>36000</v>
      </c>
      <c r="F424" s="50" t="s">
        <v>3235</v>
      </c>
      <c r="G424" s="50" t="s">
        <v>3236</v>
      </c>
      <c r="H424" s="50" t="s">
        <v>3237</v>
      </c>
      <c r="I424" s="56" t="s">
        <v>3238</v>
      </c>
      <c r="J424" s="50" t="s">
        <v>3239</v>
      </c>
      <c r="K424" s="51" t="s">
        <v>3240</v>
      </c>
      <c r="L424" s="51" t="s">
        <v>3124</v>
      </c>
    </row>
    <row r="425" spans="2:12" x14ac:dyDescent="0.25">
      <c r="B425" s="50">
        <v>419</v>
      </c>
      <c r="C425" s="52">
        <v>0</v>
      </c>
      <c r="D425" s="52">
        <v>21500</v>
      </c>
      <c r="E425" s="52">
        <f t="shared" si="6"/>
        <v>21500</v>
      </c>
      <c r="F425" s="50" t="s">
        <v>3241</v>
      </c>
      <c r="G425" s="50" t="s">
        <v>3242</v>
      </c>
      <c r="H425" s="50" t="s">
        <v>3243</v>
      </c>
      <c r="I425" s="56" t="s">
        <v>3244</v>
      </c>
      <c r="J425" s="50" t="s">
        <v>3245</v>
      </c>
      <c r="K425" s="51" t="s">
        <v>3246</v>
      </c>
      <c r="L425" s="51" t="s">
        <v>3124</v>
      </c>
    </row>
    <row r="426" spans="2:12" x14ac:dyDescent="0.25">
      <c r="B426" s="149">
        <v>420</v>
      </c>
      <c r="C426" s="52">
        <v>0</v>
      </c>
      <c r="D426" s="52">
        <v>5400</v>
      </c>
      <c r="E426" s="52">
        <f t="shared" si="6"/>
        <v>5400</v>
      </c>
      <c r="F426" s="50" t="s">
        <v>3247</v>
      </c>
      <c r="G426" s="50" t="s">
        <v>3248</v>
      </c>
      <c r="H426" s="50" t="s">
        <v>3249</v>
      </c>
      <c r="I426" s="56" t="s">
        <v>3250</v>
      </c>
      <c r="J426" s="50" t="s">
        <v>3251</v>
      </c>
      <c r="K426" s="51" t="s">
        <v>3252</v>
      </c>
      <c r="L426" s="51" t="s">
        <v>3124</v>
      </c>
    </row>
    <row r="427" spans="2:12" x14ac:dyDescent="0.25">
      <c r="B427" s="50">
        <v>421</v>
      </c>
      <c r="C427" s="52">
        <v>0</v>
      </c>
      <c r="D427" s="52">
        <v>6300</v>
      </c>
      <c r="E427" s="52">
        <f t="shared" si="6"/>
        <v>6300</v>
      </c>
      <c r="F427" s="50" t="s">
        <v>3253</v>
      </c>
      <c r="G427" s="50" t="s">
        <v>3254</v>
      </c>
      <c r="H427" s="50" t="s">
        <v>3255</v>
      </c>
      <c r="I427" s="56" t="s">
        <v>3256</v>
      </c>
      <c r="J427" s="50" t="s">
        <v>3257</v>
      </c>
      <c r="K427" s="51" t="s">
        <v>3258</v>
      </c>
      <c r="L427" s="51" t="s">
        <v>3124</v>
      </c>
    </row>
    <row r="428" spans="2:12" x14ac:dyDescent="0.25">
      <c r="B428" s="149">
        <v>422</v>
      </c>
      <c r="C428" s="52">
        <v>0</v>
      </c>
      <c r="D428" s="52">
        <v>1700</v>
      </c>
      <c r="E428" s="52">
        <f t="shared" si="6"/>
        <v>1700</v>
      </c>
      <c r="F428" s="50" t="s">
        <v>3259</v>
      </c>
      <c r="G428" s="50" t="s">
        <v>3260</v>
      </c>
      <c r="H428" s="50" t="s">
        <v>1242</v>
      </c>
      <c r="I428" s="56" t="s">
        <v>3261</v>
      </c>
      <c r="J428" s="50" t="s">
        <v>3262</v>
      </c>
      <c r="K428" s="51" t="s">
        <v>3263</v>
      </c>
      <c r="L428" s="51" t="s">
        <v>3124</v>
      </c>
    </row>
    <row r="429" spans="2:12" x14ac:dyDescent="0.25">
      <c r="B429" s="50">
        <v>423</v>
      </c>
      <c r="C429" s="52">
        <v>0</v>
      </c>
      <c r="D429" s="52">
        <v>4000</v>
      </c>
      <c r="E429" s="52">
        <f t="shared" si="6"/>
        <v>4000</v>
      </c>
      <c r="F429" s="50" t="s">
        <v>3264</v>
      </c>
      <c r="G429" s="50" t="s">
        <v>3265</v>
      </c>
      <c r="H429" s="50" t="s">
        <v>3266</v>
      </c>
      <c r="I429" s="56" t="s">
        <v>3267</v>
      </c>
      <c r="J429" s="50" t="s">
        <v>3268</v>
      </c>
      <c r="K429" s="51" t="s">
        <v>3269</v>
      </c>
      <c r="L429" s="51" t="s">
        <v>3124</v>
      </c>
    </row>
    <row r="430" spans="2:12" x14ac:dyDescent="0.25">
      <c r="B430" s="149">
        <v>424</v>
      </c>
      <c r="C430" s="52">
        <v>0</v>
      </c>
      <c r="D430" s="52">
        <v>5700</v>
      </c>
      <c r="E430" s="52">
        <f t="shared" si="6"/>
        <v>5700</v>
      </c>
      <c r="F430" s="50" t="s">
        <v>3270</v>
      </c>
      <c r="G430" s="50" t="s">
        <v>3271</v>
      </c>
      <c r="H430" s="50" t="s">
        <v>3272</v>
      </c>
      <c r="I430" s="56" t="s">
        <v>3273</v>
      </c>
      <c r="J430" s="50" t="s">
        <v>3274</v>
      </c>
      <c r="K430" s="51" t="s">
        <v>3275</v>
      </c>
      <c r="L430" s="51" t="s">
        <v>3124</v>
      </c>
    </row>
    <row r="431" spans="2:12" x14ac:dyDescent="0.25">
      <c r="B431" s="50">
        <v>425</v>
      </c>
      <c r="C431" s="52">
        <v>0</v>
      </c>
      <c r="D431" s="52">
        <v>5600</v>
      </c>
      <c r="E431" s="52">
        <f t="shared" si="6"/>
        <v>5600</v>
      </c>
      <c r="F431" s="50" t="s">
        <v>3276</v>
      </c>
      <c r="G431" s="50" t="s">
        <v>3277</v>
      </c>
      <c r="H431" s="50" t="s">
        <v>357</v>
      </c>
      <c r="I431" s="56" t="s">
        <v>3278</v>
      </c>
      <c r="J431" s="50" t="s">
        <v>3279</v>
      </c>
      <c r="K431" s="51" t="s">
        <v>3280</v>
      </c>
      <c r="L431" s="51" t="s">
        <v>3124</v>
      </c>
    </row>
    <row r="432" spans="2:12" x14ac:dyDescent="0.25">
      <c r="B432" s="149">
        <v>426</v>
      </c>
      <c r="C432" s="52">
        <v>0</v>
      </c>
      <c r="D432" s="52">
        <v>7400</v>
      </c>
      <c r="E432" s="52">
        <f t="shared" si="6"/>
        <v>7400</v>
      </c>
      <c r="F432" s="50" t="s">
        <v>3281</v>
      </c>
      <c r="G432" s="50" t="s">
        <v>3282</v>
      </c>
      <c r="H432" s="50" t="s">
        <v>1115</v>
      </c>
      <c r="I432" s="56" t="s">
        <v>3283</v>
      </c>
      <c r="J432" s="50" t="s">
        <v>3284</v>
      </c>
      <c r="K432" s="51" t="s">
        <v>3285</v>
      </c>
      <c r="L432" s="51" t="s">
        <v>3124</v>
      </c>
    </row>
    <row r="433" spans="2:12" x14ac:dyDescent="0.25">
      <c r="B433" s="50">
        <v>427</v>
      </c>
      <c r="C433" s="52">
        <v>0</v>
      </c>
      <c r="D433" s="52">
        <v>4900</v>
      </c>
      <c r="E433" s="52">
        <f t="shared" si="6"/>
        <v>4900</v>
      </c>
      <c r="F433" s="50" t="s">
        <v>3286</v>
      </c>
      <c r="G433" s="50" t="s">
        <v>3287</v>
      </c>
      <c r="H433" s="50" t="s">
        <v>1317</v>
      </c>
      <c r="I433" s="56" t="s">
        <v>3288</v>
      </c>
      <c r="J433" s="50" t="s">
        <v>3289</v>
      </c>
      <c r="K433" s="51" t="s">
        <v>3290</v>
      </c>
      <c r="L433" s="51" t="s">
        <v>3124</v>
      </c>
    </row>
    <row r="434" spans="2:12" x14ac:dyDescent="0.25">
      <c r="B434" s="149">
        <v>428</v>
      </c>
      <c r="C434" s="52">
        <v>0</v>
      </c>
      <c r="D434" s="60">
        <v>1100</v>
      </c>
      <c r="E434" s="60">
        <f t="shared" si="6"/>
        <v>1100</v>
      </c>
      <c r="F434" s="59" t="s">
        <v>3291</v>
      </c>
      <c r="G434" s="59" t="s">
        <v>3292</v>
      </c>
      <c r="H434" s="59" t="s">
        <v>3293</v>
      </c>
      <c r="I434" s="61" t="s">
        <v>3294</v>
      </c>
      <c r="J434" s="59" t="s">
        <v>3295</v>
      </c>
      <c r="K434" s="58" t="s">
        <v>3296</v>
      </c>
      <c r="L434" s="58" t="s">
        <v>768</v>
      </c>
    </row>
    <row r="435" spans="2:12" x14ac:dyDescent="0.25">
      <c r="B435" s="50">
        <v>429</v>
      </c>
      <c r="C435" s="52">
        <v>0</v>
      </c>
      <c r="D435" s="52">
        <v>4600</v>
      </c>
      <c r="E435" s="52">
        <f t="shared" si="6"/>
        <v>4600</v>
      </c>
      <c r="F435" s="50" t="s">
        <v>3297</v>
      </c>
      <c r="G435" s="50" t="s">
        <v>3298</v>
      </c>
      <c r="H435" s="50" t="s">
        <v>3299</v>
      </c>
      <c r="I435" s="56" t="s">
        <v>3300</v>
      </c>
      <c r="J435" s="50" t="s">
        <v>3301</v>
      </c>
      <c r="K435" s="51" t="s">
        <v>3302</v>
      </c>
      <c r="L435" s="51" t="s">
        <v>3124</v>
      </c>
    </row>
    <row r="436" spans="2:12" x14ac:dyDescent="0.25">
      <c r="B436" s="149">
        <v>430</v>
      </c>
      <c r="C436" s="52">
        <v>0</v>
      </c>
      <c r="D436" s="52">
        <v>2000</v>
      </c>
      <c r="E436" s="52">
        <f t="shared" si="6"/>
        <v>2000</v>
      </c>
      <c r="F436" s="50" t="s">
        <v>3303</v>
      </c>
      <c r="G436" s="50" t="s">
        <v>3304</v>
      </c>
      <c r="H436" s="50" t="s">
        <v>3305</v>
      </c>
      <c r="I436" s="56" t="s">
        <v>3306</v>
      </c>
      <c r="J436" s="50" t="s">
        <v>3307</v>
      </c>
      <c r="K436" s="51" t="s">
        <v>3308</v>
      </c>
      <c r="L436" s="51" t="s">
        <v>3124</v>
      </c>
    </row>
    <row r="437" spans="2:12" x14ac:dyDescent="0.25">
      <c r="B437" s="50">
        <v>431</v>
      </c>
      <c r="C437" s="52">
        <v>0</v>
      </c>
      <c r="D437" s="52">
        <v>12000</v>
      </c>
      <c r="E437" s="52">
        <f t="shared" si="6"/>
        <v>12000</v>
      </c>
      <c r="F437" s="50" t="s">
        <v>3309</v>
      </c>
      <c r="G437" s="50" t="s">
        <v>3310</v>
      </c>
      <c r="H437" s="50" t="s">
        <v>3311</v>
      </c>
      <c r="I437" s="56" t="s">
        <v>3312</v>
      </c>
      <c r="J437" s="50" t="s">
        <v>3313</v>
      </c>
      <c r="K437" s="51" t="s">
        <v>3314</v>
      </c>
      <c r="L437" s="51" t="s">
        <v>3124</v>
      </c>
    </row>
    <row r="438" spans="2:12" x14ac:dyDescent="0.25">
      <c r="B438" s="149">
        <v>432</v>
      </c>
      <c r="C438" s="52">
        <v>0</v>
      </c>
      <c r="D438" s="52">
        <v>5000</v>
      </c>
      <c r="E438" s="52">
        <f t="shared" si="6"/>
        <v>5000</v>
      </c>
      <c r="F438" s="50" t="s">
        <v>3315</v>
      </c>
      <c r="G438" s="50" t="s">
        <v>3316</v>
      </c>
      <c r="H438" s="50" t="s">
        <v>3317</v>
      </c>
      <c r="I438" s="56" t="s">
        <v>3318</v>
      </c>
      <c r="J438" s="50" t="s">
        <v>3319</v>
      </c>
      <c r="K438" s="51" t="s">
        <v>3320</v>
      </c>
      <c r="L438" s="51" t="s">
        <v>3124</v>
      </c>
    </row>
    <row r="439" spans="2:12" x14ac:dyDescent="0.25">
      <c r="B439" s="50">
        <v>433</v>
      </c>
      <c r="C439" s="52">
        <v>0</v>
      </c>
      <c r="D439" s="52">
        <v>100</v>
      </c>
      <c r="E439" s="52">
        <f t="shared" si="6"/>
        <v>100</v>
      </c>
      <c r="F439" s="50" t="s">
        <v>3321</v>
      </c>
      <c r="G439" s="50" t="s">
        <v>3322</v>
      </c>
      <c r="H439" s="50" t="s">
        <v>3323</v>
      </c>
      <c r="I439" s="56" t="s">
        <v>3324</v>
      </c>
      <c r="J439" s="50" t="s">
        <v>3325</v>
      </c>
      <c r="K439" s="51" t="s">
        <v>3326</v>
      </c>
      <c r="L439" s="51" t="s">
        <v>3124</v>
      </c>
    </row>
    <row r="440" spans="2:12" x14ac:dyDescent="0.25">
      <c r="B440" s="149">
        <v>434</v>
      </c>
      <c r="C440" s="52">
        <v>0</v>
      </c>
      <c r="D440" s="52">
        <v>800</v>
      </c>
      <c r="E440" s="52">
        <f t="shared" si="6"/>
        <v>800</v>
      </c>
      <c r="F440" s="50" t="s">
        <v>3327</v>
      </c>
      <c r="G440" s="50" t="s">
        <v>3328</v>
      </c>
      <c r="H440" s="50" t="s">
        <v>3329</v>
      </c>
      <c r="I440" s="56" t="s">
        <v>3330</v>
      </c>
      <c r="J440" s="50" t="s">
        <v>3331</v>
      </c>
      <c r="K440" s="51" t="s">
        <v>3332</v>
      </c>
      <c r="L440" s="51" t="s">
        <v>3124</v>
      </c>
    </row>
    <row r="441" spans="2:12" x14ac:dyDescent="0.25">
      <c r="B441" s="50">
        <v>435</v>
      </c>
      <c r="C441" s="52">
        <v>0</v>
      </c>
      <c r="D441" s="52">
        <v>22000</v>
      </c>
      <c r="E441" s="52">
        <f t="shared" si="6"/>
        <v>22000</v>
      </c>
      <c r="F441" s="50" t="s">
        <v>3333</v>
      </c>
      <c r="G441" s="50" t="s">
        <v>3334</v>
      </c>
      <c r="H441" s="50" t="s">
        <v>3335</v>
      </c>
      <c r="I441" s="56" t="s">
        <v>3336</v>
      </c>
      <c r="J441" s="50" t="s">
        <v>3337</v>
      </c>
      <c r="K441" s="51" t="s">
        <v>3338</v>
      </c>
      <c r="L441" s="51" t="s">
        <v>3124</v>
      </c>
    </row>
    <row r="442" spans="2:12" x14ac:dyDescent="0.25">
      <c r="B442" s="149">
        <v>436</v>
      </c>
      <c r="C442" s="52">
        <v>0</v>
      </c>
      <c r="D442" s="52">
        <v>2200</v>
      </c>
      <c r="E442" s="52">
        <f t="shared" si="6"/>
        <v>2200</v>
      </c>
      <c r="F442" s="50" t="s">
        <v>3339</v>
      </c>
      <c r="G442" s="50" t="s">
        <v>3340</v>
      </c>
      <c r="H442" s="50" t="s">
        <v>3341</v>
      </c>
      <c r="I442" s="56" t="s">
        <v>3342</v>
      </c>
      <c r="J442" s="50" t="s">
        <v>3343</v>
      </c>
      <c r="K442" s="51" t="s">
        <v>3344</v>
      </c>
      <c r="L442" s="51" t="s">
        <v>3124</v>
      </c>
    </row>
    <row r="443" spans="2:12" x14ac:dyDescent="0.25">
      <c r="B443" s="50">
        <v>437</v>
      </c>
      <c r="C443" s="52">
        <v>0</v>
      </c>
      <c r="D443" s="52">
        <v>2000</v>
      </c>
      <c r="E443" s="52">
        <f t="shared" si="6"/>
        <v>2000</v>
      </c>
      <c r="F443" s="50" t="s">
        <v>3345</v>
      </c>
      <c r="G443" s="50" t="s">
        <v>3346</v>
      </c>
      <c r="H443" s="50" t="s">
        <v>3347</v>
      </c>
      <c r="I443" s="56" t="s">
        <v>3348</v>
      </c>
      <c r="J443" s="50" t="s">
        <v>3349</v>
      </c>
      <c r="K443" s="51" t="s">
        <v>3350</v>
      </c>
      <c r="L443" s="51" t="s">
        <v>3124</v>
      </c>
    </row>
    <row r="444" spans="2:12" x14ac:dyDescent="0.25">
      <c r="B444" s="149">
        <v>438</v>
      </c>
      <c r="C444" s="52">
        <v>0</v>
      </c>
      <c r="D444" s="52">
        <v>3100</v>
      </c>
      <c r="E444" s="52">
        <f t="shared" si="6"/>
        <v>3100</v>
      </c>
      <c r="F444" s="50" t="s">
        <v>3351</v>
      </c>
      <c r="G444" s="50" t="s">
        <v>3352</v>
      </c>
      <c r="H444" s="50" t="s">
        <v>2393</v>
      </c>
      <c r="I444" s="56" t="s">
        <v>3353</v>
      </c>
      <c r="J444" s="50" t="s">
        <v>3354</v>
      </c>
      <c r="K444" s="51" t="s">
        <v>3355</v>
      </c>
      <c r="L444" s="51" t="s">
        <v>3124</v>
      </c>
    </row>
    <row r="445" spans="2:12" x14ac:dyDescent="0.25">
      <c r="B445" s="50">
        <v>439</v>
      </c>
      <c r="C445" s="52">
        <v>0</v>
      </c>
      <c r="D445" s="52">
        <v>10300</v>
      </c>
      <c r="E445" s="52">
        <f t="shared" si="6"/>
        <v>10300</v>
      </c>
      <c r="F445" s="50" t="s">
        <v>3356</v>
      </c>
      <c r="G445" s="50" t="s">
        <v>3357</v>
      </c>
      <c r="H445" s="50" t="s">
        <v>3358</v>
      </c>
      <c r="I445" s="56" t="s">
        <v>3359</v>
      </c>
      <c r="J445" s="50" t="s">
        <v>3360</v>
      </c>
      <c r="K445" s="51" t="s">
        <v>3361</v>
      </c>
      <c r="L445" s="51" t="s">
        <v>3124</v>
      </c>
    </row>
    <row r="446" spans="2:12" x14ac:dyDescent="0.25">
      <c r="B446" s="149">
        <v>440</v>
      </c>
      <c r="C446" s="52">
        <v>0</v>
      </c>
      <c r="D446" s="52">
        <v>3000</v>
      </c>
      <c r="E446" s="52">
        <f t="shared" si="6"/>
        <v>3000</v>
      </c>
      <c r="F446" s="50" t="s">
        <v>3362</v>
      </c>
      <c r="G446" s="50" t="s">
        <v>3363</v>
      </c>
      <c r="H446" s="50" t="s">
        <v>3364</v>
      </c>
      <c r="I446" s="56" t="s">
        <v>3365</v>
      </c>
      <c r="J446" s="50" t="s">
        <v>3366</v>
      </c>
      <c r="K446" s="51" t="s">
        <v>3367</v>
      </c>
      <c r="L446" s="51" t="s">
        <v>3124</v>
      </c>
    </row>
    <row r="447" spans="2:12" x14ac:dyDescent="0.25">
      <c r="B447" s="50">
        <v>441</v>
      </c>
      <c r="C447" s="52">
        <v>0</v>
      </c>
      <c r="D447" s="52">
        <v>6500</v>
      </c>
      <c r="E447" s="52">
        <f t="shared" si="6"/>
        <v>6500</v>
      </c>
      <c r="F447" s="50" t="s">
        <v>3368</v>
      </c>
      <c r="G447" s="50" t="s">
        <v>3369</v>
      </c>
      <c r="H447" s="50" t="s">
        <v>3370</v>
      </c>
      <c r="I447" s="56" t="s">
        <v>3371</v>
      </c>
      <c r="J447" s="50" t="s">
        <v>3372</v>
      </c>
      <c r="K447" s="51" t="s">
        <v>3373</v>
      </c>
      <c r="L447" s="51" t="s">
        <v>3124</v>
      </c>
    </row>
    <row r="448" spans="2:12" x14ac:dyDescent="0.25">
      <c r="B448" s="149">
        <v>442</v>
      </c>
      <c r="C448" s="52">
        <v>0</v>
      </c>
      <c r="D448" s="52">
        <v>5000</v>
      </c>
      <c r="E448" s="52">
        <f t="shared" si="6"/>
        <v>5000</v>
      </c>
      <c r="F448" s="50" t="s">
        <v>3374</v>
      </c>
      <c r="G448" s="50" t="s">
        <v>3375</v>
      </c>
      <c r="H448" s="50" t="s">
        <v>1931</v>
      </c>
      <c r="I448" s="56" t="s">
        <v>3376</v>
      </c>
      <c r="J448" s="50"/>
      <c r="K448" s="51" t="s">
        <v>3377</v>
      </c>
      <c r="L448" s="51" t="s">
        <v>3124</v>
      </c>
    </row>
    <row r="449" spans="2:12" x14ac:dyDescent="0.25">
      <c r="B449" s="50">
        <v>443</v>
      </c>
      <c r="C449" s="52">
        <v>0</v>
      </c>
      <c r="D449" s="52">
        <v>4000</v>
      </c>
      <c r="E449" s="52">
        <f t="shared" si="6"/>
        <v>4000</v>
      </c>
      <c r="F449" s="50" t="s">
        <v>3378</v>
      </c>
      <c r="G449" s="50" t="s">
        <v>3379</v>
      </c>
      <c r="H449" s="50" t="s">
        <v>3380</v>
      </c>
      <c r="I449" s="56" t="s">
        <v>3381</v>
      </c>
      <c r="J449" s="50" t="s">
        <v>3382</v>
      </c>
      <c r="K449" s="51" t="s">
        <v>3383</v>
      </c>
      <c r="L449" s="51" t="s">
        <v>3124</v>
      </c>
    </row>
    <row r="450" spans="2:12" x14ac:dyDescent="0.25">
      <c r="B450" s="149">
        <v>444</v>
      </c>
      <c r="C450" s="52">
        <v>0</v>
      </c>
      <c r="D450" s="52">
        <v>20000</v>
      </c>
      <c r="E450" s="52">
        <f t="shared" si="6"/>
        <v>20000</v>
      </c>
      <c r="F450" s="50" t="s">
        <v>3384</v>
      </c>
      <c r="G450" s="50" t="s">
        <v>3385</v>
      </c>
      <c r="H450" s="50" t="s">
        <v>3386</v>
      </c>
      <c r="I450" s="56" t="s">
        <v>3387</v>
      </c>
      <c r="J450" s="50"/>
      <c r="K450" s="51" t="s">
        <v>3388</v>
      </c>
      <c r="L450" s="51" t="s">
        <v>3124</v>
      </c>
    </row>
    <row r="451" spans="2:12" x14ac:dyDescent="0.25">
      <c r="B451" s="50">
        <v>445</v>
      </c>
      <c r="C451" s="52">
        <v>0</v>
      </c>
      <c r="D451" s="52">
        <v>8500</v>
      </c>
      <c r="E451" s="52">
        <f t="shared" si="6"/>
        <v>8500</v>
      </c>
      <c r="F451" s="50" t="s">
        <v>3389</v>
      </c>
      <c r="G451" s="50" t="s">
        <v>3390</v>
      </c>
      <c r="H451" s="50" t="s">
        <v>3391</v>
      </c>
      <c r="I451" s="56" t="s">
        <v>3392</v>
      </c>
      <c r="J451" s="50" t="s">
        <v>3393</v>
      </c>
      <c r="K451" s="51" t="s">
        <v>3394</v>
      </c>
      <c r="L451" s="51" t="s">
        <v>3124</v>
      </c>
    </row>
    <row r="452" spans="2:12" x14ac:dyDescent="0.25">
      <c r="B452" s="149">
        <v>446</v>
      </c>
      <c r="C452" s="52">
        <v>0</v>
      </c>
      <c r="D452" s="52">
        <v>10000</v>
      </c>
      <c r="E452" s="52">
        <f t="shared" si="6"/>
        <v>10000</v>
      </c>
      <c r="F452" s="50" t="s">
        <v>3395</v>
      </c>
      <c r="G452" s="50" t="s">
        <v>3396</v>
      </c>
      <c r="H452" s="50" t="s">
        <v>204</v>
      </c>
      <c r="I452" s="56" t="s">
        <v>3397</v>
      </c>
      <c r="J452" s="50" t="s">
        <v>3398</v>
      </c>
      <c r="K452" s="51" t="s">
        <v>3399</v>
      </c>
      <c r="L452" s="51" t="s">
        <v>3124</v>
      </c>
    </row>
    <row r="453" spans="2:12" x14ac:dyDescent="0.25">
      <c r="B453" s="50">
        <v>447</v>
      </c>
      <c r="C453" s="52">
        <v>0</v>
      </c>
      <c r="D453" s="52">
        <v>103400</v>
      </c>
      <c r="E453" s="52">
        <f t="shared" si="6"/>
        <v>103400</v>
      </c>
      <c r="F453" s="50" t="s">
        <v>3400</v>
      </c>
      <c r="G453" s="50" t="s">
        <v>3401</v>
      </c>
      <c r="H453" s="50" t="s">
        <v>3402</v>
      </c>
      <c r="I453" s="56" t="s">
        <v>3403</v>
      </c>
      <c r="J453" s="50" t="s">
        <v>3404</v>
      </c>
      <c r="K453" s="51" t="s">
        <v>3405</v>
      </c>
      <c r="L453" s="51" t="s">
        <v>3124</v>
      </c>
    </row>
    <row r="454" spans="2:12" x14ac:dyDescent="0.25">
      <c r="B454" s="149">
        <v>448</v>
      </c>
      <c r="C454" s="52">
        <v>0</v>
      </c>
      <c r="D454" s="52">
        <v>30400</v>
      </c>
      <c r="E454" s="52">
        <f t="shared" si="6"/>
        <v>30400</v>
      </c>
      <c r="F454" s="50" t="s">
        <v>3406</v>
      </c>
      <c r="G454" s="50" t="s">
        <v>3407</v>
      </c>
      <c r="H454" s="50" t="s">
        <v>3408</v>
      </c>
      <c r="I454" s="56" t="s">
        <v>3403</v>
      </c>
      <c r="J454" s="50" t="s">
        <v>3409</v>
      </c>
      <c r="K454" s="51" t="s">
        <v>3410</v>
      </c>
      <c r="L454" s="51" t="s">
        <v>3124</v>
      </c>
    </row>
    <row r="455" spans="2:12" x14ac:dyDescent="0.25">
      <c r="B455" s="50">
        <v>449</v>
      </c>
      <c r="C455" s="52">
        <v>0</v>
      </c>
      <c r="D455" s="52">
        <v>1400</v>
      </c>
      <c r="E455" s="52">
        <f t="shared" ref="E455:E518" si="7">C455+D455</f>
        <v>1400</v>
      </c>
      <c r="F455" s="50" t="s">
        <v>3411</v>
      </c>
      <c r="G455" s="50" t="s">
        <v>3412</v>
      </c>
      <c r="H455" s="50" t="s">
        <v>3413</v>
      </c>
      <c r="I455" s="56" t="s">
        <v>3414</v>
      </c>
      <c r="J455" s="50" t="s">
        <v>3415</v>
      </c>
      <c r="K455" s="51" t="s">
        <v>3416</v>
      </c>
      <c r="L455" s="51" t="s">
        <v>3124</v>
      </c>
    </row>
    <row r="456" spans="2:12" x14ac:dyDescent="0.25">
      <c r="B456" s="149">
        <v>450</v>
      </c>
      <c r="C456" s="52">
        <v>0</v>
      </c>
      <c r="D456" s="52">
        <v>2200</v>
      </c>
      <c r="E456" s="52">
        <f t="shared" si="7"/>
        <v>2200</v>
      </c>
      <c r="F456" s="50" t="s">
        <v>3417</v>
      </c>
      <c r="G456" s="50" t="s">
        <v>3418</v>
      </c>
      <c r="H456" s="50" t="s">
        <v>3419</v>
      </c>
      <c r="I456" s="56" t="s">
        <v>3420</v>
      </c>
      <c r="J456" s="50" t="s">
        <v>3421</v>
      </c>
      <c r="K456" s="51" t="s">
        <v>3422</v>
      </c>
      <c r="L456" s="51" t="s">
        <v>3124</v>
      </c>
    </row>
    <row r="457" spans="2:12" x14ac:dyDescent="0.25">
      <c r="B457" s="50">
        <v>451</v>
      </c>
      <c r="C457" s="52">
        <v>0</v>
      </c>
      <c r="D457" s="52">
        <v>5000</v>
      </c>
      <c r="E457" s="52">
        <f t="shared" si="7"/>
        <v>5000</v>
      </c>
      <c r="F457" s="50" t="s">
        <v>3423</v>
      </c>
      <c r="G457" s="50" t="s">
        <v>3424</v>
      </c>
      <c r="H457" s="50" t="s">
        <v>3425</v>
      </c>
      <c r="I457" s="56" t="s">
        <v>3426</v>
      </c>
      <c r="J457" s="50" t="s">
        <v>3427</v>
      </c>
      <c r="K457" s="51" t="s">
        <v>3428</v>
      </c>
      <c r="L457" s="51" t="s">
        <v>3124</v>
      </c>
    </row>
    <row r="458" spans="2:12" x14ac:dyDescent="0.25">
      <c r="B458" s="149">
        <v>452</v>
      </c>
      <c r="C458" s="52">
        <v>0</v>
      </c>
      <c r="D458" s="52">
        <v>12500</v>
      </c>
      <c r="E458" s="52">
        <f t="shared" si="7"/>
        <v>12500</v>
      </c>
      <c r="F458" s="50" t="s">
        <v>3429</v>
      </c>
      <c r="G458" s="50" t="s">
        <v>3430</v>
      </c>
      <c r="H458" s="50" t="s">
        <v>3431</v>
      </c>
      <c r="I458" s="56" t="s">
        <v>3432</v>
      </c>
      <c r="J458" s="50" t="s">
        <v>3433</v>
      </c>
      <c r="K458" s="51" t="s">
        <v>3434</v>
      </c>
      <c r="L458" s="51" t="s">
        <v>3124</v>
      </c>
    </row>
    <row r="459" spans="2:12" x14ac:dyDescent="0.25">
      <c r="B459" s="50">
        <v>453</v>
      </c>
      <c r="C459" s="52">
        <v>0</v>
      </c>
      <c r="D459" s="52">
        <v>6000</v>
      </c>
      <c r="E459" s="52">
        <f t="shared" si="7"/>
        <v>6000</v>
      </c>
      <c r="F459" s="50" t="s">
        <v>3435</v>
      </c>
      <c r="G459" s="50" t="s">
        <v>3436</v>
      </c>
      <c r="H459" s="50" t="s">
        <v>3437</v>
      </c>
      <c r="I459" s="56" t="s">
        <v>3438</v>
      </c>
      <c r="J459" s="50" t="s">
        <v>3439</v>
      </c>
      <c r="K459" s="51" t="s">
        <v>3440</v>
      </c>
      <c r="L459" s="51" t="s">
        <v>3124</v>
      </c>
    </row>
    <row r="460" spans="2:12" x14ac:dyDescent="0.25">
      <c r="B460" s="149">
        <v>454</v>
      </c>
      <c r="C460" s="52">
        <v>0</v>
      </c>
      <c r="D460" s="52">
        <v>10600</v>
      </c>
      <c r="E460" s="52">
        <f t="shared" si="7"/>
        <v>10600</v>
      </c>
      <c r="F460" s="50" t="s">
        <v>3441</v>
      </c>
      <c r="G460" s="50" t="s">
        <v>3442</v>
      </c>
      <c r="H460" s="50" t="s">
        <v>910</v>
      </c>
      <c r="I460" s="56" t="s">
        <v>3443</v>
      </c>
      <c r="J460" s="50" t="s">
        <v>3444</v>
      </c>
      <c r="K460" s="51" t="s">
        <v>3445</v>
      </c>
      <c r="L460" s="51" t="s">
        <v>3124</v>
      </c>
    </row>
    <row r="461" spans="2:12" x14ac:dyDescent="0.25">
      <c r="B461" s="50">
        <v>455</v>
      </c>
      <c r="C461" s="52">
        <v>300</v>
      </c>
      <c r="D461" s="52">
        <v>0</v>
      </c>
      <c r="E461" s="52">
        <f t="shared" si="7"/>
        <v>300</v>
      </c>
      <c r="F461" s="50" t="s">
        <v>3446</v>
      </c>
      <c r="G461" s="50" t="s">
        <v>3447</v>
      </c>
      <c r="H461" s="50" t="s">
        <v>3448</v>
      </c>
      <c r="I461" s="56" t="s">
        <v>3449</v>
      </c>
      <c r="J461" s="50"/>
      <c r="K461" s="51" t="s">
        <v>3450</v>
      </c>
      <c r="L461" s="51" t="s">
        <v>3124</v>
      </c>
    </row>
    <row r="462" spans="2:12" x14ac:dyDescent="0.25">
      <c r="B462" s="149">
        <v>456</v>
      </c>
      <c r="C462" s="52">
        <v>4000</v>
      </c>
      <c r="D462" s="52">
        <v>0</v>
      </c>
      <c r="E462" s="52">
        <f t="shared" si="7"/>
        <v>4000</v>
      </c>
      <c r="F462" s="50" t="s">
        <v>3451</v>
      </c>
      <c r="G462" s="50" t="s">
        <v>3452</v>
      </c>
      <c r="H462" s="50" t="s">
        <v>3453</v>
      </c>
      <c r="I462" s="56" t="s">
        <v>3454</v>
      </c>
      <c r="J462" s="50"/>
      <c r="K462" s="51" t="s">
        <v>3455</v>
      </c>
      <c r="L462" s="51" t="s">
        <v>3124</v>
      </c>
    </row>
    <row r="463" spans="2:12" x14ac:dyDescent="0.25">
      <c r="B463" s="50">
        <v>457</v>
      </c>
      <c r="C463" s="60">
        <v>16400</v>
      </c>
      <c r="D463" s="60">
        <v>0</v>
      </c>
      <c r="E463" s="60">
        <f t="shared" si="7"/>
        <v>16400</v>
      </c>
      <c r="F463" s="59" t="s">
        <v>3456</v>
      </c>
      <c r="G463" s="59" t="s">
        <v>3457</v>
      </c>
      <c r="H463" s="59" t="s">
        <v>3458</v>
      </c>
      <c r="I463" s="61" t="s">
        <v>3459</v>
      </c>
      <c r="J463" s="219" t="s">
        <v>3679</v>
      </c>
      <c r="K463" s="58" t="s">
        <v>3460</v>
      </c>
      <c r="L463" s="58" t="s">
        <v>2489</v>
      </c>
    </row>
    <row r="464" spans="2:12" x14ac:dyDescent="0.25">
      <c r="B464" s="149">
        <v>458</v>
      </c>
      <c r="C464" s="52">
        <v>0</v>
      </c>
      <c r="D464" s="60">
        <v>6200</v>
      </c>
      <c r="E464" s="60">
        <f t="shared" si="7"/>
        <v>6200</v>
      </c>
      <c r="F464" s="59" t="s">
        <v>1447</v>
      </c>
      <c r="G464" s="59" t="s">
        <v>1448</v>
      </c>
      <c r="H464" s="59" t="s">
        <v>1449</v>
      </c>
      <c r="I464" s="61" t="s">
        <v>1450</v>
      </c>
      <c r="J464" s="59" t="s">
        <v>1451</v>
      </c>
      <c r="K464" s="58" t="s">
        <v>1452</v>
      </c>
      <c r="L464" s="58" t="s">
        <v>1272</v>
      </c>
    </row>
    <row r="465" spans="2:12" x14ac:dyDescent="0.25">
      <c r="B465" s="50">
        <v>459</v>
      </c>
      <c r="C465" s="52">
        <v>0</v>
      </c>
      <c r="D465" s="52">
        <v>900</v>
      </c>
      <c r="E465" s="52">
        <f t="shared" si="7"/>
        <v>900</v>
      </c>
      <c r="F465" s="50" t="s">
        <v>1266</v>
      </c>
      <c r="G465" s="50" t="s">
        <v>1267</v>
      </c>
      <c r="H465" s="50" t="s">
        <v>1268</v>
      </c>
      <c r="I465" s="56" t="s">
        <v>1269</v>
      </c>
      <c r="J465" s="50" t="s">
        <v>1270</v>
      </c>
      <c r="K465" s="51" t="s">
        <v>1271</v>
      </c>
      <c r="L465" s="51" t="s">
        <v>1272</v>
      </c>
    </row>
    <row r="466" spans="2:12" x14ac:dyDescent="0.25">
      <c r="B466" s="149">
        <v>460</v>
      </c>
      <c r="C466" s="52">
        <v>0</v>
      </c>
      <c r="D466" s="52">
        <v>1000</v>
      </c>
      <c r="E466" s="52">
        <f t="shared" si="7"/>
        <v>1000</v>
      </c>
      <c r="F466" s="50" t="s">
        <v>1273</v>
      </c>
      <c r="G466" s="50" t="s">
        <v>1274</v>
      </c>
      <c r="H466" s="50" t="s">
        <v>1275</v>
      </c>
      <c r="I466" s="56" t="s">
        <v>1276</v>
      </c>
      <c r="J466" s="50" t="s">
        <v>1277</v>
      </c>
      <c r="K466" s="51" t="s">
        <v>1278</v>
      </c>
      <c r="L466" s="51" t="s">
        <v>1272</v>
      </c>
    </row>
    <row r="467" spans="2:12" x14ac:dyDescent="0.25">
      <c r="B467" s="50">
        <v>461</v>
      </c>
      <c r="C467" s="52">
        <v>0</v>
      </c>
      <c r="D467" s="52">
        <v>3800</v>
      </c>
      <c r="E467" s="52">
        <f t="shared" si="7"/>
        <v>3800</v>
      </c>
      <c r="F467" s="50" t="s">
        <v>1279</v>
      </c>
      <c r="G467" s="50" t="s">
        <v>1280</v>
      </c>
      <c r="H467" s="50" t="s">
        <v>1281</v>
      </c>
      <c r="I467" s="56" t="s">
        <v>1282</v>
      </c>
      <c r="J467" s="50" t="s">
        <v>1283</v>
      </c>
      <c r="K467" s="51" t="s">
        <v>1284</v>
      </c>
      <c r="L467" s="51" t="s">
        <v>1272</v>
      </c>
    </row>
    <row r="468" spans="2:12" x14ac:dyDescent="0.25">
      <c r="B468" s="149">
        <v>462</v>
      </c>
      <c r="C468" s="52">
        <v>0</v>
      </c>
      <c r="D468" s="52">
        <v>2300</v>
      </c>
      <c r="E468" s="52">
        <f t="shared" si="7"/>
        <v>2300</v>
      </c>
      <c r="F468" s="50" t="s">
        <v>1285</v>
      </c>
      <c r="G468" s="50" t="s">
        <v>1286</v>
      </c>
      <c r="H468" s="50" t="s">
        <v>1287</v>
      </c>
      <c r="I468" s="56" t="s">
        <v>1288</v>
      </c>
      <c r="J468" s="50" t="s">
        <v>1289</v>
      </c>
      <c r="K468" s="51" t="s">
        <v>1290</v>
      </c>
      <c r="L468" s="51" t="s">
        <v>1272</v>
      </c>
    </row>
    <row r="469" spans="2:12" x14ac:dyDescent="0.25">
      <c r="B469" s="50">
        <v>463</v>
      </c>
      <c r="C469" s="52">
        <v>0</v>
      </c>
      <c r="D469" s="52">
        <v>10500</v>
      </c>
      <c r="E469" s="52">
        <f t="shared" si="7"/>
        <v>10500</v>
      </c>
      <c r="F469" s="50" t="s">
        <v>1291</v>
      </c>
      <c r="G469" s="50" t="s">
        <v>1292</v>
      </c>
      <c r="H469" s="50" t="s">
        <v>1293</v>
      </c>
      <c r="I469" s="56" t="s">
        <v>1294</v>
      </c>
      <c r="J469" s="50" t="s">
        <v>1295</v>
      </c>
      <c r="K469" s="51" t="s">
        <v>1296</v>
      </c>
      <c r="L469" s="51" t="s">
        <v>1272</v>
      </c>
    </row>
    <row r="470" spans="2:12" x14ac:dyDescent="0.25">
      <c r="B470" s="149">
        <v>464</v>
      </c>
      <c r="C470" s="52">
        <v>0</v>
      </c>
      <c r="D470" s="52">
        <v>5000</v>
      </c>
      <c r="E470" s="52">
        <f t="shared" si="7"/>
        <v>5000</v>
      </c>
      <c r="F470" s="50" t="s">
        <v>1297</v>
      </c>
      <c r="G470" s="50" t="s">
        <v>1298</v>
      </c>
      <c r="H470" s="50" t="s">
        <v>1299</v>
      </c>
      <c r="I470" s="56" t="s">
        <v>1300</v>
      </c>
      <c r="J470" s="50" t="s">
        <v>1301</v>
      </c>
      <c r="K470" s="51" t="s">
        <v>1302</v>
      </c>
      <c r="L470" s="51" t="s">
        <v>1272</v>
      </c>
    </row>
    <row r="471" spans="2:12" x14ac:dyDescent="0.25">
      <c r="B471" s="50">
        <v>465</v>
      </c>
      <c r="C471" s="52">
        <v>0</v>
      </c>
      <c r="D471" s="52">
        <v>3100</v>
      </c>
      <c r="E471" s="52">
        <f t="shared" si="7"/>
        <v>3100</v>
      </c>
      <c r="F471" s="50" t="s">
        <v>1303</v>
      </c>
      <c r="G471" s="50" t="s">
        <v>1304</v>
      </c>
      <c r="H471" s="50" t="s">
        <v>1305</v>
      </c>
      <c r="I471" s="56" t="s">
        <v>1306</v>
      </c>
      <c r="J471" s="50" t="s">
        <v>1307</v>
      </c>
      <c r="K471" s="51" t="s">
        <v>1308</v>
      </c>
      <c r="L471" s="51" t="s">
        <v>1272</v>
      </c>
    </row>
    <row r="472" spans="2:12" x14ac:dyDescent="0.25">
      <c r="B472" s="149">
        <v>466</v>
      </c>
      <c r="C472" s="52">
        <v>0</v>
      </c>
      <c r="D472" s="52">
        <v>2000</v>
      </c>
      <c r="E472" s="52">
        <f t="shared" si="7"/>
        <v>2000</v>
      </c>
      <c r="F472" s="50" t="s">
        <v>1309</v>
      </c>
      <c r="G472" s="50" t="s">
        <v>1310</v>
      </c>
      <c r="H472" s="50" t="s">
        <v>1311</v>
      </c>
      <c r="I472" s="56" t="s">
        <v>1312</v>
      </c>
      <c r="J472" s="50" t="s">
        <v>1313</v>
      </c>
      <c r="K472" s="51" t="s">
        <v>1314</v>
      </c>
      <c r="L472" s="51" t="s">
        <v>1272</v>
      </c>
    </row>
    <row r="473" spans="2:12" x14ac:dyDescent="0.25">
      <c r="B473" s="50">
        <v>467</v>
      </c>
      <c r="C473" s="52">
        <v>0</v>
      </c>
      <c r="D473" s="52">
        <v>2100</v>
      </c>
      <c r="E473" s="52">
        <f t="shared" si="7"/>
        <v>2100</v>
      </c>
      <c r="F473" s="50" t="s">
        <v>1315</v>
      </c>
      <c r="G473" s="50" t="s">
        <v>1316</v>
      </c>
      <c r="H473" s="50" t="s">
        <v>1317</v>
      </c>
      <c r="I473" s="56" t="s">
        <v>1318</v>
      </c>
      <c r="J473" s="50" t="s">
        <v>1319</v>
      </c>
      <c r="K473" s="51" t="s">
        <v>1320</v>
      </c>
      <c r="L473" s="51" t="s">
        <v>1272</v>
      </c>
    </row>
    <row r="474" spans="2:12" x14ac:dyDescent="0.25">
      <c r="B474" s="149">
        <v>468</v>
      </c>
      <c r="C474" s="52">
        <v>0</v>
      </c>
      <c r="D474" s="52">
        <v>1000</v>
      </c>
      <c r="E474" s="52">
        <f t="shared" si="7"/>
        <v>1000</v>
      </c>
      <c r="F474" s="50" t="s">
        <v>1321</v>
      </c>
      <c r="G474" s="50" t="s">
        <v>1322</v>
      </c>
      <c r="H474" s="50" t="s">
        <v>1323</v>
      </c>
      <c r="I474" s="56" t="s">
        <v>1324</v>
      </c>
      <c r="J474" s="50" t="s">
        <v>1325</v>
      </c>
      <c r="K474" s="51" t="s">
        <v>1326</v>
      </c>
      <c r="L474" s="51" t="s">
        <v>1272</v>
      </c>
    </row>
    <row r="475" spans="2:12" x14ac:dyDescent="0.25">
      <c r="B475" s="50">
        <v>469</v>
      </c>
      <c r="C475" s="52">
        <v>0</v>
      </c>
      <c r="D475" s="52">
        <v>900</v>
      </c>
      <c r="E475" s="52">
        <f t="shared" si="7"/>
        <v>900</v>
      </c>
      <c r="F475" s="50" t="s">
        <v>1327</v>
      </c>
      <c r="G475" s="50" t="s">
        <v>1328</v>
      </c>
      <c r="H475" s="50" t="s">
        <v>1329</v>
      </c>
      <c r="I475" s="56" t="s">
        <v>1330</v>
      </c>
      <c r="J475" s="50" t="s">
        <v>1331</v>
      </c>
      <c r="K475" s="51" t="s">
        <v>1332</v>
      </c>
      <c r="L475" s="51" t="s">
        <v>1272</v>
      </c>
    </row>
    <row r="476" spans="2:12" x14ac:dyDescent="0.25">
      <c r="B476" s="149">
        <v>470</v>
      </c>
      <c r="C476" s="52">
        <v>0</v>
      </c>
      <c r="D476" s="52">
        <v>1300</v>
      </c>
      <c r="E476" s="52">
        <f t="shared" si="7"/>
        <v>1300</v>
      </c>
      <c r="F476" s="50" t="s">
        <v>1333</v>
      </c>
      <c r="G476" s="50" t="s">
        <v>1334</v>
      </c>
      <c r="H476" s="50" t="s">
        <v>1335</v>
      </c>
      <c r="I476" s="56" t="s">
        <v>1336</v>
      </c>
      <c r="J476" s="50" t="s">
        <v>1337</v>
      </c>
      <c r="K476" s="51" t="s">
        <v>1338</v>
      </c>
      <c r="L476" s="51" t="s">
        <v>1272</v>
      </c>
    </row>
    <row r="477" spans="2:12" x14ac:dyDescent="0.25">
      <c r="B477" s="50">
        <v>471</v>
      </c>
      <c r="C477" s="52">
        <v>0</v>
      </c>
      <c r="D477" s="52">
        <v>500</v>
      </c>
      <c r="E477" s="52">
        <f t="shared" si="7"/>
        <v>500</v>
      </c>
      <c r="F477" s="50" t="s">
        <v>1339</v>
      </c>
      <c r="G477" s="50" t="s">
        <v>1340</v>
      </c>
      <c r="H477" s="50" t="s">
        <v>1341</v>
      </c>
      <c r="I477" s="56" t="s">
        <v>1342</v>
      </c>
      <c r="J477" s="50" t="s">
        <v>1343</v>
      </c>
      <c r="K477" s="51" t="s">
        <v>1344</v>
      </c>
      <c r="L477" s="51" t="s">
        <v>1272</v>
      </c>
    </row>
    <row r="478" spans="2:12" x14ac:dyDescent="0.25">
      <c r="B478" s="149">
        <v>472</v>
      </c>
      <c r="C478" s="52">
        <v>0</v>
      </c>
      <c r="D478" s="52">
        <v>900</v>
      </c>
      <c r="E478" s="52">
        <f t="shared" si="7"/>
        <v>900</v>
      </c>
      <c r="F478" s="50" t="s">
        <v>1345</v>
      </c>
      <c r="G478" s="50" t="s">
        <v>1346</v>
      </c>
      <c r="H478" s="50" t="s">
        <v>1347</v>
      </c>
      <c r="I478" s="56" t="s">
        <v>1348</v>
      </c>
      <c r="J478" s="50" t="s">
        <v>1349</v>
      </c>
      <c r="K478" s="51" t="s">
        <v>1350</v>
      </c>
      <c r="L478" s="51" t="s">
        <v>1272</v>
      </c>
    </row>
    <row r="479" spans="2:12" x14ac:dyDescent="0.25">
      <c r="B479" s="50">
        <v>473</v>
      </c>
      <c r="C479" s="52">
        <v>0</v>
      </c>
      <c r="D479" s="52">
        <v>1600</v>
      </c>
      <c r="E479" s="52">
        <f t="shared" si="7"/>
        <v>1600</v>
      </c>
      <c r="F479" s="50" t="s">
        <v>1351</v>
      </c>
      <c r="G479" s="50" t="s">
        <v>1352</v>
      </c>
      <c r="H479" s="50" t="s">
        <v>1353</v>
      </c>
      <c r="I479" s="56" t="s">
        <v>1354</v>
      </c>
      <c r="J479" s="50" t="s">
        <v>1355</v>
      </c>
      <c r="K479" s="51" t="s">
        <v>1356</v>
      </c>
      <c r="L479" s="51" t="s">
        <v>1272</v>
      </c>
    </row>
    <row r="480" spans="2:12" x14ac:dyDescent="0.25">
      <c r="B480" s="149">
        <v>474</v>
      </c>
      <c r="C480" s="52">
        <v>0</v>
      </c>
      <c r="D480" s="52">
        <v>20000</v>
      </c>
      <c r="E480" s="52">
        <f t="shared" si="7"/>
        <v>20000</v>
      </c>
      <c r="F480" s="50" t="s">
        <v>1357</v>
      </c>
      <c r="G480" s="50" t="s">
        <v>1358</v>
      </c>
      <c r="H480" s="50" t="s">
        <v>1359</v>
      </c>
      <c r="I480" s="56" t="s">
        <v>1360</v>
      </c>
      <c r="J480" s="50" t="s">
        <v>1361</v>
      </c>
      <c r="K480" s="51" t="s">
        <v>1362</v>
      </c>
      <c r="L480" s="51" t="s">
        <v>1272</v>
      </c>
    </row>
    <row r="481" spans="2:12" x14ac:dyDescent="0.25">
      <c r="B481" s="50">
        <v>475</v>
      </c>
      <c r="C481" s="52">
        <v>0</v>
      </c>
      <c r="D481" s="52">
        <v>11500</v>
      </c>
      <c r="E481" s="52">
        <f t="shared" si="7"/>
        <v>11500</v>
      </c>
      <c r="F481" s="50" t="s">
        <v>1363</v>
      </c>
      <c r="G481" s="50" t="s">
        <v>1364</v>
      </c>
      <c r="H481" s="50" t="s">
        <v>1365</v>
      </c>
      <c r="I481" s="56" t="s">
        <v>1366</v>
      </c>
      <c r="J481" s="50" t="s">
        <v>1367</v>
      </c>
      <c r="K481" s="51" t="s">
        <v>1368</v>
      </c>
      <c r="L481" s="51" t="s">
        <v>1272</v>
      </c>
    </row>
    <row r="482" spans="2:12" x14ac:dyDescent="0.25">
      <c r="B482" s="149">
        <v>476</v>
      </c>
      <c r="C482" s="52">
        <v>0</v>
      </c>
      <c r="D482" s="52">
        <v>1700</v>
      </c>
      <c r="E482" s="52">
        <f t="shared" si="7"/>
        <v>1700</v>
      </c>
      <c r="F482" s="50" t="s">
        <v>1369</v>
      </c>
      <c r="G482" s="50" t="s">
        <v>1370</v>
      </c>
      <c r="H482" s="50" t="s">
        <v>1371</v>
      </c>
      <c r="I482" s="56" t="s">
        <v>1372</v>
      </c>
      <c r="J482" s="50" t="s">
        <v>1373</v>
      </c>
      <c r="K482" s="51" t="s">
        <v>1374</v>
      </c>
      <c r="L482" s="51" t="s">
        <v>1272</v>
      </c>
    </row>
    <row r="483" spans="2:12" x14ac:dyDescent="0.25">
      <c r="B483" s="50">
        <v>477</v>
      </c>
      <c r="C483" s="52">
        <v>0</v>
      </c>
      <c r="D483" s="52">
        <v>400</v>
      </c>
      <c r="E483" s="52">
        <f t="shared" si="7"/>
        <v>400</v>
      </c>
      <c r="F483" s="50" t="s">
        <v>1375</v>
      </c>
      <c r="G483" s="50" t="s">
        <v>1376</v>
      </c>
      <c r="H483" s="50" t="s">
        <v>1377</v>
      </c>
      <c r="I483" s="56" t="s">
        <v>1378</v>
      </c>
      <c r="J483" s="50" t="s">
        <v>1379</v>
      </c>
      <c r="K483" s="51" t="s">
        <v>1380</v>
      </c>
      <c r="L483" s="51" t="s">
        <v>1272</v>
      </c>
    </row>
    <row r="484" spans="2:12" x14ac:dyDescent="0.25">
      <c r="B484" s="149">
        <v>478</v>
      </c>
      <c r="C484" s="52">
        <v>0</v>
      </c>
      <c r="D484" s="52">
        <v>3400</v>
      </c>
      <c r="E484" s="52">
        <f t="shared" si="7"/>
        <v>3400</v>
      </c>
      <c r="F484" s="50" t="s">
        <v>1381</v>
      </c>
      <c r="G484" s="50" t="s">
        <v>1382</v>
      </c>
      <c r="H484" s="50" t="s">
        <v>1383</v>
      </c>
      <c r="I484" s="56" t="s">
        <v>1384</v>
      </c>
      <c r="J484" s="50" t="s">
        <v>1385</v>
      </c>
      <c r="K484" s="51" t="s">
        <v>1386</v>
      </c>
      <c r="L484" s="51" t="s">
        <v>1272</v>
      </c>
    </row>
    <row r="485" spans="2:12" x14ac:dyDescent="0.25">
      <c r="B485" s="50">
        <v>479</v>
      </c>
      <c r="C485" s="52">
        <v>0</v>
      </c>
      <c r="D485" s="52">
        <v>400</v>
      </c>
      <c r="E485" s="52">
        <f t="shared" si="7"/>
        <v>400</v>
      </c>
      <c r="F485" s="50" t="s">
        <v>1387</v>
      </c>
      <c r="G485" s="50" t="s">
        <v>1388</v>
      </c>
      <c r="H485" s="50" t="s">
        <v>1389</v>
      </c>
      <c r="I485" s="56" t="s">
        <v>1390</v>
      </c>
      <c r="J485" s="50" t="s">
        <v>1391</v>
      </c>
      <c r="K485" s="51" t="s">
        <v>1392</v>
      </c>
      <c r="L485" s="51" t="s">
        <v>1272</v>
      </c>
    </row>
    <row r="486" spans="2:12" x14ac:dyDescent="0.25">
      <c r="B486" s="149">
        <v>480</v>
      </c>
      <c r="C486" s="52">
        <v>0</v>
      </c>
      <c r="D486" s="52">
        <v>5000</v>
      </c>
      <c r="E486" s="52">
        <f t="shared" si="7"/>
        <v>5000</v>
      </c>
      <c r="F486" s="50" t="s">
        <v>1393</v>
      </c>
      <c r="G486" s="50" t="s">
        <v>1394</v>
      </c>
      <c r="H486" s="50" t="s">
        <v>1395</v>
      </c>
      <c r="I486" s="56" t="s">
        <v>1396</v>
      </c>
      <c r="J486" s="50" t="s">
        <v>1397</v>
      </c>
      <c r="K486" s="51" t="s">
        <v>1398</v>
      </c>
      <c r="L486" s="51" t="s">
        <v>1272</v>
      </c>
    </row>
    <row r="487" spans="2:12" x14ac:dyDescent="0.25">
      <c r="B487" s="50">
        <v>481</v>
      </c>
      <c r="C487" s="52">
        <v>0</v>
      </c>
      <c r="D487" s="52">
        <v>1200</v>
      </c>
      <c r="E487" s="52">
        <f t="shared" si="7"/>
        <v>1200</v>
      </c>
      <c r="F487" s="50" t="s">
        <v>1399</v>
      </c>
      <c r="G487" s="50" t="s">
        <v>1400</v>
      </c>
      <c r="H487" s="50" t="s">
        <v>1401</v>
      </c>
      <c r="I487" s="56" t="s">
        <v>1402</v>
      </c>
      <c r="J487" s="50" t="s">
        <v>1403</v>
      </c>
      <c r="K487" s="51" t="s">
        <v>1404</v>
      </c>
      <c r="L487" s="51" t="s">
        <v>1272</v>
      </c>
    </row>
    <row r="488" spans="2:12" x14ac:dyDescent="0.25">
      <c r="B488" s="149">
        <v>482</v>
      </c>
      <c r="C488" s="52">
        <v>0</v>
      </c>
      <c r="D488" s="52">
        <v>1000</v>
      </c>
      <c r="E488" s="52">
        <f t="shared" si="7"/>
        <v>1000</v>
      </c>
      <c r="F488" s="50" t="s">
        <v>1405</v>
      </c>
      <c r="G488" s="50" t="s">
        <v>1406</v>
      </c>
      <c r="H488" s="50" t="s">
        <v>1407</v>
      </c>
      <c r="I488" s="56" t="s">
        <v>1408</v>
      </c>
      <c r="J488" s="50" t="s">
        <v>1409</v>
      </c>
      <c r="K488" s="51" t="s">
        <v>1410</v>
      </c>
      <c r="L488" s="51" t="s">
        <v>1272</v>
      </c>
    </row>
    <row r="489" spans="2:12" x14ac:dyDescent="0.25">
      <c r="B489" s="50">
        <v>483</v>
      </c>
      <c r="C489" s="52">
        <v>0</v>
      </c>
      <c r="D489" s="52">
        <v>500</v>
      </c>
      <c r="E489" s="52">
        <f t="shared" si="7"/>
        <v>500</v>
      </c>
      <c r="F489" s="50" t="s">
        <v>1411</v>
      </c>
      <c r="G489" s="50" t="s">
        <v>1412</v>
      </c>
      <c r="H489" s="50" t="s">
        <v>1413</v>
      </c>
      <c r="I489" s="56" t="s">
        <v>1414</v>
      </c>
      <c r="J489" s="50" t="s">
        <v>1415</v>
      </c>
      <c r="K489" s="51" t="s">
        <v>1416</v>
      </c>
      <c r="L489" s="51" t="s">
        <v>1272</v>
      </c>
    </row>
    <row r="490" spans="2:12" x14ac:dyDescent="0.25">
      <c r="B490" s="149">
        <v>484</v>
      </c>
      <c r="C490" s="52">
        <v>0</v>
      </c>
      <c r="D490" s="52">
        <v>1100</v>
      </c>
      <c r="E490" s="52">
        <f t="shared" si="7"/>
        <v>1100</v>
      </c>
      <c r="F490" s="50" t="s">
        <v>1417</v>
      </c>
      <c r="G490" s="50" t="s">
        <v>1418</v>
      </c>
      <c r="H490" s="50" t="s">
        <v>1419</v>
      </c>
      <c r="I490" s="56" t="s">
        <v>1420</v>
      </c>
      <c r="J490" s="50" t="s">
        <v>1421</v>
      </c>
      <c r="K490" s="51" t="s">
        <v>1422</v>
      </c>
      <c r="L490" s="51" t="s">
        <v>1272</v>
      </c>
    </row>
    <row r="491" spans="2:12" x14ac:dyDescent="0.25">
      <c r="B491" s="50">
        <v>485</v>
      </c>
      <c r="C491" s="52">
        <v>0</v>
      </c>
      <c r="D491" s="52">
        <v>900</v>
      </c>
      <c r="E491" s="52">
        <f t="shared" si="7"/>
        <v>900</v>
      </c>
      <c r="F491" s="50" t="s">
        <v>1423</v>
      </c>
      <c r="G491" s="50" t="s">
        <v>1424</v>
      </c>
      <c r="H491" s="50" t="s">
        <v>1425</v>
      </c>
      <c r="I491" s="56" t="s">
        <v>1426</v>
      </c>
      <c r="J491" s="50" t="s">
        <v>1427</v>
      </c>
      <c r="K491" s="51" t="s">
        <v>1428</v>
      </c>
      <c r="L491" s="51" t="s">
        <v>1272</v>
      </c>
    </row>
    <row r="492" spans="2:12" x14ac:dyDescent="0.25">
      <c r="B492" s="149">
        <v>486</v>
      </c>
      <c r="C492" s="52">
        <v>0</v>
      </c>
      <c r="D492" s="52">
        <v>15100</v>
      </c>
      <c r="E492" s="52">
        <f t="shared" si="7"/>
        <v>15100</v>
      </c>
      <c r="F492" s="50" t="s">
        <v>1435</v>
      </c>
      <c r="G492" s="50" t="s">
        <v>1436</v>
      </c>
      <c r="H492" s="50" t="s">
        <v>1437</v>
      </c>
      <c r="I492" s="56" t="s">
        <v>1438</v>
      </c>
      <c r="J492" s="50" t="s">
        <v>1439</v>
      </c>
      <c r="K492" s="51" t="s">
        <v>1440</v>
      </c>
      <c r="L492" s="51" t="s">
        <v>1272</v>
      </c>
    </row>
    <row r="493" spans="2:12" x14ac:dyDescent="0.25">
      <c r="B493" s="50">
        <v>487</v>
      </c>
      <c r="C493" s="60">
        <v>0</v>
      </c>
      <c r="D493" s="60">
        <v>4700</v>
      </c>
      <c r="E493" s="60">
        <f t="shared" si="7"/>
        <v>4700</v>
      </c>
      <c r="F493" s="59" t="s">
        <v>1455</v>
      </c>
      <c r="G493" s="59" t="s">
        <v>1456</v>
      </c>
      <c r="H493" s="59" t="s">
        <v>1457</v>
      </c>
      <c r="I493" s="61" t="s">
        <v>1458</v>
      </c>
      <c r="J493" s="59" t="s">
        <v>1459</v>
      </c>
      <c r="K493" s="58" t="s">
        <v>1460</v>
      </c>
      <c r="L493" s="58" t="s">
        <v>598</v>
      </c>
    </row>
    <row r="494" spans="2:12" x14ac:dyDescent="0.25">
      <c r="B494" s="149">
        <v>488</v>
      </c>
      <c r="C494" s="52">
        <v>0</v>
      </c>
      <c r="D494" s="52">
        <v>1000</v>
      </c>
      <c r="E494" s="52">
        <f t="shared" si="7"/>
        <v>1000</v>
      </c>
      <c r="F494" s="50" t="s">
        <v>592</v>
      </c>
      <c r="G494" s="50" t="s">
        <v>593</v>
      </c>
      <c r="H494" s="50" t="s">
        <v>594</v>
      </c>
      <c r="I494" s="56" t="s">
        <v>595</v>
      </c>
      <c r="J494" s="50" t="s">
        <v>596</v>
      </c>
      <c r="K494" s="51" t="s">
        <v>597</v>
      </c>
      <c r="L494" s="51" t="s">
        <v>598</v>
      </c>
    </row>
    <row r="495" spans="2:12" x14ac:dyDescent="0.25">
      <c r="B495" s="50">
        <v>489</v>
      </c>
      <c r="C495" s="52">
        <v>0</v>
      </c>
      <c r="D495" s="52">
        <v>3200</v>
      </c>
      <c r="E495" s="52">
        <f t="shared" si="7"/>
        <v>3200</v>
      </c>
      <c r="F495" s="50" t="s">
        <v>599</v>
      </c>
      <c r="G495" s="50" t="s">
        <v>600</v>
      </c>
      <c r="H495" s="50" t="s">
        <v>601</v>
      </c>
      <c r="I495" s="56" t="s">
        <v>602</v>
      </c>
      <c r="J495" s="50" t="s">
        <v>603</v>
      </c>
      <c r="K495" s="51" t="s">
        <v>604</v>
      </c>
      <c r="L495" s="51" t="s">
        <v>598</v>
      </c>
    </row>
    <row r="496" spans="2:12" x14ac:dyDescent="0.25">
      <c r="B496" s="149">
        <v>490</v>
      </c>
      <c r="C496" s="52">
        <v>0</v>
      </c>
      <c r="D496" s="52">
        <v>1600</v>
      </c>
      <c r="E496" s="52">
        <f t="shared" si="7"/>
        <v>1600</v>
      </c>
      <c r="F496" s="50" t="s">
        <v>605</v>
      </c>
      <c r="G496" s="50" t="s">
        <v>606</v>
      </c>
      <c r="H496" s="50" t="s">
        <v>607</v>
      </c>
      <c r="I496" s="56" t="s">
        <v>608</v>
      </c>
      <c r="J496" s="50" t="s">
        <v>609</v>
      </c>
      <c r="K496" s="51" t="s">
        <v>610</v>
      </c>
      <c r="L496" s="51" t="s">
        <v>598</v>
      </c>
    </row>
    <row r="497" spans="2:12" x14ac:dyDescent="0.25">
      <c r="B497" s="50">
        <v>491</v>
      </c>
      <c r="C497" s="52">
        <v>0</v>
      </c>
      <c r="D497" s="52">
        <v>3000</v>
      </c>
      <c r="E497" s="52">
        <f t="shared" si="7"/>
        <v>3000</v>
      </c>
      <c r="F497" s="50" t="s">
        <v>611</v>
      </c>
      <c r="G497" s="50" t="s">
        <v>612</v>
      </c>
      <c r="H497" s="50" t="s">
        <v>613</v>
      </c>
      <c r="I497" s="56" t="s">
        <v>614</v>
      </c>
      <c r="J497" s="50" t="s">
        <v>615</v>
      </c>
      <c r="K497" s="51" t="s">
        <v>616</v>
      </c>
      <c r="L497" s="51" t="s">
        <v>598</v>
      </c>
    </row>
    <row r="498" spans="2:12" x14ac:dyDescent="0.25">
      <c r="B498" s="149">
        <v>492</v>
      </c>
      <c r="C498" s="52">
        <v>0</v>
      </c>
      <c r="D498" s="52">
        <v>11500</v>
      </c>
      <c r="E498" s="52">
        <f t="shared" si="7"/>
        <v>11500</v>
      </c>
      <c r="F498" s="50" t="s">
        <v>617</v>
      </c>
      <c r="G498" s="50" t="s">
        <v>618</v>
      </c>
      <c r="H498" s="50" t="s">
        <v>619</v>
      </c>
      <c r="I498" s="56" t="s">
        <v>620</v>
      </c>
      <c r="J498" s="50" t="s">
        <v>621</v>
      </c>
      <c r="K498" s="51" t="s">
        <v>622</v>
      </c>
      <c r="L498" s="51" t="s">
        <v>598</v>
      </c>
    </row>
    <row r="499" spans="2:12" x14ac:dyDescent="0.25">
      <c r="B499" s="50">
        <v>493</v>
      </c>
      <c r="C499" s="52">
        <v>0</v>
      </c>
      <c r="D499" s="52">
        <v>4900</v>
      </c>
      <c r="E499" s="52">
        <f t="shared" si="7"/>
        <v>4900</v>
      </c>
      <c r="F499" s="50" t="s">
        <v>623</v>
      </c>
      <c r="G499" s="50" t="s">
        <v>624</v>
      </c>
      <c r="H499" s="50" t="s">
        <v>625</v>
      </c>
      <c r="I499" s="56" t="s">
        <v>626</v>
      </c>
      <c r="J499" s="50" t="s">
        <v>627</v>
      </c>
      <c r="K499" s="51" t="s">
        <v>628</v>
      </c>
      <c r="L499" s="51" t="s">
        <v>598</v>
      </c>
    </row>
    <row r="500" spans="2:12" x14ac:dyDescent="0.25">
      <c r="B500" s="149">
        <v>494</v>
      </c>
      <c r="C500" s="52">
        <v>0</v>
      </c>
      <c r="D500" s="52">
        <v>1800</v>
      </c>
      <c r="E500" s="52">
        <f t="shared" si="7"/>
        <v>1800</v>
      </c>
      <c r="F500" s="50" t="s">
        <v>629</v>
      </c>
      <c r="G500" s="50" t="s">
        <v>630</v>
      </c>
      <c r="H500" s="50" t="s">
        <v>631</v>
      </c>
      <c r="I500" s="56" t="s">
        <v>632</v>
      </c>
      <c r="J500" s="50" t="s">
        <v>633</v>
      </c>
      <c r="K500" s="51" t="s">
        <v>634</v>
      </c>
      <c r="L500" s="51" t="s">
        <v>598</v>
      </c>
    </row>
    <row r="501" spans="2:12" x14ac:dyDescent="0.25">
      <c r="B501" s="50">
        <v>495</v>
      </c>
      <c r="C501" s="52">
        <v>0</v>
      </c>
      <c r="D501" s="52">
        <v>9000</v>
      </c>
      <c r="E501" s="52">
        <f t="shared" si="7"/>
        <v>9000</v>
      </c>
      <c r="F501" s="50" t="s">
        <v>635</v>
      </c>
      <c r="G501" s="50" t="s">
        <v>636</v>
      </c>
      <c r="H501" s="50" t="s">
        <v>637</v>
      </c>
      <c r="I501" s="56" t="s">
        <v>638</v>
      </c>
      <c r="J501" s="50" t="s">
        <v>639</v>
      </c>
      <c r="K501" s="51" t="s">
        <v>640</v>
      </c>
      <c r="L501" s="51" t="s">
        <v>598</v>
      </c>
    </row>
    <row r="502" spans="2:12" x14ac:dyDescent="0.25">
      <c r="B502" s="149">
        <v>496</v>
      </c>
      <c r="C502" s="52">
        <v>0</v>
      </c>
      <c r="D502" s="52">
        <v>1300</v>
      </c>
      <c r="E502" s="52">
        <f t="shared" si="7"/>
        <v>1300</v>
      </c>
      <c r="F502" s="50" t="s">
        <v>641</v>
      </c>
      <c r="G502" s="50" t="s">
        <v>642</v>
      </c>
      <c r="H502" s="50" t="s">
        <v>643</v>
      </c>
      <c r="I502" s="56" t="s">
        <v>644</v>
      </c>
      <c r="J502" s="50" t="s">
        <v>645</v>
      </c>
      <c r="K502" s="51" t="s">
        <v>646</v>
      </c>
      <c r="L502" s="51" t="s">
        <v>598</v>
      </c>
    </row>
    <row r="503" spans="2:12" x14ac:dyDescent="0.25">
      <c r="B503" s="50">
        <v>497</v>
      </c>
      <c r="C503" s="52">
        <v>0</v>
      </c>
      <c r="D503" s="155">
        <v>5400</v>
      </c>
      <c r="E503" s="155">
        <f t="shared" si="7"/>
        <v>5400</v>
      </c>
      <c r="F503" s="154" t="s">
        <v>647</v>
      </c>
      <c r="G503" s="154" t="s">
        <v>648</v>
      </c>
      <c r="H503" s="154" t="s">
        <v>649</v>
      </c>
      <c r="I503" s="156" t="s">
        <v>650</v>
      </c>
      <c r="J503" s="154" t="s">
        <v>651</v>
      </c>
      <c r="K503" s="157" t="s">
        <v>652</v>
      </c>
      <c r="L503" s="157" t="s">
        <v>403</v>
      </c>
    </row>
    <row r="504" spans="2:12" x14ac:dyDescent="0.25">
      <c r="B504" s="149">
        <v>498</v>
      </c>
      <c r="C504" s="52">
        <v>0</v>
      </c>
      <c r="D504" s="52">
        <v>2000</v>
      </c>
      <c r="E504" s="52">
        <f t="shared" si="7"/>
        <v>2000</v>
      </c>
      <c r="F504" s="50" t="s">
        <v>653</v>
      </c>
      <c r="G504" s="50" t="s">
        <v>654</v>
      </c>
      <c r="H504" s="50" t="s">
        <v>655</v>
      </c>
      <c r="I504" s="56" t="s">
        <v>656</v>
      </c>
      <c r="J504" s="50" t="s">
        <v>657</v>
      </c>
      <c r="K504" s="51" t="s">
        <v>658</v>
      </c>
      <c r="L504" s="51" t="s">
        <v>598</v>
      </c>
    </row>
    <row r="505" spans="2:12" x14ac:dyDescent="0.25">
      <c r="B505" s="50">
        <v>499</v>
      </c>
      <c r="C505" s="52">
        <v>0</v>
      </c>
      <c r="D505" s="52">
        <v>1500</v>
      </c>
      <c r="E505" s="52">
        <f t="shared" si="7"/>
        <v>1500</v>
      </c>
      <c r="F505" s="50" t="s">
        <v>659</v>
      </c>
      <c r="G505" s="50" t="s">
        <v>660</v>
      </c>
      <c r="H505" s="50" t="s">
        <v>661</v>
      </c>
      <c r="I505" s="56" t="s">
        <v>662</v>
      </c>
      <c r="J505" s="50" t="s">
        <v>663</v>
      </c>
      <c r="K505" s="51" t="s">
        <v>664</v>
      </c>
      <c r="L505" s="51" t="s">
        <v>598</v>
      </c>
    </row>
    <row r="506" spans="2:12" x14ac:dyDescent="0.25">
      <c r="B506" s="149">
        <v>500</v>
      </c>
      <c r="C506" s="52">
        <v>0</v>
      </c>
      <c r="D506" s="52">
        <v>2650</v>
      </c>
      <c r="E506" s="52">
        <f t="shared" si="7"/>
        <v>2650</v>
      </c>
      <c r="F506" s="50" t="s">
        <v>665</v>
      </c>
      <c r="G506" s="50" t="s">
        <v>666</v>
      </c>
      <c r="H506" s="50" t="s">
        <v>667</v>
      </c>
      <c r="I506" s="56" t="s">
        <v>668</v>
      </c>
      <c r="J506" s="50" t="s">
        <v>669</v>
      </c>
      <c r="K506" s="51" t="s">
        <v>670</v>
      </c>
      <c r="L506" s="51" t="s">
        <v>598</v>
      </c>
    </row>
    <row r="507" spans="2:12" x14ac:dyDescent="0.25">
      <c r="B507" s="50">
        <v>501</v>
      </c>
      <c r="C507" s="52">
        <v>0</v>
      </c>
      <c r="D507" s="52">
        <v>1500</v>
      </c>
      <c r="E507" s="52">
        <f t="shared" si="7"/>
        <v>1500</v>
      </c>
      <c r="F507" s="50" t="s">
        <v>671</v>
      </c>
      <c r="G507" s="50" t="s">
        <v>672</v>
      </c>
      <c r="H507" s="50" t="s">
        <v>673</v>
      </c>
      <c r="I507" s="56" t="s">
        <v>674</v>
      </c>
      <c r="J507" s="50" t="s">
        <v>675</v>
      </c>
      <c r="K507" s="51" t="s">
        <v>676</v>
      </c>
      <c r="L507" s="51" t="s">
        <v>598</v>
      </c>
    </row>
    <row r="508" spans="2:12" x14ac:dyDescent="0.25">
      <c r="B508" s="149">
        <v>502</v>
      </c>
      <c r="C508" s="52">
        <v>0</v>
      </c>
      <c r="D508" s="52">
        <v>2600</v>
      </c>
      <c r="E508" s="52">
        <f t="shared" si="7"/>
        <v>2600</v>
      </c>
      <c r="F508" s="50" t="s">
        <v>677</v>
      </c>
      <c r="G508" s="50" t="s">
        <v>678</v>
      </c>
      <c r="H508" s="50" t="s">
        <v>679</v>
      </c>
      <c r="I508" s="56" t="s">
        <v>680</v>
      </c>
      <c r="J508" s="50" t="s">
        <v>681</v>
      </c>
      <c r="K508" s="51" t="s">
        <v>682</v>
      </c>
      <c r="L508" s="51" t="s">
        <v>598</v>
      </c>
    </row>
    <row r="509" spans="2:12" x14ac:dyDescent="0.25">
      <c r="B509" s="50">
        <v>503</v>
      </c>
      <c r="C509" s="52">
        <v>0</v>
      </c>
      <c r="D509" s="52">
        <v>6900</v>
      </c>
      <c r="E509" s="52">
        <f t="shared" si="7"/>
        <v>6900</v>
      </c>
      <c r="F509" s="50" t="s">
        <v>683</v>
      </c>
      <c r="G509" s="50" t="s">
        <v>684</v>
      </c>
      <c r="H509" s="50" t="s">
        <v>685</v>
      </c>
      <c r="I509" s="56" t="s">
        <v>686</v>
      </c>
      <c r="J509" s="50" t="s">
        <v>687</v>
      </c>
      <c r="K509" s="51" t="s">
        <v>688</v>
      </c>
      <c r="L509" s="51" t="s">
        <v>598</v>
      </c>
    </row>
    <row r="510" spans="2:12" x14ac:dyDescent="0.25">
      <c r="B510" s="149">
        <v>504</v>
      </c>
      <c r="C510" s="52">
        <v>0</v>
      </c>
      <c r="D510" s="52">
        <v>5600</v>
      </c>
      <c r="E510" s="52">
        <f t="shared" si="7"/>
        <v>5600</v>
      </c>
      <c r="F510" s="50" t="s">
        <v>689</v>
      </c>
      <c r="G510" s="50" t="s">
        <v>690</v>
      </c>
      <c r="H510" s="50" t="s">
        <v>691</v>
      </c>
      <c r="I510" s="56" t="s">
        <v>692</v>
      </c>
      <c r="J510" s="50" t="s">
        <v>693</v>
      </c>
      <c r="K510" s="51" t="s">
        <v>694</v>
      </c>
      <c r="L510" s="51" t="s">
        <v>598</v>
      </c>
    </row>
    <row r="511" spans="2:12" x14ac:dyDescent="0.25">
      <c r="B511" s="50">
        <v>505</v>
      </c>
      <c r="C511" s="52">
        <v>0</v>
      </c>
      <c r="D511" s="52">
        <v>3900</v>
      </c>
      <c r="E511" s="52">
        <f t="shared" si="7"/>
        <v>3900</v>
      </c>
      <c r="F511" s="50" t="s">
        <v>695</v>
      </c>
      <c r="G511" s="50" t="s">
        <v>696</v>
      </c>
      <c r="H511" s="50" t="s">
        <v>697</v>
      </c>
      <c r="I511" s="56" t="s">
        <v>698</v>
      </c>
      <c r="J511" s="50" t="s">
        <v>699</v>
      </c>
      <c r="K511" s="51" t="s">
        <v>700</v>
      </c>
      <c r="L511" s="51" t="s">
        <v>598</v>
      </c>
    </row>
    <row r="512" spans="2:12" x14ac:dyDescent="0.25">
      <c r="B512" s="149">
        <v>506</v>
      </c>
      <c r="C512" s="52">
        <v>0</v>
      </c>
      <c r="D512" s="52">
        <v>2500</v>
      </c>
      <c r="E512" s="52">
        <f t="shared" si="7"/>
        <v>2500</v>
      </c>
      <c r="F512" s="50" t="s">
        <v>701</v>
      </c>
      <c r="G512" s="50" t="s">
        <v>702</v>
      </c>
      <c r="H512" s="50" t="s">
        <v>703</v>
      </c>
      <c r="I512" s="56" t="s">
        <v>704</v>
      </c>
      <c r="J512" s="50" t="s">
        <v>705</v>
      </c>
      <c r="K512" s="51" t="s">
        <v>706</v>
      </c>
      <c r="L512" s="51" t="s">
        <v>598</v>
      </c>
    </row>
    <row r="513" spans="2:13" x14ac:dyDescent="0.25">
      <c r="B513" s="50">
        <v>507</v>
      </c>
      <c r="C513" s="52">
        <v>0</v>
      </c>
      <c r="D513" s="52">
        <v>11200</v>
      </c>
      <c r="E513" s="52">
        <f t="shared" si="7"/>
        <v>11200</v>
      </c>
      <c r="F513" s="50" t="s">
        <v>707</v>
      </c>
      <c r="G513" s="50" t="s">
        <v>708</v>
      </c>
      <c r="H513" s="50" t="s">
        <v>709</v>
      </c>
      <c r="I513" s="56" t="s">
        <v>710</v>
      </c>
      <c r="J513" s="50" t="s">
        <v>711</v>
      </c>
      <c r="K513" s="51" t="s">
        <v>712</v>
      </c>
      <c r="L513" s="51" t="s">
        <v>598</v>
      </c>
    </row>
    <row r="514" spans="2:13" x14ac:dyDescent="0.25">
      <c r="B514" s="149">
        <v>508</v>
      </c>
      <c r="C514" s="52">
        <v>0</v>
      </c>
      <c r="D514" s="52">
        <v>2000</v>
      </c>
      <c r="E514" s="52">
        <f t="shared" si="7"/>
        <v>2000</v>
      </c>
      <c r="F514" s="50" t="s">
        <v>713</v>
      </c>
      <c r="G514" s="50" t="s">
        <v>714</v>
      </c>
      <c r="H514" s="50" t="s">
        <v>715</v>
      </c>
      <c r="I514" s="56" t="s">
        <v>716</v>
      </c>
      <c r="J514" s="50" t="s">
        <v>717</v>
      </c>
      <c r="K514" s="51" t="s">
        <v>718</v>
      </c>
      <c r="L514" s="51" t="s">
        <v>598</v>
      </c>
    </row>
    <row r="515" spans="2:13" x14ac:dyDescent="0.25">
      <c r="B515" s="50">
        <v>509</v>
      </c>
      <c r="C515" s="52">
        <v>0</v>
      </c>
      <c r="D515" s="52">
        <v>2300</v>
      </c>
      <c r="E515" s="52">
        <f t="shared" si="7"/>
        <v>2300</v>
      </c>
      <c r="F515" s="50" t="s">
        <v>719</v>
      </c>
      <c r="G515" s="50" t="s">
        <v>720</v>
      </c>
      <c r="H515" s="50" t="s">
        <v>721</v>
      </c>
      <c r="I515" s="56" t="s">
        <v>722</v>
      </c>
      <c r="J515" s="50" t="s">
        <v>723</v>
      </c>
      <c r="K515" s="51" t="s">
        <v>724</v>
      </c>
      <c r="L515" s="51" t="s">
        <v>598</v>
      </c>
    </row>
    <row r="516" spans="2:13" x14ac:dyDescent="0.25">
      <c r="B516" s="149">
        <v>510</v>
      </c>
      <c r="C516" s="52">
        <v>0</v>
      </c>
      <c r="D516" s="52">
        <v>3500</v>
      </c>
      <c r="E516" s="52">
        <f t="shared" si="7"/>
        <v>3500</v>
      </c>
      <c r="F516" s="50" t="s">
        <v>725</v>
      </c>
      <c r="G516" s="50" t="s">
        <v>726</v>
      </c>
      <c r="H516" s="50" t="s">
        <v>727</v>
      </c>
      <c r="I516" s="56" t="s">
        <v>728</v>
      </c>
      <c r="J516" s="50" t="s">
        <v>729</v>
      </c>
      <c r="K516" s="51" t="s">
        <v>730</v>
      </c>
      <c r="L516" s="51" t="s">
        <v>598</v>
      </c>
    </row>
    <row r="517" spans="2:13" x14ac:dyDescent="0.25">
      <c r="B517" s="50">
        <v>511</v>
      </c>
      <c r="C517" s="52">
        <v>0</v>
      </c>
      <c r="D517" s="52">
        <v>11500</v>
      </c>
      <c r="E517" s="52">
        <f t="shared" si="7"/>
        <v>11500</v>
      </c>
      <c r="F517" s="50" t="s">
        <v>731</v>
      </c>
      <c r="G517" s="50" t="s">
        <v>732</v>
      </c>
      <c r="H517" s="50" t="s">
        <v>733</v>
      </c>
      <c r="I517" s="56" t="s">
        <v>734</v>
      </c>
      <c r="J517" s="50" t="s">
        <v>735</v>
      </c>
      <c r="K517" s="51" t="s">
        <v>736</v>
      </c>
      <c r="L517" s="51" t="s">
        <v>598</v>
      </c>
    </row>
    <row r="518" spans="2:13" x14ac:dyDescent="0.25">
      <c r="B518" s="149">
        <v>512</v>
      </c>
      <c r="C518" s="52">
        <v>0</v>
      </c>
      <c r="D518" s="52">
        <v>2000</v>
      </c>
      <c r="E518" s="52">
        <f t="shared" si="7"/>
        <v>2000</v>
      </c>
      <c r="F518" s="50" t="s">
        <v>737</v>
      </c>
      <c r="G518" s="50" t="s">
        <v>738</v>
      </c>
      <c r="H518" s="50" t="s">
        <v>739</v>
      </c>
      <c r="I518" s="56" t="s">
        <v>740</v>
      </c>
      <c r="J518" s="50" t="s">
        <v>741</v>
      </c>
      <c r="K518" s="51" t="s">
        <v>742</v>
      </c>
      <c r="L518" s="51" t="s">
        <v>598</v>
      </c>
    </row>
    <row r="519" spans="2:13" x14ac:dyDescent="0.25">
      <c r="B519" s="50">
        <v>513</v>
      </c>
      <c r="C519" s="52">
        <v>0</v>
      </c>
      <c r="D519" s="52">
        <v>300</v>
      </c>
      <c r="E519" s="52">
        <f t="shared" ref="E519:E582" si="8">C519+D519</f>
        <v>300</v>
      </c>
      <c r="F519" s="50" t="s">
        <v>743</v>
      </c>
      <c r="G519" s="50" t="s">
        <v>744</v>
      </c>
      <c r="H519" s="50" t="s">
        <v>745</v>
      </c>
      <c r="I519" s="56" t="s">
        <v>746</v>
      </c>
      <c r="J519" s="50" t="s">
        <v>747</v>
      </c>
      <c r="K519" s="51" t="s">
        <v>748</v>
      </c>
      <c r="L519" s="51" t="s">
        <v>598</v>
      </c>
    </row>
    <row r="520" spans="2:13" x14ac:dyDescent="0.25">
      <c r="B520" s="149">
        <v>514</v>
      </c>
      <c r="C520" s="52">
        <v>800</v>
      </c>
      <c r="D520" s="52">
        <v>0</v>
      </c>
      <c r="E520" s="52">
        <f t="shared" si="8"/>
        <v>800</v>
      </c>
      <c r="F520" s="50" t="s">
        <v>749</v>
      </c>
      <c r="G520" s="50" t="s">
        <v>750</v>
      </c>
      <c r="H520" s="50" t="s">
        <v>751</v>
      </c>
      <c r="I520" s="56" t="s">
        <v>752</v>
      </c>
      <c r="J520" s="50"/>
      <c r="K520" s="51" t="s">
        <v>753</v>
      </c>
      <c r="L520" s="51" t="s">
        <v>598</v>
      </c>
    </row>
    <row r="521" spans="2:13" x14ac:dyDescent="0.25">
      <c r="B521" s="50">
        <v>515</v>
      </c>
      <c r="C521" s="52">
        <v>1000</v>
      </c>
      <c r="D521" s="52">
        <v>0</v>
      </c>
      <c r="E521" s="52">
        <f t="shared" si="8"/>
        <v>1000</v>
      </c>
      <c r="F521" s="50" t="s">
        <v>754</v>
      </c>
      <c r="G521" s="50" t="s">
        <v>755</v>
      </c>
      <c r="H521" s="50" t="s">
        <v>756</v>
      </c>
      <c r="I521" s="56" t="s">
        <v>757</v>
      </c>
      <c r="J521" s="225" t="s">
        <v>3694</v>
      </c>
      <c r="K521" s="51" t="s">
        <v>758</v>
      </c>
      <c r="L521" s="51" t="s">
        <v>598</v>
      </c>
      <c r="M521" s="47" t="s">
        <v>3693</v>
      </c>
    </row>
    <row r="522" spans="2:13" x14ac:dyDescent="0.25">
      <c r="B522" s="149">
        <v>516</v>
      </c>
      <c r="C522" s="60">
        <v>0</v>
      </c>
      <c r="D522" s="60">
        <v>6400</v>
      </c>
      <c r="E522" s="60">
        <f t="shared" si="8"/>
        <v>6400</v>
      </c>
      <c r="F522" s="59" t="s">
        <v>1817</v>
      </c>
      <c r="G522" s="59" t="s">
        <v>1818</v>
      </c>
      <c r="H522" s="59" t="s">
        <v>1819</v>
      </c>
      <c r="I522" s="61" t="s">
        <v>1820</v>
      </c>
      <c r="J522" s="59" t="s">
        <v>1821</v>
      </c>
      <c r="K522" s="58" t="s">
        <v>1822</v>
      </c>
      <c r="L522" s="58" t="s">
        <v>1648</v>
      </c>
    </row>
    <row r="523" spans="2:13" x14ac:dyDescent="0.25">
      <c r="B523" s="50">
        <v>517</v>
      </c>
      <c r="C523" s="52">
        <v>0</v>
      </c>
      <c r="D523" s="52">
        <v>1800</v>
      </c>
      <c r="E523" s="52">
        <f t="shared" si="8"/>
        <v>1800</v>
      </c>
      <c r="F523" s="50" t="s">
        <v>1642</v>
      </c>
      <c r="G523" s="50" t="s">
        <v>1643</v>
      </c>
      <c r="H523" s="50" t="s">
        <v>1644</v>
      </c>
      <c r="I523" s="56" t="s">
        <v>1645</v>
      </c>
      <c r="J523" s="50" t="s">
        <v>1646</v>
      </c>
      <c r="K523" s="51" t="s">
        <v>1647</v>
      </c>
      <c r="L523" s="51" t="s">
        <v>1648</v>
      </c>
    </row>
    <row r="524" spans="2:13" x14ac:dyDescent="0.25">
      <c r="B524" s="149">
        <v>518</v>
      </c>
      <c r="C524" s="52">
        <v>0</v>
      </c>
      <c r="D524" s="52">
        <v>45900</v>
      </c>
      <c r="E524" s="52">
        <f t="shared" si="8"/>
        <v>45900</v>
      </c>
      <c r="F524" s="50" t="s">
        <v>1649</v>
      </c>
      <c r="G524" s="50" t="s">
        <v>1650</v>
      </c>
      <c r="H524" s="50" t="s">
        <v>1651</v>
      </c>
      <c r="I524" s="56" t="s">
        <v>1652</v>
      </c>
      <c r="J524" s="50" t="s">
        <v>1653</v>
      </c>
      <c r="K524" s="51" t="s">
        <v>1654</v>
      </c>
      <c r="L524" s="51" t="s">
        <v>1648</v>
      </c>
    </row>
    <row r="525" spans="2:13" x14ac:dyDescent="0.25">
      <c r="B525" s="50">
        <v>519</v>
      </c>
      <c r="C525" s="52">
        <v>0</v>
      </c>
      <c r="D525" s="52">
        <v>2000</v>
      </c>
      <c r="E525" s="52">
        <f t="shared" si="8"/>
        <v>2000</v>
      </c>
      <c r="F525" s="50" t="s">
        <v>1655</v>
      </c>
      <c r="G525" s="50" t="s">
        <v>1656</v>
      </c>
      <c r="H525" s="50" t="s">
        <v>667</v>
      </c>
      <c r="I525" s="56" t="s">
        <v>1657</v>
      </c>
      <c r="J525" s="50" t="s">
        <v>1658</v>
      </c>
      <c r="K525" s="51" t="s">
        <v>1659</v>
      </c>
      <c r="L525" s="51" t="s">
        <v>1648</v>
      </c>
    </row>
    <row r="526" spans="2:13" x14ac:dyDescent="0.25">
      <c r="B526" s="149">
        <v>520</v>
      </c>
      <c r="C526" s="52">
        <v>0</v>
      </c>
      <c r="D526" s="52">
        <v>2000</v>
      </c>
      <c r="E526" s="52">
        <f t="shared" si="8"/>
        <v>2000</v>
      </c>
      <c r="F526" s="50" t="s">
        <v>1660</v>
      </c>
      <c r="G526" s="50" t="s">
        <v>1661</v>
      </c>
      <c r="H526" s="50" t="s">
        <v>1662</v>
      </c>
      <c r="I526" s="56" t="s">
        <v>1663</v>
      </c>
      <c r="J526" s="50"/>
      <c r="K526" s="51" t="s">
        <v>1664</v>
      </c>
      <c r="L526" s="51" t="s">
        <v>1648</v>
      </c>
    </row>
    <row r="527" spans="2:13" x14ac:dyDescent="0.25">
      <c r="B527" s="50">
        <v>521</v>
      </c>
      <c r="C527" s="52">
        <v>0</v>
      </c>
      <c r="D527" s="52">
        <v>4400</v>
      </c>
      <c r="E527" s="52">
        <f t="shared" si="8"/>
        <v>4400</v>
      </c>
      <c r="F527" s="50" t="s">
        <v>1665</v>
      </c>
      <c r="G527" s="50" t="s">
        <v>1666</v>
      </c>
      <c r="H527" s="50" t="s">
        <v>1353</v>
      </c>
      <c r="I527" s="56" t="s">
        <v>1667</v>
      </c>
      <c r="J527" s="50" t="s">
        <v>1668</v>
      </c>
      <c r="K527" s="51" t="s">
        <v>1669</v>
      </c>
      <c r="L527" s="51" t="s">
        <v>1648</v>
      </c>
    </row>
    <row r="528" spans="2:13" x14ac:dyDescent="0.25">
      <c r="B528" s="149">
        <v>522</v>
      </c>
      <c r="C528" s="52">
        <v>0</v>
      </c>
      <c r="D528" s="52">
        <v>2200</v>
      </c>
      <c r="E528" s="52">
        <f t="shared" si="8"/>
        <v>2200</v>
      </c>
      <c r="F528" s="50" t="s">
        <v>1670</v>
      </c>
      <c r="G528" s="50" t="s">
        <v>1671</v>
      </c>
      <c r="H528" s="50" t="s">
        <v>643</v>
      </c>
      <c r="I528" s="56" t="s">
        <v>1672</v>
      </c>
      <c r="J528" s="50" t="s">
        <v>1673</v>
      </c>
      <c r="K528" s="51" t="s">
        <v>1674</v>
      </c>
      <c r="L528" s="51" t="s">
        <v>1648</v>
      </c>
    </row>
    <row r="529" spans="2:12" x14ac:dyDescent="0.25">
      <c r="B529" s="50">
        <v>523</v>
      </c>
      <c r="C529" s="52">
        <v>0</v>
      </c>
      <c r="D529" s="52">
        <v>3900</v>
      </c>
      <c r="E529" s="52">
        <f t="shared" si="8"/>
        <v>3900</v>
      </c>
      <c r="F529" s="50" t="s">
        <v>1675</v>
      </c>
      <c r="G529" s="50" t="s">
        <v>1676</v>
      </c>
      <c r="H529" s="50" t="s">
        <v>1482</v>
      </c>
      <c r="I529" s="56" t="s">
        <v>1677</v>
      </c>
      <c r="J529" s="50" t="s">
        <v>1678</v>
      </c>
      <c r="K529" s="51" t="s">
        <v>1679</v>
      </c>
      <c r="L529" s="51" t="s">
        <v>1648</v>
      </c>
    </row>
    <row r="530" spans="2:12" x14ac:dyDescent="0.25">
      <c r="B530" s="149">
        <v>524</v>
      </c>
      <c r="C530" s="52">
        <v>0</v>
      </c>
      <c r="D530" s="52">
        <v>2500</v>
      </c>
      <c r="E530" s="52">
        <f t="shared" si="8"/>
        <v>2500</v>
      </c>
      <c r="F530" s="50" t="s">
        <v>1680</v>
      </c>
      <c r="G530" s="50" t="s">
        <v>1681</v>
      </c>
      <c r="H530" s="50" t="s">
        <v>601</v>
      </c>
      <c r="I530" s="56" t="s">
        <v>1682</v>
      </c>
      <c r="J530" s="50" t="s">
        <v>1683</v>
      </c>
      <c r="K530" s="51" t="s">
        <v>1684</v>
      </c>
      <c r="L530" s="51" t="s">
        <v>1648</v>
      </c>
    </row>
    <row r="531" spans="2:12" x14ac:dyDescent="0.25">
      <c r="B531" s="50">
        <v>525</v>
      </c>
      <c r="C531" s="52">
        <v>0</v>
      </c>
      <c r="D531" s="52">
        <v>3000</v>
      </c>
      <c r="E531" s="52">
        <f t="shared" si="8"/>
        <v>3000</v>
      </c>
      <c r="F531" s="50" t="s">
        <v>1685</v>
      </c>
      <c r="G531" s="50" t="s">
        <v>1686</v>
      </c>
      <c r="H531" s="50" t="s">
        <v>1687</v>
      </c>
      <c r="I531" s="56" t="s">
        <v>1688</v>
      </c>
      <c r="J531" s="50" t="s">
        <v>1689</v>
      </c>
      <c r="K531" s="51" t="s">
        <v>1690</v>
      </c>
      <c r="L531" s="51" t="s">
        <v>1648</v>
      </c>
    </row>
    <row r="532" spans="2:12" x14ac:dyDescent="0.25">
      <c r="B532" s="149">
        <v>526</v>
      </c>
      <c r="C532" s="52">
        <v>0</v>
      </c>
      <c r="D532" s="52">
        <v>2100</v>
      </c>
      <c r="E532" s="52">
        <f t="shared" si="8"/>
        <v>2100</v>
      </c>
      <c r="F532" s="50" t="s">
        <v>1691</v>
      </c>
      <c r="G532" s="50" t="s">
        <v>1692</v>
      </c>
      <c r="H532" s="50" t="s">
        <v>1693</v>
      </c>
      <c r="I532" s="56" t="s">
        <v>1694</v>
      </c>
      <c r="J532" s="50" t="s">
        <v>1695</v>
      </c>
      <c r="K532" s="51" t="s">
        <v>1696</v>
      </c>
      <c r="L532" s="51" t="s">
        <v>1648</v>
      </c>
    </row>
    <row r="533" spans="2:12" x14ac:dyDescent="0.25">
      <c r="B533" s="50">
        <v>527</v>
      </c>
      <c r="C533" s="52">
        <v>0</v>
      </c>
      <c r="D533" s="52">
        <v>1200</v>
      </c>
      <c r="E533" s="52">
        <f t="shared" si="8"/>
        <v>1200</v>
      </c>
      <c r="F533" s="50" t="s">
        <v>1697</v>
      </c>
      <c r="G533" s="50" t="s">
        <v>1698</v>
      </c>
      <c r="H533" s="50" t="s">
        <v>1699</v>
      </c>
      <c r="I533" s="56" t="s">
        <v>1700</v>
      </c>
      <c r="J533" s="50" t="s">
        <v>1701</v>
      </c>
      <c r="K533" s="51" t="s">
        <v>1702</v>
      </c>
      <c r="L533" s="51" t="s">
        <v>1648</v>
      </c>
    </row>
    <row r="534" spans="2:12" x14ac:dyDescent="0.25">
      <c r="B534" s="149">
        <v>528</v>
      </c>
      <c r="C534" s="52">
        <v>0</v>
      </c>
      <c r="D534" s="52">
        <v>23700</v>
      </c>
      <c r="E534" s="52">
        <f t="shared" si="8"/>
        <v>23700</v>
      </c>
      <c r="F534" s="50" t="s">
        <v>1703</v>
      </c>
      <c r="G534" s="50" t="s">
        <v>1704</v>
      </c>
      <c r="H534" s="50" t="s">
        <v>1705</v>
      </c>
      <c r="I534" s="56" t="s">
        <v>1706</v>
      </c>
      <c r="J534" s="50" t="s">
        <v>1707</v>
      </c>
      <c r="K534" s="51" t="s">
        <v>1708</v>
      </c>
      <c r="L534" s="51" t="s">
        <v>1648</v>
      </c>
    </row>
    <row r="535" spans="2:12" x14ac:dyDescent="0.25">
      <c r="B535" s="50">
        <v>529</v>
      </c>
      <c r="C535" s="52">
        <v>0</v>
      </c>
      <c r="D535" s="52">
        <v>2200</v>
      </c>
      <c r="E535" s="52">
        <f t="shared" si="8"/>
        <v>2200</v>
      </c>
      <c r="F535" s="50" t="s">
        <v>1709</v>
      </c>
      <c r="G535" s="50" t="s">
        <v>1710</v>
      </c>
      <c r="H535" s="50" t="s">
        <v>1711</v>
      </c>
      <c r="I535" s="56" t="s">
        <v>1712</v>
      </c>
      <c r="J535" s="50" t="s">
        <v>1713</v>
      </c>
      <c r="K535" s="51" t="s">
        <v>1714</v>
      </c>
      <c r="L535" s="51" t="s">
        <v>1648</v>
      </c>
    </row>
    <row r="536" spans="2:12" x14ac:dyDescent="0.25">
      <c r="B536" s="149">
        <v>530</v>
      </c>
      <c r="C536" s="52">
        <v>0</v>
      </c>
      <c r="D536" s="52">
        <v>4600</v>
      </c>
      <c r="E536" s="52">
        <f t="shared" si="8"/>
        <v>4600</v>
      </c>
      <c r="F536" s="50" t="s">
        <v>1715</v>
      </c>
      <c r="G536" s="50" t="s">
        <v>1716</v>
      </c>
      <c r="H536" s="50" t="s">
        <v>1717</v>
      </c>
      <c r="I536" s="56" t="s">
        <v>1718</v>
      </c>
      <c r="J536" s="50" t="s">
        <v>1719</v>
      </c>
      <c r="K536" s="51" t="s">
        <v>1720</v>
      </c>
      <c r="L536" s="51" t="s">
        <v>1648</v>
      </c>
    </row>
    <row r="537" spans="2:12" x14ac:dyDescent="0.25">
      <c r="B537" s="50">
        <v>531</v>
      </c>
      <c r="C537" s="52">
        <v>0</v>
      </c>
      <c r="D537" s="52">
        <v>3400</v>
      </c>
      <c r="E537" s="52">
        <f t="shared" si="8"/>
        <v>3400</v>
      </c>
      <c r="F537" s="50" t="s">
        <v>1721</v>
      </c>
      <c r="G537" s="50" t="s">
        <v>1722</v>
      </c>
      <c r="H537" s="50" t="s">
        <v>1723</v>
      </c>
      <c r="I537" s="56" t="s">
        <v>1724</v>
      </c>
      <c r="J537" s="50" t="s">
        <v>1725</v>
      </c>
      <c r="K537" s="51" t="s">
        <v>1726</v>
      </c>
      <c r="L537" s="51" t="s">
        <v>1648</v>
      </c>
    </row>
    <row r="538" spans="2:12" x14ac:dyDescent="0.25">
      <c r="B538" s="149">
        <v>532</v>
      </c>
      <c r="C538" s="52">
        <v>0</v>
      </c>
      <c r="D538" s="52">
        <v>1600</v>
      </c>
      <c r="E538" s="52">
        <f t="shared" si="8"/>
        <v>1600</v>
      </c>
      <c r="F538" s="50" t="s">
        <v>1727</v>
      </c>
      <c r="G538" s="50" t="s">
        <v>1728</v>
      </c>
      <c r="H538" s="50" t="s">
        <v>1729</v>
      </c>
      <c r="I538" s="56" t="s">
        <v>1730</v>
      </c>
      <c r="J538" s="50" t="s">
        <v>1731</v>
      </c>
      <c r="K538" s="51" t="s">
        <v>1732</v>
      </c>
      <c r="L538" s="51" t="s">
        <v>1648</v>
      </c>
    </row>
    <row r="539" spans="2:12" x14ac:dyDescent="0.25">
      <c r="B539" s="50">
        <v>533</v>
      </c>
      <c r="C539" s="52">
        <v>0</v>
      </c>
      <c r="D539" s="52">
        <v>2000</v>
      </c>
      <c r="E539" s="52">
        <f t="shared" si="8"/>
        <v>2000</v>
      </c>
      <c r="F539" s="50" t="s">
        <v>1733</v>
      </c>
      <c r="G539" s="50" t="s">
        <v>1734</v>
      </c>
      <c r="H539" s="50" t="s">
        <v>1735</v>
      </c>
      <c r="I539" s="56" t="s">
        <v>1736</v>
      </c>
      <c r="J539" s="50" t="s">
        <v>1737</v>
      </c>
      <c r="K539" s="51" t="s">
        <v>1738</v>
      </c>
      <c r="L539" s="51" t="s">
        <v>1648</v>
      </c>
    </row>
    <row r="540" spans="2:12" x14ac:dyDescent="0.25">
      <c r="B540" s="149">
        <v>534</v>
      </c>
      <c r="C540" s="52">
        <v>0</v>
      </c>
      <c r="D540" s="52">
        <v>2500</v>
      </c>
      <c r="E540" s="52">
        <f t="shared" si="8"/>
        <v>2500</v>
      </c>
      <c r="F540" s="50" t="s">
        <v>1739</v>
      </c>
      <c r="G540" s="50" t="s">
        <v>1740</v>
      </c>
      <c r="H540" s="50" t="s">
        <v>1741</v>
      </c>
      <c r="I540" s="56" t="s">
        <v>1742</v>
      </c>
      <c r="J540" s="50" t="s">
        <v>1743</v>
      </c>
      <c r="K540" s="51" t="s">
        <v>1744</v>
      </c>
      <c r="L540" s="51" t="s">
        <v>1648</v>
      </c>
    </row>
    <row r="541" spans="2:12" x14ac:dyDescent="0.25">
      <c r="B541" s="50">
        <v>535</v>
      </c>
      <c r="C541" s="52">
        <v>0</v>
      </c>
      <c r="D541" s="52">
        <v>11400</v>
      </c>
      <c r="E541" s="52">
        <f t="shared" si="8"/>
        <v>11400</v>
      </c>
      <c r="F541" s="50" t="s">
        <v>1745</v>
      </c>
      <c r="G541" s="50" t="s">
        <v>1746</v>
      </c>
      <c r="H541" s="50" t="s">
        <v>1747</v>
      </c>
      <c r="I541" s="56" t="s">
        <v>1748</v>
      </c>
      <c r="J541" s="50" t="s">
        <v>1749</v>
      </c>
      <c r="K541" s="51" t="s">
        <v>1750</v>
      </c>
      <c r="L541" s="51" t="s">
        <v>1648</v>
      </c>
    </row>
    <row r="542" spans="2:12" x14ac:dyDescent="0.25">
      <c r="B542" s="149">
        <v>536</v>
      </c>
      <c r="C542" s="52">
        <v>0</v>
      </c>
      <c r="D542" s="52">
        <v>2000</v>
      </c>
      <c r="E542" s="52">
        <f t="shared" si="8"/>
        <v>2000</v>
      </c>
      <c r="F542" s="50" t="s">
        <v>1751</v>
      </c>
      <c r="G542" s="50" t="s">
        <v>1752</v>
      </c>
      <c r="H542" s="50" t="s">
        <v>1753</v>
      </c>
      <c r="I542" s="56" t="s">
        <v>1754</v>
      </c>
      <c r="J542" s="50" t="s">
        <v>1755</v>
      </c>
      <c r="K542" s="51" t="s">
        <v>1756</v>
      </c>
      <c r="L542" s="51" t="s">
        <v>1648</v>
      </c>
    </row>
    <row r="543" spans="2:12" x14ac:dyDescent="0.25">
      <c r="B543" s="50">
        <v>537</v>
      </c>
      <c r="C543" s="52">
        <v>0</v>
      </c>
      <c r="D543" s="52">
        <v>1400</v>
      </c>
      <c r="E543" s="52">
        <f t="shared" si="8"/>
        <v>1400</v>
      </c>
      <c r="F543" s="50" t="s">
        <v>1757</v>
      </c>
      <c r="G543" s="50" t="s">
        <v>1758</v>
      </c>
      <c r="H543" s="50" t="s">
        <v>1759</v>
      </c>
      <c r="I543" s="56" t="s">
        <v>1760</v>
      </c>
      <c r="J543" s="50" t="s">
        <v>1761</v>
      </c>
      <c r="K543" s="51" t="s">
        <v>1762</v>
      </c>
      <c r="L543" s="51" t="s">
        <v>1648</v>
      </c>
    </row>
    <row r="544" spans="2:12" x14ac:dyDescent="0.25">
      <c r="B544" s="149">
        <v>538</v>
      </c>
      <c r="C544" s="52">
        <v>0</v>
      </c>
      <c r="D544" s="52">
        <v>2700</v>
      </c>
      <c r="E544" s="52">
        <f t="shared" si="8"/>
        <v>2700</v>
      </c>
      <c r="F544" s="50" t="s">
        <v>1769</v>
      </c>
      <c r="G544" s="50" t="s">
        <v>1770</v>
      </c>
      <c r="H544" s="50" t="s">
        <v>334</v>
      </c>
      <c r="I544" s="56" t="s">
        <v>1771</v>
      </c>
      <c r="J544" s="50" t="s">
        <v>1772</v>
      </c>
      <c r="K544" s="51" t="s">
        <v>1773</v>
      </c>
      <c r="L544" s="51" t="s">
        <v>1648</v>
      </c>
    </row>
    <row r="545" spans="2:12" x14ac:dyDescent="0.25">
      <c r="B545" s="50">
        <v>539</v>
      </c>
      <c r="C545" s="52">
        <v>0</v>
      </c>
      <c r="D545" s="52">
        <v>11800</v>
      </c>
      <c r="E545" s="52">
        <f t="shared" si="8"/>
        <v>11800</v>
      </c>
      <c r="F545" s="50" t="s">
        <v>1774</v>
      </c>
      <c r="G545" s="50" t="s">
        <v>1775</v>
      </c>
      <c r="H545" s="50" t="s">
        <v>1776</v>
      </c>
      <c r="I545" s="56" t="s">
        <v>1777</v>
      </c>
      <c r="J545" s="50" t="s">
        <v>1778</v>
      </c>
      <c r="K545" s="51" t="s">
        <v>1779</v>
      </c>
      <c r="L545" s="51" t="s">
        <v>1648</v>
      </c>
    </row>
    <row r="546" spans="2:12" x14ac:dyDescent="0.25">
      <c r="B546" s="149">
        <v>540</v>
      </c>
      <c r="C546" s="52">
        <v>0</v>
      </c>
      <c r="D546" s="52">
        <v>7000</v>
      </c>
      <c r="E546" s="52">
        <f t="shared" si="8"/>
        <v>7000</v>
      </c>
      <c r="F546" s="50" t="s">
        <v>1780</v>
      </c>
      <c r="G546" s="50" t="s">
        <v>1781</v>
      </c>
      <c r="H546" s="50" t="s">
        <v>733</v>
      </c>
      <c r="I546" s="56" t="s">
        <v>1782</v>
      </c>
      <c r="J546" s="50" t="s">
        <v>1783</v>
      </c>
      <c r="K546" s="51" t="s">
        <v>1784</v>
      </c>
      <c r="L546" s="51" t="s">
        <v>1648</v>
      </c>
    </row>
    <row r="547" spans="2:12" x14ac:dyDescent="0.25">
      <c r="B547" s="50">
        <v>541</v>
      </c>
      <c r="C547" s="52">
        <v>0</v>
      </c>
      <c r="D547" s="52">
        <v>500</v>
      </c>
      <c r="E547" s="52">
        <f t="shared" si="8"/>
        <v>500</v>
      </c>
      <c r="F547" s="50" t="s">
        <v>1785</v>
      </c>
      <c r="G547" s="50" t="s">
        <v>1786</v>
      </c>
      <c r="H547" s="50" t="s">
        <v>1787</v>
      </c>
      <c r="I547" s="56" t="s">
        <v>1788</v>
      </c>
      <c r="J547" s="50" t="s">
        <v>1789</v>
      </c>
      <c r="K547" s="51" t="s">
        <v>1790</v>
      </c>
      <c r="L547" s="51" t="s">
        <v>1648</v>
      </c>
    </row>
    <row r="548" spans="2:12" x14ac:dyDescent="0.25">
      <c r="B548" s="149">
        <v>542</v>
      </c>
      <c r="C548" s="52">
        <v>0</v>
      </c>
      <c r="D548" s="52">
        <v>1400</v>
      </c>
      <c r="E548" s="52">
        <f t="shared" si="8"/>
        <v>1400</v>
      </c>
      <c r="F548" s="50" t="s">
        <v>1791</v>
      </c>
      <c r="G548" s="50" t="s">
        <v>1792</v>
      </c>
      <c r="H548" s="50" t="s">
        <v>1793</v>
      </c>
      <c r="I548" s="56" t="s">
        <v>1794</v>
      </c>
      <c r="J548" s="50" t="s">
        <v>1795</v>
      </c>
      <c r="K548" s="51" t="s">
        <v>1796</v>
      </c>
      <c r="L548" s="51" t="s">
        <v>1648</v>
      </c>
    </row>
    <row r="549" spans="2:12" x14ac:dyDescent="0.25">
      <c r="B549" s="50">
        <v>543</v>
      </c>
      <c r="C549" s="52">
        <v>0</v>
      </c>
      <c r="D549" s="52">
        <v>9400</v>
      </c>
      <c r="E549" s="52">
        <f t="shared" si="8"/>
        <v>9400</v>
      </c>
      <c r="F549" s="50" t="s">
        <v>1797</v>
      </c>
      <c r="G549" s="50" t="s">
        <v>1798</v>
      </c>
      <c r="H549" s="50" t="s">
        <v>1353</v>
      </c>
      <c r="I549" s="56" t="s">
        <v>1799</v>
      </c>
      <c r="J549" s="50" t="s">
        <v>1800</v>
      </c>
      <c r="K549" s="51" t="s">
        <v>1801</v>
      </c>
      <c r="L549" s="51" t="s">
        <v>1648</v>
      </c>
    </row>
    <row r="550" spans="2:12" x14ac:dyDescent="0.25">
      <c r="B550" s="149">
        <v>544</v>
      </c>
      <c r="C550" s="52">
        <v>500</v>
      </c>
      <c r="D550" s="52">
        <v>0</v>
      </c>
      <c r="E550" s="52">
        <f t="shared" si="8"/>
        <v>500</v>
      </c>
      <c r="F550" s="50" t="s">
        <v>1802</v>
      </c>
      <c r="G550" s="50" t="s">
        <v>1803</v>
      </c>
      <c r="H550" s="50" t="s">
        <v>1804</v>
      </c>
      <c r="I550" s="56" t="s">
        <v>1645</v>
      </c>
      <c r="J550" s="50"/>
      <c r="K550" s="51" t="s">
        <v>1805</v>
      </c>
      <c r="L550" s="51" t="s">
        <v>1648</v>
      </c>
    </row>
    <row r="551" spans="2:12" x14ac:dyDescent="0.25">
      <c r="B551" s="50">
        <v>545</v>
      </c>
      <c r="C551" s="52">
        <v>500</v>
      </c>
      <c r="D551" s="52">
        <v>0</v>
      </c>
      <c r="E551" s="52">
        <f t="shared" si="8"/>
        <v>500</v>
      </c>
      <c r="F551" s="50" t="s">
        <v>1806</v>
      </c>
      <c r="G551" s="50" t="s">
        <v>1807</v>
      </c>
      <c r="H551" s="50" t="s">
        <v>1808</v>
      </c>
      <c r="I551" s="56" t="s">
        <v>1809</v>
      </c>
      <c r="J551" s="50"/>
      <c r="K551" s="51" t="s">
        <v>1810</v>
      </c>
      <c r="L551" s="51" t="s">
        <v>1648</v>
      </c>
    </row>
    <row r="552" spans="2:12" x14ac:dyDescent="0.25">
      <c r="B552" s="149">
        <v>546</v>
      </c>
      <c r="C552" s="52">
        <v>0</v>
      </c>
      <c r="D552" s="52">
        <v>3000</v>
      </c>
      <c r="E552" s="52">
        <f t="shared" si="8"/>
        <v>3000</v>
      </c>
      <c r="F552" s="50" t="s">
        <v>1839</v>
      </c>
      <c r="G552" s="50" t="s">
        <v>1840</v>
      </c>
      <c r="H552" s="50" t="s">
        <v>1841</v>
      </c>
      <c r="I552" s="56" t="s">
        <v>1842</v>
      </c>
      <c r="J552" s="50" t="s">
        <v>1843</v>
      </c>
      <c r="K552" s="51" t="s">
        <v>1844</v>
      </c>
      <c r="L552" s="51" t="s">
        <v>1845</v>
      </c>
    </row>
    <row r="553" spans="2:12" x14ac:dyDescent="0.25">
      <c r="B553" s="50">
        <v>547</v>
      </c>
      <c r="C553" s="52">
        <v>0</v>
      </c>
      <c r="D553" s="52">
        <v>7700</v>
      </c>
      <c r="E553" s="52">
        <f t="shared" si="8"/>
        <v>7700</v>
      </c>
      <c r="F553" s="50" t="s">
        <v>1846</v>
      </c>
      <c r="G553" s="50" t="s">
        <v>1847</v>
      </c>
      <c r="H553" s="50" t="s">
        <v>1848</v>
      </c>
      <c r="I553" s="56" t="s">
        <v>1849</v>
      </c>
      <c r="J553" s="50" t="s">
        <v>1850</v>
      </c>
      <c r="K553" s="51" t="s">
        <v>1851</v>
      </c>
      <c r="L553" s="51" t="s">
        <v>1845</v>
      </c>
    </row>
    <row r="554" spans="2:12" x14ac:dyDescent="0.25">
      <c r="B554" s="149">
        <v>548</v>
      </c>
      <c r="C554" s="52">
        <v>0</v>
      </c>
      <c r="D554" s="52">
        <v>4100</v>
      </c>
      <c r="E554" s="52">
        <f t="shared" si="8"/>
        <v>4100</v>
      </c>
      <c r="F554" s="50" t="s">
        <v>1852</v>
      </c>
      <c r="G554" s="50" t="s">
        <v>1853</v>
      </c>
      <c r="H554" s="50" t="s">
        <v>1854</v>
      </c>
      <c r="I554" s="56" t="s">
        <v>1855</v>
      </c>
      <c r="J554" s="50" t="s">
        <v>1856</v>
      </c>
      <c r="K554" s="51" t="s">
        <v>1857</v>
      </c>
      <c r="L554" s="51" t="s">
        <v>1845</v>
      </c>
    </row>
    <row r="555" spans="2:12" x14ac:dyDescent="0.25">
      <c r="B555" s="50">
        <v>549</v>
      </c>
      <c r="C555" s="52">
        <v>0</v>
      </c>
      <c r="D555" s="52">
        <v>2300</v>
      </c>
      <c r="E555" s="52">
        <f t="shared" si="8"/>
        <v>2300</v>
      </c>
      <c r="F555" s="50" t="s">
        <v>1858</v>
      </c>
      <c r="G555" s="50" t="s">
        <v>1859</v>
      </c>
      <c r="H555" s="50" t="s">
        <v>1860</v>
      </c>
      <c r="I555" s="56" t="s">
        <v>1861</v>
      </c>
      <c r="J555" s="50" t="s">
        <v>1862</v>
      </c>
      <c r="K555" s="51" t="s">
        <v>1863</v>
      </c>
      <c r="L555" s="51" t="s">
        <v>1845</v>
      </c>
    </row>
    <row r="556" spans="2:12" x14ac:dyDescent="0.25">
      <c r="B556" s="149">
        <v>550</v>
      </c>
      <c r="C556" s="52">
        <v>0</v>
      </c>
      <c r="D556" s="52">
        <v>10000</v>
      </c>
      <c r="E556" s="52">
        <f t="shared" si="8"/>
        <v>10000</v>
      </c>
      <c r="F556" s="50" t="s">
        <v>1864</v>
      </c>
      <c r="G556" s="50" t="s">
        <v>1865</v>
      </c>
      <c r="H556" s="50" t="s">
        <v>1866</v>
      </c>
      <c r="I556" s="56" t="s">
        <v>1867</v>
      </c>
      <c r="J556" s="50" t="s">
        <v>1868</v>
      </c>
      <c r="K556" s="51" t="s">
        <v>1869</v>
      </c>
      <c r="L556" s="51" t="s">
        <v>1845</v>
      </c>
    </row>
    <row r="557" spans="2:12" x14ac:dyDescent="0.25">
      <c r="B557" s="50">
        <v>551</v>
      </c>
      <c r="C557" s="52">
        <v>0</v>
      </c>
      <c r="D557" s="52">
        <v>7500</v>
      </c>
      <c r="E557" s="52">
        <f t="shared" si="8"/>
        <v>7500</v>
      </c>
      <c r="F557" s="50" t="s">
        <v>1870</v>
      </c>
      <c r="G557" s="50" t="s">
        <v>1871</v>
      </c>
      <c r="H557" s="50" t="s">
        <v>1872</v>
      </c>
      <c r="I557" s="56" t="s">
        <v>1873</v>
      </c>
      <c r="J557" s="50" t="s">
        <v>1874</v>
      </c>
      <c r="K557" s="51" t="s">
        <v>1875</v>
      </c>
      <c r="L557" s="51" t="s">
        <v>1845</v>
      </c>
    </row>
    <row r="558" spans="2:12" x14ac:dyDescent="0.25">
      <c r="B558" s="149">
        <v>552</v>
      </c>
      <c r="C558" s="52">
        <v>0</v>
      </c>
      <c r="D558" s="52">
        <v>6600</v>
      </c>
      <c r="E558" s="52">
        <f t="shared" si="8"/>
        <v>6600</v>
      </c>
      <c r="F558" s="50" t="s">
        <v>1876</v>
      </c>
      <c r="G558" s="50" t="s">
        <v>1877</v>
      </c>
      <c r="H558" s="50" t="s">
        <v>1878</v>
      </c>
      <c r="I558" s="56" t="s">
        <v>1879</v>
      </c>
      <c r="J558" s="50" t="s">
        <v>1880</v>
      </c>
      <c r="K558" s="51" t="s">
        <v>1881</v>
      </c>
      <c r="L558" s="51" t="s">
        <v>1845</v>
      </c>
    </row>
    <row r="559" spans="2:12" x14ac:dyDescent="0.25">
      <c r="B559" s="50">
        <v>553</v>
      </c>
      <c r="C559" s="52">
        <v>0</v>
      </c>
      <c r="D559" s="52">
        <v>2400</v>
      </c>
      <c r="E559" s="52">
        <f t="shared" si="8"/>
        <v>2400</v>
      </c>
      <c r="F559" s="50" t="s">
        <v>1882</v>
      </c>
      <c r="G559" s="50" t="s">
        <v>1883</v>
      </c>
      <c r="H559" s="50" t="s">
        <v>1884</v>
      </c>
      <c r="I559" s="56" t="s">
        <v>1885</v>
      </c>
      <c r="J559" s="50" t="s">
        <v>1886</v>
      </c>
      <c r="K559" s="51" t="s">
        <v>1887</v>
      </c>
      <c r="L559" s="51" t="s">
        <v>1845</v>
      </c>
    </row>
    <row r="560" spans="2:12" x14ac:dyDescent="0.25">
      <c r="B560" s="149">
        <v>554</v>
      </c>
      <c r="C560" s="52">
        <v>0</v>
      </c>
      <c r="D560" s="52">
        <v>500</v>
      </c>
      <c r="E560" s="52">
        <f t="shared" si="8"/>
        <v>500</v>
      </c>
      <c r="F560" s="50" t="s">
        <v>1888</v>
      </c>
      <c r="G560" s="50" t="s">
        <v>1889</v>
      </c>
      <c r="H560" s="50" t="s">
        <v>1890</v>
      </c>
      <c r="I560" s="56" t="s">
        <v>1891</v>
      </c>
      <c r="J560" s="50" t="s">
        <v>1892</v>
      </c>
      <c r="K560" s="51" t="s">
        <v>1893</v>
      </c>
      <c r="L560" s="51" t="s">
        <v>1845</v>
      </c>
    </row>
    <row r="561" spans="2:12" x14ac:dyDescent="0.25">
      <c r="B561" s="50">
        <v>555</v>
      </c>
      <c r="C561" s="52">
        <v>0</v>
      </c>
      <c r="D561" s="52">
        <v>1500</v>
      </c>
      <c r="E561" s="52">
        <f t="shared" si="8"/>
        <v>1500</v>
      </c>
      <c r="F561" s="50" t="s">
        <v>1894</v>
      </c>
      <c r="G561" s="50" t="s">
        <v>1895</v>
      </c>
      <c r="H561" s="50" t="s">
        <v>1896</v>
      </c>
      <c r="I561" s="56" t="s">
        <v>1897</v>
      </c>
      <c r="J561" s="50" t="s">
        <v>1898</v>
      </c>
      <c r="K561" s="51" t="s">
        <v>1899</v>
      </c>
      <c r="L561" s="51" t="s">
        <v>1845</v>
      </c>
    </row>
    <row r="562" spans="2:12" x14ac:dyDescent="0.25">
      <c r="B562" s="149">
        <v>556</v>
      </c>
      <c r="C562" s="52">
        <v>0</v>
      </c>
      <c r="D562" s="52">
        <v>1200</v>
      </c>
      <c r="E562" s="52">
        <f t="shared" si="8"/>
        <v>1200</v>
      </c>
      <c r="F562" s="50" t="s">
        <v>1900</v>
      </c>
      <c r="G562" s="50" t="s">
        <v>1901</v>
      </c>
      <c r="H562" s="50" t="s">
        <v>1902</v>
      </c>
      <c r="I562" s="56" t="s">
        <v>1903</v>
      </c>
      <c r="J562" s="50" t="s">
        <v>1904</v>
      </c>
      <c r="K562" s="51" t="s">
        <v>1905</v>
      </c>
      <c r="L562" s="51" t="s">
        <v>1845</v>
      </c>
    </row>
    <row r="563" spans="2:12" x14ac:dyDescent="0.25">
      <c r="B563" s="50">
        <v>557</v>
      </c>
      <c r="C563" s="52">
        <v>0</v>
      </c>
      <c r="D563" s="52">
        <v>1000</v>
      </c>
      <c r="E563" s="52">
        <f t="shared" si="8"/>
        <v>1000</v>
      </c>
      <c r="F563" s="50" t="s">
        <v>1906</v>
      </c>
      <c r="G563" s="50" t="s">
        <v>1907</v>
      </c>
      <c r="H563" s="50" t="s">
        <v>1505</v>
      </c>
      <c r="I563" s="56" t="s">
        <v>1908</v>
      </c>
      <c r="J563" s="50" t="s">
        <v>1909</v>
      </c>
      <c r="K563" s="51" t="s">
        <v>1910</v>
      </c>
      <c r="L563" s="51" t="s">
        <v>1845</v>
      </c>
    </row>
    <row r="564" spans="2:12" x14ac:dyDescent="0.25">
      <c r="B564" s="149">
        <v>558</v>
      </c>
      <c r="C564" s="52">
        <v>0</v>
      </c>
      <c r="D564" s="52">
        <v>5000</v>
      </c>
      <c r="E564" s="52">
        <f t="shared" si="8"/>
        <v>5000</v>
      </c>
      <c r="F564" s="50" t="s">
        <v>1911</v>
      </c>
      <c r="G564" s="50" t="s">
        <v>1912</v>
      </c>
      <c r="H564" s="50" t="s">
        <v>1913</v>
      </c>
      <c r="I564" s="56" t="s">
        <v>1914</v>
      </c>
      <c r="J564" s="50" t="s">
        <v>1915</v>
      </c>
      <c r="K564" s="51" t="s">
        <v>1916</v>
      </c>
      <c r="L564" s="51" t="s">
        <v>1845</v>
      </c>
    </row>
    <row r="565" spans="2:12" x14ac:dyDescent="0.25">
      <c r="B565" s="50">
        <v>559</v>
      </c>
      <c r="C565" s="52">
        <v>0</v>
      </c>
      <c r="D565" s="52">
        <v>5800</v>
      </c>
      <c r="E565" s="52">
        <f t="shared" si="8"/>
        <v>5800</v>
      </c>
      <c r="F565" s="50" t="s">
        <v>1917</v>
      </c>
      <c r="G565" s="50" t="s">
        <v>1918</v>
      </c>
      <c r="H565" s="50" t="s">
        <v>1919</v>
      </c>
      <c r="I565" s="56" t="s">
        <v>1920</v>
      </c>
      <c r="J565" s="50" t="s">
        <v>1921</v>
      </c>
      <c r="K565" s="51" t="s">
        <v>1922</v>
      </c>
      <c r="L565" s="51" t="s">
        <v>1845</v>
      </c>
    </row>
    <row r="566" spans="2:12" x14ac:dyDescent="0.25">
      <c r="B566" s="149">
        <v>560</v>
      </c>
      <c r="C566" s="52">
        <v>0</v>
      </c>
      <c r="D566" s="52">
        <v>1300</v>
      </c>
      <c r="E566" s="52">
        <f t="shared" si="8"/>
        <v>1300</v>
      </c>
      <c r="F566" s="50" t="s">
        <v>1923</v>
      </c>
      <c r="G566" s="50" t="s">
        <v>1924</v>
      </c>
      <c r="H566" s="50" t="s">
        <v>1925</v>
      </c>
      <c r="I566" s="56" t="s">
        <v>1926</v>
      </c>
      <c r="J566" s="50" t="s">
        <v>1927</v>
      </c>
      <c r="K566" s="51" t="s">
        <v>1928</v>
      </c>
      <c r="L566" s="51" t="s">
        <v>1845</v>
      </c>
    </row>
    <row r="567" spans="2:12" x14ac:dyDescent="0.25">
      <c r="B567" s="50">
        <v>561</v>
      </c>
      <c r="C567" s="52">
        <v>0</v>
      </c>
      <c r="D567" s="52">
        <v>2200</v>
      </c>
      <c r="E567" s="52">
        <f t="shared" si="8"/>
        <v>2200</v>
      </c>
      <c r="F567" s="50" t="s">
        <v>1929</v>
      </c>
      <c r="G567" s="50" t="s">
        <v>1930</v>
      </c>
      <c r="H567" s="50" t="s">
        <v>1931</v>
      </c>
      <c r="I567" s="56" t="s">
        <v>1932</v>
      </c>
      <c r="J567" s="50" t="s">
        <v>1933</v>
      </c>
      <c r="K567" s="51" t="s">
        <v>1934</v>
      </c>
      <c r="L567" s="51" t="s">
        <v>1845</v>
      </c>
    </row>
    <row r="568" spans="2:12" x14ac:dyDescent="0.25">
      <c r="B568" s="149">
        <v>562</v>
      </c>
      <c r="C568" s="52">
        <v>5400</v>
      </c>
      <c r="D568" s="52">
        <v>0</v>
      </c>
      <c r="E568" s="52">
        <f t="shared" si="8"/>
        <v>5400</v>
      </c>
      <c r="F568" s="50" t="s">
        <v>1935</v>
      </c>
      <c r="G568" s="50" t="s">
        <v>1936</v>
      </c>
      <c r="H568" s="50" t="s">
        <v>1937</v>
      </c>
      <c r="I568" s="56" t="s">
        <v>1938</v>
      </c>
      <c r="J568" s="50"/>
      <c r="K568" s="51" t="s">
        <v>1939</v>
      </c>
      <c r="L568" s="51" t="s">
        <v>1845</v>
      </c>
    </row>
    <row r="569" spans="2:12" x14ac:dyDescent="0.25">
      <c r="B569" s="50">
        <v>563</v>
      </c>
      <c r="C569" s="60">
        <v>0</v>
      </c>
      <c r="D569" s="60">
        <v>10000</v>
      </c>
      <c r="E569" s="60">
        <f t="shared" si="8"/>
        <v>10000</v>
      </c>
      <c r="F569" s="59" t="s">
        <v>582</v>
      </c>
      <c r="G569" s="59" t="s">
        <v>583</v>
      </c>
      <c r="H569" s="59" t="s">
        <v>584</v>
      </c>
      <c r="I569" s="61" t="s">
        <v>585</v>
      </c>
      <c r="J569" s="59" t="s">
        <v>586</v>
      </c>
      <c r="K569" s="58" t="s">
        <v>587</v>
      </c>
      <c r="L569" s="58" t="s">
        <v>403</v>
      </c>
    </row>
    <row r="570" spans="2:12" x14ac:dyDescent="0.25">
      <c r="B570" s="149">
        <v>564</v>
      </c>
      <c r="C570" s="60">
        <v>0</v>
      </c>
      <c r="D570" s="60">
        <v>400</v>
      </c>
      <c r="E570" s="60">
        <f t="shared" si="8"/>
        <v>400</v>
      </c>
      <c r="F570" s="59" t="s">
        <v>576</v>
      </c>
      <c r="G570" s="59" t="s">
        <v>577</v>
      </c>
      <c r="H570" s="59" t="s">
        <v>578</v>
      </c>
      <c r="I570" s="61" t="s">
        <v>579</v>
      </c>
      <c r="J570" s="59" t="s">
        <v>580</v>
      </c>
      <c r="K570" s="58" t="s">
        <v>581</v>
      </c>
      <c r="L570" s="58" t="s">
        <v>403</v>
      </c>
    </row>
    <row r="571" spans="2:12" x14ac:dyDescent="0.25">
      <c r="B571" s="50">
        <v>565</v>
      </c>
      <c r="C571" s="52">
        <v>0</v>
      </c>
      <c r="D571" s="52">
        <v>1900</v>
      </c>
      <c r="E571" s="52">
        <f t="shared" si="8"/>
        <v>1900</v>
      </c>
      <c r="F571" s="50" t="s">
        <v>397</v>
      </c>
      <c r="G571" s="50" t="s">
        <v>398</v>
      </c>
      <c r="H571" s="50" t="s">
        <v>399</v>
      </c>
      <c r="I571" s="56" t="s">
        <v>400</v>
      </c>
      <c r="J571" s="50" t="s">
        <v>401</v>
      </c>
      <c r="K571" s="51" t="s">
        <v>402</v>
      </c>
      <c r="L571" s="51" t="s">
        <v>403</v>
      </c>
    </row>
    <row r="572" spans="2:12" x14ac:dyDescent="0.25">
      <c r="B572" s="149">
        <v>566</v>
      </c>
      <c r="C572" s="52">
        <v>0</v>
      </c>
      <c r="D572" s="52">
        <v>3200</v>
      </c>
      <c r="E572" s="52">
        <f t="shared" si="8"/>
        <v>3200</v>
      </c>
      <c r="F572" s="50" t="s">
        <v>404</v>
      </c>
      <c r="G572" s="50" t="s">
        <v>405</v>
      </c>
      <c r="H572" s="50" t="s">
        <v>399</v>
      </c>
      <c r="I572" s="56" t="s">
        <v>406</v>
      </c>
      <c r="J572" s="50" t="s">
        <v>407</v>
      </c>
      <c r="K572" s="51" t="s">
        <v>408</v>
      </c>
      <c r="L572" s="51" t="s">
        <v>403</v>
      </c>
    </row>
    <row r="573" spans="2:12" x14ac:dyDescent="0.25">
      <c r="B573" s="50">
        <v>567</v>
      </c>
      <c r="C573" s="52">
        <v>0</v>
      </c>
      <c r="D573" s="52">
        <v>4000</v>
      </c>
      <c r="E573" s="52">
        <f t="shared" si="8"/>
        <v>4000</v>
      </c>
      <c r="F573" s="50" t="s">
        <v>409</v>
      </c>
      <c r="G573" s="50" t="s">
        <v>410</v>
      </c>
      <c r="H573" s="50" t="s">
        <v>411</v>
      </c>
      <c r="I573" s="56" t="s">
        <v>412</v>
      </c>
      <c r="J573" s="50" t="s">
        <v>413</v>
      </c>
      <c r="K573" s="51" t="s">
        <v>414</v>
      </c>
      <c r="L573" s="51" t="s">
        <v>403</v>
      </c>
    </row>
    <row r="574" spans="2:12" x14ac:dyDescent="0.25">
      <c r="B574" s="149">
        <v>568</v>
      </c>
      <c r="C574" s="52">
        <v>0</v>
      </c>
      <c r="D574" s="52">
        <v>2000</v>
      </c>
      <c r="E574" s="52">
        <f t="shared" si="8"/>
        <v>2000</v>
      </c>
      <c r="F574" s="50" t="s">
        <v>415</v>
      </c>
      <c r="G574" s="50" t="s">
        <v>416</v>
      </c>
      <c r="H574" s="50" t="s">
        <v>417</v>
      </c>
      <c r="I574" s="56" t="s">
        <v>418</v>
      </c>
      <c r="J574" s="50" t="s">
        <v>419</v>
      </c>
      <c r="K574" s="51" t="s">
        <v>420</v>
      </c>
      <c r="L574" s="51" t="s">
        <v>403</v>
      </c>
    </row>
    <row r="575" spans="2:12" x14ac:dyDescent="0.25">
      <c r="B575" s="50">
        <v>569</v>
      </c>
      <c r="C575" s="52">
        <v>0</v>
      </c>
      <c r="D575" s="52">
        <v>600</v>
      </c>
      <c r="E575" s="52">
        <f t="shared" si="8"/>
        <v>600</v>
      </c>
      <c r="F575" s="50" t="s">
        <v>421</v>
      </c>
      <c r="G575" s="50" t="s">
        <v>422</v>
      </c>
      <c r="H575" s="50" t="s">
        <v>423</v>
      </c>
      <c r="I575" s="56" t="s">
        <v>424</v>
      </c>
      <c r="J575" s="50" t="s">
        <v>425</v>
      </c>
      <c r="K575" s="51" t="s">
        <v>426</v>
      </c>
      <c r="L575" s="51" t="s">
        <v>403</v>
      </c>
    </row>
    <row r="576" spans="2:12" x14ac:dyDescent="0.25">
      <c r="B576" s="149">
        <v>570</v>
      </c>
      <c r="C576" s="52">
        <v>0</v>
      </c>
      <c r="D576" s="52">
        <v>6900</v>
      </c>
      <c r="E576" s="52">
        <f t="shared" si="8"/>
        <v>6900</v>
      </c>
      <c r="F576" s="50" t="s">
        <v>427</v>
      </c>
      <c r="G576" s="50" t="s">
        <v>428</v>
      </c>
      <c r="H576" s="50" t="s">
        <v>429</v>
      </c>
      <c r="I576" s="56" t="s">
        <v>430</v>
      </c>
      <c r="J576" s="50" t="s">
        <v>431</v>
      </c>
      <c r="K576" s="51" t="s">
        <v>432</v>
      </c>
      <c r="L576" s="51" t="s">
        <v>403</v>
      </c>
    </row>
    <row r="577" spans="2:12" x14ac:dyDescent="0.25">
      <c r="B577" s="50">
        <v>571</v>
      </c>
      <c r="C577" s="52">
        <v>0</v>
      </c>
      <c r="D577" s="52">
        <v>1200</v>
      </c>
      <c r="E577" s="52">
        <f t="shared" si="8"/>
        <v>1200</v>
      </c>
      <c r="F577" s="50" t="s">
        <v>433</v>
      </c>
      <c r="G577" s="50" t="s">
        <v>434</v>
      </c>
      <c r="H577" s="50" t="s">
        <v>435</v>
      </c>
      <c r="I577" s="56" t="s">
        <v>436</v>
      </c>
      <c r="J577" s="50" t="s">
        <v>437</v>
      </c>
      <c r="K577" s="51" t="s">
        <v>438</v>
      </c>
      <c r="L577" s="51" t="s">
        <v>403</v>
      </c>
    </row>
    <row r="578" spans="2:12" x14ac:dyDescent="0.25">
      <c r="B578" s="149">
        <v>572</v>
      </c>
      <c r="C578" s="52">
        <v>0</v>
      </c>
      <c r="D578" s="52">
        <v>600</v>
      </c>
      <c r="E578" s="52">
        <f t="shared" si="8"/>
        <v>600</v>
      </c>
      <c r="F578" s="50" t="s">
        <v>439</v>
      </c>
      <c r="G578" s="50" t="s">
        <v>440</v>
      </c>
      <c r="H578" s="50" t="s">
        <v>441</v>
      </c>
      <c r="I578" s="56" t="s">
        <v>442</v>
      </c>
      <c r="J578" s="50" t="s">
        <v>443</v>
      </c>
      <c r="K578" s="51" t="s">
        <v>444</v>
      </c>
      <c r="L578" s="51" t="s">
        <v>403</v>
      </c>
    </row>
    <row r="579" spans="2:12" x14ac:dyDescent="0.25">
      <c r="B579" s="50">
        <v>573</v>
      </c>
      <c r="C579" s="52">
        <v>0</v>
      </c>
      <c r="D579" s="52">
        <v>3500</v>
      </c>
      <c r="E579" s="52">
        <f t="shared" si="8"/>
        <v>3500</v>
      </c>
      <c r="F579" s="50" t="s">
        <v>445</v>
      </c>
      <c r="G579" s="50" t="s">
        <v>446</v>
      </c>
      <c r="H579" s="50" t="s">
        <v>269</v>
      </c>
      <c r="I579" s="56" t="s">
        <v>447</v>
      </c>
      <c r="J579" s="50" t="s">
        <v>448</v>
      </c>
      <c r="K579" s="51" t="s">
        <v>449</v>
      </c>
      <c r="L579" s="51" t="s">
        <v>403</v>
      </c>
    </row>
    <row r="580" spans="2:12" x14ac:dyDescent="0.25">
      <c r="B580" s="149">
        <v>574</v>
      </c>
      <c r="C580" s="52">
        <v>0</v>
      </c>
      <c r="D580" s="52">
        <v>5400</v>
      </c>
      <c r="E580" s="52">
        <f t="shared" si="8"/>
        <v>5400</v>
      </c>
      <c r="F580" s="50" t="s">
        <v>450</v>
      </c>
      <c r="G580" s="50" t="s">
        <v>451</v>
      </c>
      <c r="H580" s="50" t="s">
        <v>452</v>
      </c>
      <c r="I580" s="56" t="s">
        <v>453</v>
      </c>
      <c r="J580" s="50" t="s">
        <v>454</v>
      </c>
      <c r="K580" s="51" t="s">
        <v>455</v>
      </c>
      <c r="L580" s="51" t="s">
        <v>403</v>
      </c>
    </row>
    <row r="581" spans="2:12" x14ac:dyDescent="0.25">
      <c r="B581" s="50">
        <v>575</v>
      </c>
      <c r="C581" s="52">
        <v>0</v>
      </c>
      <c r="D581" s="52">
        <v>800</v>
      </c>
      <c r="E581" s="52">
        <f t="shared" si="8"/>
        <v>800</v>
      </c>
      <c r="F581" s="50" t="s">
        <v>456</v>
      </c>
      <c r="G581" s="50" t="s">
        <v>457</v>
      </c>
      <c r="H581" s="50" t="s">
        <v>458</v>
      </c>
      <c r="I581" s="56" t="s">
        <v>430</v>
      </c>
      <c r="J581" s="50" t="s">
        <v>459</v>
      </c>
      <c r="K581" s="51" t="s">
        <v>460</v>
      </c>
      <c r="L581" s="51" t="s">
        <v>403</v>
      </c>
    </row>
    <row r="582" spans="2:12" x14ac:dyDescent="0.25">
      <c r="B582" s="149">
        <v>576</v>
      </c>
      <c r="C582" s="52">
        <v>0</v>
      </c>
      <c r="D582" s="52">
        <v>1200</v>
      </c>
      <c r="E582" s="52">
        <f t="shared" si="8"/>
        <v>1200</v>
      </c>
      <c r="F582" s="50" t="s">
        <v>461</v>
      </c>
      <c r="G582" s="50" t="s">
        <v>462</v>
      </c>
      <c r="H582" s="50" t="s">
        <v>463</v>
      </c>
      <c r="I582" s="56" t="s">
        <v>464</v>
      </c>
      <c r="J582" s="50" t="s">
        <v>465</v>
      </c>
      <c r="K582" s="51" t="s">
        <v>466</v>
      </c>
      <c r="L582" s="51" t="s">
        <v>403</v>
      </c>
    </row>
    <row r="583" spans="2:12" x14ac:dyDescent="0.25">
      <c r="B583" s="50">
        <v>577</v>
      </c>
      <c r="C583" s="52">
        <v>0</v>
      </c>
      <c r="D583" s="52">
        <v>1000</v>
      </c>
      <c r="E583" s="52">
        <f t="shared" ref="E583:E601" si="9">C583+D583</f>
        <v>1000</v>
      </c>
      <c r="F583" s="50" t="s">
        <v>467</v>
      </c>
      <c r="G583" s="50" t="s">
        <v>468</v>
      </c>
      <c r="H583" s="50" t="s">
        <v>469</v>
      </c>
      <c r="I583" s="56" t="s">
        <v>470</v>
      </c>
      <c r="J583" s="50" t="s">
        <v>471</v>
      </c>
      <c r="K583" s="51" t="s">
        <v>472</v>
      </c>
      <c r="L583" s="51" t="s">
        <v>403</v>
      </c>
    </row>
    <row r="584" spans="2:12" x14ac:dyDescent="0.25">
      <c r="B584" s="149">
        <v>578</v>
      </c>
      <c r="C584" s="52">
        <v>0</v>
      </c>
      <c r="D584" s="52">
        <v>12400</v>
      </c>
      <c r="E584" s="52">
        <f t="shared" si="9"/>
        <v>12400</v>
      </c>
      <c r="F584" s="50" t="s">
        <v>473</v>
      </c>
      <c r="G584" s="50" t="s">
        <v>474</v>
      </c>
      <c r="H584" s="50" t="s">
        <v>475</v>
      </c>
      <c r="I584" s="56" t="s">
        <v>476</v>
      </c>
      <c r="J584" s="50" t="s">
        <v>477</v>
      </c>
      <c r="K584" s="51" t="s">
        <v>478</v>
      </c>
      <c r="L584" s="51" t="s">
        <v>403</v>
      </c>
    </row>
    <row r="585" spans="2:12" x14ac:dyDescent="0.25">
      <c r="B585" s="50">
        <v>579</v>
      </c>
      <c r="C585" s="52">
        <v>0</v>
      </c>
      <c r="D585" s="52">
        <v>2400</v>
      </c>
      <c r="E585" s="52">
        <f t="shared" si="9"/>
        <v>2400</v>
      </c>
      <c r="F585" s="50" t="s">
        <v>479</v>
      </c>
      <c r="G585" s="50" t="s">
        <v>480</v>
      </c>
      <c r="H585" s="50" t="s">
        <v>458</v>
      </c>
      <c r="I585" s="56" t="s">
        <v>430</v>
      </c>
      <c r="J585" s="50" t="s">
        <v>481</v>
      </c>
      <c r="K585" s="51" t="s">
        <v>482</v>
      </c>
      <c r="L585" s="51" t="s">
        <v>403</v>
      </c>
    </row>
    <row r="586" spans="2:12" x14ac:dyDescent="0.25">
      <c r="B586" s="149">
        <v>580</v>
      </c>
      <c r="C586" s="52">
        <v>0</v>
      </c>
      <c r="D586" s="52">
        <v>1600</v>
      </c>
      <c r="E586" s="52">
        <f t="shared" si="9"/>
        <v>1600</v>
      </c>
      <c r="F586" s="50" t="s">
        <v>483</v>
      </c>
      <c r="G586" s="50" t="s">
        <v>484</v>
      </c>
      <c r="H586" s="50" t="s">
        <v>485</v>
      </c>
      <c r="I586" s="56" t="s">
        <v>470</v>
      </c>
      <c r="J586" s="50" t="s">
        <v>486</v>
      </c>
      <c r="K586" s="51" t="s">
        <v>487</v>
      </c>
      <c r="L586" s="51" t="s">
        <v>403</v>
      </c>
    </row>
    <row r="587" spans="2:12" x14ac:dyDescent="0.25">
      <c r="B587" s="50">
        <v>581</v>
      </c>
      <c r="C587" s="52">
        <v>0</v>
      </c>
      <c r="D587" s="52">
        <v>1900</v>
      </c>
      <c r="E587" s="52">
        <f t="shared" si="9"/>
        <v>1900</v>
      </c>
      <c r="F587" s="50" t="s">
        <v>488</v>
      </c>
      <c r="G587" s="50" t="s">
        <v>489</v>
      </c>
      <c r="H587" s="50" t="s">
        <v>490</v>
      </c>
      <c r="I587" s="56" t="s">
        <v>491</v>
      </c>
      <c r="J587" s="50" t="s">
        <v>492</v>
      </c>
      <c r="K587" s="51" t="s">
        <v>493</v>
      </c>
      <c r="L587" s="51" t="s">
        <v>403</v>
      </c>
    </row>
    <row r="588" spans="2:12" x14ac:dyDescent="0.25">
      <c r="B588" s="149">
        <v>582</v>
      </c>
      <c r="C588" s="52">
        <v>0</v>
      </c>
      <c r="D588" s="52">
        <v>4800</v>
      </c>
      <c r="E588" s="52">
        <f t="shared" si="9"/>
        <v>4800</v>
      </c>
      <c r="F588" s="50" t="s">
        <v>494</v>
      </c>
      <c r="G588" s="50" t="s">
        <v>495</v>
      </c>
      <c r="H588" s="50" t="s">
        <v>496</v>
      </c>
      <c r="I588" s="56" t="s">
        <v>497</v>
      </c>
      <c r="J588" s="50" t="s">
        <v>498</v>
      </c>
      <c r="K588" s="51" t="s">
        <v>499</v>
      </c>
      <c r="L588" s="51" t="s">
        <v>403</v>
      </c>
    </row>
    <row r="589" spans="2:12" x14ac:dyDescent="0.25">
      <c r="B589" s="50">
        <v>583</v>
      </c>
      <c r="C589" s="52">
        <v>0</v>
      </c>
      <c r="D589" s="52">
        <v>5600</v>
      </c>
      <c r="E589" s="52">
        <f t="shared" si="9"/>
        <v>5600</v>
      </c>
      <c r="F589" s="50" t="s">
        <v>500</v>
      </c>
      <c r="G589" s="50" t="s">
        <v>501</v>
      </c>
      <c r="H589" s="50" t="s">
        <v>502</v>
      </c>
      <c r="I589" s="56" t="s">
        <v>503</v>
      </c>
      <c r="J589" s="50" t="s">
        <v>504</v>
      </c>
      <c r="K589" s="51" t="s">
        <v>505</v>
      </c>
      <c r="L589" s="51" t="s">
        <v>403</v>
      </c>
    </row>
    <row r="590" spans="2:12" x14ac:dyDescent="0.25">
      <c r="B590" s="149">
        <v>584</v>
      </c>
      <c r="C590" s="52">
        <v>0</v>
      </c>
      <c r="D590" s="52">
        <v>300</v>
      </c>
      <c r="E590" s="52">
        <f t="shared" si="9"/>
        <v>300</v>
      </c>
      <c r="F590" s="50" t="s">
        <v>506</v>
      </c>
      <c r="G590" s="50" t="s">
        <v>507</v>
      </c>
      <c r="H590" s="50" t="s">
        <v>508</v>
      </c>
      <c r="I590" s="56" t="s">
        <v>509</v>
      </c>
      <c r="J590" s="50" t="s">
        <v>510</v>
      </c>
      <c r="K590" s="51" t="s">
        <v>511</v>
      </c>
      <c r="L590" s="51" t="s">
        <v>403</v>
      </c>
    </row>
    <row r="591" spans="2:12" x14ac:dyDescent="0.25">
      <c r="B591" s="50">
        <v>585</v>
      </c>
      <c r="C591" s="52">
        <v>0</v>
      </c>
      <c r="D591" s="52">
        <v>2500</v>
      </c>
      <c r="E591" s="52">
        <f t="shared" si="9"/>
        <v>2500</v>
      </c>
      <c r="F591" s="50" t="s">
        <v>512</v>
      </c>
      <c r="G591" s="50" t="s">
        <v>513</v>
      </c>
      <c r="H591" s="50" t="s">
        <v>514</v>
      </c>
      <c r="I591" s="56" t="s">
        <v>515</v>
      </c>
      <c r="J591" s="50" t="s">
        <v>516</v>
      </c>
      <c r="K591" s="51" t="s">
        <v>517</v>
      </c>
      <c r="L591" s="51" t="s">
        <v>403</v>
      </c>
    </row>
    <row r="592" spans="2:12" x14ac:dyDescent="0.25">
      <c r="B592" s="149">
        <v>586</v>
      </c>
      <c r="C592" s="52">
        <v>0</v>
      </c>
      <c r="D592" s="52">
        <v>1900</v>
      </c>
      <c r="E592" s="52">
        <f t="shared" si="9"/>
        <v>1900</v>
      </c>
      <c r="F592" s="50" t="s">
        <v>518</v>
      </c>
      <c r="G592" s="50" t="s">
        <v>519</v>
      </c>
      <c r="H592" s="50" t="s">
        <v>520</v>
      </c>
      <c r="I592" s="56" t="s">
        <v>521</v>
      </c>
      <c r="J592" s="50" t="s">
        <v>522</v>
      </c>
      <c r="K592" s="51" t="s">
        <v>523</v>
      </c>
      <c r="L592" s="51" t="s">
        <v>403</v>
      </c>
    </row>
    <row r="593" spans="2:12" x14ac:dyDescent="0.25">
      <c r="B593" s="50">
        <v>587</v>
      </c>
      <c r="C593" s="52">
        <v>0</v>
      </c>
      <c r="D593" s="52">
        <v>11800</v>
      </c>
      <c r="E593" s="52">
        <f t="shared" si="9"/>
        <v>11800</v>
      </c>
      <c r="F593" s="50" t="s">
        <v>524</v>
      </c>
      <c r="G593" s="50" t="s">
        <v>525</v>
      </c>
      <c r="H593" s="50" t="s">
        <v>526</v>
      </c>
      <c r="I593" s="56" t="s">
        <v>527</v>
      </c>
      <c r="J593" s="50" t="s">
        <v>528</v>
      </c>
      <c r="K593" s="51" t="s">
        <v>529</v>
      </c>
      <c r="L593" s="51" t="s">
        <v>403</v>
      </c>
    </row>
    <row r="594" spans="2:12" x14ac:dyDescent="0.25">
      <c r="B594" s="149">
        <v>588</v>
      </c>
      <c r="C594" s="52">
        <v>0</v>
      </c>
      <c r="D594" s="52">
        <v>900</v>
      </c>
      <c r="E594" s="52">
        <f t="shared" si="9"/>
        <v>900</v>
      </c>
      <c r="F594" s="50" t="s">
        <v>530</v>
      </c>
      <c r="G594" s="50" t="s">
        <v>531</v>
      </c>
      <c r="H594" s="50" t="s">
        <v>532</v>
      </c>
      <c r="I594" s="56" t="s">
        <v>533</v>
      </c>
      <c r="J594" s="50" t="s">
        <v>534</v>
      </c>
      <c r="K594" s="51" t="s">
        <v>535</v>
      </c>
      <c r="L594" s="51" t="s">
        <v>403</v>
      </c>
    </row>
    <row r="595" spans="2:12" x14ac:dyDescent="0.25">
      <c r="B595" s="50">
        <v>589</v>
      </c>
      <c r="C595" s="52">
        <v>0</v>
      </c>
      <c r="D595" s="52">
        <v>2300</v>
      </c>
      <c r="E595" s="52">
        <f t="shared" si="9"/>
        <v>2300</v>
      </c>
      <c r="F595" s="50" t="s">
        <v>536</v>
      </c>
      <c r="G595" s="50" t="s">
        <v>537</v>
      </c>
      <c r="H595" s="50" t="s">
        <v>538</v>
      </c>
      <c r="I595" s="56" t="s">
        <v>539</v>
      </c>
      <c r="J595" s="50" t="s">
        <v>540</v>
      </c>
      <c r="K595" s="51" t="s">
        <v>541</v>
      </c>
      <c r="L595" s="51" t="s">
        <v>403</v>
      </c>
    </row>
    <row r="596" spans="2:12" x14ac:dyDescent="0.25">
      <c r="B596" s="149">
        <v>590</v>
      </c>
      <c r="C596" s="52">
        <v>0</v>
      </c>
      <c r="D596" s="52">
        <v>2900</v>
      </c>
      <c r="E596" s="52">
        <f t="shared" si="9"/>
        <v>2900</v>
      </c>
      <c r="F596" s="50" t="s">
        <v>542</v>
      </c>
      <c r="G596" s="50" t="s">
        <v>543</v>
      </c>
      <c r="H596" s="50" t="s">
        <v>458</v>
      </c>
      <c r="I596" s="56" t="s">
        <v>544</v>
      </c>
      <c r="J596" s="50" t="s">
        <v>545</v>
      </c>
      <c r="K596" s="51" t="s">
        <v>546</v>
      </c>
      <c r="L596" s="51" t="s">
        <v>403</v>
      </c>
    </row>
    <row r="597" spans="2:12" x14ac:dyDescent="0.25">
      <c r="B597" s="50">
        <v>591</v>
      </c>
      <c r="C597" s="52">
        <v>0</v>
      </c>
      <c r="D597" s="52">
        <v>5000</v>
      </c>
      <c r="E597" s="52">
        <f t="shared" si="9"/>
        <v>5000</v>
      </c>
      <c r="F597" s="50" t="s">
        <v>547</v>
      </c>
      <c r="G597" s="50" t="s">
        <v>548</v>
      </c>
      <c r="H597" s="50" t="s">
        <v>549</v>
      </c>
      <c r="I597" s="56" t="s">
        <v>550</v>
      </c>
      <c r="J597" s="50" t="s">
        <v>551</v>
      </c>
      <c r="K597" s="51" t="s">
        <v>552</v>
      </c>
      <c r="L597" s="51" t="s">
        <v>403</v>
      </c>
    </row>
    <row r="598" spans="2:12" x14ac:dyDescent="0.25">
      <c r="B598" s="149">
        <v>592</v>
      </c>
      <c r="C598" s="52">
        <v>0</v>
      </c>
      <c r="D598" s="52">
        <v>1400</v>
      </c>
      <c r="E598" s="52">
        <f t="shared" si="9"/>
        <v>1400</v>
      </c>
      <c r="F598" s="50" t="s">
        <v>553</v>
      </c>
      <c r="G598" s="50" t="s">
        <v>554</v>
      </c>
      <c r="H598" s="50" t="s">
        <v>555</v>
      </c>
      <c r="I598" s="56" t="s">
        <v>556</v>
      </c>
      <c r="J598" s="50" t="s">
        <v>557</v>
      </c>
      <c r="K598" s="51" t="s">
        <v>558</v>
      </c>
      <c r="L598" s="51" t="s">
        <v>403</v>
      </c>
    </row>
    <row r="599" spans="2:12" x14ac:dyDescent="0.25">
      <c r="B599" s="50">
        <v>593</v>
      </c>
      <c r="C599" s="52">
        <v>0</v>
      </c>
      <c r="D599" s="52">
        <v>2200</v>
      </c>
      <c r="E599" s="52">
        <f t="shared" si="9"/>
        <v>2200</v>
      </c>
      <c r="F599" s="50" t="s">
        <v>559</v>
      </c>
      <c r="G599" s="50" t="s">
        <v>560</v>
      </c>
      <c r="H599" s="50" t="s">
        <v>561</v>
      </c>
      <c r="I599" s="56" t="s">
        <v>562</v>
      </c>
      <c r="J599" s="50" t="s">
        <v>563</v>
      </c>
      <c r="K599" s="51" t="s">
        <v>564</v>
      </c>
      <c r="L599" s="51" t="s">
        <v>403</v>
      </c>
    </row>
    <row r="600" spans="2:12" x14ac:dyDescent="0.25">
      <c r="B600" s="149">
        <v>594</v>
      </c>
      <c r="C600" s="52">
        <v>0</v>
      </c>
      <c r="D600" s="52">
        <v>2100</v>
      </c>
      <c r="E600" s="52">
        <f t="shared" si="9"/>
        <v>2100</v>
      </c>
      <c r="F600" s="50" t="s">
        <v>565</v>
      </c>
      <c r="G600" s="50" t="s">
        <v>566</v>
      </c>
      <c r="H600" s="50" t="s">
        <v>567</v>
      </c>
      <c r="I600" s="56" t="s">
        <v>568</v>
      </c>
      <c r="J600" s="50"/>
      <c r="K600" s="51" t="s">
        <v>569</v>
      </c>
      <c r="L600" s="51" t="s">
        <v>403</v>
      </c>
    </row>
    <row r="601" spans="2:12" x14ac:dyDescent="0.25">
      <c r="B601" s="50">
        <v>595</v>
      </c>
      <c r="C601" s="52">
        <v>0</v>
      </c>
      <c r="D601" s="52">
        <v>1200</v>
      </c>
      <c r="E601" s="52">
        <f t="shared" si="9"/>
        <v>1200</v>
      </c>
      <c r="F601" s="50" t="s">
        <v>570</v>
      </c>
      <c r="G601" s="50" t="s">
        <v>571</v>
      </c>
      <c r="H601" s="50" t="s">
        <v>572</v>
      </c>
      <c r="I601" s="56" t="s">
        <v>573</v>
      </c>
      <c r="J601" s="50" t="s">
        <v>574</v>
      </c>
      <c r="K601" s="51" t="s">
        <v>575</v>
      </c>
      <c r="L601" s="51" t="s">
        <v>403</v>
      </c>
    </row>
    <row r="602" spans="2:12" x14ac:dyDescent="0.25">
      <c r="B602" s="48"/>
      <c r="C602" s="53"/>
      <c r="D602" s="53"/>
      <c r="E602" s="53"/>
      <c r="F602" s="48"/>
      <c r="G602" s="48"/>
      <c r="H602" s="48"/>
      <c r="I602" s="55"/>
      <c r="J602" s="48"/>
      <c r="K602" s="49"/>
      <c r="L602" s="49"/>
    </row>
    <row r="603" spans="2:12" x14ac:dyDescent="0.25">
      <c r="B603" s="48"/>
      <c r="C603" s="53"/>
      <c r="D603" s="53"/>
      <c r="E603" s="53"/>
      <c r="F603" s="48"/>
      <c r="G603" s="48"/>
      <c r="H603" s="48"/>
      <c r="I603" s="55"/>
      <c r="J603" s="48"/>
      <c r="K603" s="49"/>
      <c r="L603" s="49"/>
    </row>
    <row r="604" spans="2:12" s="42" customFormat="1" ht="12.75" x14ac:dyDescent="0.2">
      <c r="B604" s="43"/>
      <c r="C604" s="54">
        <f t="shared" ref="C604:D604" si="10">SUM(C5:C603)</f>
        <v>26009700</v>
      </c>
      <c r="D604" s="54">
        <f t="shared" si="10"/>
        <v>22650300</v>
      </c>
      <c r="E604" s="54">
        <f>SUM(E5:E603)</f>
        <v>48660000</v>
      </c>
      <c r="F604" s="43"/>
      <c r="G604" s="43"/>
      <c r="H604" s="43"/>
      <c r="I604" s="56"/>
      <c r="J604" s="43"/>
      <c r="K604" s="43"/>
      <c r="L604" s="43"/>
    </row>
    <row r="605" spans="2:12" x14ac:dyDescent="0.25">
      <c r="I605" s="232"/>
    </row>
    <row r="607" spans="2:12" x14ac:dyDescent="0.25">
      <c r="J607" s="50"/>
    </row>
  </sheetData>
  <autoFilter ref="B3:L604">
    <sortState ref="B399:L399">
      <sortCondition sortBy="cellColor" ref="F3:F604" dxfId="0"/>
    </sortState>
  </autoFilter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71"/>
  <sheetViews>
    <sheetView topLeftCell="C1" workbookViewId="0">
      <selection activeCell="F23" sqref="F23"/>
    </sheetView>
  </sheetViews>
  <sheetFormatPr defaultRowHeight="18.75" x14ac:dyDescent="0.3"/>
  <cols>
    <col min="1" max="1" width="5.42578125" style="9" customWidth="1"/>
    <col min="2" max="2" width="6.28515625" style="9" customWidth="1"/>
    <col min="3" max="3" width="9.140625" style="9" customWidth="1"/>
    <col min="4" max="4" width="15.42578125" style="9" customWidth="1"/>
    <col min="5" max="5" width="16.7109375" style="9" customWidth="1"/>
    <col min="6" max="6" width="29" style="9" customWidth="1"/>
    <col min="7" max="7" width="12.140625" style="9" customWidth="1"/>
    <col min="8" max="8" width="14.28515625" style="9" customWidth="1"/>
    <col min="9" max="9" width="48.5703125" style="3" customWidth="1"/>
    <col min="10" max="10" width="20.7109375" style="9" customWidth="1"/>
    <col min="11" max="11" width="11.7109375" style="9" customWidth="1"/>
    <col min="12" max="16384" width="9.140625" style="9"/>
  </cols>
  <sheetData>
    <row r="2" spans="2:12" s="10" customFormat="1" ht="22.5" x14ac:dyDescent="0.3">
      <c r="C2" s="244" t="s">
        <v>386</v>
      </c>
      <c r="D2" s="244"/>
      <c r="E2" s="244"/>
      <c r="F2" s="244"/>
      <c r="G2" s="244"/>
      <c r="H2" s="244"/>
      <c r="I2" s="244"/>
      <c r="J2" s="244"/>
    </row>
    <row r="3" spans="2:12" s="10" customFormat="1" ht="22.5" x14ac:dyDescent="0.3"/>
    <row r="4" spans="2:12" s="10" customFormat="1" ht="23.25" x14ac:dyDescent="0.35">
      <c r="I4" s="11" t="s">
        <v>387</v>
      </c>
    </row>
    <row r="5" spans="2:12" s="5" customFormat="1" ht="72.75" customHeight="1" x14ac:dyDescent="0.3">
      <c r="B5" s="4" t="s">
        <v>376</v>
      </c>
      <c r="C5" s="4" t="s">
        <v>377</v>
      </c>
      <c r="D5" s="4" t="s">
        <v>378</v>
      </c>
      <c r="E5" s="4" t="s">
        <v>379</v>
      </c>
      <c r="F5" s="4" t="s">
        <v>380</v>
      </c>
      <c r="G5" s="4" t="s">
        <v>381</v>
      </c>
      <c r="H5" s="4" t="s">
        <v>382</v>
      </c>
      <c r="I5" s="1" t="s">
        <v>383</v>
      </c>
      <c r="J5" s="4" t="s">
        <v>384</v>
      </c>
      <c r="K5" s="4" t="s">
        <v>385</v>
      </c>
      <c r="L5" s="4"/>
    </row>
    <row r="6" spans="2:12" s="12" customFormat="1" x14ac:dyDescent="0.3">
      <c r="B6" s="17">
        <v>1</v>
      </c>
      <c r="C6" s="13"/>
      <c r="D6" s="15">
        <v>62000</v>
      </c>
      <c r="E6" s="21">
        <f>C6+D6</f>
        <v>62000</v>
      </c>
      <c r="F6" s="16" t="s">
        <v>388</v>
      </c>
      <c r="G6" s="16" t="s">
        <v>389</v>
      </c>
      <c r="H6" s="16" t="s">
        <v>390</v>
      </c>
      <c r="I6" s="16" t="s">
        <v>391</v>
      </c>
      <c r="J6" s="16" t="s">
        <v>392</v>
      </c>
      <c r="K6" s="16" t="s">
        <v>393</v>
      </c>
      <c r="L6" s="14" t="s">
        <v>6</v>
      </c>
    </row>
    <row r="7" spans="2:12" x14ac:dyDescent="0.3">
      <c r="B7" s="6">
        <v>2</v>
      </c>
      <c r="C7" s="7">
        <v>0</v>
      </c>
      <c r="D7" s="7">
        <v>2200</v>
      </c>
      <c r="E7" s="7">
        <f>C7+D7</f>
        <v>2200</v>
      </c>
      <c r="F7" s="6" t="s">
        <v>0</v>
      </c>
      <c r="G7" s="6" t="s">
        <v>1</v>
      </c>
      <c r="H7" s="6" t="s">
        <v>2</v>
      </c>
      <c r="I7" s="2" t="s">
        <v>3</v>
      </c>
      <c r="J7" s="6" t="s">
        <v>4</v>
      </c>
      <c r="K7" s="8" t="s">
        <v>5</v>
      </c>
      <c r="L7" s="8" t="s">
        <v>6</v>
      </c>
    </row>
    <row r="8" spans="2:12" x14ac:dyDescent="0.3">
      <c r="B8" s="17">
        <v>3</v>
      </c>
      <c r="C8" s="7">
        <v>0</v>
      </c>
      <c r="D8" s="7">
        <v>11600</v>
      </c>
      <c r="E8" s="7">
        <f t="shared" ref="E8:E70" si="0">C8+D8</f>
        <v>11600</v>
      </c>
      <c r="F8" s="6" t="s">
        <v>7</v>
      </c>
      <c r="G8" s="6" t="s">
        <v>8</v>
      </c>
      <c r="H8" s="6" t="s">
        <v>9</v>
      </c>
      <c r="I8" s="2" t="s">
        <v>10</v>
      </c>
      <c r="J8" s="6" t="s">
        <v>11</v>
      </c>
      <c r="K8" s="8" t="s">
        <v>12</v>
      </c>
      <c r="L8" s="8" t="s">
        <v>6</v>
      </c>
    </row>
    <row r="9" spans="2:12" x14ac:dyDescent="0.3">
      <c r="B9" s="6">
        <v>4</v>
      </c>
      <c r="C9" s="7">
        <v>0</v>
      </c>
      <c r="D9" s="7">
        <v>800</v>
      </c>
      <c r="E9" s="7">
        <f t="shared" si="0"/>
        <v>800</v>
      </c>
      <c r="F9" s="6" t="s">
        <v>13</v>
      </c>
      <c r="G9" s="6" t="s">
        <v>14</v>
      </c>
      <c r="H9" s="6" t="s">
        <v>15</v>
      </c>
      <c r="I9" s="2" t="s">
        <v>16</v>
      </c>
      <c r="J9" s="6" t="s">
        <v>17</v>
      </c>
      <c r="K9" s="8" t="s">
        <v>18</v>
      </c>
      <c r="L9" s="8" t="s">
        <v>6</v>
      </c>
    </row>
    <row r="10" spans="2:12" x14ac:dyDescent="0.3">
      <c r="B10" s="17">
        <v>5</v>
      </c>
      <c r="C10" s="7">
        <v>0</v>
      </c>
      <c r="D10" s="7">
        <v>3700</v>
      </c>
      <c r="E10" s="7">
        <f t="shared" si="0"/>
        <v>3700</v>
      </c>
      <c r="F10" s="6" t="s">
        <v>19</v>
      </c>
      <c r="G10" s="6" t="s">
        <v>20</v>
      </c>
      <c r="H10" s="6" t="s">
        <v>21</v>
      </c>
      <c r="I10" s="2" t="s">
        <v>22</v>
      </c>
      <c r="J10" s="6" t="s">
        <v>23</v>
      </c>
      <c r="K10" s="8" t="s">
        <v>24</v>
      </c>
      <c r="L10" s="8" t="s">
        <v>6</v>
      </c>
    </row>
    <row r="11" spans="2:12" x14ac:dyDescent="0.3">
      <c r="B11" s="6">
        <v>6</v>
      </c>
      <c r="C11" s="7">
        <v>0</v>
      </c>
      <c r="D11" s="7">
        <v>600</v>
      </c>
      <c r="E11" s="7">
        <f t="shared" si="0"/>
        <v>600</v>
      </c>
      <c r="F11" s="6" t="s">
        <v>25</v>
      </c>
      <c r="G11" s="6" t="s">
        <v>26</v>
      </c>
      <c r="H11" s="6" t="s">
        <v>27</v>
      </c>
      <c r="I11" s="2" t="s">
        <v>28</v>
      </c>
      <c r="J11" s="6" t="s">
        <v>29</v>
      </c>
      <c r="K11" s="8" t="s">
        <v>30</v>
      </c>
      <c r="L11" s="8" t="s">
        <v>6</v>
      </c>
    </row>
    <row r="12" spans="2:12" x14ac:dyDescent="0.3">
      <c r="B12" s="17">
        <v>7</v>
      </c>
      <c r="C12" s="7">
        <v>0</v>
      </c>
      <c r="D12" s="7">
        <v>5000</v>
      </c>
      <c r="E12" s="7">
        <f t="shared" si="0"/>
        <v>5000</v>
      </c>
      <c r="F12" s="6" t="s">
        <v>31</v>
      </c>
      <c r="G12" s="6" t="s">
        <v>32</v>
      </c>
      <c r="H12" s="6" t="s">
        <v>33</v>
      </c>
      <c r="I12" s="2" t="s">
        <v>34</v>
      </c>
      <c r="J12" s="6" t="s">
        <v>35</v>
      </c>
      <c r="K12" s="8" t="s">
        <v>36</v>
      </c>
      <c r="L12" s="8" t="s">
        <v>6</v>
      </c>
    </row>
    <row r="13" spans="2:12" x14ac:dyDescent="0.3">
      <c r="B13" s="6">
        <v>8</v>
      </c>
      <c r="C13" s="7">
        <v>0</v>
      </c>
      <c r="D13" s="7">
        <v>700</v>
      </c>
      <c r="E13" s="7">
        <f t="shared" si="0"/>
        <v>700</v>
      </c>
      <c r="F13" s="6" t="s">
        <v>37</v>
      </c>
      <c r="G13" s="6" t="s">
        <v>38</v>
      </c>
      <c r="H13" s="6" t="s">
        <v>39</v>
      </c>
      <c r="I13" s="2" t="s">
        <v>40</v>
      </c>
      <c r="J13" s="6" t="s">
        <v>41</v>
      </c>
      <c r="K13" s="8" t="s">
        <v>42</v>
      </c>
      <c r="L13" s="8" t="s">
        <v>6</v>
      </c>
    </row>
    <row r="14" spans="2:12" x14ac:dyDescent="0.3">
      <c r="B14" s="17">
        <v>9</v>
      </c>
      <c r="C14" s="7">
        <v>0</v>
      </c>
      <c r="D14" s="7">
        <v>3500</v>
      </c>
      <c r="E14" s="7">
        <f t="shared" si="0"/>
        <v>3500</v>
      </c>
      <c r="F14" s="6" t="s">
        <v>43</v>
      </c>
      <c r="G14" s="6" t="s">
        <v>44</v>
      </c>
      <c r="H14" s="6" t="s">
        <v>45</v>
      </c>
      <c r="I14" s="2" t="s">
        <v>46</v>
      </c>
      <c r="J14" s="6" t="s">
        <v>47</v>
      </c>
      <c r="K14" s="8" t="s">
        <v>48</v>
      </c>
      <c r="L14" s="8" t="s">
        <v>6</v>
      </c>
    </row>
    <row r="15" spans="2:12" x14ac:dyDescent="0.3">
      <c r="B15" s="6">
        <v>10</v>
      </c>
      <c r="C15" s="7">
        <v>0</v>
      </c>
      <c r="D15" s="7">
        <v>3400</v>
      </c>
      <c r="E15" s="7">
        <f t="shared" si="0"/>
        <v>3400</v>
      </c>
      <c r="F15" s="6" t="s">
        <v>49</v>
      </c>
      <c r="G15" s="6" t="s">
        <v>50</v>
      </c>
      <c r="H15" s="6" t="s">
        <v>51</v>
      </c>
      <c r="I15" s="2" t="s">
        <v>52</v>
      </c>
      <c r="J15" s="6" t="s">
        <v>53</v>
      </c>
      <c r="K15" s="8" t="s">
        <v>54</v>
      </c>
      <c r="L15" s="8" t="s">
        <v>6</v>
      </c>
    </row>
    <row r="16" spans="2:12" x14ac:dyDescent="0.3">
      <c r="B16" s="17">
        <v>11</v>
      </c>
      <c r="C16" s="7">
        <v>0</v>
      </c>
      <c r="D16" s="7">
        <v>2600</v>
      </c>
      <c r="E16" s="7">
        <f t="shared" si="0"/>
        <v>2600</v>
      </c>
      <c r="F16" s="6" t="s">
        <v>55</v>
      </c>
      <c r="G16" s="6" t="s">
        <v>56</v>
      </c>
      <c r="H16" s="6" t="s">
        <v>57</v>
      </c>
      <c r="I16" s="2" t="s">
        <v>58</v>
      </c>
      <c r="J16" s="6" t="s">
        <v>59</v>
      </c>
      <c r="K16" s="8" t="s">
        <v>60</v>
      </c>
      <c r="L16" s="8" t="s">
        <v>6</v>
      </c>
    </row>
    <row r="17" spans="2:12" x14ac:dyDescent="0.3">
      <c r="B17" s="6">
        <v>12</v>
      </c>
      <c r="C17" s="7">
        <v>0</v>
      </c>
      <c r="D17" s="7">
        <v>700</v>
      </c>
      <c r="E17" s="7">
        <f t="shared" si="0"/>
        <v>700</v>
      </c>
      <c r="F17" s="6" t="s">
        <v>61</v>
      </c>
      <c r="G17" s="6" t="s">
        <v>62</v>
      </c>
      <c r="H17" s="6" t="s">
        <v>63</v>
      </c>
      <c r="I17" s="2" t="s">
        <v>64</v>
      </c>
      <c r="J17" s="6" t="s">
        <v>65</v>
      </c>
      <c r="K17" s="8" t="s">
        <v>66</v>
      </c>
      <c r="L17" s="8" t="s">
        <v>6</v>
      </c>
    </row>
    <row r="18" spans="2:12" x14ac:dyDescent="0.3">
      <c r="B18" s="17">
        <v>13</v>
      </c>
      <c r="C18" s="7">
        <v>0</v>
      </c>
      <c r="D18" s="7">
        <v>700</v>
      </c>
      <c r="E18" s="7">
        <f t="shared" si="0"/>
        <v>700</v>
      </c>
      <c r="F18" s="6" t="s">
        <v>67</v>
      </c>
      <c r="G18" s="6" t="s">
        <v>68</v>
      </c>
      <c r="H18" s="6" t="s">
        <v>69</v>
      </c>
      <c r="I18" s="2" t="s">
        <v>70</v>
      </c>
      <c r="J18" s="6" t="s">
        <v>71</v>
      </c>
      <c r="K18" s="8" t="s">
        <v>72</v>
      </c>
      <c r="L18" s="8" t="s">
        <v>6</v>
      </c>
    </row>
    <row r="19" spans="2:12" x14ac:dyDescent="0.3">
      <c r="B19" s="6">
        <v>14</v>
      </c>
      <c r="C19" s="7">
        <v>0</v>
      </c>
      <c r="D19" s="7">
        <v>18900</v>
      </c>
      <c r="E19" s="7">
        <f t="shared" si="0"/>
        <v>18900</v>
      </c>
      <c r="F19" s="6" t="s">
        <v>73</v>
      </c>
      <c r="G19" s="6" t="s">
        <v>74</v>
      </c>
      <c r="H19" s="6" t="s">
        <v>75</v>
      </c>
      <c r="I19" s="2" t="s">
        <v>76</v>
      </c>
      <c r="J19" s="6" t="s">
        <v>77</v>
      </c>
      <c r="K19" s="8" t="s">
        <v>78</v>
      </c>
      <c r="L19" s="8" t="s">
        <v>6</v>
      </c>
    </row>
    <row r="20" spans="2:12" x14ac:dyDescent="0.3">
      <c r="B20" s="17">
        <v>15</v>
      </c>
      <c r="C20" s="7">
        <v>0</v>
      </c>
      <c r="D20" s="7">
        <v>1200</v>
      </c>
      <c r="E20" s="7">
        <f t="shared" si="0"/>
        <v>1200</v>
      </c>
      <c r="F20" s="6" t="s">
        <v>79</v>
      </c>
      <c r="G20" s="6" t="s">
        <v>80</v>
      </c>
      <c r="H20" s="6" t="s">
        <v>81</v>
      </c>
      <c r="I20" s="2" t="s">
        <v>82</v>
      </c>
      <c r="J20" s="6" t="s">
        <v>83</v>
      </c>
      <c r="K20" s="8" t="s">
        <v>84</v>
      </c>
      <c r="L20" s="8" t="s">
        <v>6</v>
      </c>
    </row>
    <row r="21" spans="2:12" x14ac:dyDescent="0.3">
      <c r="B21" s="6">
        <v>16</v>
      </c>
      <c r="C21" s="7">
        <v>0</v>
      </c>
      <c r="D21" s="7">
        <v>1800</v>
      </c>
      <c r="E21" s="7">
        <f t="shared" si="0"/>
        <v>1800</v>
      </c>
      <c r="F21" s="6" t="s">
        <v>85</v>
      </c>
      <c r="G21" s="6" t="s">
        <v>86</v>
      </c>
      <c r="H21" s="6" t="s">
        <v>87</v>
      </c>
      <c r="I21" s="2" t="s">
        <v>88</v>
      </c>
      <c r="J21" s="6" t="s">
        <v>89</v>
      </c>
      <c r="K21" s="8" t="s">
        <v>90</v>
      </c>
      <c r="L21" s="8" t="s">
        <v>6</v>
      </c>
    </row>
    <row r="22" spans="2:12" x14ac:dyDescent="0.3">
      <c r="B22" s="17">
        <v>17</v>
      </c>
      <c r="C22" s="7">
        <v>0</v>
      </c>
      <c r="D22" s="7">
        <v>3400</v>
      </c>
      <c r="E22" s="7">
        <f t="shared" si="0"/>
        <v>3400</v>
      </c>
      <c r="F22" s="6" t="s">
        <v>91</v>
      </c>
      <c r="G22" s="6" t="s">
        <v>92</v>
      </c>
      <c r="H22" s="6" t="s">
        <v>93</v>
      </c>
      <c r="I22" s="2" t="s">
        <v>94</v>
      </c>
      <c r="J22" s="6" t="s">
        <v>95</v>
      </c>
      <c r="K22" s="8" t="s">
        <v>96</v>
      </c>
      <c r="L22" s="8" t="s">
        <v>6</v>
      </c>
    </row>
    <row r="23" spans="2:12" x14ac:dyDescent="0.3">
      <c r="B23" s="6">
        <v>18</v>
      </c>
      <c r="C23" s="7">
        <v>0</v>
      </c>
      <c r="D23" s="7">
        <v>1900</v>
      </c>
      <c r="E23" s="7">
        <f t="shared" si="0"/>
        <v>1900</v>
      </c>
      <c r="F23" s="6" t="s">
        <v>97</v>
      </c>
      <c r="G23" s="6" t="s">
        <v>98</v>
      </c>
      <c r="H23" s="6" t="s">
        <v>99</v>
      </c>
      <c r="I23" s="2" t="s">
        <v>100</v>
      </c>
      <c r="J23" s="6" t="s">
        <v>101</v>
      </c>
      <c r="K23" s="8" t="s">
        <v>102</v>
      </c>
      <c r="L23" s="8" t="s">
        <v>6</v>
      </c>
    </row>
    <row r="24" spans="2:12" x14ac:dyDescent="0.3">
      <c r="B24" s="17">
        <v>19</v>
      </c>
      <c r="C24" s="7">
        <v>0</v>
      </c>
      <c r="D24" s="7">
        <v>1300</v>
      </c>
      <c r="E24" s="7">
        <f t="shared" si="0"/>
        <v>1300</v>
      </c>
      <c r="F24" s="6" t="s">
        <v>103</v>
      </c>
      <c r="G24" s="6" t="s">
        <v>104</v>
      </c>
      <c r="H24" s="6" t="s">
        <v>105</v>
      </c>
      <c r="I24" s="2" t="s">
        <v>106</v>
      </c>
      <c r="J24" s="6" t="s">
        <v>107</v>
      </c>
      <c r="K24" s="8" t="s">
        <v>108</v>
      </c>
      <c r="L24" s="8" t="s">
        <v>6</v>
      </c>
    </row>
    <row r="25" spans="2:12" x14ac:dyDescent="0.3">
      <c r="B25" s="6">
        <v>20</v>
      </c>
      <c r="C25" s="7">
        <v>0</v>
      </c>
      <c r="D25" s="7">
        <v>4000</v>
      </c>
      <c r="E25" s="7">
        <f t="shared" si="0"/>
        <v>4000</v>
      </c>
      <c r="F25" s="6" t="s">
        <v>109</v>
      </c>
      <c r="G25" s="6" t="s">
        <v>110</v>
      </c>
      <c r="H25" s="6" t="s">
        <v>111</v>
      </c>
      <c r="I25" s="2" t="s">
        <v>112</v>
      </c>
      <c r="J25" s="6" t="s">
        <v>113</v>
      </c>
      <c r="K25" s="8" t="s">
        <v>114</v>
      </c>
      <c r="L25" s="8" t="s">
        <v>6</v>
      </c>
    </row>
    <row r="26" spans="2:12" x14ac:dyDescent="0.3">
      <c r="B26" s="17">
        <v>21</v>
      </c>
      <c r="C26" s="7">
        <v>0</v>
      </c>
      <c r="D26" s="7">
        <v>1700</v>
      </c>
      <c r="E26" s="7">
        <f t="shared" si="0"/>
        <v>1700</v>
      </c>
      <c r="F26" s="6" t="s">
        <v>115</v>
      </c>
      <c r="G26" s="6" t="s">
        <v>116</v>
      </c>
      <c r="H26" s="6" t="s">
        <v>117</v>
      </c>
      <c r="I26" s="2" t="s">
        <v>118</v>
      </c>
      <c r="J26" s="6" t="s">
        <v>119</v>
      </c>
      <c r="K26" s="8" t="s">
        <v>120</v>
      </c>
      <c r="L26" s="8" t="s">
        <v>6</v>
      </c>
    </row>
    <row r="27" spans="2:12" x14ac:dyDescent="0.3">
      <c r="B27" s="6">
        <v>22</v>
      </c>
      <c r="C27" s="7">
        <v>0</v>
      </c>
      <c r="D27" s="7">
        <v>10700</v>
      </c>
      <c r="E27" s="7">
        <f t="shared" si="0"/>
        <v>10700</v>
      </c>
      <c r="F27" s="6" t="s">
        <v>121</v>
      </c>
      <c r="G27" s="6" t="s">
        <v>122</v>
      </c>
      <c r="H27" s="6" t="s">
        <v>123</v>
      </c>
      <c r="I27" s="2" t="s">
        <v>124</v>
      </c>
      <c r="J27" s="6" t="s">
        <v>125</v>
      </c>
      <c r="K27" s="8" t="s">
        <v>126</v>
      </c>
      <c r="L27" s="8" t="s">
        <v>6</v>
      </c>
    </row>
    <row r="28" spans="2:12" x14ac:dyDescent="0.3">
      <c r="B28" s="17">
        <v>23</v>
      </c>
      <c r="C28" s="7">
        <v>0</v>
      </c>
      <c r="D28" s="7">
        <v>4300</v>
      </c>
      <c r="E28" s="7">
        <f t="shared" si="0"/>
        <v>4300</v>
      </c>
      <c r="F28" s="6" t="s">
        <v>127</v>
      </c>
      <c r="G28" s="6" t="s">
        <v>128</v>
      </c>
      <c r="H28" s="6" t="s">
        <v>129</v>
      </c>
      <c r="I28" s="2" t="s">
        <v>130</v>
      </c>
      <c r="J28" s="6" t="s">
        <v>131</v>
      </c>
      <c r="K28" s="8" t="s">
        <v>132</v>
      </c>
      <c r="L28" s="8" t="s">
        <v>6</v>
      </c>
    </row>
    <row r="29" spans="2:12" x14ac:dyDescent="0.3">
      <c r="B29" s="6">
        <v>24</v>
      </c>
      <c r="C29" s="7">
        <v>0</v>
      </c>
      <c r="D29" s="7">
        <v>1000</v>
      </c>
      <c r="E29" s="7">
        <f t="shared" si="0"/>
        <v>1000</v>
      </c>
      <c r="F29" s="6" t="s">
        <v>133</v>
      </c>
      <c r="G29" s="6" t="s">
        <v>134</v>
      </c>
      <c r="H29" s="6" t="s">
        <v>135</v>
      </c>
      <c r="I29" s="2" t="s">
        <v>136</v>
      </c>
      <c r="J29" s="6"/>
      <c r="K29" s="8" t="s">
        <v>137</v>
      </c>
      <c r="L29" s="8" t="s">
        <v>6</v>
      </c>
    </row>
    <row r="30" spans="2:12" x14ac:dyDescent="0.3">
      <c r="B30" s="17">
        <v>25</v>
      </c>
      <c r="C30" s="7">
        <v>0</v>
      </c>
      <c r="D30" s="7">
        <v>700</v>
      </c>
      <c r="E30" s="7">
        <f t="shared" si="0"/>
        <v>700</v>
      </c>
      <c r="F30" s="6" t="s">
        <v>138</v>
      </c>
      <c r="G30" s="6" t="s">
        <v>139</v>
      </c>
      <c r="H30" s="6" t="s">
        <v>140</v>
      </c>
      <c r="I30" s="2" t="s">
        <v>141</v>
      </c>
      <c r="J30" s="6" t="s">
        <v>142</v>
      </c>
      <c r="K30" s="8" t="s">
        <v>143</v>
      </c>
      <c r="L30" s="8" t="s">
        <v>6</v>
      </c>
    </row>
    <row r="31" spans="2:12" x14ac:dyDescent="0.3">
      <c r="B31" s="6">
        <v>26</v>
      </c>
      <c r="C31" s="7">
        <v>0</v>
      </c>
      <c r="D31" s="7">
        <v>2200</v>
      </c>
      <c r="E31" s="7">
        <f t="shared" si="0"/>
        <v>2200</v>
      </c>
      <c r="F31" s="6" t="s">
        <v>144</v>
      </c>
      <c r="G31" s="6" t="s">
        <v>145</v>
      </c>
      <c r="H31" s="6" t="s">
        <v>146</v>
      </c>
      <c r="I31" s="2" t="s">
        <v>147</v>
      </c>
      <c r="J31" s="6" t="s">
        <v>148</v>
      </c>
      <c r="K31" s="8" t="s">
        <v>149</v>
      </c>
      <c r="L31" s="8" t="s">
        <v>6</v>
      </c>
    </row>
    <row r="32" spans="2:12" x14ac:dyDescent="0.3">
      <c r="B32" s="17">
        <v>27</v>
      </c>
      <c r="C32" s="7">
        <v>0</v>
      </c>
      <c r="D32" s="7">
        <v>600</v>
      </c>
      <c r="E32" s="7">
        <f t="shared" si="0"/>
        <v>600</v>
      </c>
      <c r="F32" s="6" t="s">
        <v>150</v>
      </c>
      <c r="G32" s="6" t="s">
        <v>151</v>
      </c>
      <c r="H32" s="6" t="s">
        <v>152</v>
      </c>
      <c r="I32" s="2" t="s">
        <v>153</v>
      </c>
      <c r="J32" s="6" t="s">
        <v>154</v>
      </c>
      <c r="K32" s="8" t="s">
        <v>155</v>
      </c>
      <c r="L32" s="8" t="s">
        <v>6</v>
      </c>
    </row>
    <row r="33" spans="2:12" x14ac:dyDescent="0.3">
      <c r="B33" s="6">
        <v>28</v>
      </c>
      <c r="C33" s="7">
        <v>0</v>
      </c>
      <c r="D33" s="7">
        <v>2500</v>
      </c>
      <c r="E33" s="7">
        <f t="shared" si="0"/>
        <v>2500</v>
      </c>
      <c r="F33" s="6" t="s">
        <v>156</v>
      </c>
      <c r="G33" s="6" t="s">
        <v>157</v>
      </c>
      <c r="H33" s="6" t="s">
        <v>158</v>
      </c>
      <c r="I33" s="2" t="s">
        <v>159</v>
      </c>
      <c r="J33" s="6" t="s">
        <v>160</v>
      </c>
      <c r="K33" s="8" t="s">
        <v>161</v>
      </c>
      <c r="L33" s="8" t="s">
        <v>6</v>
      </c>
    </row>
    <row r="34" spans="2:12" x14ac:dyDescent="0.3">
      <c r="B34" s="17">
        <v>29</v>
      </c>
      <c r="C34" s="7">
        <v>0</v>
      </c>
      <c r="D34" s="7">
        <v>2600</v>
      </c>
      <c r="E34" s="7">
        <f t="shared" si="0"/>
        <v>2600</v>
      </c>
      <c r="F34" s="6" t="s">
        <v>162</v>
      </c>
      <c r="G34" s="6" t="s">
        <v>163</v>
      </c>
      <c r="H34" s="6" t="s">
        <v>164</v>
      </c>
      <c r="I34" s="2" t="s">
        <v>165</v>
      </c>
      <c r="J34" s="6" t="s">
        <v>166</v>
      </c>
      <c r="K34" s="8" t="s">
        <v>167</v>
      </c>
      <c r="L34" s="8" t="s">
        <v>6</v>
      </c>
    </row>
    <row r="35" spans="2:12" x14ac:dyDescent="0.3">
      <c r="B35" s="6">
        <v>30</v>
      </c>
      <c r="C35" s="7">
        <v>0</v>
      </c>
      <c r="D35" s="7">
        <v>200</v>
      </c>
      <c r="E35" s="7">
        <f t="shared" si="0"/>
        <v>200</v>
      </c>
      <c r="F35" s="6" t="s">
        <v>162</v>
      </c>
      <c r="G35" s="6" t="s">
        <v>168</v>
      </c>
      <c r="H35" s="6" t="s">
        <v>169</v>
      </c>
      <c r="I35" s="2" t="s">
        <v>170</v>
      </c>
      <c r="J35" s="6" t="s">
        <v>171</v>
      </c>
      <c r="K35" s="8" t="s">
        <v>172</v>
      </c>
      <c r="L35" s="8" t="s">
        <v>6</v>
      </c>
    </row>
    <row r="36" spans="2:12" x14ac:dyDescent="0.3">
      <c r="B36" s="17">
        <v>31</v>
      </c>
      <c r="C36" s="7">
        <v>0</v>
      </c>
      <c r="D36" s="7">
        <v>2300</v>
      </c>
      <c r="E36" s="7">
        <f t="shared" si="0"/>
        <v>2300</v>
      </c>
      <c r="F36" s="6" t="s">
        <v>173</v>
      </c>
      <c r="G36" s="6" t="s">
        <v>174</v>
      </c>
      <c r="H36" s="6" t="s">
        <v>175</v>
      </c>
      <c r="I36" s="2" t="s">
        <v>176</v>
      </c>
      <c r="J36" s="6" t="s">
        <v>177</v>
      </c>
      <c r="K36" s="8" t="s">
        <v>178</v>
      </c>
      <c r="L36" s="8" t="s">
        <v>6</v>
      </c>
    </row>
    <row r="37" spans="2:12" x14ac:dyDescent="0.3">
      <c r="B37" s="6">
        <v>32</v>
      </c>
      <c r="C37" s="7">
        <v>0</v>
      </c>
      <c r="D37" s="7">
        <v>1200</v>
      </c>
      <c r="E37" s="7">
        <f t="shared" si="0"/>
        <v>1200</v>
      </c>
      <c r="F37" s="6" t="s">
        <v>179</v>
      </c>
      <c r="G37" s="6" t="s">
        <v>180</v>
      </c>
      <c r="H37" s="6" t="s">
        <v>181</v>
      </c>
      <c r="I37" s="2" t="s">
        <v>182</v>
      </c>
      <c r="J37" s="6" t="s">
        <v>183</v>
      </c>
      <c r="K37" s="8" t="s">
        <v>184</v>
      </c>
      <c r="L37" s="8" t="s">
        <v>6</v>
      </c>
    </row>
    <row r="38" spans="2:12" x14ac:dyDescent="0.3">
      <c r="B38" s="17">
        <v>33</v>
      </c>
      <c r="C38" s="7">
        <v>0</v>
      </c>
      <c r="D38" s="7">
        <v>6100</v>
      </c>
      <c r="E38" s="7">
        <f t="shared" si="0"/>
        <v>6100</v>
      </c>
      <c r="F38" s="6" t="s">
        <v>185</v>
      </c>
      <c r="G38" s="6" t="s">
        <v>186</v>
      </c>
      <c r="H38" s="6" t="s">
        <v>187</v>
      </c>
      <c r="I38" s="2" t="s">
        <v>188</v>
      </c>
      <c r="J38" s="6" t="s">
        <v>189</v>
      </c>
      <c r="K38" s="8" t="s">
        <v>190</v>
      </c>
      <c r="L38" s="8" t="s">
        <v>6</v>
      </c>
    </row>
    <row r="39" spans="2:12" x14ac:dyDescent="0.3">
      <c r="B39" s="6">
        <v>34</v>
      </c>
      <c r="C39" s="7">
        <v>0</v>
      </c>
      <c r="D39" s="7">
        <v>700</v>
      </c>
      <c r="E39" s="7">
        <f t="shared" si="0"/>
        <v>700</v>
      </c>
      <c r="F39" s="6" t="s">
        <v>191</v>
      </c>
      <c r="G39" s="6" t="s">
        <v>192</v>
      </c>
      <c r="H39" s="6" t="s">
        <v>193</v>
      </c>
      <c r="I39" s="2" t="s">
        <v>194</v>
      </c>
      <c r="J39" s="6" t="s">
        <v>195</v>
      </c>
      <c r="K39" s="8" t="s">
        <v>196</v>
      </c>
      <c r="L39" s="8" t="s">
        <v>6</v>
      </c>
    </row>
    <row r="40" spans="2:12" x14ac:dyDescent="0.3">
      <c r="B40" s="17">
        <v>35</v>
      </c>
      <c r="C40" s="7">
        <v>0</v>
      </c>
      <c r="D40" s="7">
        <v>1100</v>
      </c>
      <c r="E40" s="7">
        <f t="shared" si="0"/>
        <v>1100</v>
      </c>
      <c r="F40" s="6" t="s">
        <v>197</v>
      </c>
      <c r="G40" s="6" t="s">
        <v>198</v>
      </c>
      <c r="H40" s="6" t="s">
        <v>199</v>
      </c>
      <c r="I40" s="2" t="s">
        <v>200</v>
      </c>
      <c r="J40" s="6" t="s">
        <v>201</v>
      </c>
      <c r="K40" s="8" t="s">
        <v>202</v>
      </c>
      <c r="L40" s="8" t="s">
        <v>6</v>
      </c>
    </row>
    <row r="41" spans="2:12" x14ac:dyDescent="0.3">
      <c r="B41" s="6">
        <v>36</v>
      </c>
      <c r="C41" s="7">
        <v>0</v>
      </c>
      <c r="D41" s="7">
        <v>1700</v>
      </c>
      <c r="E41" s="7">
        <f t="shared" si="0"/>
        <v>1700</v>
      </c>
      <c r="F41" s="6" t="s">
        <v>197</v>
      </c>
      <c r="G41" s="6" t="s">
        <v>203</v>
      </c>
      <c r="H41" s="6" t="s">
        <v>204</v>
      </c>
      <c r="I41" s="2" t="s">
        <v>205</v>
      </c>
      <c r="J41" s="6" t="s">
        <v>206</v>
      </c>
      <c r="K41" s="8" t="s">
        <v>207</v>
      </c>
      <c r="L41" s="8" t="s">
        <v>6</v>
      </c>
    </row>
    <row r="42" spans="2:12" x14ac:dyDescent="0.3">
      <c r="B42" s="17">
        <v>37</v>
      </c>
      <c r="C42" s="7">
        <v>0</v>
      </c>
      <c r="D42" s="7">
        <v>3000</v>
      </c>
      <c r="E42" s="7">
        <f t="shared" si="0"/>
        <v>3000</v>
      </c>
      <c r="F42" s="6" t="s">
        <v>208</v>
      </c>
      <c r="G42" s="6" t="s">
        <v>209</v>
      </c>
      <c r="H42" s="6" t="s">
        <v>210</v>
      </c>
      <c r="I42" s="2" t="s">
        <v>211</v>
      </c>
      <c r="J42" s="6" t="s">
        <v>212</v>
      </c>
      <c r="K42" s="8" t="s">
        <v>213</v>
      </c>
      <c r="L42" s="8" t="s">
        <v>6</v>
      </c>
    </row>
    <row r="43" spans="2:12" x14ac:dyDescent="0.3">
      <c r="B43" s="6">
        <v>38</v>
      </c>
      <c r="C43" s="7">
        <v>0</v>
      </c>
      <c r="D43" s="7">
        <v>11300</v>
      </c>
      <c r="E43" s="7">
        <f t="shared" si="0"/>
        <v>11300</v>
      </c>
      <c r="F43" s="6" t="s">
        <v>214</v>
      </c>
      <c r="G43" s="6" t="s">
        <v>215</v>
      </c>
      <c r="H43" s="6" t="s">
        <v>216</v>
      </c>
      <c r="I43" s="2" t="s">
        <v>217</v>
      </c>
      <c r="J43" s="6" t="s">
        <v>218</v>
      </c>
      <c r="K43" s="8" t="s">
        <v>219</v>
      </c>
      <c r="L43" s="8" t="s">
        <v>6</v>
      </c>
    </row>
    <row r="44" spans="2:12" x14ac:dyDescent="0.3">
      <c r="B44" s="17">
        <v>39</v>
      </c>
      <c r="C44" s="7">
        <v>0</v>
      </c>
      <c r="D44" s="7">
        <v>900</v>
      </c>
      <c r="E44" s="7">
        <f t="shared" si="0"/>
        <v>900</v>
      </c>
      <c r="F44" s="6" t="s">
        <v>220</v>
      </c>
      <c r="G44" s="6" t="s">
        <v>221</v>
      </c>
      <c r="H44" s="6" t="s">
        <v>222</v>
      </c>
      <c r="I44" s="2" t="s">
        <v>223</v>
      </c>
      <c r="J44" s="6" t="s">
        <v>224</v>
      </c>
      <c r="K44" s="8" t="s">
        <v>225</v>
      </c>
      <c r="L44" s="8" t="s">
        <v>6</v>
      </c>
    </row>
    <row r="45" spans="2:12" x14ac:dyDescent="0.3">
      <c r="B45" s="6">
        <v>40</v>
      </c>
      <c r="C45" s="7">
        <v>0</v>
      </c>
      <c r="D45" s="7">
        <v>400</v>
      </c>
      <c r="E45" s="7">
        <f t="shared" si="0"/>
        <v>400</v>
      </c>
      <c r="F45" s="6" t="s">
        <v>226</v>
      </c>
      <c r="G45" s="6" t="s">
        <v>227</v>
      </c>
      <c r="H45" s="6" t="s">
        <v>228</v>
      </c>
      <c r="I45" s="2" t="s">
        <v>229</v>
      </c>
      <c r="J45" s="6" t="s">
        <v>230</v>
      </c>
      <c r="K45" s="8" t="s">
        <v>231</v>
      </c>
      <c r="L45" s="8" t="s">
        <v>6</v>
      </c>
    </row>
    <row r="46" spans="2:12" x14ac:dyDescent="0.3">
      <c r="B46" s="17">
        <v>41</v>
      </c>
      <c r="C46" s="7">
        <v>0</v>
      </c>
      <c r="D46" s="7">
        <v>3600</v>
      </c>
      <c r="E46" s="7">
        <f t="shared" si="0"/>
        <v>3600</v>
      </c>
      <c r="F46" s="6" t="s">
        <v>232</v>
      </c>
      <c r="G46" s="6" t="s">
        <v>233</v>
      </c>
      <c r="H46" s="6" t="s">
        <v>234</v>
      </c>
      <c r="I46" s="2" t="s">
        <v>235</v>
      </c>
      <c r="J46" s="6" t="s">
        <v>236</v>
      </c>
      <c r="K46" s="8" t="s">
        <v>237</v>
      </c>
      <c r="L46" s="8" t="s">
        <v>6</v>
      </c>
    </row>
    <row r="47" spans="2:12" x14ac:dyDescent="0.3">
      <c r="B47" s="6">
        <v>42</v>
      </c>
      <c r="C47" s="7">
        <v>0</v>
      </c>
      <c r="D47" s="7">
        <v>4000</v>
      </c>
      <c r="E47" s="7">
        <f t="shared" si="0"/>
        <v>4000</v>
      </c>
      <c r="F47" s="6" t="s">
        <v>238</v>
      </c>
      <c r="G47" s="6" t="s">
        <v>239</v>
      </c>
      <c r="H47" s="6" t="s">
        <v>240</v>
      </c>
      <c r="I47" s="2" t="s">
        <v>241</v>
      </c>
      <c r="J47" s="6" t="s">
        <v>242</v>
      </c>
      <c r="K47" s="8" t="s">
        <v>243</v>
      </c>
      <c r="L47" s="8" t="s">
        <v>6</v>
      </c>
    </row>
    <row r="48" spans="2:12" x14ac:dyDescent="0.3">
      <c r="B48" s="17">
        <v>43</v>
      </c>
      <c r="C48" s="7">
        <v>0</v>
      </c>
      <c r="D48" s="7">
        <v>1000</v>
      </c>
      <c r="E48" s="7">
        <f t="shared" si="0"/>
        <v>1000</v>
      </c>
      <c r="F48" s="6" t="s">
        <v>244</v>
      </c>
      <c r="G48" s="6" t="s">
        <v>245</v>
      </c>
      <c r="H48" s="6" t="s">
        <v>158</v>
      </c>
      <c r="I48" s="2" t="s">
        <v>246</v>
      </c>
      <c r="J48" s="6" t="s">
        <v>247</v>
      </c>
      <c r="K48" s="8" t="s">
        <v>248</v>
      </c>
      <c r="L48" s="8" t="s">
        <v>6</v>
      </c>
    </row>
    <row r="49" spans="2:12" x14ac:dyDescent="0.3">
      <c r="B49" s="6">
        <v>44</v>
      </c>
      <c r="C49" s="7">
        <v>0</v>
      </c>
      <c r="D49" s="7">
        <v>1900</v>
      </c>
      <c r="E49" s="7">
        <f t="shared" si="0"/>
        <v>1900</v>
      </c>
      <c r="F49" s="6" t="s">
        <v>249</v>
      </c>
      <c r="G49" s="6" t="s">
        <v>250</v>
      </c>
      <c r="H49" s="6" t="s">
        <v>251</v>
      </c>
      <c r="I49" s="2" t="s">
        <v>252</v>
      </c>
      <c r="J49" s="6" t="s">
        <v>253</v>
      </c>
      <c r="K49" s="8" t="s">
        <v>254</v>
      </c>
      <c r="L49" s="8" t="s">
        <v>6</v>
      </c>
    </row>
    <row r="50" spans="2:12" x14ac:dyDescent="0.3">
      <c r="B50" s="17">
        <v>45</v>
      </c>
      <c r="C50" s="7">
        <v>0</v>
      </c>
      <c r="D50" s="7">
        <v>300</v>
      </c>
      <c r="E50" s="7">
        <f t="shared" si="0"/>
        <v>300</v>
      </c>
      <c r="F50" s="6" t="s">
        <v>255</v>
      </c>
      <c r="G50" s="6" t="s">
        <v>256</v>
      </c>
      <c r="H50" s="6" t="s">
        <v>257</v>
      </c>
      <c r="I50" s="2" t="s">
        <v>258</v>
      </c>
      <c r="J50" s="6" t="s">
        <v>259</v>
      </c>
      <c r="K50" s="8" t="s">
        <v>260</v>
      </c>
      <c r="L50" s="8" t="s">
        <v>6</v>
      </c>
    </row>
    <row r="51" spans="2:12" x14ac:dyDescent="0.3">
      <c r="B51" s="6">
        <v>46</v>
      </c>
      <c r="C51" s="7">
        <v>0</v>
      </c>
      <c r="D51" s="7">
        <v>1400</v>
      </c>
      <c r="E51" s="7">
        <f t="shared" si="0"/>
        <v>1400</v>
      </c>
      <c r="F51" s="6" t="s">
        <v>261</v>
      </c>
      <c r="G51" s="6" t="s">
        <v>262</v>
      </c>
      <c r="H51" s="6" t="s">
        <v>263</v>
      </c>
      <c r="I51" s="2" t="s">
        <v>264</v>
      </c>
      <c r="J51" s="6" t="s">
        <v>265</v>
      </c>
      <c r="K51" s="8" t="s">
        <v>266</v>
      </c>
      <c r="L51" s="8" t="s">
        <v>6</v>
      </c>
    </row>
    <row r="52" spans="2:12" x14ac:dyDescent="0.3">
      <c r="B52" s="17">
        <v>47</v>
      </c>
      <c r="C52" s="7">
        <v>0</v>
      </c>
      <c r="D52" s="7">
        <v>1400</v>
      </c>
      <c r="E52" s="7">
        <f t="shared" si="0"/>
        <v>1400</v>
      </c>
      <c r="F52" s="6" t="s">
        <v>267</v>
      </c>
      <c r="G52" s="6" t="s">
        <v>268</v>
      </c>
      <c r="H52" s="6" t="s">
        <v>269</v>
      </c>
      <c r="I52" s="2" t="s">
        <v>270</v>
      </c>
      <c r="J52" s="6" t="s">
        <v>271</v>
      </c>
      <c r="K52" s="8" t="s">
        <v>272</v>
      </c>
      <c r="L52" s="8" t="s">
        <v>6</v>
      </c>
    </row>
    <row r="53" spans="2:12" x14ac:dyDescent="0.3">
      <c r="B53" s="6">
        <v>48</v>
      </c>
      <c r="C53" s="7">
        <v>0</v>
      </c>
      <c r="D53" s="7">
        <v>6200</v>
      </c>
      <c r="E53" s="7">
        <f t="shared" si="0"/>
        <v>6200</v>
      </c>
      <c r="F53" s="6" t="s">
        <v>273</v>
      </c>
      <c r="G53" s="6" t="s">
        <v>274</v>
      </c>
      <c r="H53" s="6" t="s">
        <v>275</v>
      </c>
      <c r="I53" s="2" t="s">
        <v>188</v>
      </c>
      <c r="J53" s="6" t="s">
        <v>276</v>
      </c>
      <c r="K53" s="8" t="s">
        <v>277</v>
      </c>
      <c r="L53" s="8" t="s">
        <v>6</v>
      </c>
    </row>
    <row r="54" spans="2:12" x14ac:dyDescent="0.3">
      <c r="B54" s="17">
        <v>49</v>
      </c>
      <c r="C54" s="7">
        <v>0</v>
      </c>
      <c r="D54" s="7">
        <v>800</v>
      </c>
      <c r="E54" s="7">
        <f t="shared" si="0"/>
        <v>800</v>
      </c>
      <c r="F54" s="6" t="s">
        <v>278</v>
      </c>
      <c r="G54" s="6" t="s">
        <v>279</v>
      </c>
      <c r="H54" s="6" t="s">
        <v>280</v>
      </c>
      <c r="I54" s="2" t="s">
        <v>281</v>
      </c>
      <c r="J54" s="6" t="s">
        <v>282</v>
      </c>
      <c r="K54" s="8" t="s">
        <v>283</v>
      </c>
      <c r="L54" s="8" t="s">
        <v>6</v>
      </c>
    </row>
    <row r="55" spans="2:12" x14ac:dyDescent="0.3">
      <c r="B55" s="6">
        <v>50</v>
      </c>
      <c r="C55" s="7">
        <v>0</v>
      </c>
      <c r="D55" s="7">
        <v>1000</v>
      </c>
      <c r="E55" s="7">
        <f t="shared" si="0"/>
        <v>1000</v>
      </c>
      <c r="F55" s="6" t="s">
        <v>284</v>
      </c>
      <c r="G55" s="6" t="s">
        <v>285</v>
      </c>
      <c r="H55" s="6" t="s">
        <v>286</v>
      </c>
      <c r="I55" s="2" t="s">
        <v>287</v>
      </c>
      <c r="J55" s="6" t="s">
        <v>288</v>
      </c>
      <c r="K55" s="8" t="s">
        <v>289</v>
      </c>
      <c r="L55" s="8" t="s">
        <v>6</v>
      </c>
    </row>
    <row r="56" spans="2:12" x14ac:dyDescent="0.3">
      <c r="B56" s="17">
        <v>51</v>
      </c>
      <c r="C56" s="7">
        <v>0</v>
      </c>
      <c r="D56" s="7">
        <v>800</v>
      </c>
      <c r="E56" s="7">
        <f t="shared" si="0"/>
        <v>800</v>
      </c>
      <c r="F56" s="6" t="s">
        <v>290</v>
      </c>
      <c r="G56" s="6" t="s">
        <v>291</v>
      </c>
      <c r="H56" s="6" t="s">
        <v>292</v>
      </c>
      <c r="I56" s="2" t="s">
        <v>293</v>
      </c>
      <c r="J56" s="6" t="s">
        <v>294</v>
      </c>
      <c r="K56" s="8" t="s">
        <v>295</v>
      </c>
      <c r="L56" s="8" t="s">
        <v>6</v>
      </c>
    </row>
    <row r="57" spans="2:12" x14ac:dyDescent="0.3">
      <c r="B57" s="6">
        <v>52</v>
      </c>
      <c r="C57" s="7">
        <v>0</v>
      </c>
      <c r="D57" s="7">
        <v>1400</v>
      </c>
      <c r="E57" s="7">
        <f t="shared" si="0"/>
        <v>1400</v>
      </c>
      <c r="F57" s="6" t="s">
        <v>296</v>
      </c>
      <c r="G57" s="6" t="s">
        <v>297</v>
      </c>
      <c r="H57" s="6" t="s">
        <v>298</v>
      </c>
      <c r="I57" s="2" t="s">
        <v>299</v>
      </c>
      <c r="J57" s="6" t="s">
        <v>300</v>
      </c>
      <c r="K57" s="8" t="s">
        <v>301</v>
      </c>
      <c r="L57" s="8" t="s">
        <v>6</v>
      </c>
    </row>
    <row r="58" spans="2:12" x14ac:dyDescent="0.3">
      <c r="B58" s="17">
        <v>53</v>
      </c>
      <c r="C58" s="7">
        <v>0</v>
      </c>
      <c r="D58" s="7">
        <v>1300</v>
      </c>
      <c r="E58" s="7">
        <f t="shared" si="0"/>
        <v>1300</v>
      </c>
      <c r="F58" s="6" t="s">
        <v>302</v>
      </c>
      <c r="G58" s="6" t="s">
        <v>303</v>
      </c>
      <c r="H58" s="6" t="s">
        <v>304</v>
      </c>
      <c r="I58" s="2" t="s">
        <v>305</v>
      </c>
      <c r="J58" s="6" t="s">
        <v>306</v>
      </c>
      <c r="K58" s="8" t="s">
        <v>307</v>
      </c>
      <c r="L58" s="8" t="s">
        <v>6</v>
      </c>
    </row>
    <row r="59" spans="2:12" x14ac:dyDescent="0.3">
      <c r="B59" s="6">
        <v>54</v>
      </c>
      <c r="C59" s="7">
        <v>0</v>
      </c>
      <c r="D59" s="7">
        <v>3600</v>
      </c>
      <c r="E59" s="7">
        <f t="shared" si="0"/>
        <v>3600</v>
      </c>
      <c r="F59" s="6" t="s">
        <v>308</v>
      </c>
      <c r="G59" s="6" t="s">
        <v>309</v>
      </c>
      <c r="H59" s="6" t="s">
        <v>310</v>
      </c>
      <c r="I59" s="2" t="s">
        <v>311</v>
      </c>
      <c r="J59" s="6" t="s">
        <v>312</v>
      </c>
      <c r="K59" s="8" t="s">
        <v>313</v>
      </c>
      <c r="L59" s="8" t="s">
        <v>6</v>
      </c>
    </row>
    <row r="60" spans="2:12" x14ac:dyDescent="0.3">
      <c r="B60" s="17">
        <v>55</v>
      </c>
      <c r="C60" s="7">
        <v>0</v>
      </c>
      <c r="D60" s="7">
        <v>2300</v>
      </c>
      <c r="E60" s="7">
        <f t="shared" si="0"/>
        <v>2300</v>
      </c>
      <c r="F60" s="6" t="s">
        <v>314</v>
      </c>
      <c r="G60" s="6" t="s">
        <v>315</v>
      </c>
      <c r="H60" s="6" t="s">
        <v>316</v>
      </c>
      <c r="I60" s="2" t="s">
        <v>317</v>
      </c>
      <c r="J60" s="6" t="s">
        <v>318</v>
      </c>
      <c r="K60" s="8" t="s">
        <v>319</v>
      </c>
      <c r="L60" s="8" t="s">
        <v>6</v>
      </c>
    </row>
    <row r="61" spans="2:12" x14ac:dyDescent="0.3">
      <c r="B61" s="6">
        <v>56</v>
      </c>
      <c r="C61" s="7">
        <v>0</v>
      </c>
      <c r="D61" s="7">
        <v>1400</v>
      </c>
      <c r="E61" s="7">
        <f t="shared" si="0"/>
        <v>1400</v>
      </c>
      <c r="F61" s="6" t="s">
        <v>320</v>
      </c>
      <c r="G61" s="6" t="s">
        <v>321</v>
      </c>
      <c r="H61" s="6" t="s">
        <v>322</v>
      </c>
      <c r="I61" s="2" t="s">
        <v>323</v>
      </c>
      <c r="J61" s="6" t="s">
        <v>324</v>
      </c>
      <c r="K61" s="8" t="s">
        <v>325</v>
      </c>
      <c r="L61" s="8" t="s">
        <v>6</v>
      </c>
    </row>
    <row r="62" spans="2:12" x14ac:dyDescent="0.3">
      <c r="B62" s="17">
        <v>57</v>
      </c>
      <c r="C62" s="7">
        <v>0</v>
      </c>
      <c r="D62" s="7">
        <v>16000</v>
      </c>
      <c r="E62" s="7">
        <f t="shared" si="0"/>
        <v>16000</v>
      </c>
      <c r="F62" s="6" t="s">
        <v>326</v>
      </c>
      <c r="G62" s="6" t="s">
        <v>327</v>
      </c>
      <c r="H62" s="6" t="s">
        <v>328</v>
      </c>
      <c r="I62" s="2" t="s">
        <v>329</v>
      </c>
      <c r="J62" s="6" t="s">
        <v>330</v>
      </c>
      <c r="K62" s="8" t="s">
        <v>331</v>
      </c>
      <c r="L62" s="8" t="s">
        <v>6</v>
      </c>
    </row>
    <row r="63" spans="2:12" x14ac:dyDescent="0.3">
      <c r="B63" s="6">
        <v>58</v>
      </c>
      <c r="C63" s="7">
        <v>0</v>
      </c>
      <c r="D63" s="7">
        <v>4600</v>
      </c>
      <c r="E63" s="7">
        <f t="shared" si="0"/>
        <v>4600</v>
      </c>
      <c r="F63" s="6" t="s">
        <v>332</v>
      </c>
      <c r="G63" s="6" t="s">
        <v>333</v>
      </c>
      <c r="H63" s="6" t="s">
        <v>334</v>
      </c>
      <c r="I63" s="2" t="s">
        <v>335</v>
      </c>
      <c r="J63" s="6"/>
      <c r="K63" s="8" t="s">
        <v>336</v>
      </c>
      <c r="L63" s="8" t="s">
        <v>6</v>
      </c>
    </row>
    <row r="64" spans="2:12" x14ac:dyDescent="0.3">
      <c r="B64" s="17">
        <v>59</v>
      </c>
      <c r="C64" s="7">
        <v>0</v>
      </c>
      <c r="D64" s="7">
        <v>27800</v>
      </c>
      <c r="E64" s="7">
        <f t="shared" si="0"/>
        <v>27800</v>
      </c>
      <c r="F64" s="6" t="s">
        <v>337</v>
      </c>
      <c r="G64" s="6" t="s">
        <v>338</v>
      </c>
      <c r="H64" s="6" t="s">
        <v>339</v>
      </c>
      <c r="I64" s="2" t="s">
        <v>340</v>
      </c>
      <c r="J64" s="6" t="s">
        <v>341</v>
      </c>
      <c r="K64" s="8" t="s">
        <v>342</v>
      </c>
      <c r="L64" s="8" t="s">
        <v>6</v>
      </c>
    </row>
    <row r="65" spans="2:12" x14ac:dyDescent="0.3">
      <c r="B65" s="6">
        <v>60</v>
      </c>
      <c r="C65" s="7">
        <v>0</v>
      </c>
      <c r="D65" s="7">
        <v>1600</v>
      </c>
      <c r="E65" s="7">
        <f t="shared" si="0"/>
        <v>1600</v>
      </c>
      <c r="F65" s="6" t="s">
        <v>343</v>
      </c>
      <c r="G65" s="6" t="s">
        <v>344</v>
      </c>
      <c r="H65" s="6" t="s">
        <v>345</v>
      </c>
      <c r="I65" s="2" t="s">
        <v>346</v>
      </c>
      <c r="J65" s="6" t="s">
        <v>347</v>
      </c>
      <c r="K65" s="8" t="s">
        <v>348</v>
      </c>
      <c r="L65" s="8" t="s">
        <v>6</v>
      </c>
    </row>
    <row r="66" spans="2:12" x14ac:dyDescent="0.3">
      <c r="B66" s="17">
        <v>61</v>
      </c>
      <c r="C66" s="7">
        <v>0</v>
      </c>
      <c r="D66" s="7">
        <v>3400</v>
      </c>
      <c r="E66" s="7">
        <f t="shared" si="0"/>
        <v>3400</v>
      </c>
      <c r="F66" s="6" t="s">
        <v>349</v>
      </c>
      <c r="G66" s="6" t="s">
        <v>350</v>
      </c>
      <c r="H66" s="6" t="s">
        <v>351</v>
      </c>
      <c r="I66" s="2" t="s">
        <v>352</v>
      </c>
      <c r="J66" s="6" t="s">
        <v>353</v>
      </c>
      <c r="K66" s="8" t="s">
        <v>354</v>
      </c>
      <c r="L66" s="8" t="s">
        <v>6</v>
      </c>
    </row>
    <row r="67" spans="2:12" x14ac:dyDescent="0.3">
      <c r="B67" s="6">
        <v>62</v>
      </c>
      <c r="C67" s="7">
        <v>0</v>
      </c>
      <c r="D67" s="7">
        <v>4200</v>
      </c>
      <c r="E67" s="7">
        <f t="shared" si="0"/>
        <v>4200</v>
      </c>
      <c r="F67" s="6" t="s">
        <v>355</v>
      </c>
      <c r="G67" s="6" t="s">
        <v>356</v>
      </c>
      <c r="H67" s="6" t="s">
        <v>357</v>
      </c>
      <c r="I67" s="2" t="s">
        <v>358</v>
      </c>
      <c r="J67" s="6" t="s">
        <v>359</v>
      </c>
      <c r="K67" s="8" t="s">
        <v>360</v>
      </c>
      <c r="L67" s="8" t="s">
        <v>6</v>
      </c>
    </row>
    <row r="68" spans="2:12" x14ac:dyDescent="0.3">
      <c r="B68" s="17">
        <v>63</v>
      </c>
      <c r="C68" s="7">
        <v>400</v>
      </c>
      <c r="D68" s="7">
        <v>0</v>
      </c>
      <c r="E68" s="7">
        <f t="shared" si="0"/>
        <v>400</v>
      </c>
      <c r="F68" s="6" t="s">
        <v>361</v>
      </c>
      <c r="G68" s="6" t="s">
        <v>362</v>
      </c>
      <c r="H68" s="6" t="s">
        <v>363</v>
      </c>
      <c r="I68" s="2" t="s">
        <v>364</v>
      </c>
      <c r="J68" s="6"/>
      <c r="K68" s="8" t="s">
        <v>365</v>
      </c>
      <c r="L68" s="8" t="s">
        <v>6</v>
      </c>
    </row>
    <row r="69" spans="2:12" x14ac:dyDescent="0.3">
      <c r="B69" s="6">
        <v>64</v>
      </c>
      <c r="C69" s="7">
        <v>400</v>
      </c>
      <c r="D69" s="7">
        <v>0</v>
      </c>
      <c r="E69" s="7">
        <f t="shared" si="0"/>
        <v>400</v>
      </c>
      <c r="F69" s="6" t="s">
        <v>366</v>
      </c>
      <c r="G69" s="6" t="s">
        <v>367</v>
      </c>
      <c r="H69" s="6" t="s">
        <v>368</v>
      </c>
      <c r="I69" s="2" t="s">
        <v>369</v>
      </c>
      <c r="J69" s="6"/>
      <c r="K69" s="8" t="s">
        <v>370</v>
      </c>
      <c r="L69" s="8" t="s">
        <v>6</v>
      </c>
    </row>
    <row r="70" spans="2:12" x14ac:dyDescent="0.3">
      <c r="B70" s="17">
        <v>65</v>
      </c>
      <c r="C70" s="7">
        <v>1400</v>
      </c>
      <c r="D70" s="7">
        <v>0</v>
      </c>
      <c r="E70" s="7">
        <f t="shared" si="0"/>
        <v>1400</v>
      </c>
      <c r="F70" s="6" t="s">
        <v>371</v>
      </c>
      <c r="G70" s="6" t="s">
        <v>372</v>
      </c>
      <c r="H70" s="6" t="s">
        <v>373</v>
      </c>
      <c r="I70" s="2" t="s">
        <v>374</v>
      </c>
      <c r="J70" s="6"/>
      <c r="K70" s="8" t="s">
        <v>375</v>
      </c>
      <c r="L70" s="8" t="s">
        <v>6</v>
      </c>
    </row>
    <row r="71" spans="2:12" s="5" customFormat="1" x14ac:dyDescent="0.3">
      <c r="B71" s="18"/>
      <c r="C71" s="19">
        <f>SUM(C6:C70)</f>
        <v>2200</v>
      </c>
      <c r="D71" s="19">
        <f>SUM(D6:D70)</f>
        <v>275200</v>
      </c>
      <c r="E71" s="19">
        <f>SUM(E6:E70)</f>
        <v>277400</v>
      </c>
      <c r="F71" s="18"/>
      <c r="G71" s="18"/>
      <c r="H71" s="18"/>
      <c r="I71" s="20"/>
      <c r="J71" s="18"/>
      <c r="K71" s="18"/>
      <c r="L71" s="18"/>
    </row>
  </sheetData>
  <mergeCells count="1">
    <mergeCell ref="C2:J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39"/>
  <sheetViews>
    <sheetView workbookViewId="0">
      <selection activeCell="F46" sqref="F46"/>
    </sheetView>
  </sheetViews>
  <sheetFormatPr defaultRowHeight="15" x14ac:dyDescent="0.25"/>
  <sheetData>
    <row r="3" spans="2:10" x14ac:dyDescent="0.25">
      <c r="C3" t="s">
        <v>394</v>
      </c>
    </row>
    <row r="4" spans="2:10" x14ac:dyDescent="0.25">
      <c r="G4" t="s">
        <v>395</v>
      </c>
    </row>
    <row r="5" spans="2:10" x14ac:dyDescent="0.25">
      <c r="B5" t="s">
        <v>376</v>
      </c>
      <c r="C5" t="s">
        <v>378</v>
      </c>
      <c r="D5" t="s">
        <v>396</v>
      </c>
      <c r="E5" t="s">
        <v>381</v>
      </c>
      <c r="F5" t="s">
        <v>382</v>
      </c>
      <c r="G5" t="s">
        <v>383</v>
      </c>
      <c r="H5" t="s">
        <v>384</v>
      </c>
      <c r="I5" t="s">
        <v>385</v>
      </c>
    </row>
    <row r="6" spans="2:10" x14ac:dyDescent="0.25">
      <c r="B6">
        <v>1</v>
      </c>
      <c r="C6">
        <v>1900</v>
      </c>
      <c r="D6" t="s">
        <v>397</v>
      </c>
      <c r="E6" t="s">
        <v>398</v>
      </c>
      <c r="F6" t="s">
        <v>399</v>
      </c>
      <c r="G6" t="s">
        <v>400</v>
      </c>
      <c r="H6" t="s">
        <v>401</v>
      </c>
      <c r="I6" t="s">
        <v>402</v>
      </c>
      <c r="J6" t="s">
        <v>403</v>
      </c>
    </row>
    <row r="7" spans="2:10" x14ac:dyDescent="0.25">
      <c r="B7">
        <v>2</v>
      </c>
      <c r="C7">
        <v>3200</v>
      </c>
      <c r="D7" t="s">
        <v>404</v>
      </c>
      <c r="E7" t="s">
        <v>405</v>
      </c>
      <c r="F7" t="s">
        <v>399</v>
      </c>
      <c r="G7" t="s">
        <v>406</v>
      </c>
      <c r="H7" t="s">
        <v>407</v>
      </c>
      <c r="I7" t="s">
        <v>408</v>
      </c>
      <c r="J7" t="s">
        <v>403</v>
      </c>
    </row>
    <row r="8" spans="2:10" x14ac:dyDescent="0.25">
      <c r="B8">
        <v>3</v>
      </c>
      <c r="C8">
        <v>4000</v>
      </c>
      <c r="D8" t="s">
        <v>409</v>
      </c>
      <c r="E8" t="s">
        <v>410</v>
      </c>
      <c r="F8" t="s">
        <v>411</v>
      </c>
      <c r="G8" t="s">
        <v>412</v>
      </c>
      <c r="H8" t="s">
        <v>413</v>
      </c>
      <c r="I8" t="s">
        <v>414</v>
      </c>
      <c r="J8" t="s">
        <v>403</v>
      </c>
    </row>
    <row r="9" spans="2:10" x14ac:dyDescent="0.25">
      <c r="B9">
        <v>4</v>
      </c>
      <c r="C9">
        <v>2000</v>
      </c>
      <c r="D9" t="s">
        <v>415</v>
      </c>
      <c r="E9" t="s">
        <v>416</v>
      </c>
      <c r="F9" t="s">
        <v>417</v>
      </c>
      <c r="G9" t="s">
        <v>418</v>
      </c>
      <c r="H9" t="s">
        <v>419</v>
      </c>
      <c r="I9" t="s">
        <v>420</v>
      </c>
      <c r="J9" t="s">
        <v>403</v>
      </c>
    </row>
    <row r="10" spans="2:10" x14ac:dyDescent="0.25">
      <c r="B10">
        <v>5</v>
      </c>
      <c r="C10">
        <v>600</v>
      </c>
      <c r="D10" t="s">
        <v>421</v>
      </c>
      <c r="E10" t="s">
        <v>422</v>
      </c>
      <c r="F10" t="s">
        <v>423</v>
      </c>
      <c r="G10" t="s">
        <v>424</v>
      </c>
      <c r="H10" t="s">
        <v>425</v>
      </c>
      <c r="I10" t="s">
        <v>426</v>
      </c>
      <c r="J10" t="s">
        <v>403</v>
      </c>
    </row>
    <row r="11" spans="2:10" x14ac:dyDescent="0.25">
      <c r="B11">
        <v>6</v>
      </c>
      <c r="C11">
        <v>6900</v>
      </c>
      <c r="D11" t="s">
        <v>427</v>
      </c>
      <c r="E11" t="s">
        <v>428</v>
      </c>
      <c r="F11" t="s">
        <v>429</v>
      </c>
      <c r="G11" t="s">
        <v>430</v>
      </c>
      <c r="H11" t="s">
        <v>431</v>
      </c>
      <c r="I11" t="s">
        <v>432</v>
      </c>
      <c r="J11" t="s">
        <v>403</v>
      </c>
    </row>
    <row r="12" spans="2:10" x14ac:dyDescent="0.25">
      <c r="B12">
        <v>7</v>
      </c>
      <c r="C12">
        <v>1200</v>
      </c>
      <c r="D12" t="s">
        <v>433</v>
      </c>
      <c r="E12" t="s">
        <v>434</v>
      </c>
      <c r="F12" t="s">
        <v>435</v>
      </c>
      <c r="G12" t="s">
        <v>436</v>
      </c>
      <c r="H12" t="s">
        <v>437</v>
      </c>
      <c r="I12" t="s">
        <v>438</v>
      </c>
      <c r="J12" t="s">
        <v>403</v>
      </c>
    </row>
    <row r="13" spans="2:10" x14ac:dyDescent="0.25">
      <c r="B13">
        <v>8</v>
      </c>
      <c r="C13">
        <v>600</v>
      </c>
      <c r="D13" t="s">
        <v>439</v>
      </c>
      <c r="E13" t="s">
        <v>440</v>
      </c>
      <c r="F13" t="s">
        <v>441</v>
      </c>
      <c r="G13" t="s">
        <v>442</v>
      </c>
      <c r="H13" t="s">
        <v>443</v>
      </c>
      <c r="I13" t="s">
        <v>444</v>
      </c>
      <c r="J13" t="s">
        <v>403</v>
      </c>
    </row>
    <row r="14" spans="2:10" x14ac:dyDescent="0.25">
      <c r="B14">
        <v>9</v>
      </c>
      <c r="C14">
        <v>3500</v>
      </c>
      <c r="D14" t="s">
        <v>445</v>
      </c>
      <c r="E14" t="s">
        <v>446</v>
      </c>
      <c r="F14" t="s">
        <v>269</v>
      </c>
      <c r="G14" t="s">
        <v>447</v>
      </c>
      <c r="H14" t="s">
        <v>448</v>
      </c>
      <c r="I14" t="s">
        <v>449</v>
      </c>
      <c r="J14" t="s">
        <v>403</v>
      </c>
    </row>
    <row r="15" spans="2:10" x14ac:dyDescent="0.25">
      <c r="B15">
        <v>10</v>
      </c>
      <c r="C15">
        <v>5400</v>
      </c>
      <c r="D15" t="s">
        <v>450</v>
      </c>
      <c r="E15" t="s">
        <v>451</v>
      </c>
      <c r="F15" t="s">
        <v>452</v>
      </c>
      <c r="G15" t="s">
        <v>453</v>
      </c>
      <c r="H15" t="s">
        <v>454</v>
      </c>
      <c r="I15" t="s">
        <v>455</v>
      </c>
      <c r="J15" t="s">
        <v>403</v>
      </c>
    </row>
    <row r="16" spans="2:10" x14ac:dyDescent="0.25">
      <c r="B16">
        <v>11</v>
      </c>
      <c r="C16">
        <v>800</v>
      </c>
      <c r="D16" t="s">
        <v>456</v>
      </c>
      <c r="E16" t="s">
        <v>457</v>
      </c>
      <c r="F16" t="s">
        <v>458</v>
      </c>
      <c r="G16" t="s">
        <v>430</v>
      </c>
      <c r="H16" t="s">
        <v>459</v>
      </c>
      <c r="I16" t="s">
        <v>460</v>
      </c>
      <c r="J16" t="s">
        <v>403</v>
      </c>
    </row>
    <row r="17" spans="2:10" x14ac:dyDescent="0.25">
      <c r="B17">
        <v>12</v>
      </c>
      <c r="C17">
        <v>1200</v>
      </c>
      <c r="D17" t="s">
        <v>461</v>
      </c>
      <c r="E17" t="s">
        <v>462</v>
      </c>
      <c r="F17" t="s">
        <v>463</v>
      </c>
      <c r="G17" t="s">
        <v>464</v>
      </c>
      <c r="H17" t="s">
        <v>465</v>
      </c>
      <c r="I17" t="s">
        <v>466</v>
      </c>
      <c r="J17" t="s">
        <v>403</v>
      </c>
    </row>
    <row r="18" spans="2:10" x14ac:dyDescent="0.25">
      <c r="B18">
        <v>13</v>
      </c>
      <c r="C18">
        <v>1000</v>
      </c>
      <c r="D18" t="s">
        <v>467</v>
      </c>
      <c r="E18" t="s">
        <v>468</v>
      </c>
      <c r="F18" t="s">
        <v>469</v>
      </c>
      <c r="G18" t="s">
        <v>470</v>
      </c>
      <c r="H18" t="s">
        <v>471</v>
      </c>
      <c r="I18" t="s">
        <v>472</v>
      </c>
      <c r="J18" t="s">
        <v>403</v>
      </c>
    </row>
    <row r="19" spans="2:10" x14ac:dyDescent="0.25">
      <c r="B19">
        <v>14</v>
      </c>
      <c r="C19">
        <v>12400</v>
      </c>
      <c r="D19" t="s">
        <v>473</v>
      </c>
      <c r="E19" t="s">
        <v>474</v>
      </c>
      <c r="F19" t="s">
        <v>475</v>
      </c>
      <c r="G19" t="s">
        <v>476</v>
      </c>
      <c r="H19" t="s">
        <v>477</v>
      </c>
      <c r="I19" t="s">
        <v>478</v>
      </c>
      <c r="J19" t="s">
        <v>403</v>
      </c>
    </row>
    <row r="20" spans="2:10" x14ac:dyDescent="0.25">
      <c r="B20">
        <v>15</v>
      </c>
      <c r="C20">
        <v>2400</v>
      </c>
      <c r="D20" t="s">
        <v>479</v>
      </c>
      <c r="E20" t="s">
        <v>480</v>
      </c>
      <c r="F20" t="s">
        <v>458</v>
      </c>
      <c r="G20" t="s">
        <v>430</v>
      </c>
      <c r="H20" t="s">
        <v>481</v>
      </c>
      <c r="I20" t="s">
        <v>482</v>
      </c>
      <c r="J20" t="s">
        <v>403</v>
      </c>
    </row>
    <row r="21" spans="2:10" x14ac:dyDescent="0.25">
      <c r="B21">
        <v>16</v>
      </c>
      <c r="C21">
        <v>1600</v>
      </c>
      <c r="D21" t="s">
        <v>483</v>
      </c>
      <c r="E21" t="s">
        <v>484</v>
      </c>
      <c r="F21" t="s">
        <v>485</v>
      </c>
      <c r="G21" t="s">
        <v>470</v>
      </c>
      <c r="H21" t="s">
        <v>486</v>
      </c>
      <c r="I21" t="s">
        <v>487</v>
      </c>
      <c r="J21" t="s">
        <v>403</v>
      </c>
    </row>
    <row r="22" spans="2:10" x14ac:dyDescent="0.25">
      <c r="B22">
        <v>17</v>
      </c>
      <c r="C22">
        <v>1900</v>
      </c>
      <c r="D22" t="s">
        <v>488</v>
      </c>
      <c r="E22" t="s">
        <v>489</v>
      </c>
      <c r="F22" t="s">
        <v>490</v>
      </c>
      <c r="G22" t="s">
        <v>491</v>
      </c>
      <c r="H22" t="s">
        <v>492</v>
      </c>
      <c r="I22" t="s">
        <v>493</v>
      </c>
      <c r="J22" t="s">
        <v>403</v>
      </c>
    </row>
    <row r="23" spans="2:10" x14ac:dyDescent="0.25">
      <c r="B23">
        <v>18</v>
      </c>
      <c r="C23">
        <v>4800</v>
      </c>
      <c r="D23" t="s">
        <v>494</v>
      </c>
      <c r="E23" t="s">
        <v>495</v>
      </c>
      <c r="F23" t="s">
        <v>496</v>
      </c>
      <c r="G23" t="s">
        <v>497</v>
      </c>
      <c r="H23" t="s">
        <v>498</v>
      </c>
      <c r="I23" t="s">
        <v>499</v>
      </c>
      <c r="J23" t="s">
        <v>403</v>
      </c>
    </row>
    <row r="24" spans="2:10" x14ac:dyDescent="0.25">
      <c r="B24">
        <v>19</v>
      </c>
      <c r="C24">
        <v>5600</v>
      </c>
      <c r="D24" t="s">
        <v>500</v>
      </c>
      <c r="E24" t="s">
        <v>501</v>
      </c>
      <c r="F24" t="s">
        <v>502</v>
      </c>
      <c r="G24" t="s">
        <v>503</v>
      </c>
      <c r="H24" t="s">
        <v>504</v>
      </c>
      <c r="I24" t="s">
        <v>505</v>
      </c>
      <c r="J24" t="s">
        <v>403</v>
      </c>
    </row>
    <row r="25" spans="2:10" x14ac:dyDescent="0.25">
      <c r="B25">
        <v>20</v>
      </c>
      <c r="C25">
        <v>300</v>
      </c>
      <c r="D25" t="s">
        <v>506</v>
      </c>
      <c r="E25" t="s">
        <v>507</v>
      </c>
      <c r="F25" t="s">
        <v>508</v>
      </c>
      <c r="G25" t="s">
        <v>509</v>
      </c>
      <c r="H25" t="s">
        <v>510</v>
      </c>
      <c r="I25" t="s">
        <v>511</v>
      </c>
      <c r="J25" t="s">
        <v>403</v>
      </c>
    </row>
    <row r="26" spans="2:10" x14ac:dyDescent="0.25">
      <c r="B26">
        <v>21</v>
      </c>
      <c r="C26">
        <v>2500</v>
      </c>
      <c r="D26" t="s">
        <v>512</v>
      </c>
      <c r="E26" t="s">
        <v>513</v>
      </c>
      <c r="F26" t="s">
        <v>514</v>
      </c>
      <c r="G26" t="s">
        <v>515</v>
      </c>
      <c r="H26" t="s">
        <v>516</v>
      </c>
      <c r="I26" t="s">
        <v>517</v>
      </c>
      <c r="J26" t="s">
        <v>403</v>
      </c>
    </row>
    <row r="27" spans="2:10" x14ac:dyDescent="0.25">
      <c r="B27">
        <v>22</v>
      </c>
      <c r="C27">
        <v>1900</v>
      </c>
      <c r="D27" t="s">
        <v>518</v>
      </c>
      <c r="E27" t="s">
        <v>519</v>
      </c>
      <c r="F27" t="s">
        <v>520</v>
      </c>
      <c r="G27" t="s">
        <v>521</v>
      </c>
      <c r="H27" t="s">
        <v>522</v>
      </c>
      <c r="I27" t="s">
        <v>523</v>
      </c>
      <c r="J27" t="s">
        <v>403</v>
      </c>
    </row>
    <row r="28" spans="2:10" x14ac:dyDescent="0.25">
      <c r="B28">
        <v>23</v>
      </c>
      <c r="C28">
        <v>11800</v>
      </c>
      <c r="D28" t="s">
        <v>524</v>
      </c>
      <c r="E28" t="s">
        <v>525</v>
      </c>
      <c r="F28" t="s">
        <v>526</v>
      </c>
      <c r="G28" t="s">
        <v>527</v>
      </c>
      <c r="H28" t="s">
        <v>528</v>
      </c>
      <c r="I28" t="s">
        <v>529</v>
      </c>
      <c r="J28" t="s">
        <v>403</v>
      </c>
    </row>
    <row r="29" spans="2:10" x14ac:dyDescent="0.25">
      <c r="B29">
        <v>24</v>
      </c>
      <c r="C29">
        <v>900</v>
      </c>
      <c r="D29" t="s">
        <v>530</v>
      </c>
      <c r="E29" t="s">
        <v>531</v>
      </c>
      <c r="F29" t="s">
        <v>532</v>
      </c>
      <c r="G29" t="s">
        <v>533</v>
      </c>
      <c r="H29" t="s">
        <v>534</v>
      </c>
      <c r="I29" t="s">
        <v>535</v>
      </c>
      <c r="J29" t="s">
        <v>403</v>
      </c>
    </row>
    <row r="30" spans="2:10" x14ac:dyDescent="0.25">
      <c r="B30">
        <v>25</v>
      </c>
      <c r="C30">
        <v>2300</v>
      </c>
      <c r="D30" t="s">
        <v>536</v>
      </c>
      <c r="E30" t="s">
        <v>537</v>
      </c>
      <c r="F30" t="s">
        <v>538</v>
      </c>
      <c r="G30" t="s">
        <v>539</v>
      </c>
      <c r="H30" t="s">
        <v>540</v>
      </c>
      <c r="I30" t="s">
        <v>541</v>
      </c>
      <c r="J30" t="s">
        <v>403</v>
      </c>
    </row>
    <row r="31" spans="2:10" x14ac:dyDescent="0.25">
      <c r="B31">
        <v>26</v>
      </c>
      <c r="C31">
        <v>2900</v>
      </c>
      <c r="D31" t="s">
        <v>542</v>
      </c>
      <c r="E31" t="s">
        <v>543</v>
      </c>
      <c r="F31" t="s">
        <v>458</v>
      </c>
      <c r="G31" t="s">
        <v>544</v>
      </c>
      <c r="H31" t="s">
        <v>545</v>
      </c>
      <c r="I31" t="s">
        <v>546</v>
      </c>
      <c r="J31" t="s">
        <v>403</v>
      </c>
    </row>
    <row r="32" spans="2:10" x14ac:dyDescent="0.25">
      <c r="B32">
        <v>27</v>
      </c>
      <c r="C32">
        <v>5000</v>
      </c>
      <c r="D32" t="s">
        <v>547</v>
      </c>
      <c r="E32" t="s">
        <v>548</v>
      </c>
      <c r="F32" t="s">
        <v>549</v>
      </c>
      <c r="G32" t="s">
        <v>550</v>
      </c>
      <c r="H32" t="s">
        <v>551</v>
      </c>
      <c r="I32" t="s">
        <v>552</v>
      </c>
      <c r="J32" t="s">
        <v>403</v>
      </c>
    </row>
    <row r="33" spans="2:10" x14ac:dyDescent="0.25">
      <c r="B33">
        <v>28</v>
      </c>
      <c r="C33">
        <v>1400</v>
      </c>
      <c r="D33" t="s">
        <v>553</v>
      </c>
      <c r="E33" t="s">
        <v>554</v>
      </c>
      <c r="F33" t="s">
        <v>555</v>
      </c>
      <c r="G33" t="s">
        <v>556</v>
      </c>
      <c r="H33" t="s">
        <v>557</v>
      </c>
      <c r="I33" t="s">
        <v>558</v>
      </c>
      <c r="J33" t="s">
        <v>403</v>
      </c>
    </row>
    <row r="34" spans="2:10" x14ac:dyDescent="0.25">
      <c r="B34">
        <v>29</v>
      </c>
      <c r="C34">
        <v>2200</v>
      </c>
      <c r="D34" t="s">
        <v>559</v>
      </c>
      <c r="E34" t="s">
        <v>560</v>
      </c>
      <c r="F34" t="s">
        <v>561</v>
      </c>
      <c r="G34" t="s">
        <v>562</v>
      </c>
      <c r="H34" t="s">
        <v>563</v>
      </c>
      <c r="I34" t="s">
        <v>564</v>
      </c>
      <c r="J34" t="s">
        <v>403</v>
      </c>
    </row>
    <row r="35" spans="2:10" x14ac:dyDescent="0.25">
      <c r="B35">
        <v>30</v>
      </c>
      <c r="C35">
        <v>2100</v>
      </c>
      <c r="D35" t="s">
        <v>565</v>
      </c>
      <c r="E35" t="s">
        <v>566</v>
      </c>
      <c r="F35" t="s">
        <v>567</v>
      </c>
      <c r="G35" t="s">
        <v>568</v>
      </c>
      <c r="I35" t="s">
        <v>569</v>
      </c>
      <c r="J35" t="s">
        <v>403</v>
      </c>
    </row>
    <row r="36" spans="2:10" x14ac:dyDescent="0.25">
      <c r="B36">
        <v>31</v>
      </c>
      <c r="C36">
        <v>1200</v>
      </c>
      <c r="D36" t="s">
        <v>570</v>
      </c>
      <c r="E36" t="s">
        <v>571</v>
      </c>
      <c r="F36" t="s">
        <v>572</v>
      </c>
      <c r="G36" t="s">
        <v>573</v>
      </c>
      <c r="H36" t="s">
        <v>574</v>
      </c>
      <c r="I36" t="s">
        <v>575</v>
      </c>
      <c r="J36" t="s">
        <v>403</v>
      </c>
    </row>
    <row r="37" spans="2:10" x14ac:dyDescent="0.25">
      <c r="B37">
        <v>32</v>
      </c>
      <c r="C37">
        <v>400</v>
      </c>
      <c r="D37" t="s">
        <v>576</v>
      </c>
      <c r="E37" t="s">
        <v>577</v>
      </c>
      <c r="F37" t="s">
        <v>578</v>
      </c>
      <c r="G37" t="s">
        <v>579</v>
      </c>
      <c r="H37" t="s">
        <v>580</v>
      </c>
      <c r="I37" t="s">
        <v>581</v>
      </c>
      <c r="J37" t="s">
        <v>403</v>
      </c>
    </row>
    <row r="38" spans="2:10" x14ac:dyDescent="0.25">
      <c r="B38">
        <v>33</v>
      </c>
      <c r="C38">
        <v>10000</v>
      </c>
      <c r="D38" t="s">
        <v>582</v>
      </c>
      <c r="E38" t="s">
        <v>583</v>
      </c>
      <c r="F38" t="s">
        <v>584</v>
      </c>
      <c r="G38" t="s">
        <v>585</v>
      </c>
      <c r="H38" t="s">
        <v>586</v>
      </c>
      <c r="I38" t="s">
        <v>587</v>
      </c>
      <c r="J38" t="s">
        <v>403</v>
      </c>
    </row>
    <row r="39" spans="2:10" x14ac:dyDescent="0.25">
      <c r="C39">
        <v>105900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34"/>
  <sheetViews>
    <sheetView topLeftCell="A10" workbookViewId="0">
      <selection activeCell="K21" sqref="K21"/>
    </sheetView>
  </sheetViews>
  <sheetFormatPr defaultRowHeight="15" x14ac:dyDescent="0.25"/>
  <sheetData>
    <row r="3" spans="2:12" x14ac:dyDescent="0.25">
      <c r="C3" t="s">
        <v>588</v>
      </c>
    </row>
    <row r="4" spans="2:12" x14ac:dyDescent="0.25">
      <c r="H4" t="s">
        <v>589</v>
      </c>
    </row>
    <row r="5" spans="2:12" x14ac:dyDescent="0.25">
      <c r="B5" t="s">
        <v>376</v>
      </c>
      <c r="C5" t="s">
        <v>377</v>
      </c>
      <c r="D5" t="s">
        <v>590</v>
      </c>
      <c r="E5" t="s">
        <v>591</v>
      </c>
      <c r="F5" t="s">
        <v>396</v>
      </c>
      <c r="G5" t="s">
        <v>381</v>
      </c>
      <c r="H5" t="s">
        <v>382</v>
      </c>
      <c r="I5" t="s">
        <v>383</v>
      </c>
      <c r="J5" t="s">
        <v>384</v>
      </c>
      <c r="K5" t="s">
        <v>385</v>
      </c>
    </row>
    <row r="6" spans="2:12" x14ac:dyDescent="0.25">
      <c r="B6">
        <v>1</v>
      </c>
      <c r="C6">
        <v>0</v>
      </c>
      <c r="D6">
        <v>1000</v>
      </c>
      <c r="E6">
        <v>1000</v>
      </c>
      <c r="F6" t="s">
        <v>592</v>
      </c>
      <c r="G6" t="s">
        <v>593</v>
      </c>
      <c r="H6" t="s">
        <v>594</v>
      </c>
      <c r="I6" t="s">
        <v>595</v>
      </c>
      <c r="J6" t="s">
        <v>596</v>
      </c>
      <c r="K6" t="s">
        <v>597</v>
      </c>
      <c r="L6" t="s">
        <v>598</v>
      </c>
    </row>
    <row r="7" spans="2:12" x14ac:dyDescent="0.25">
      <c r="B7">
        <v>2</v>
      </c>
      <c r="C7">
        <v>0</v>
      </c>
      <c r="D7">
        <v>3200</v>
      </c>
      <c r="E7">
        <v>3200</v>
      </c>
      <c r="F7" t="s">
        <v>599</v>
      </c>
      <c r="G7" t="s">
        <v>600</v>
      </c>
      <c r="H7" t="s">
        <v>601</v>
      </c>
      <c r="I7" t="s">
        <v>602</v>
      </c>
      <c r="J7" t="s">
        <v>603</v>
      </c>
      <c r="K7" t="s">
        <v>604</v>
      </c>
      <c r="L7" t="s">
        <v>598</v>
      </c>
    </row>
    <row r="8" spans="2:12" x14ac:dyDescent="0.25">
      <c r="B8">
        <v>3</v>
      </c>
      <c r="C8">
        <v>0</v>
      </c>
      <c r="D8">
        <v>1600</v>
      </c>
      <c r="E8">
        <v>1600</v>
      </c>
      <c r="F8" t="s">
        <v>605</v>
      </c>
      <c r="G8" t="s">
        <v>606</v>
      </c>
      <c r="H8" t="s">
        <v>607</v>
      </c>
      <c r="I8" t="s">
        <v>608</v>
      </c>
      <c r="J8" t="s">
        <v>609</v>
      </c>
      <c r="K8" t="s">
        <v>610</v>
      </c>
      <c r="L8" t="s">
        <v>598</v>
      </c>
    </row>
    <row r="9" spans="2:12" x14ac:dyDescent="0.25">
      <c r="B9">
        <v>4</v>
      </c>
      <c r="C9">
        <v>0</v>
      </c>
      <c r="D9">
        <v>3000</v>
      </c>
      <c r="E9">
        <v>3000</v>
      </c>
      <c r="F9" t="s">
        <v>611</v>
      </c>
      <c r="G9" t="s">
        <v>612</v>
      </c>
      <c r="H9" t="s">
        <v>613</v>
      </c>
      <c r="I9" t="s">
        <v>614</v>
      </c>
      <c r="J9" t="s">
        <v>615</v>
      </c>
      <c r="K9" t="s">
        <v>616</v>
      </c>
      <c r="L9" t="s">
        <v>598</v>
      </c>
    </row>
    <row r="10" spans="2:12" x14ac:dyDescent="0.25">
      <c r="B10">
        <v>5</v>
      </c>
      <c r="C10">
        <v>0</v>
      </c>
      <c r="D10">
        <v>11500</v>
      </c>
      <c r="E10">
        <v>11500</v>
      </c>
      <c r="F10" t="s">
        <v>617</v>
      </c>
      <c r="G10" t="s">
        <v>618</v>
      </c>
      <c r="H10" t="s">
        <v>619</v>
      </c>
      <c r="I10" t="s">
        <v>620</v>
      </c>
      <c r="J10" t="s">
        <v>621</v>
      </c>
      <c r="K10" t="s">
        <v>622</v>
      </c>
      <c r="L10" t="s">
        <v>598</v>
      </c>
    </row>
    <row r="11" spans="2:12" x14ac:dyDescent="0.25">
      <c r="B11">
        <v>6</v>
      </c>
      <c r="C11">
        <v>0</v>
      </c>
      <c r="D11">
        <v>4900</v>
      </c>
      <c r="E11">
        <v>4900</v>
      </c>
      <c r="F11" t="s">
        <v>623</v>
      </c>
      <c r="G11" t="s">
        <v>624</v>
      </c>
      <c r="H11" t="s">
        <v>625</v>
      </c>
      <c r="I11" t="s">
        <v>626</v>
      </c>
      <c r="J11" t="s">
        <v>627</v>
      </c>
      <c r="K11" t="s">
        <v>628</v>
      </c>
      <c r="L11" t="s">
        <v>598</v>
      </c>
    </row>
    <row r="12" spans="2:12" x14ac:dyDescent="0.25">
      <c r="B12">
        <v>7</v>
      </c>
      <c r="C12">
        <v>0</v>
      </c>
      <c r="D12">
        <v>1800</v>
      </c>
      <c r="E12">
        <v>1800</v>
      </c>
      <c r="F12" t="s">
        <v>629</v>
      </c>
      <c r="G12" t="s">
        <v>630</v>
      </c>
      <c r="H12" t="s">
        <v>631</v>
      </c>
      <c r="I12" t="s">
        <v>632</v>
      </c>
      <c r="J12" t="s">
        <v>633</v>
      </c>
      <c r="K12" t="s">
        <v>634</v>
      </c>
      <c r="L12" t="s">
        <v>598</v>
      </c>
    </row>
    <row r="13" spans="2:12" x14ac:dyDescent="0.25">
      <c r="B13">
        <v>8</v>
      </c>
      <c r="C13">
        <v>0</v>
      </c>
      <c r="D13">
        <v>9000</v>
      </c>
      <c r="E13">
        <v>9000</v>
      </c>
      <c r="F13" t="s">
        <v>635</v>
      </c>
      <c r="G13" t="s">
        <v>636</v>
      </c>
      <c r="H13" t="s">
        <v>637</v>
      </c>
      <c r="I13" t="s">
        <v>638</v>
      </c>
      <c r="J13" t="s">
        <v>639</v>
      </c>
      <c r="K13" t="s">
        <v>640</v>
      </c>
      <c r="L13" t="s">
        <v>598</v>
      </c>
    </row>
    <row r="14" spans="2:12" x14ac:dyDescent="0.25">
      <c r="B14">
        <v>9</v>
      </c>
      <c r="C14">
        <v>0</v>
      </c>
      <c r="D14">
        <v>1300</v>
      </c>
      <c r="E14">
        <v>1300</v>
      </c>
      <c r="F14" t="s">
        <v>641</v>
      </c>
      <c r="G14" t="s">
        <v>642</v>
      </c>
      <c r="H14" t="s">
        <v>643</v>
      </c>
      <c r="I14" t="s">
        <v>644</v>
      </c>
      <c r="J14" t="s">
        <v>645</v>
      </c>
      <c r="K14" t="s">
        <v>646</v>
      </c>
      <c r="L14" t="s">
        <v>598</v>
      </c>
    </row>
    <row r="15" spans="2:12" x14ac:dyDescent="0.25">
      <c r="B15">
        <v>10</v>
      </c>
      <c r="C15">
        <v>0</v>
      </c>
      <c r="D15">
        <v>5400</v>
      </c>
      <c r="E15">
        <v>5400</v>
      </c>
      <c r="F15" t="s">
        <v>647</v>
      </c>
      <c r="G15" t="s">
        <v>648</v>
      </c>
      <c r="H15" t="s">
        <v>649</v>
      </c>
      <c r="I15" t="s">
        <v>650</v>
      </c>
      <c r="J15" t="s">
        <v>651</v>
      </c>
      <c r="K15" t="s">
        <v>652</v>
      </c>
      <c r="L15" t="s">
        <v>598</v>
      </c>
    </row>
    <row r="16" spans="2:12" x14ac:dyDescent="0.25">
      <c r="B16">
        <v>11</v>
      </c>
      <c r="C16">
        <v>0</v>
      </c>
      <c r="D16">
        <v>2000</v>
      </c>
      <c r="E16">
        <v>2000</v>
      </c>
      <c r="F16" t="s">
        <v>653</v>
      </c>
      <c r="G16" t="s">
        <v>654</v>
      </c>
      <c r="H16" t="s">
        <v>655</v>
      </c>
      <c r="I16" t="s">
        <v>656</v>
      </c>
      <c r="J16" t="s">
        <v>657</v>
      </c>
      <c r="K16" t="s">
        <v>658</v>
      </c>
      <c r="L16" t="s">
        <v>598</v>
      </c>
    </row>
    <row r="17" spans="2:12" x14ac:dyDescent="0.25">
      <c r="B17">
        <v>12</v>
      </c>
      <c r="C17">
        <v>0</v>
      </c>
      <c r="D17">
        <v>1500</v>
      </c>
      <c r="E17">
        <v>1500</v>
      </c>
      <c r="F17" t="s">
        <v>659</v>
      </c>
      <c r="G17" t="s">
        <v>660</v>
      </c>
      <c r="H17" t="s">
        <v>661</v>
      </c>
      <c r="I17" t="s">
        <v>662</v>
      </c>
      <c r="J17" t="s">
        <v>663</v>
      </c>
      <c r="K17" t="s">
        <v>664</v>
      </c>
      <c r="L17" t="s">
        <v>598</v>
      </c>
    </row>
    <row r="18" spans="2:12" x14ac:dyDescent="0.25">
      <c r="B18">
        <v>13</v>
      </c>
      <c r="C18">
        <v>0</v>
      </c>
      <c r="D18">
        <v>2650</v>
      </c>
      <c r="E18">
        <v>2650</v>
      </c>
      <c r="F18" t="s">
        <v>665</v>
      </c>
      <c r="G18" t="s">
        <v>666</v>
      </c>
      <c r="H18" t="s">
        <v>667</v>
      </c>
      <c r="I18" t="s">
        <v>668</v>
      </c>
      <c r="J18" t="s">
        <v>669</v>
      </c>
      <c r="K18" t="s">
        <v>670</v>
      </c>
      <c r="L18" t="s">
        <v>598</v>
      </c>
    </row>
    <row r="19" spans="2:12" x14ac:dyDescent="0.25">
      <c r="B19">
        <v>14</v>
      </c>
      <c r="C19">
        <v>0</v>
      </c>
      <c r="D19">
        <v>1500</v>
      </c>
      <c r="E19">
        <v>1500</v>
      </c>
      <c r="F19" t="s">
        <v>671</v>
      </c>
      <c r="G19" t="s">
        <v>672</v>
      </c>
      <c r="H19" t="s">
        <v>673</v>
      </c>
      <c r="I19" t="s">
        <v>674</v>
      </c>
      <c r="J19" t="s">
        <v>675</v>
      </c>
      <c r="K19" t="s">
        <v>676</v>
      </c>
      <c r="L19" t="s">
        <v>598</v>
      </c>
    </row>
    <row r="20" spans="2:12" x14ac:dyDescent="0.25">
      <c r="B20">
        <v>15</v>
      </c>
      <c r="C20">
        <v>0</v>
      </c>
      <c r="D20">
        <v>2600</v>
      </c>
      <c r="E20">
        <v>2600</v>
      </c>
      <c r="F20" t="s">
        <v>677</v>
      </c>
      <c r="G20" t="s">
        <v>678</v>
      </c>
      <c r="H20" t="s">
        <v>679</v>
      </c>
      <c r="I20" t="s">
        <v>680</v>
      </c>
      <c r="J20" t="s">
        <v>681</v>
      </c>
      <c r="K20" t="s">
        <v>682</v>
      </c>
      <c r="L20" t="s">
        <v>598</v>
      </c>
    </row>
    <row r="21" spans="2:12" x14ac:dyDescent="0.25">
      <c r="B21">
        <v>16</v>
      </c>
      <c r="C21">
        <v>0</v>
      </c>
      <c r="D21">
        <v>6900</v>
      </c>
      <c r="E21">
        <v>6900</v>
      </c>
      <c r="F21" t="s">
        <v>683</v>
      </c>
      <c r="G21" t="s">
        <v>684</v>
      </c>
      <c r="H21" t="s">
        <v>685</v>
      </c>
      <c r="I21" t="s">
        <v>686</v>
      </c>
      <c r="J21" t="s">
        <v>687</v>
      </c>
      <c r="K21" t="s">
        <v>688</v>
      </c>
      <c r="L21" t="s">
        <v>598</v>
      </c>
    </row>
    <row r="22" spans="2:12" x14ac:dyDescent="0.25">
      <c r="B22">
        <v>17</v>
      </c>
      <c r="C22">
        <v>0</v>
      </c>
      <c r="D22">
        <v>5600</v>
      </c>
      <c r="E22">
        <v>5600</v>
      </c>
      <c r="F22" t="s">
        <v>689</v>
      </c>
      <c r="G22" t="s">
        <v>690</v>
      </c>
      <c r="H22" t="s">
        <v>691</v>
      </c>
      <c r="I22" t="s">
        <v>692</v>
      </c>
      <c r="J22" t="s">
        <v>693</v>
      </c>
      <c r="K22" t="s">
        <v>694</v>
      </c>
      <c r="L22" t="s">
        <v>598</v>
      </c>
    </row>
    <row r="23" spans="2:12" x14ac:dyDescent="0.25">
      <c r="B23">
        <v>18</v>
      </c>
      <c r="C23">
        <v>0</v>
      </c>
      <c r="D23">
        <v>3900</v>
      </c>
      <c r="E23">
        <v>3900</v>
      </c>
      <c r="F23" t="s">
        <v>695</v>
      </c>
      <c r="G23" t="s">
        <v>696</v>
      </c>
      <c r="H23" t="s">
        <v>697</v>
      </c>
      <c r="I23" t="s">
        <v>698</v>
      </c>
      <c r="J23" t="s">
        <v>699</v>
      </c>
      <c r="K23" t="s">
        <v>700</v>
      </c>
      <c r="L23" t="s">
        <v>598</v>
      </c>
    </row>
    <row r="24" spans="2:12" x14ac:dyDescent="0.25">
      <c r="B24">
        <v>19</v>
      </c>
      <c r="C24">
        <v>0</v>
      </c>
      <c r="D24">
        <v>2500</v>
      </c>
      <c r="E24">
        <v>2500</v>
      </c>
      <c r="F24" t="s">
        <v>701</v>
      </c>
      <c r="G24" t="s">
        <v>702</v>
      </c>
      <c r="H24" t="s">
        <v>703</v>
      </c>
      <c r="I24" t="s">
        <v>704</v>
      </c>
      <c r="J24" t="s">
        <v>705</v>
      </c>
      <c r="K24" t="s">
        <v>706</v>
      </c>
      <c r="L24" t="s">
        <v>598</v>
      </c>
    </row>
    <row r="25" spans="2:12" x14ac:dyDescent="0.25">
      <c r="B25">
        <v>20</v>
      </c>
      <c r="C25">
        <v>0</v>
      </c>
      <c r="D25">
        <v>11200</v>
      </c>
      <c r="E25">
        <v>11200</v>
      </c>
      <c r="F25" t="s">
        <v>707</v>
      </c>
      <c r="G25" t="s">
        <v>708</v>
      </c>
      <c r="H25" t="s">
        <v>709</v>
      </c>
      <c r="I25" t="s">
        <v>710</v>
      </c>
      <c r="J25" t="s">
        <v>711</v>
      </c>
      <c r="K25" t="s">
        <v>712</v>
      </c>
      <c r="L25" t="s">
        <v>598</v>
      </c>
    </row>
    <row r="26" spans="2:12" x14ac:dyDescent="0.25">
      <c r="B26">
        <v>21</v>
      </c>
      <c r="C26">
        <v>0</v>
      </c>
      <c r="D26">
        <v>2000</v>
      </c>
      <c r="E26">
        <v>2000</v>
      </c>
      <c r="F26" t="s">
        <v>713</v>
      </c>
      <c r="G26" t="s">
        <v>714</v>
      </c>
      <c r="H26" t="s">
        <v>715</v>
      </c>
      <c r="I26" t="s">
        <v>716</v>
      </c>
      <c r="J26" t="s">
        <v>717</v>
      </c>
      <c r="K26" t="s">
        <v>718</v>
      </c>
      <c r="L26" t="s">
        <v>598</v>
      </c>
    </row>
    <row r="27" spans="2:12" x14ac:dyDescent="0.25">
      <c r="B27">
        <v>22</v>
      </c>
      <c r="C27">
        <v>0</v>
      </c>
      <c r="D27">
        <v>2300</v>
      </c>
      <c r="E27">
        <v>2300</v>
      </c>
      <c r="F27" t="s">
        <v>719</v>
      </c>
      <c r="G27" t="s">
        <v>720</v>
      </c>
      <c r="H27" t="s">
        <v>721</v>
      </c>
      <c r="I27" t="s">
        <v>722</v>
      </c>
      <c r="J27" t="s">
        <v>723</v>
      </c>
      <c r="K27" t="s">
        <v>724</v>
      </c>
      <c r="L27" t="s">
        <v>598</v>
      </c>
    </row>
    <row r="28" spans="2:12" x14ac:dyDescent="0.25">
      <c r="B28">
        <v>23</v>
      </c>
      <c r="C28">
        <v>0</v>
      </c>
      <c r="D28">
        <v>3500</v>
      </c>
      <c r="E28">
        <v>3500</v>
      </c>
      <c r="F28" t="s">
        <v>725</v>
      </c>
      <c r="G28" t="s">
        <v>726</v>
      </c>
      <c r="H28" t="s">
        <v>727</v>
      </c>
      <c r="I28" t="s">
        <v>728</v>
      </c>
      <c r="J28" t="s">
        <v>729</v>
      </c>
      <c r="K28" t="s">
        <v>730</v>
      </c>
      <c r="L28" t="s">
        <v>598</v>
      </c>
    </row>
    <row r="29" spans="2:12" x14ac:dyDescent="0.25">
      <c r="B29">
        <v>24</v>
      </c>
      <c r="C29">
        <v>0</v>
      </c>
      <c r="D29">
        <v>11500</v>
      </c>
      <c r="E29">
        <v>11500</v>
      </c>
      <c r="F29" t="s">
        <v>731</v>
      </c>
      <c r="G29" t="s">
        <v>732</v>
      </c>
      <c r="H29" t="s">
        <v>733</v>
      </c>
      <c r="I29" t="s">
        <v>734</v>
      </c>
      <c r="J29" t="s">
        <v>735</v>
      </c>
      <c r="K29" t="s">
        <v>736</v>
      </c>
      <c r="L29" t="s">
        <v>598</v>
      </c>
    </row>
    <row r="30" spans="2:12" x14ac:dyDescent="0.25">
      <c r="B30">
        <v>25</v>
      </c>
      <c r="C30">
        <v>0</v>
      </c>
      <c r="D30">
        <v>2000</v>
      </c>
      <c r="E30">
        <v>2000</v>
      </c>
      <c r="F30" t="s">
        <v>737</v>
      </c>
      <c r="G30" t="s">
        <v>738</v>
      </c>
      <c r="H30" t="s">
        <v>739</v>
      </c>
      <c r="I30" t="s">
        <v>740</v>
      </c>
      <c r="J30" t="s">
        <v>741</v>
      </c>
      <c r="K30" t="s">
        <v>742</v>
      </c>
      <c r="L30" t="s">
        <v>598</v>
      </c>
    </row>
    <row r="31" spans="2:12" x14ac:dyDescent="0.25">
      <c r="B31">
        <v>26</v>
      </c>
      <c r="C31">
        <v>0</v>
      </c>
      <c r="D31">
        <v>300</v>
      </c>
      <c r="E31">
        <v>300</v>
      </c>
      <c r="F31" t="s">
        <v>743</v>
      </c>
      <c r="G31" t="s">
        <v>744</v>
      </c>
      <c r="H31" t="s">
        <v>745</v>
      </c>
      <c r="I31" t="s">
        <v>746</v>
      </c>
      <c r="J31" t="s">
        <v>747</v>
      </c>
      <c r="K31" t="s">
        <v>748</v>
      </c>
      <c r="L31" t="s">
        <v>598</v>
      </c>
    </row>
    <row r="32" spans="2:12" x14ac:dyDescent="0.25">
      <c r="B32">
        <v>27</v>
      </c>
      <c r="C32">
        <v>800</v>
      </c>
      <c r="D32">
        <v>0</v>
      </c>
      <c r="E32">
        <v>800</v>
      </c>
      <c r="F32" t="s">
        <v>749</v>
      </c>
      <c r="G32" t="s">
        <v>750</v>
      </c>
      <c r="H32" t="s">
        <v>751</v>
      </c>
      <c r="I32" t="s">
        <v>752</v>
      </c>
      <c r="K32" t="s">
        <v>753</v>
      </c>
      <c r="L32" t="s">
        <v>598</v>
      </c>
    </row>
    <row r="33" spans="2:12" x14ac:dyDescent="0.25">
      <c r="B33">
        <v>28</v>
      </c>
      <c r="C33">
        <v>1000</v>
      </c>
      <c r="D33">
        <v>0</v>
      </c>
      <c r="E33">
        <v>1000</v>
      </c>
      <c r="F33" t="s">
        <v>754</v>
      </c>
      <c r="G33" t="s">
        <v>755</v>
      </c>
      <c r="H33" t="s">
        <v>756</v>
      </c>
      <c r="I33" t="s">
        <v>757</v>
      </c>
      <c r="K33" t="s">
        <v>758</v>
      </c>
      <c r="L33" t="s">
        <v>598</v>
      </c>
    </row>
    <row r="34" spans="2:12" x14ac:dyDescent="0.25">
      <c r="C34">
        <v>1800</v>
      </c>
      <c r="D34">
        <v>104650</v>
      </c>
      <c r="E34">
        <v>106450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68"/>
  <sheetViews>
    <sheetView topLeftCell="A52" workbookViewId="0">
      <selection activeCell="E69" sqref="E69"/>
    </sheetView>
  </sheetViews>
  <sheetFormatPr defaultRowHeight="15" x14ac:dyDescent="0.25"/>
  <sheetData>
    <row r="2" spans="2:10" x14ac:dyDescent="0.25">
      <c r="D2" t="s">
        <v>759</v>
      </c>
    </row>
    <row r="3" spans="2:10" x14ac:dyDescent="0.25">
      <c r="G3" t="s">
        <v>760</v>
      </c>
    </row>
    <row r="4" spans="2:10" x14ac:dyDescent="0.25">
      <c r="B4" t="s">
        <v>376</v>
      </c>
      <c r="C4" t="s">
        <v>590</v>
      </c>
      <c r="D4" t="s">
        <v>396</v>
      </c>
      <c r="E4" t="s">
        <v>761</v>
      </c>
      <c r="F4" t="s">
        <v>382</v>
      </c>
      <c r="G4" t="s">
        <v>383</v>
      </c>
      <c r="H4" t="s">
        <v>384</v>
      </c>
      <c r="I4" t="s">
        <v>385</v>
      </c>
    </row>
    <row r="5" spans="2:10" x14ac:dyDescent="0.25">
      <c r="B5">
        <v>1</v>
      </c>
      <c r="C5">
        <v>700</v>
      </c>
      <c r="D5" t="s">
        <v>762</v>
      </c>
      <c r="E5" t="s">
        <v>763</v>
      </c>
      <c r="F5" t="s">
        <v>764</v>
      </c>
      <c r="G5" t="s">
        <v>765</v>
      </c>
      <c r="H5" t="s">
        <v>766</v>
      </c>
      <c r="I5" t="s">
        <v>767</v>
      </c>
      <c r="J5" t="s">
        <v>768</v>
      </c>
    </row>
    <row r="6" spans="2:10" x14ac:dyDescent="0.25">
      <c r="B6">
        <v>2</v>
      </c>
      <c r="C6">
        <v>900</v>
      </c>
      <c r="D6" t="s">
        <v>769</v>
      </c>
      <c r="E6" t="s">
        <v>770</v>
      </c>
      <c r="F6" t="s">
        <v>771</v>
      </c>
      <c r="G6" t="s">
        <v>772</v>
      </c>
      <c r="H6" t="s">
        <v>773</v>
      </c>
      <c r="I6" t="s">
        <v>774</v>
      </c>
      <c r="J6" t="s">
        <v>768</v>
      </c>
    </row>
    <row r="7" spans="2:10" x14ac:dyDescent="0.25">
      <c r="B7">
        <v>3</v>
      </c>
      <c r="C7">
        <v>1300</v>
      </c>
      <c r="D7" t="s">
        <v>775</v>
      </c>
      <c r="E7" t="s">
        <v>776</v>
      </c>
      <c r="F7" t="s">
        <v>777</v>
      </c>
      <c r="G7" t="s">
        <v>778</v>
      </c>
      <c r="H7" t="s">
        <v>779</v>
      </c>
      <c r="I7" t="s">
        <v>780</v>
      </c>
      <c r="J7" t="s">
        <v>768</v>
      </c>
    </row>
    <row r="8" spans="2:10" x14ac:dyDescent="0.25">
      <c r="B8">
        <v>4</v>
      </c>
      <c r="C8">
        <v>1200</v>
      </c>
      <c r="D8" t="s">
        <v>781</v>
      </c>
      <c r="E8" t="s">
        <v>782</v>
      </c>
      <c r="F8" t="s">
        <v>783</v>
      </c>
      <c r="G8" t="s">
        <v>784</v>
      </c>
      <c r="H8" t="s">
        <v>785</v>
      </c>
      <c r="I8" t="s">
        <v>786</v>
      </c>
      <c r="J8" t="s">
        <v>768</v>
      </c>
    </row>
    <row r="9" spans="2:10" x14ac:dyDescent="0.25">
      <c r="B9">
        <v>5</v>
      </c>
      <c r="C9">
        <v>1500</v>
      </c>
      <c r="D9" t="s">
        <v>787</v>
      </c>
      <c r="E9" t="s">
        <v>788</v>
      </c>
      <c r="F9" t="s">
        <v>789</v>
      </c>
      <c r="G9" t="s">
        <v>790</v>
      </c>
      <c r="H9" t="s">
        <v>791</v>
      </c>
      <c r="I9" t="s">
        <v>792</v>
      </c>
      <c r="J9" t="s">
        <v>768</v>
      </c>
    </row>
    <row r="10" spans="2:10" x14ac:dyDescent="0.25">
      <c r="B10">
        <v>6</v>
      </c>
      <c r="C10">
        <v>5000</v>
      </c>
      <c r="D10" t="s">
        <v>793</v>
      </c>
      <c r="E10" t="s">
        <v>794</v>
      </c>
      <c r="F10" t="s">
        <v>795</v>
      </c>
      <c r="G10" t="s">
        <v>796</v>
      </c>
      <c r="I10" t="s">
        <v>797</v>
      </c>
      <c r="J10" t="s">
        <v>768</v>
      </c>
    </row>
    <row r="11" spans="2:10" x14ac:dyDescent="0.25">
      <c r="B11">
        <v>7</v>
      </c>
      <c r="C11">
        <v>1600</v>
      </c>
      <c r="D11" t="s">
        <v>798</v>
      </c>
      <c r="E11" t="s">
        <v>799</v>
      </c>
      <c r="F11" t="s">
        <v>800</v>
      </c>
      <c r="G11" t="s">
        <v>801</v>
      </c>
      <c r="H11" t="s">
        <v>802</v>
      </c>
      <c r="I11" t="s">
        <v>803</v>
      </c>
      <c r="J11" t="s">
        <v>768</v>
      </c>
    </row>
    <row r="12" spans="2:10" x14ac:dyDescent="0.25">
      <c r="B12">
        <v>8</v>
      </c>
      <c r="C12">
        <v>1900</v>
      </c>
      <c r="D12" t="s">
        <v>804</v>
      </c>
      <c r="E12" t="s">
        <v>805</v>
      </c>
      <c r="F12" t="s">
        <v>806</v>
      </c>
      <c r="G12" t="s">
        <v>807</v>
      </c>
      <c r="H12" t="s">
        <v>808</v>
      </c>
      <c r="I12" t="s">
        <v>809</v>
      </c>
      <c r="J12" t="s">
        <v>768</v>
      </c>
    </row>
    <row r="13" spans="2:10" x14ac:dyDescent="0.25">
      <c r="B13">
        <v>9</v>
      </c>
      <c r="C13">
        <v>2000</v>
      </c>
      <c r="D13" t="s">
        <v>810</v>
      </c>
      <c r="E13" t="s">
        <v>811</v>
      </c>
      <c r="F13" t="s">
        <v>812</v>
      </c>
      <c r="G13" t="s">
        <v>813</v>
      </c>
      <c r="H13" t="s">
        <v>814</v>
      </c>
      <c r="I13" t="s">
        <v>815</v>
      </c>
      <c r="J13" t="s">
        <v>768</v>
      </c>
    </row>
    <row r="14" spans="2:10" x14ac:dyDescent="0.25">
      <c r="B14">
        <v>10</v>
      </c>
      <c r="C14">
        <v>3000</v>
      </c>
      <c r="D14" t="s">
        <v>816</v>
      </c>
      <c r="E14" t="s">
        <v>817</v>
      </c>
      <c r="F14" t="s">
        <v>818</v>
      </c>
      <c r="G14" t="s">
        <v>819</v>
      </c>
      <c r="H14" t="s">
        <v>820</v>
      </c>
      <c r="I14" t="s">
        <v>821</v>
      </c>
      <c r="J14" t="s">
        <v>768</v>
      </c>
    </row>
    <row r="15" spans="2:10" x14ac:dyDescent="0.25">
      <c r="B15">
        <v>11</v>
      </c>
      <c r="C15">
        <v>7100</v>
      </c>
      <c r="D15" t="s">
        <v>822</v>
      </c>
      <c r="E15" t="s">
        <v>823</v>
      </c>
      <c r="F15" t="s">
        <v>824</v>
      </c>
      <c r="G15" t="s">
        <v>819</v>
      </c>
      <c r="H15" t="s">
        <v>825</v>
      </c>
      <c r="I15" t="s">
        <v>826</v>
      </c>
      <c r="J15" t="s">
        <v>768</v>
      </c>
    </row>
    <row r="16" spans="2:10" x14ac:dyDescent="0.25">
      <c r="B16">
        <v>12</v>
      </c>
      <c r="C16">
        <v>5000</v>
      </c>
      <c r="D16" t="s">
        <v>827</v>
      </c>
      <c r="E16" t="s">
        <v>828</v>
      </c>
      <c r="F16" t="s">
        <v>829</v>
      </c>
      <c r="G16" t="s">
        <v>830</v>
      </c>
      <c r="H16" t="s">
        <v>831</v>
      </c>
      <c r="I16" t="s">
        <v>832</v>
      </c>
      <c r="J16" t="s">
        <v>768</v>
      </c>
    </row>
    <row r="17" spans="2:10" x14ac:dyDescent="0.25">
      <c r="B17">
        <v>13</v>
      </c>
      <c r="C17">
        <v>1300</v>
      </c>
      <c r="D17" t="s">
        <v>833</v>
      </c>
      <c r="E17" t="s">
        <v>834</v>
      </c>
      <c r="F17" t="s">
        <v>835</v>
      </c>
      <c r="G17" t="s">
        <v>836</v>
      </c>
      <c r="H17" t="s">
        <v>837</v>
      </c>
      <c r="I17" t="s">
        <v>838</v>
      </c>
      <c r="J17" t="s">
        <v>768</v>
      </c>
    </row>
    <row r="18" spans="2:10" x14ac:dyDescent="0.25">
      <c r="B18">
        <v>14</v>
      </c>
      <c r="C18">
        <v>800</v>
      </c>
      <c r="D18" t="s">
        <v>839</v>
      </c>
      <c r="E18" t="s">
        <v>840</v>
      </c>
      <c r="F18" t="s">
        <v>841</v>
      </c>
      <c r="G18" t="s">
        <v>842</v>
      </c>
      <c r="H18" t="s">
        <v>843</v>
      </c>
      <c r="I18" t="s">
        <v>844</v>
      </c>
      <c r="J18" t="s">
        <v>768</v>
      </c>
    </row>
    <row r="19" spans="2:10" x14ac:dyDescent="0.25">
      <c r="B19">
        <v>15</v>
      </c>
      <c r="C19">
        <v>400</v>
      </c>
      <c r="D19" t="s">
        <v>845</v>
      </c>
      <c r="E19" t="s">
        <v>846</v>
      </c>
      <c r="F19" t="s">
        <v>847</v>
      </c>
      <c r="G19" t="s">
        <v>848</v>
      </c>
      <c r="H19" t="s">
        <v>849</v>
      </c>
      <c r="I19" t="s">
        <v>850</v>
      </c>
      <c r="J19" t="s">
        <v>768</v>
      </c>
    </row>
    <row r="20" spans="2:10" x14ac:dyDescent="0.25">
      <c r="B20">
        <v>16</v>
      </c>
      <c r="C20">
        <v>1000</v>
      </c>
      <c r="D20" t="s">
        <v>851</v>
      </c>
      <c r="E20" t="s">
        <v>852</v>
      </c>
      <c r="F20" t="s">
        <v>853</v>
      </c>
      <c r="G20" t="s">
        <v>836</v>
      </c>
      <c r="H20" t="s">
        <v>854</v>
      </c>
      <c r="I20" t="s">
        <v>855</v>
      </c>
      <c r="J20" t="s">
        <v>768</v>
      </c>
    </row>
    <row r="21" spans="2:10" x14ac:dyDescent="0.25">
      <c r="B21">
        <v>17</v>
      </c>
      <c r="C21">
        <v>27700</v>
      </c>
      <c r="D21" t="s">
        <v>856</v>
      </c>
      <c r="E21" t="s">
        <v>857</v>
      </c>
      <c r="F21" t="s">
        <v>858</v>
      </c>
      <c r="G21" t="s">
        <v>859</v>
      </c>
      <c r="H21" t="s">
        <v>860</v>
      </c>
      <c r="I21" t="s">
        <v>861</v>
      </c>
      <c r="J21" t="s">
        <v>768</v>
      </c>
    </row>
    <row r="22" spans="2:10" x14ac:dyDescent="0.25">
      <c r="B22">
        <v>18</v>
      </c>
      <c r="C22">
        <v>2200</v>
      </c>
      <c r="D22" t="s">
        <v>856</v>
      </c>
      <c r="E22" t="s">
        <v>862</v>
      </c>
      <c r="F22" t="s">
        <v>863</v>
      </c>
      <c r="G22" t="s">
        <v>864</v>
      </c>
      <c r="H22" t="s">
        <v>865</v>
      </c>
      <c r="I22" t="s">
        <v>866</v>
      </c>
      <c r="J22" t="s">
        <v>768</v>
      </c>
    </row>
    <row r="23" spans="2:10" x14ac:dyDescent="0.25">
      <c r="B23">
        <v>19</v>
      </c>
      <c r="C23">
        <v>1900</v>
      </c>
      <c r="D23" t="s">
        <v>867</v>
      </c>
      <c r="E23" t="s">
        <v>868</v>
      </c>
      <c r="F23" t="s">
        <v>869</v>
      </c>
      <c r="G23" t="s">
        <v>870</v>
      </c>
      <c r="H23" t="s">
        <v>871</v>
      </c>
      <c r="I23" t="s">
        <v>872</v>
      </c>
      <c r="J23" t="s">
        <v>768</v>
      </c>
    </row>
    <row r="24" spans="2:10" x14ac:dyDescent="0.25">
      <c r="B24">
        <v>20</v>
      </c>
      <c r="C24">
        <v>3000</v>
      </c>
      <c r="D24" t="s">
        <v>873</v>
      </c>
      <c r="E24" t="s">
        <v>874</v>
      </c>
      <c r="F24" t="s">
        <v>875</v>
      </c>
      <c r="G24" t="s">
        <v>876</v>
      </c>
      <c r="H24" t="s">
        <v>877</v>
      </c>
      <c r="I24" t="s">
        <v>878</v>
      </c>
      <c r="J24" t="s">
        <v>768</v>
      </c>
    </row>
    <row r="25" spans="2:10" x14ac:dyDescent="0.25">
      <c r="B25">
        <v>21</v>
      </c>
      <c r="C25">
        <v>10300</v>
      </c>
      <c r="D25" t="s">
        <v>879</v>
      </c>
      <c r="E25" t="s">
        <v>880</v>
      </c>
      <c r="F25" t="s">
        <v>881</v>
      </c>
      <c r="G25" t="s">
        <v>882</v>
      </c>
      <c r="H25" t="s">
        <v>883</v>
      </c>
      <c r="I25" t="s">
        <v>884</v>
      </c>
      <c r="J25" t="s">
        <v>768</v>
      </c>
    </row>
    <row r="26" spans="2:10" x14ac:dyDescent="0.25">
      <c r="B26">
        <v>22</v>
      </c>
      <c r="C26">
        <v>3000</v>
      </c>
      <c r="D26" t="s">
        <v>885</v>
      </c>
      <c r="E26" t="s">
        <v>886</v>
      </c>
      <c r="F26" t="s">
        <v>887</v>
      </c>
      <c r="G26" t="s">
        <v>888</v>
      </c>
      <c r="H26" t="s">
        <v>889</v>
      </c>
      <c r="I26" t="s">
        <v>890</v>
      </c>
      <c r="J26" t="s">
        <v>768</v>
      </c>
    </row>
    <row r="27" spans="2:10" x14ac:dyDescent="0.25">
      <c r="B27">
        <v>23</v>
      </c>
      <c r="C27">
        <v>1100</v>
      </c>
      <c r="D27" t="s">
        <v>891</v>
      </c>
      <c r="E27" t="s">
        <v>892</v>
      </c>
      <c r="F27" t="s">
        <v>893</v>
      </c>
      <c r="G27" t="s">
        <v>200</v>
      </c>
      <c r="H27" t="s">
        <v>894</v>
      </c>
      <c r="I27" t="s">
        <v>895</v>
      </c>
      <c r="J27" t="s">
        <v>768</v>
      </c>
    </row>
    <row r="28" spans="2:10" x14ac:dyDescent="0.25">
      <c r="B28">
        <v>24</v>
      </c>
      <c r="C28">
        <v>3900</v>
      </c>
      <c r="D28" t="s">
        <v>896</v>
      </c>
      <c r="E28" t="s">
        <v>897</v>
      </c>
      <c r="F28" t="s">
        <v>898</v>
      </c>
      <c r="G28" t="s">
        <v>899</v>
      </c>
      <c r="H28" t="s">
        <v>900</v>
      </c>
      <c r="I28" t="s">
        <v>901</v>
      </c>
      <c r="J28" t="s">
        <v>768</v>
      </c>
    </row>
    <row r="29" spans="2:10" x14ac:dyDescent="0.25">
      <c r="B29">
        <v>25</v>
      </c>
      <c r="C29">
        <v>700</v>
      </c>
      <c r="D29" t="s">
        <v>902</v>
      </c>
      <c r="E29" t="s">
        <v>903</v>
      </c>
      <c r="F29" t="s">
        <v>904</v>
      </c>
      <c r="G29" t="s">
        <v>905</v>
      </c>
      <c r="H29" t="s">
        <v>906</v>
      </c>
      <c r="I29" t="s">
        <v>907</v>
      </c>
      <c r="J29" t="s">
        <v>768</v>
      </c>
    </row>
    <row r="30" spans="2:10" x14ac:dyDescent="0.25">
      <c r="B30">
        <v>26</v>
      </c>
      <c r="C30">
        <v>1500</v>
      </c>
      <c r="D30" t="s">
        <v>908</v>
      </c>
      <c r="E30" t="s">
        <v>909</v>
      </c>
      <c r="F30" t="s">
        <v>910</v>
      </c>
      <c r="G30" t="s">
        <v>911</v>
      </c>
      <c r="H30" t="s">
        <v>912</v>
      </c>
      <c r="I30" t="s">
        <v>913</v>
      </c>
      <c r="J30" t="s">
        <v>768</v>
      </c>
    </row>
    <row r="31" spans="2:10" x14ac:dyDescent="0.25">
      <c r="B31">
        <v>27</v>
      </c>
      <c r="C31">
        <v>600</v>
      </c>
      <c r="D31" t="s">
        <v>914</v>
      </c>
      <c r="E31" t="s">
        <v>915</v>
      </c>
      <c r="F31" t="s">
        <v>916</v>
      </c>
      <c r="G31" t="s">
        <v>917</v>
      </c>
      <c r="H31" t="s">
        <v>918</v>
      </c>
      <c r="I31" t="s">
        <v>919</v>
      </c>
      <c r="J31" t="s">
        <v>768</v>
      </c>
    </row>
    <row r="32" spans="2:10" x14ac:dyDescent="0.25">
      <c r="B32">
        <v>28</v>
      </c>
      <c r="C32">
        <v>300</v>
      </c>
      <c r="D32" t="s">
        <v>920</v>
      </c>
      <c r="E32" t="s">
        <v>921</v>
      </c>
      <c r="F32" t="s">
        <v>922</v>
      </c>
      <c r="G32" t="s">
        <v>923</v>
      </c>
      <c r="H32" t="s">
        <v>924</v>
      </c>
      <c r="I32" t="s">
        <v>925</v>
      </c>
      <c r="J32" t="s">
        <v>768</v>
      </c>
    </row>
    <row r="33" spans="2:10" x14ac:dyDescent="0.25">
      <c r="B33">
        <v>29</v>
      </c>
      <c r="C33">
        <v>400</v>
      </c>
      <c r="D33" t="s">
        <v>926</v>
      </c>
      <c r="E33" t="s">
        <v>927</v>
      </c>
      <c r="F33" t="s">
        <v>928</v>
      </c>
      <c r="G33" t="s">
        <v>929</v>
      </c>
      <c r="H33" t="s">
        <v>930</v>
      </c>
      <c r="I33" t="s">
        <v>931</v>
      </c>
      <c r="J33" t="s">
        <v>768</v>
      </c>
    </row>
    <row r="34" spans="2:10" x14ac:dyDescent="0.25">
      <c r="B34">
        <v>30</v>
      </c>
      <c r="C34">
        <v>3000</v>
      </c>
      <c r="D34" t="s">
        <v>932</v>
      </c>
      <c r="E34" t="s">
        <v>933</v>
      </c>
      <c r="F34" t="s">
        <v>934</v>
      </c>
      <c r="G34" t="s">
        <v>935</v>
      </c>
      <c r="H34" t="s">
        <v>936</v>
      </c>
      <c r="I34" t="s">
        <v>937</v>
      </c>
      <c r="J34" t="s">
        <v>768</v>
      </c>
    </row>
    <row r="35" spans="2:10" x14ac:dyDescent="0.25">
      <c r="B35">
        <v>31</v>
      </c>
      <c r="C35">
        <v>500</v>
      </c>
      <c r="D35" t="s">
        <v>938</v>
      </c>
      <c r="E35" t="s">
        <v>939</v>
      </c>
      <c r="F35" t="s">
        <v>940</v>
      </c>
      <c r="G35" t="s">
        <v>941</v>
      </c>
      <c r="H35" t="s">
        <v>942</v>
      </c>
      <c r="I35" t="s">
        <v>943</v>
      </c>
      <c r="J35" t="s">
        <v>768</v>
      </c>
    </row>
    <row r="36" spans="2:10" x14ac:dyDescent="0.25">
      <c r="B36">
        <v>32</v>
      </c>
      <c r="C36">
        <v>4500</v>
      </c>
      <c r="D36" t="s">
        <v>938</v>
      </c>
      <c r="E36" t="s">
        <v>944</v>
      </c>
      <c r="F36" t="s">
        <v>945</v>
      </c>
      <c r="G36" t="s">
        <v>946</v>
      </c>
      <c r="H36" t="s">
        <v>947</v>
      </c>
      <c r="I36" t="s">
        <v>948</v>
      </c>
      <c r="J36" t="s">
        <v>768</v>
      </c>
    </row>
    <row r="37" spans="2:10" x14ac:dyDescent="0.25">
      <c r="B37">
        <v>33</v>
      </c>
      <c r="C37">
        <v>4600</v>
      </c>
      <c r="D37" t="s">
        <v>949</v>
      </c>
      <c r="E37" t="s">
        <v>950</v>
      </c>
      <c r="F37" t="s">
        <v>951</v>
      </c>
      <c r="G37" t="s">
        <v>952</v>
      </c>
      <c r="H37" t="s">
        <v>953</v>
      </c>
      <c r="I37" t="s">
        <v>954</v>
      </c>
      <c r="J37" t="s">
        <v>768</v>
      </c>
    </row>
    <row r="38" spans="2:10" x14ac:dyDescent="0.25">
      <c r="B38">
        <v>34</v>
      </c>
      <c r="C38">
        <v>1000</v>
      </c>
      <c r="D38" t="s">
        <v>955</v>
      </c>
      <c r="E38" t="s">
        <v>956</v>
      </c>
      <c r="F38" t="s">
        <v>957</v>
      </c>
      <c r="G38" t="s">
        <v>917</v>
      </c>
      <c r="H38" t="s">
        <v>958</v>
      </c>
      <c r="I38" t="s">
        <v>959</v>
      </c>
      <c r="J38" t="s">
        <v>768</v>
      </c>
    </row>
    <row r="39" spans="2:10" x14ac:dyDescent="0.25">
      <c r="B39">
        <v>35</v>
      </c>
      <c r="C39">
        <v>3000</v>
      </c>
      <c r="D39" t="s">
        <v>960</v>
      </c>
      <c r="E39" t="s">
        <v>961</v>
      </c>
      <c r="F39" t="s">
        <v>962</v>
      </c>
      <c r="G39" t="s">
        <v>963</v>
      </c>
      <c r="H39" t="s">
        <v>964</v>
      </c>
      <c r="I39" t="s">
        <v>965</v>
      </c>
      <c r="J39" t="s">
        <v>768</v>
      </c>
    </row>
    <row r="40" spans="2:10" x14ac:dyDescent="0.25">
      <c r="B40">
        <v>36</v>
      </c>
      <c r="C40">
        <v>2000</v>
      </c>
      <c r="D40" t="s">
        <v>966</v>
      </c>
      <c r="E40" t="s">
        <v>967</v>
      </c>
      <c r="F40" t="s">
        <v>193</v>
      </c>
      <c r="G40" t="s">
        <v>968</v>
      </c>
      <c r="H40" t="s">
        <v>969</v>
      </c>
      <c r="I40" t="s">
        <v>970</v>
      </c>
      <c r="J40" t="s">
        <v>768</v>
      </c>
    </row>
    <row r="41" spans="2:10" x14ac:dyDescent="0.25">
      <c r="B41">
        <v>37</v>
      </c>
      <c r="C41">
        <v>2000</v>
      </c>
      <c r="D41" t="s">
        <v>971</v>
      </c>
      <c r="E41" t="s">
        <v>972</v>
      </c>
      <c r="F41" t="s">
        <v>973</v>
      </c>
      <c r="G41" t="s">
        <v>974</v>
      </c>
      <c r="H41" t="s">
        <v>975</v>
      </c>
      <c r="I41" t="s">
        <v>976</v>
      </c>
      <c r="J41" t="s">
        <v>768</v>
      </c>
    </row>
    <row r="42" spans="2:10" x14ac:dyDescent="0.25">
      <c r="B42">
        <v>38</v>
      </c>
      <c r="C42">
        <v>800</v>
      </c>
      <c r="D42" t="s">
        <v>977</v>
      </c>
      <c r="E42" t="s">
        <v>978</v>
      </c>
      <c r="F42" t="s">
        <v>979</v>
      </c>
      <c r="G42" t="s">
        <v>980</v>
      </c>
      <c r="H42" t="s">
        <v>981</v>
      </c>
      <c r="I42" t="s">
        <v>982</v>
      </c>
      <c r="J42" t="s">
        <v>768</v>
      </c>
    </row>
    <row r="43" spans="2:10" x14ac:dyDescent="0.25">
      <c r="B43">
        <v>39</v>
      </c>
      <c r="C43">
        <v>10000</v>
      </c>
      <c r="D43" t="s">
        <v>983</v>
      </c>
      <c r="E43" t="s">
        <v>984</v>
      </c>
      <c r="F43" t="s">
        <v>985</v>
      </c>
      <c r="G43" t="s">
        <v>986</v>
      </c>
      <c r="H43" t="s">
        <v>987</v>
      </c>
      <c r="I43" t="s">
        <v>988</v>
      </c>
      <c r="J43" t="s">
        <v>768</v>
      </c>
    </row>
    <row r="44" spans="2:10" x14ac:dyDescent="0.25">
      <c r="B44">
        <v>40</v>
      </c>
      <c r="C44">
        <v>2600</v>
      </c>
      <c r="D44" t="s">
        <v>983</v>
      </c>
      <c r="E44" t="s">
        <v>989</v>
      </c>
      <c r="F44" t="s">
        <v>339</v>
      </c>
      <c r="G44" t="s">
        <v>990</v>
      </c>
      <c r="H44" t="s">
        <v>991</v>
      </c>
      <c r="I44" t="s">
        <v>992</v>
      </c>
      <c r="J44" t="s">
        <v>768</v>
      </c>
    </row>
    <row r="45" spans="2:10" x14ac:dyDescent="0.25">
      <c r="B45">
        <v>41</v>
      </c>
      <c r="C45">
        <v>700</v>
      </c>
      <c r="D45" t="s">
        <v>993</v>
      </c>
      <c r="E45" t="s">
        <v>994</v>
      </c>
      <c r="F45" t="s">
        <v>995</v>
      </c>
      <c r="G45" t="s">
        <v>952</v>
      </c>
      <c r="H45" t="s">
        <v>996</v>
      </c>
      <c r="I45" t="s">
        <v>997</v>
      </c>
      <c r="J45" t="s">
        <v>768</v>
      </c>
    </row>
    <row r="46" spans="2:10" x14ac:dyDescent="0.25">
      <c r="B46">
        <v>42</v>
      </c>
      <c r="C46">
        <v>3500</v>
      </c>
      <c r="D46" t="s">
        <v>998</v>
      </c>
      <c r="E46" t="s">
        <v>999</v>
      </c>
      <c r="F46" t="s">
        <v>1000</v>
      </c>
      <c r="G46" t="s">
        <v>200</v>
      </c>
      <c r="H46" t="s">
        <v>1001</v>
      </c>
      <c r="I46" t="s">
        <v>1002</v>
      </c>
      <c r="J46" t="s">
        <v>768</v>
      </c>
    </row>
    <row r="47" spans="2:10" x14ac:dyDescent="0.25">
      <c r="B47">
        <v>43</v>
      </c>
      <c r="C47">
        <v>400</v>
      </c>
      <c r="D47" t="s">
        <v>1003</v>
      </c>
      <c r="E47" t="s">
        <v>1004</v>
      </c>
      <c r="F47" t="s">
        <v>1005</v>
      </c>
      <c r="G47" t="s">
        <v>1006</v>
      </c>
      <c r="H47" t="s">
        <v>1007</v>
      </c>
      <c r="I47" t="s">
        <v>1008</v>
      </c>
      <c r="J47" t="s">
        <v>768</v>
      </c>
    </row>
    <row r="48" spans="2:10" x14ac:dyDescent="0.25">
      <c r="B48">
        <v>44</v>
      </c>
      <c r="C48">
        <v>2000</v>
      </c>
      <c r="D48" t="s">
        <v>1009</v>
      </c>
      <c r="E48" t="s">
        <v>1010</v>
      </c>
      <c r="F48" t="s">
        <v>1011</v>
      </c>
      <c r="G48" t="s">
        <v>1012</v>
      </c>
      <c r="H48" t="s">
        <v>1013</v>
      </c>
      <c r="I48" t="s">
        <v>1014</v>
      </c>
      <c r="J48" t="s">
        <v>768</v>
      </c>
    </row>
    <row r="49" spans="2:10" x14ac:dyDescent="0.25">
      <c r="B49">
        <v>45</v>
      </c>
      <c r="C49">
        <v>1500</v>
      </c>
      <c r="D49" t="s">
        <v>1015</v>
      </c>
      <c r="E49" t="s">
        <v>1016</v>
      </c>
      <c r="F49" t="s">
        <v>1017</v>
      </c>
      <c r="G49" t="s">
        <v>1018</v>
      </c>
      <c r="H49" t="s">
        <v>1019</v>
      </c>
      <c r="I49" t="s">
        <v>1020</v>
      </c>
      <c r="J49" t="s">
        <v>768</v>
      </c>
    </row>
    <row r="50" spans="2:10" x14ac:dyDescent="0.25">
      <c r="B50">
        <v>46</v>
      </c>
      <c r="C50">
        <v>200</v>
      </c>
      <c r="D50" t="s">
        <v>1021</v>
      </c>
      <c r="E50" t="s">
        <v>1022</v>
      </c>
      <c r="F50" t="s">
        <v>1023</v>
      </c>
      <c r="G50" t="s">
        <v>1024</v>
      </c>
      <c r="H50" t="s">
        <v>1025</v>
      </c>
      <c r="I50" t="s">
        <v>1026</v>
      </c>
      <c r="J50" t="s">
        <v>768</v>
      </c>
    </row>
    <row r="51" spans="2:10" x14ac:dyDescent="0.25">
      <c r="B51">
        <v>47</v>
      </c>
      <c r="C51">
        <v>4000</v>
      </c>
      <c r="D51" t="s">
        <v>1027</v>
      </c>
      <c r="E51" t="s">
        <v>1028</v>
      </c>
      <c r="F51" t="s">
        <v>673</v>
      </c>
      <c r="G51" t="s">
        <v>1029</v>
      </c>
      <c r="H51" t="s">
        <v>1030</v>
      </c>
      <c r="I51" t="s">
        <v>1031</v>
      </c>
      <c r="J51" t="s">
        <v>768</v>
      </c>
    </row>
    <row r="52" spans="2:10" x14ac:dyDescent="0.25">
      <c r="B52">
        <v>48</v>
      </c>
      <c r="C52">
        <v>1600</v>
      </c>
      <c r="D52" t="s">
        <v>1032</v>
      </c>
      <c r="E52" t="s">
        <v>1033</v>
      </c>
      <c r="F52" t="s">
        <v>1034</v>
      </c>
      <c r="G52" t="s">
        <v>1035</v>
      </c>
      <c r="H52" t="s">
        <v>1036</v>
      </c>
      <c r="I52" t="s">
        <v>1037</v>
      </c>
      <c r="J52" t="s">
        <v>768</v>
      </c>
    </row>
    <row r="53" spans="2:10" x14ac:dyDescent="0.25">
      <c r="B53">
        <v>49</v>
      </c>
      <c r="C53">
        <v>1600</v>
      </c>
      <c r="D53" t="s">
        <v>1038</v>
      </c>
      <c r="E53" t="s">
        <v>1039</v>
      </c>
      <c r="F53" t="s">
        <v>1040</v>
      </c>
      <c r="G53" t="s">
        <v>1041</v>
      </c>
      <c r="H53" t="s">
        <v>1042</v>
      </c>
      <c r="I53" t="s">
        <v>1043</v>
      </c>
      <c r="J53" t="s">
        <v>768</v>
      </c>
    </row>
    <row r="54" spans="2:10" x14ac:dyDescent="0.25">
      <c r="B54">
        <v>50</v>
      </c>
      <c r="C54">
        <v>5500</v>
      </c>
      <c r="D54" t="s">
        <v>1044</v>
      </c>
      <c r="E54" t="s">
        <v>1045</v>
      </c>
      <c r="F54" t="s">
        <v>1046</v>
      </c>
      <c r="G54" t="s">
        <v>1047</v>
      </c>
      <c r="H54" t="s">
        <v>1048</v>
      </c>
      <c r="I54" t="s">
        <v>1049</v>
      </c>
      <c r="J54" t="s">
        <v>768</v>
      </c>
    </row>
    <row r="55" spans="2:10" x14ac:dyDescent="0.25">
      <c r="B55">
        <v>51</v>
      </c>
      <c r="C55">
        <v>2000</v>
      </c>
      <c r="D55" t="s">
        <v>1050</v>
      </c>
      <c r="E55" t="s">
        <v>1051</v>
      </c>
      <c r="F55" t="s">
        <v>1052</v>
      </c>
      <c r="G55" t="s">
        <v>1053</v>
      </c>
      <c r="H55" t="s">
        <v>1054</v>
      </c>
      <c r="I55" t="s">
        <v>1055</v>
      </c>
      <c r="J55" t="s">
        <v>768</v>
      </c>
    </row>
    <row r="56" spans="2:10" x14ac:dyDescent="0.25">
      <c r="B56">
        <v>52</v>
      </c>
      <c r="C56">
        <v>1000</v>
      </c>
      <c r="D56" t="s">
        <v>1056</v>
      </c>
      <c r="E56" t="s">
        <v>1057</v>
      </c>
      <c r="F56" t="s">
        <v>135</v>
      </c>
      <c r="G56" t="s">
        <v>1058</v>
      </c>
      <c r="H56" t="s">
        <v>1059</v>
      </c>
      <c r="I56" t="s">
        <v>1060</v>
      </c>
      <c r="J56" t="s">
        <v>768</v>
      </c>
    </row>
    <row r="57" spans="2:10" x14ac:dyDescent="0.25">
      <c r="B57">
        <v>53</v>
      </c>
      <c r="C57">
        <v>10000</v>
      </c>
      <c r="D57" t="s">
        <v>1061</v>
      </c>
      <c r="E57" t="s">
        <v>1062</v>
      </c>
      <c r="F57" t="s">
        <v>1063</v>
      </c>
      <c r="G57" t="s">
        <v>1064</v>
      </c>
      <c r="H57" t="s">
        <v>1065</v>
      </c>
      <c r="I57" t="s">
        <v>1066</v>
      </c>
      <c r="J57" t="s">
        <v>768</v>
      </c>
    </row>
    <row r="58" spans="2:10" x14ac:dyDescent="0.25">
      <c r="B58">
        <v>54</v>
      </c>
      <c r="C58">
        <v>2000</v>
      </c>
      <c r="D58" t="s">
        <v>1067</v>
      </c>
      <c r="E58" t="s">
        <v>1068</v>
      </c>
      <c r="F58" t="s">
        <v>1069</v>
      </c>
      <c r="G58" t="s">
        <v>917</v>
      </c>
      <c r="H58" t="s">
        <v>1070</v>
      </c>
      <c r="I58" t="s">
        <v>1071</v>
      </c>
      <c r="J58" t="s">
        <v>768</v>
      </c>
    </row>
    <row r="59" spans="2:10" x14ac:dyDescent="0.25">
      <c r="B59">
        <v>55</v>
      </c>
      <c r="C59">
        <v>2000</v>
      </c>
      <c r="D59" t="s">
        <v>1072</v>
      </c>
      <c r="E59" t="s">
        <v>1073</v>
      </c>
      <c r="F59" t="s">
        <v>1074</v>
      </c>
      <c r="G59" t="s">
        <v>807</v>
      </c>
      <c r="H59" t="s">
        <v>1075</v>
      </c>
      <c r="I59" t="s">
        <v>1076</v>
      </c>
      <c r="J59" t="s">
        <v>768</v>
      </c>
    </row>
    <row r="60" spans="2:10" x14ac:dyDescent="0.25">
      <c r="B60">
        <v>56</v>
      </c>
      <c r="C60">
        <v>10000</v>
      </c>
      <c r="D60" t="s">
        <v>1077</v>
      </c>
      <c r="E60" t="s">
        <v>1078</v>
      </c>
      <c r="F60" t="s">
        <v>1079</v>
      </c>
      <c r="G60" t="s">
        <v>1080</v>
      </c>
      <c r="H60" t="s">
        <v>1081</v>
      </c>
      <c r="I60" t="s">
        <v>1082</v>
      </c>
      <c r="J60" t="s">
        <v>768</v>
      </c>
    </row>
    <row r="61" spans="2:10" x14ac:dyDescent="0.25">
      <c r="B61">
        <v>57</v>
      </c>
      <c r="C61">
        <v>2000</v>
      </c>
      <c r="D61" t="s">
        <v>1083</v>
      </c>
      <c r="E61" t="s">
        <v>1084</v>
      </c>
      <c r="F61" t="s">
        <v>1085</v>
      </c>
      <c r="G61" t="s">
        <v>1086</v>
      </c>
      <c r="H61" t="s">
        <v>1087</v>
      </c>
      <c r="I61" t="s">
        <v>1088</v>
      </c>
      <c r="J61" t="s">
        <v>768</v>
      </c>
    </row>
    <row r="62" spans="2:10" x14ac:dyDescent="0.25">
      <c r="B62">
        <v>58</v>
      </c>
      <c r="C62">
        <v>2900</v>
      </c>
      <c r="D62" t="s">
        <v>1089</v>
      </c>
      <c r="E62" t="s">
        <v>1090</v>
      </c>
      <c r="F62" t="s">
        <v>1091</v>
      </c>
      <c r="G62" t="s">
        <v>1092</v>
      </c>
      <c r="H62" t="s">
        <v>1093</v>
      </c>
      <c r="I62" t="s">
        <v>1094</v>
      </c>
      <c r="J62" t="s">
        <v>768</v>
      </c>
    </row>
    <row r="63" spans="2:10" x14ac:dyDescent="0.25">
      <c r="B63">
        <v>59</v>
      </c>
      <c r="C63">
        <v>400</v>
      </c>
      <c r="D63" t="s">
        <v>1095</v>
      </c>
      <c r="E63" t="s">
        <v>1096</v>
      </c>
      <c r="F63" t="s">
        <v>1097</v>
      </c>
      <c r="G63" t="s">
        <v>1098</v>
      </c>
      <c r="H63" t="s">
        <v>1099</v>
      </c>
      <c r="I63" t="s">
        <v>1100</v>
      </c>
      <c r="J63" t="s">
        <v>768</v>
      </c>
    </row>
    <row r="64" spans="2:10" x14ac:dyDescent="0.25">
      <c r="B64">
        <v>60</v>
      </c>
      <c r="C64">
        <v>600</v>
      </c>
      <c r="D64" t="s">
        <v>1101</v>
      </c>
      <c r="E64" t="s">
        <v>1102</v>
      </c>
      <c r="F64" t="s">
        <v>1103</v>
      </c>
      <c r="G64" t="s">
        <v>1104</v>
      </c>
      <c r="H64" t="s">
        <v>1105</v>
      </c>
      <c r="I64" t="s">
        <v>1106</v>
      </c>
      <c r="J64" t="s">
        <v>768</v>
      </c>
    </row>
    <row r="65" spans="2:10" x14ac:dyDescent="0.25">
      <c r="B65">
        <v>61</v>
      </c>
      <c r="C65">
        <v>4000</v>
      </c>
      <c r="D65" t="s">
        <v>1107</v>
      </c>
      <c r="E65" t="s">
        <v>1108</v>
      </c>
      <c r="F65" t="s">
        <v>1109</v>
      </c>
      <c r="G65" t="s">
        <v>1110</v>
      </c>
      <c r="H65" t="s">
        <v>1111</v>
      </c>
      <c r="I65" t="s">
        <v>1112</v>
      </c>
      <c r="J65" t="s">
        <v>768</v>
      </c>
    </row>
    <row r="66" spans="2:10" x14ac:dyDescent="0.25">
      <c r="B66">
        <v>62</v>
      </c>
      <c r="C66">
        <v>2000</v>
      </c>
      <c r="D66" t="s">
        <v>1113</v>
      </c>
      <c r="E66" t="s">
        <v>1114</v>
      </c>
      <c r="F66" t="s">
        <v>1115</v>
      </c>
      <c r="G66" t="s">
        <v>1116</v>
      </c>
      <c r="H66" t="s">
        <v>1117</v>
      </c>
      <c r="I66" t="s">
        <v>1118</v>
      </c>
      <c r="J66" t="s">
        <v>768</v>
      </c>
    </row>
    <row r="67" spans="2:10" x14ac:dyDescent="0.25">
      <c r="B67">
        <v>63</v>
      </c>
      <c r="C67">
        <v>2000</v>
      </c>
      <c r="D67" t="s">
        <v>1119</v>
      </c>
      <c r="E67" t="s">
        <v>1120</v>
      </c>
      <c r="F67" t="s">
        <v>1121</v>
      </c>
      <c r="G67" t="s">
        <v>1122</v>
      </c>
      <c r="H67" t="s">
        <v>1123</v>
      </c>
    </row>
    <row r="68" spans="2:10" x14ac:dyDescent="0.25">
      <c r="C68">
        <v>187200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28"/>
  <sheetViews>
    <sheetView workbookViewId="0">
      <selection activeCell="F9" sqref="F9"/>
    </sheetView>
  </sheetViews>
  <sheetFormatPr defaultRowHeight="15" x14ac:dyDescent="0.25"/>
  <sheetData>
    <row r="2" spans="2:12" ht="25.5" x14ac:dyDescent="0.35">
      <c r="B2" s="22"/>
      <c r="C2" s="22"/>
      <c r="D2" s="245" t="s">
        <v>1124</v>
      </c>
      <c r="E2" s="245"/>
      <c r="F2" s="245"/>
      <c r="G2" s="245"/>
      <c r="H2" s="245"/>
      <c r="I2" s="245"/>
      <c r="J2" s="22"/>
      <c r="K2" s="22"/>
      <c r="L2" s="22"/>
    </row>
    <row r="3" spans="2:12" ht="25.5" x14ac:dyDescent="0.35">
      <c r="B3" s="22"/>
      <c r="C3" s="22"/>
      <c r="D3" s="22"/>
      <c r="E3" s="22"/>
      <c r="F3" s="22"/>
      <c r="G3" s="22"/>
      <c r="H3" s="22"/>
      <c r="I3" s="22" t="s">
        <v>760</v>
      </c>
      <c r="J3" s="22"/>
      <c r="K3" s="22"/>
      <c r="L3" s="22"/>
    </row>
    <row r="4" spans="2:12" ht="112.5" x14ac:dyDescent="0.25">
      <c r="B4" s="4" t="s">
        <v>376</v>
      </c>
      <c r="C4" s="4" t="s">
        <v>1125</v>
      </c>
      <c r="D4" s="4" t="s">
        <v>590</v>
      </c>
      <c r="E4" s="4" t="s">
        <v>1126</v>
      </c>
      <c r="F4" s="4" t="s">
        <v>396</v>
      </c>
      <c r="G4" s="4" t="s">
        <v>381</v>
      </c>
      <c r="H4" s="4" t="s">
        <v>382</v>
      </c>
      <c r="I4" s="4" t="s">
        <v>383</v>
      </c>
      <c r="J4" s="4" t="s">
        <v>384</v>
      </c>
      <c r="K4" s="4" t="s">
        <v>385</v>
      </c>
      <c r="L4" s="4"/>
    </row>
    <row r="5" spans="2:12" ht="18.75" x14ac:dyDescent="0.3">
      <c r="B5" s="6">
        <v>1</v>
      </c>
      <c r="C5" s="7">
        <v>0</v>
      </c>
      <c r="D5" s="7">
        <v>900</v>
      </c>
      <c r="E5" s="7">
        <f>C5+D5</f>
        <v>900</v>
      </c>
      <c r="F5" s="6" t="s">
        <v>1127</v>
      </c>
      <c r="G5" s="6" t="s">
        <v>1128</v>
      </c>
      <c r="H5" s="6" t="s">
        <v>1129</v>
      </c>
      <c r="I5" s="2" t="s">
        <v>1130</v>
      </c>
      <c r="J5" s="6" t="s">
        <v>1131</v>
      </c>
      <c r="K5" s="8" t="s">
        <v>1132</v>
      </c>
      <c r="L5" s="8" t="s">
        <v>1133</v>
      </c>
    </row>
    <row r="6" spans="2:12" ht="18.75" x14ac:dyDescent="0.3">
      <c r="B6" s="6">
        <v>2</v>
      </c>
      <c r="C6" s="7">
        <v>0</v>
      </c>
      <c r="D6" s="7">
        <v>1200</v>
      </c>
      <c r="E6" s="7">
        <f t="shared" ref="E6:E26" si="0">C6+D6</f>
        <v>1200</v>
      </c>
      <c r="F6" s="6" t="s">
        <v>1134</v>
      </c>
      <c r="G6" s="6" t="s">
        <v>1135</v>
      </c>
      <c r="H6" s="6" t="s">
        <v>1136</v>
      </c>
      <c r="I6" s="2" t="s">
        <v>1137</v>
      </c>
      <c r="J6" s="6" t="s">
        <v>1138</v>
      </c>
      <c r="K6" s="8" t="s">
        <v>1139</v>
      </c>
      <c r="L6" s="8" t="s">
        <v>1133</v>
      </c>
    </row>
    <row r="7" spans="2:12" ht="18.75" x14ac:dyDescent="0.3">
      <c r="B7" s="6">
        <v>3</v>
      </c>
      <c r="C7" s="7">
        <v>0</v>
      </c>
      <c r="D7" s="7">
        <v>1400</v>
      </c>
      <c r="E7" s="7">
        <f t="shared" si="0"/>
        <v>1400</v>
      </c>
      <c r="F7" s="6" t="s">
        <v>1140</v>
      </c>
      <c r="G7" s="6" t="s">
        <v>1141</v>
      </c>
      <c r="H7" s="6" t="s">
        <v>1142</v>
      </c>
      <c r="I7" s="2" t="s">
        <v>1143</v>
      </c>
      <c r="J7" s="6" t="s">
        <v>1144</v>
      </c>
      <c r="K7" s="8" t="s">
        <v>1145</v>
      </c>
      <c r="L7" s="8" t="s">
        <v>1133</v>
      </c>
    </row>
    <row r="8" spans="2:12" ht="18.75" x14ac:dyDescent="0.3">
      <c r="B8" s="6">
        <v>4</v>
      </c>
      <c r="C8" s="7">
        <v>0</v>
      </c>
      <c r="D8" s="7">
        <v>2100</v>
      </c>
      <c r="E8" s="7">
        <f t="shared" si="0"/>
        <v>2100</v>
      </c>
      <c r="F8" s="6" t="s">
        <v>1146</v>
      </c>
      <c r="G8" s="6" t="s">
        <v>1147</v>
      </c>
      <c r="H8" s="6" t="s">
        <v>1148</v>
      </c>
      <c r="I8" s="2" t="s">
        <v>1149</v>
      </c>
      <c r="J8" s="6" t="s">
        <v>1150</v>
      </c>
      <c r="K8" s="8" t="s">
        <v>1151</v>
      </c>
      <c r="L8" s="8" t="s">
        <v>1133</v>
      </c>
    </row>
    <row r="9" spans="2:12" ht="18.75" x14ac:dyDescent="0.3">
      <c r="B9" s="6">
        <v>5</v>
      </c>
      <c r="C9" s="7">
        <v>0</v>
      </c>
      <c r="D9" s="7">
        <v>3000</v>
      </c>
      <c r="E9" s="7">
        <f t="shared" si="0"/>
        <v>3000</v>
      </c>
      <c r="F9" s="6" t="s">
        <v>1152</v>
      </c>
      <c r="G9" s="6" t="s">
        <v>1153</v>
      </c>
      <c r="H9" s="6" t="s">
        <v>1154</v>
      </c>
      <c r="I9" s="2" t="s">
        <v>1155</v>
      </c>
      <c r="J9" s="6" t="s">
        <v>1156</v>
      </c>
      <c r="K9" s="8" t="s">
        <v>1157</v>
      </c>
      <c r="L9" s="8" t="s">
        <v>1133</v>
      </c>
    </row>
    <row r="10" spans="2:12" ht="18.75" x14ac:dyDescent="0.3">
      <c r="B10" s="6">
        <v>6</v>
      </c>
      <c r="C10" s="7">
        <v>0</v>
      </c>
      <c r="D10" s="7">
        <v>500</v>
      </c>
      <c r="E10" s="7">
        <f t="shared" si="0"/>
        <v>500</v>
      </c>
      <c r="F10" s="6" t="s">
        <v>1158</v>
      </c>
      <c r="G10" s="6" t="s">
        <v>1159</v>
      </c>
      <c r="H10" s="6" t="s">
        <v>1160</v>
      </c>
      <c r="I10" s="2" t="s">
        <v>1161</v>
      </c>
      <c r="J10" s="6" t="s">
        <v>1162</v>
      </c>
      <c r="K10" s="8" t="s">
        <v>1163</v>
      </c>
      <c r="L10" s="8" t="s">
        <v>1133</v>
      </c>
    </row>
    <row r="11" spans="2:12" ht="18.75" x14ac:dyDescent="0.3">
      <c r="B11" s="6">
        <v>7</v>
      </c>
      <c r="C11" s="7">
        <v>0</v>
      </c>
      <c r="D11" s="7">
        <v>1500</v>
      </c>
      <c r="E11" s="7">
        <f t="shared" si="0"/>
        <v>1500</v>
      </c>
      <c r="F11" s="6" t="s">
        <v>1164</v>
      </c>
      <c r="G11" s="6" t="s">
        <v>1165</v>
      </c>
      <c r="H11" s="6" t="s">
        <v>1166</v>
      </c>
      <c r="I11" s="2" t="s">
        <v>1167</v>
      </c>
      <c r="J11" s="6" t="s">
        <v>1168</v>
      </c>
      <c r="K11" s="8" t="s">
        <v>1169</v>
      </c>
      <c r="L11" s="8" t="s">
        <v>1133</v>
      </c>
    </row>
    <row r="12" spans="2:12" ht="18.75" x14ac:dyDescent="0.3">
      <c r="B12" s="6">
        <v>8</v>
      </c>
      <c r="C12" s="7">
        <v>0</v>
      </c>
      <c r="D12" s="7">
        <v>3500</v>
      </c>
      <c r="E12" s="7">
        <f t="shared" si="0"/>
        <v>3500</v>
      </c>
      <c r="F12" s="6" t="s">
        <v>1170</v>
      </c>
      <c r="G12" s="6" t="s">
        <v>1171</v>
      </c>
      <c r="H12" s="6" t="s">
        <v>1172</v>
      </c>
      <c r="I12" s="2" t="s">
        <v>1173</v>
      </c>
      <c r="J12" s="6" t="s">
        <v>1174</v>
      </c>
      <c r="K12" s="8" t="s">
        <v>1175</v>
      </c>
      <c r="L12" s="8" t="s">
        <v>1133</v>
      </c>
    </row>
    <row r="13" spans="2:12" ht="18.75" x14ac:dyDescent="0.3">
      <c r="B13" s="6">
        <v>9</v>
      </c>
      <c r="C13" s="7">
        <v>0</v>
      </c>
      <c r="D13" s="7">
        <v>3000</v>
      </c>
      <c r="E13" s="7">
        <f t="shared" si="0"/>
        <v>3000</v>
      </c>
      <c r="F13" s="6" t="s">
        <v>1176</v>
      </c>
      <c r="G13" s="6" t="s">
        <v>1177</v>
      </c>
      <c r="H13" s="6" t="s">
        <v>1178</v>
      </c>
      <c r="I13" s="2" t="s">
        <v>1179</v>
      </c>
      <c r="J13" s="6" t="s">
        <v>1180</v>
      </c>
      <c r="K13" s="8" t="s">
        <v>1181</v>
      </c>
      <c r="L13" s="8" t="s">
        <v>1133</v>
      </c>
    </row>
    <row r="14" spans="2:12" ht="18.75" x14ac:dyDescent="0.3">
      <c r="B14" s="6">
        <v>10</v>
      </c>
      <c r="C14" s="7">
        <v>0</v>
      </c>
      <c r="D14" s="7">
        <v>400</v>
      </c>
      <c r="E14" s="7">
        <f t="shared" si="0"/>
        <v>400</v>
      </c>
      <c r="F14" s="6" t="s">
        <v>1182</v>
      </c>
      <c r="G14" s="6" t="s">
        <v>1183</v>
      </c>
      <c r="H14" s="6" t="s">
        <v>1184</v>
      </c>
      <c r="I14" s="2" t="s">
        <v>1185</v>
      </c>
      <c r="J14" s="6" t="s">
        <v>1186</v>
      </c>
      <c r="K14" s="8" t="s">
        <v>1187</v>
      </c>
      <c r="L14" s="8" t="s">
        <v>1133</v>
      </c>
    </row>
    <row r="15" spans="2:12" ht="18.75" x14ac:dyDescent="0.3">
      <c r="B15" s="6">
        <v>11</v>
      </c>
      <c r="C15" s="7">
        <v>0</v>
      </c>
      <c r="D15" s="7">
        <v>1000</v>
      </c>
      <c r="E15" s="7">
        <f t="shared" si="0"/>
        <v>1000</v>
      </c>
      <c r="F15" s="6" t="s">
        <v>1188</v>
      </c>
      <c r="G15" s="6" t="s">
        <v>1189</v>
      </c>
      <c r="H15" s="6" t="s">
        <v>1190</v>
      </c>
      <c r="I15" s="2" t="s">
        <v>1191</v>
      </c>
      <c r="J15" s="6" t="s">
        <v>1192</v>
      </c>
      <c r="K15" s="8" t="s">
        <v>1193</v>
      </c>
      <c r="L15" s="8" t="s">
        <v>1133</v>
      </c>
    </row>
    <row r="16" spans="2:12" ht="18.75" x14ac:dyDescent="0.3">
      <c r="B16" s="6">
        <v>12</v>
      </c>
      <c r="C16" s="7">
        <v>0</v>
      </c>
      <c r="D16" s="7">
        <v>4000</v>
      </c>
      <c r="E16" s="7">
        <f t="shared" si="0"/>
        <v>4000</v>
      </c>
      <c r="F16" s="6" t="s">
        <v>1194</v>
      </c>
      <c r="G16" s="6" t="s">
        <v>1195</v>
      </c>
      <c r="H16" s="6" t="s">
        <v>1196</v>
      </c>
      <c r="I16" s="2" t="s">
        <v>1197</v>
      </c>
      <c r="J16" s="6" t="s">
        <v>1198</v>
      </c>
      <c r="K16" s="8" t="s">
        <v>1199</v>
      </c>
      <c r="L16" s="8" t="s">
        <v>1133</v>
      </c>
    </row>
    <row r="17" spans="2:12" ht="18.75" x14ac:dyDescent="0.3">
      <c r="B17" s="6">
        <v>13</v>
      </c>
      <c r="C17" s="7">
        <v>0</v>
      </c>
      <c r="D17" s="7">
        <v>18500</v>
      </c>
      <c r="E17" s="7">
        <f t="shared" si="0"/>
        <v>18500</v>
      </c>
      <c r="F17" s="6" t="s">
        <v>1200</v>
      </c>
      <c r="G17" s="6" t="s">
        <v>1201</v>
      </c>
      <c r="H17" s="6" t="s">
        <v>1202</v>
      </c>
      <c r="I17" s="2" t="s">
        <v>1203</v>
      </c>
      <c r="J17" s="6" t="s">
        <v>1204</v>
      </c>
      <c r="K17" s="8" t="s">
        <v>1205</v>
      </c>
      <c r="L17" s="8" t="s">
        <v>1133</v>
      </c>
    </row>
    <row r="18" spans="2:12" ht="18.75" x14ac:dyDescent="0.3">
      <c r="B18" s="6">
        <v>14</v>
      </c>
      <c r="C18" s="7">
        <v>0</v>
      </c>
      <c r="D18" s="7">
        <v>1500</v>
      </c>
      <c r="E18" s="7">
        <f t="shared" si="0"/>
        <v>1500</v>
      </c>
      <c r="F18" s="6" t="s">
        <v>1206</v>
      </c>
      <c r="G18" s="6" t="s">
        <v>1207</v>
      </c>
      <c r="H18" s="6" t="s">
        <v>1208</v>
      </c>
      <c r="I18" s="2" t="s">
        <v>1209</v>
      </c>
      <c r="J18" s="6" t="s">
        <v>1210</v>
      </c>
      <c r="K18" s="8" t="s">
        <v>1211</v>
      </c>
      <c r="L18" s="8" t="s">
        <v>1133</v>
      </c>
    </row>
    <row r="19" spans="2:12" ht="18.75" x14ac:dyDescent="0.3">
      <c r="B19" s="6">
        <v>15</v>
      </c>
      <c r="C19" s="7">
        <v>0</v>
      </c>
      <c r="D19" s="7">
        <v>1100</v>
      </c>
      <c r="E19" s="7">
        <f t="shared" si="0"/>
        <v>1100</v>
      </c>
      <c r="F19" s="6" t="s">
        <v>1212</v>
      </c>
      <c r="G19" s="6" t="s">
        <v>1213</v>
      </c>
      <c r="H19" s="6" t="s">
        <v>1214</v>
      </c>
      <c r="I19" s="2" t="s">
        <v>1215</v>
      </c>
      <c r="J19" s="6" t="s">
        <v>1216</v>
      </c>
      <c r="K19" s="8" t="s">
        <v>1217</v>
      </c>
      <c r="L19" s="8" t="s">
        <v>1133</v>
      </c>
    </row>
    <row r="20" spans="2:12" ht="18.75" x14ac:dyDescent="0.3">
      <c r="B20" s="6">
        <v>16</v>
      </c>
      <c r="C20" s="7">
        <v>0</v>
      </c>
      <c r="D20" s="7">
        <v>1400</v>
      </c>
      <c r="E20" s="7">
        <f t="shared" si="0"/>
        <v>1400</v>
      </c>
      <c r="F20" s="6" t="s">
        <v>1218</v>
      </c>
      <c r="G20" s="6" t="s">
        <v>1219</v>
      </c>
      <c r="H20" s="6" t="s">
        <v>1220</v>
      </c>
      <c r="I20" s="2" t="s">
        <v>1221</v>
      </c>
      <c r="J20" s="6" t="s">
        <v>1222</v>
      </c>
      <c r="K20" s="8" t="s">
        <v>1223</v>
      </c>
      <c r="L20" s="8" t="s">
        <v>1133</v>
      </c>
    </row>
    <row r="21" spans="2:12" ht="18.75" x14ac:dyDescent="0.3">
      <c r="B21" s="6">
        <v>17</v>
      </c>
      <c r="C21" s="7">
        <v>0</v>
      </c>
      <c r="D21" s="7">
        <v>1400</v>
      </c>
      <c r="E21" s="7">
        <f t="shared" si="0"/>
        <v>1400</v>
      </c>
      <c r="F21" s="6" t="s">
        <v>1224</v>
      </c>
      <c r="G21" s="6" t="s">
        <v>1225</v>
      </c>
      <c r="H21" s="6" t="s">
        <v>1136</v>
      </c>
      <c r="I21" s="2" t="s">
        <v>1226</v>
      </c>
      <c r="J21" s="6" t="s">
        <v>1227</v>
      </c>
      <c r="K21" s="8" t="s">
        <v>1228</v>
      </c>
      <c r="L21" s="8" t="s">
        <v>1133</v>
      </c>
    </row>
    <row r="22" spans="2:12" ht="18.75" x14ac:dyDescent="0.3">
      <c r="B22" s="6">
        <v>18</v>
      </c>
      <c r="C22" s="7">
        <v>0</v>
      </c>
      <c r="D22" s="7">
        <v>11600</v>
      </c>
      <c r="E22" s="7">
        <f t="shared" si="0"/>
        <v>11600</v>
      </c>
      <c r="F22" s="6" t="s">
        <v>1229</v>
      </c>
      <c r="G22" s="6" t="s">
        <v>1230</v>
      </c>
      <c r="H22" s="6" t="s">
        <v>2</v>
      </c>
      <c r="I22" s="2" t="s">
        <v>1231</v>
      </c>
      <c r="J22" s="6" t="s">
        <v>1232</v>
      </c>
      <c r="K22" s="8" t="s">
        <v>1233</v>
      </c>
      <c r="L22" s="8" t="s">
        <v>1133</v>
      </c>
    </row>
    <row r="23" spans="2:12" ht="18.75" x14ac:dyDescent="0.3">
      <c r="B23" s="6">
        <v>19</v>
      </c>
      <c r="C23" s="7">
        <v>0</v>
      </c>
      <c r="D23" s="7">
        <v>2000</v>
      </c>
      <c r="E23" s="7">
        <f t="shared" si="0"/>
        <v>2000</v>
      </c>
      <c r="F23" s="6" t="s">
        <v>1234</v>
      </c>
      <c r="G23" s="6" t="s">
        <v>1235</v>
      </c>
      <c r="H23" s="6" t="s">
        <v>1236</v>
      </c>
      <c r="I23" s="2" t="s">
        <v>1237</v>
      </c>
      <c r="J23" s="6" t="s">
        <v>1238</v>
      </c>
      <c r="K23" s="8" t="s">
        <v>1239</v>
      </c>
      <c r="L23" s="8" t="s">
        <v>1133</v>
      </c>
    </row>
    <row r="24" spans="2:12" ht="18.75" x14ac:dyDescent="0.3">
      <c r="B24" s="6">
        <v>20</v>
      </c>
      <c r="C24" s="7">
        <v>0</v>
      </c>
      <c r="D24" s="7">
        <v>5600</v>
      </c>
      <c r="E24" s="7">
        <f t="shared" si="0"/>
        <v>5600</v>
      </c>
      <c r="F24" s="6" t="s">
        <v>1240</v>
      </c>
      <c r="G24" s="6" t="s">
        <v>1241</v>
      </c>
      <c r="H24" s="6" t="s">
        <v>1242</v>
      </c>
      <c r="I24" s="2" t="s">
        <v>1243</v>
      </c>
      <c r="J24" s="6" t="s">
        <v>1244</v>
      </c>
      <c r="K24" s="8" t="s">
        <v>1245</v>
      </c>
      <c r="L24" s="8" t="s">
        <v>1133</v>
      </c>
    </row>
    <row r="25" spans="2:12" ht="18.75" x14ac:dyDescent="0.3">
      <c r="B25" s="6">
        <v>21</v>
      </c>
      <c r="C25" s="7">
        <v>0</v>
      </c>
      <c r="D25" s="7">
        <v>1000</v>
      </c>
      <c r="E25" s="7">
        <f t="shared" si="0"/>
        <v>1000</v>
      </c>
      <c r="F25" s="6" t="s">
        <v>1246</v>
      </c>
      <c r="G25" s="6" t="s">
        <v>1247</v>
      </c>
      <c r="H25" s="6" t="s">
        <v>1248</v>
      </c>
      <c r="I25" s="2" t="s">
        <v>1249</v>
      </c>
      <c r="J25" s="6" t="s">
        <v>1250</v>
      </c>
      <c r="K25" s="8" t="s">
        <v>1251</v>
      </c>
      <c r="L25" s="8" t="s">
        <v>1133</v>
      </c>
    </row>
    <row r="26" spans="2:12" ht="18.75" x14ac:dyDescent="0.3">
      <c r="B26" s="6">
        <v>22</v>
      </c>
      <c r="C26" s="7">
        <v>2700</v>
      </c>
      <c r="D26" s="7">
        <v>0</v>
      </c>
      <c r="E26" s="7">
        <f t="shared" si="0"/>
        <v>2700</v>
      </c>
      <c r="F26" s="6" t="s">
        <v>1252</v>
      </c>
      <c r="G26" s="6" t="s">
        <v>1253</v>
      </c>
      <c r="H26" s="6" t="s">
        <v>1254</v>
      </c>
      <c r="I26" s="2" t="s">
        <v>1255</v>
      </c>
      <c r="J26" s="6"/>
      <c r="K26" s="8" t="s">
        <v>1256</v>
      </c>
      <c r="L26" s="8" t="s">
        <v>1133</v>
      </c>
    </row>
    <row r="27" spans="2:12" ht="18.75" x14ac:dyDescent="0.3">
      <c r="B27" s="6">
        <v>23</v>
      </c>
      <c r="C27" s="7"/>
      <c r="D27" s="7">
        <v>3000</v>
      </c>
      <c r="E27" s="7">
        <f>C27+D27</f>
        <v>3000</v>
      </c>
      <c r="F27" s="23" t="s">
        <v>1257</v>
      </c>
      <c r="G27" s="23" t="s">
        <v>1258</v>
      </c>
      <c r="H27" s="23" t="s">
        <v>1259</v>
      </c>
      <c r="I27" s="24" t="s">
        <v>1260</v>
      </c>
      <c r="J27" s="23" t="s">
        <v>1261</v>
      </c>
      <c r="K27" s="8" t="s">
        <v>1262</v>
      </c>
      <c r="L27" s="8" t="s">
        <v>1133</v>
      </c>
    </row>
    <row r="28" spans="2:12" ht="18.75" x14ac:dyDescent="0.3">
      <c r="B28" s="18"/>
      <c r="C28" s="19">
        <f>SUM(C5:C27)</f>
        <v>2700</v>
      </c>
      <c r="D28" s="19">
        <f>SUM(D5:D27)</f>
        <v>69600</v>
      </c>
      <c r="E28" s="19">
        <f>SUM(E5:E27)</f>
        <v>72300</v>
      </c>
      <c r="F28" s="18"/>
      <c r="G28" s="18"/>
      <c r="H28" s="18"/>
      <c r="I28" s="20"/>
      <c r="J28" s="18"/>
      <c r="K28" s="18"/>
      <c r="L28" s="18"/>
    </row>
  </sheetData>
  <mergeCells count="1">
    <mergeCell ref="D2:I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37"/>
  <sheetViews>
    <sheetView topLeftCell="A34" workbookViewId="0">
      <selection activeCell="F45" sqref="F45"/>
    </sheetView>
  </sheetViews>
  <sheetFormatPr defaultRowHeight="15" x14ac:dyDescent="0.25"/>
  <sheetData>
    <row r="3" spans="2:10" ht="18.75" x14ac:dyDescent="0.3">
      <c r="B3" s="9"/>
      <c r="C3" s="246" t="s">
        <v>1263</v>
      </c>
      <c r="D3" s="246"/>
      <c r="E3" s="246"/>
      <c r="F3" s="246"/>
      <c r="G3" s="246"/>
      <c r="H3" s="246"/>
      <c r="I3" s="246"/>
      <c r="J3" s="9"/>
    </row>
    <row r="4" spans="2:10" ht="18.75" x14ac:dyDescent="0.3">
      <c r="B4" s="9"/>
      <c r="C4" s="246" t="s">
        <v>1264</v>
      </c>
      <c r="D4" s="246"/>
      <c r="E4" s="246"/>
      <c r="F4" s="246"/>
      <c r="G4" s="246"/>
      <c r="H4" s="246"/>
      <c r="I4" s="246"/>
      <c r="J4" s="9"/>
    </row>
    <row r="5" spans="2:10" ht="112.5" x14ac:dyDescent="0.3">
      <c r="B5" s="4" t="s">
        <v>376</v>
      </c>
      <c r="C5" s="4" t="s">
        <v>1265</v>
      </c>
      <c r="D5" s="4" t="s">
        <v>396</v>
      </c>
      <c r="E5" s="4" t="s">
        <v>381</v>
      </c>
      <c r="F5" s="4" t="s">
        <v>382</v>
      </c>
      <c r="G5" s="4" t="s">
        <v>383</v>
      </c>
      <c r="H5" s="4" t="s">
        <v>384</v>
      </c>
      <c r="I5" s="18"/>
      <c r="J5" s="18"/>
    </row>
    <row r="6" spans="2:10" ht="18.75" x14ac:dyDescent="0.3">
      <c r="B6" s="6">
        <v>1</v>
      </c>
      <c r="C6" s="6">
        <v>900</v>
      </c>
      <c r="D6" s="6" t="s">
        <v>1266</v>
      </c>
      <c r="E6" s="6" t="s">
        <v>1267</v>
      </c>
      <c r="F6" s="6" t="s">
        <v>1268</v>
      </c>
      <c r="G6" s="2" t="s">
        <v>1269</v>
      </c>
      <c r="H6" s="6" t="s">
        <v>1270</v>
      </c>
      <c r="I6" s="8" t="s">
        <v>1271</v>
      </c>
      <c r="J6" s="8" t="s">
        <v>1272</v>
      </c>
    </row>
    <row r="7" spans="2:10" ht="18.75" x14ac:dyDescent="0.3">
      <c r="B7" s="6">
        <v>2</v>
      </c>
      <c r="C7" s="6">
        <v>1000</v>
      </c>
      <c r="D7" s="6" t="s">
        <v>1273</v>
      </c>
      <c r="E7" s="6" t="s">
        <v>1274</v>
      </c>
      <c r="F7" s="6" t="s">
        <v>1275</v>
      </c>
      <c r="G7" s="2" t="s">
        <v>1276</v>
      </c>
      <c r="H7" s="6" t="s">
        <v>1277</v>
      </c>
      <c r="I7" s="8" t="s">
        <v>1278</v>
      </c>
      <c r="J7" s="8" t="s">
        <v>1272</v>
      </c>
    </row>
    <row r="8" spans="2:10" ht="18.75" x14ac:dyDescent="0.3">
      <c r="B8" s="6">
        <v>3</v>
      </c>
      <c r="C8" s="6">
        <v>3800</v>
      </c>
      <c r="D8" s="6" t="s">
        <v>1279</v>
      </c>
      <c r="E8" s="6" t="s">
        <v>1280</v>
      </c>
      <c r="F8" s="6" t="s">
        <v>1281</v>
      </c>
      <c r="G8" s="2" t="s">
        <v>1282</v>
      </c>
      <c r="H8" s="6" t="s">
        <v>1283</v>
      </c>
      <c r="I8" s="8" t="s">
        <v>1284</v>
      </c>
      <c r="J8" s="8" t="s">
        <v>1272</v>
      </c>
    </row>
    <row r="9" spans="2:10" ht="18.75" x14ac:dyDescent="0.3">
      <c r="B9" s="6">
        <v>4</v>
      </c>
      <c r="C9" s="6">
        <v>2300</v>
      </c>
      <c r="D9" s="6" t="s">
        <v>1285</v>
      </c>
      <c r="E9" s="6" t="s">
        <v>1286</v>
      </c>
      <c r="F9" s="6" t="s">
        <v>1287</v>
      </c>
      <c r="G9" s="2" t="s">
        <v>1288</v>
      </c>
      <c r="H9" s="6" t="s">
        <v>1289</v>
      </c>
      <c r="I9" s="8" t="s">
        <v>1290</v>
      </c>
      <c r="J9" s="8" t="s">
        <v>1272</v>
      </c>
    </row>
    <row r="10" spans="2:10" ht="18.75" x14ac:dyDescent="0.3">
      <c r="B10" s="6">
        <v>5</v>
      </c>
      <c r="C10" s="6">
        <v>10500</v>
      </c>
      <c r="D10" s="6" t="s">
        <v>1291</v>
      </c>
      <c r="E10" s="6" t="s">
        <v>1292</v>
      </c>
      <c r="F10" s="6" t="s">
        <v>1293</v>
      </c>
      <c r="G10" s="2" t="s">
        <v>1294</v>
      </c>
      <c r="H10" s="6" t="s">
        <v>1295</v>
      </c>
      <c r="I10" s="8" t="s">
        <v>1296</v>
      </c>
      <c r="J10" s="8" t="s">
        <v>1272</v>
      </c>
    </row>
    <row r="11" spans="2:10" ht="18.75" x14ac:dyDescent="0.3">
      <c r="B11" s="6">
        <v>6</v>
      </c>
      <c r="C11" s="6">
        <v>5000</v>
      </c>
      <c r="D11" s="6" t="s">
        <v>1297</v>
      </c>
      <c r="E11" s="6" t="s">
        <v>1298</v>
      </c>
      <c r="F11" s="6" t="s">
        <v>1299</v>
      </c>
      <c r="G11" s="2" t="s">
        <v>1300</v>
      </c>
      <c r="H11" s="6" t="s">
        <v>1301</v>
      </c>
      <c r="I11" s="8" t="s">
        <v>1302</v>
      </c>
      <c r="J11" s="8" t="s">
        <v>1272</v>
      </c>
    </row>
    <row r="12" spans="2:10" ht="18.75" x14ac:dyDescent="0.3">
      <c r="B12" s="6">
        <v>7</v>
      </c>
      <c r="C12" s="6">
        <v>3100</v>
      </c>
      <c r="D12" s="6" t="s">
        <v>1303</v>
      </c>
      <c r="E12" s="6" t="s">
        <v>1304</v>
      </c>
      <c r="F12" s="6" t="s">
        <v>1305</v>
      </c>
      <c r="G12" s="2" t="s">
        <v>1306</v>
      </c>
      <c r="H12" s="6" t="s">
        <v>1307</v>
      </c>
      <c r="I12" s="8" t="s">
        <v>1308</v>
      </c>
      <c r="J12" s="8" t="s">
        <v>1272</v>
      </c>
    </row>
    <row r="13" spans="2:10" ht="18.75" x14ac:dyDescent="0.3">
      <c r="B13" s="6">
        <v>8</v>
      </c>
      <c r="C13" s="6">
        <v>2000</v>
      </c>
      <c r="D13" s="6" t="s">
        <v>1309</v>
      </c>
      <c r="E13" s="6" t="s">
        <v>1310</v>
      </c>
      <c r="F13" s="6" t="s">
        <v>1311</v>
      </c>
      <c r="G13" s="2" t="s">
        <v>1312</v>
      </c>
      <c r="H13" s="6" t="s">
        <v>1313</v>
      </c>
      <c r="I13" s="8" t="s">
        <v>1314</v>
      </c>
      <c r="J13" s="8" t="s">
        <v>1272</v>
      </c>
    </row>
    <row r="14" spans="2:10" ht="18.75" x14ac:dyDescent="0.3">
      <c r="B14" s="6">
        <v>9</v>
      </c>
      <c r="C14" s="6">
        <v>2100</v>
      </c>
      <c r="D14" s="6" t="s">
        <v>1315</v>
      </c>
      <c r="E14" s="6" t="s">
        <v>1316</v>
      </c>
      <c r="F14" s="6" t="s">
        <v>1317</v>
      </c>
      <c r="G14" s="2" t="s">
        <v>1318</v>
      </c>
      <c r="H14" s="6" t="s">
        <v>1319</v>
      </c>
      <c r="I14" s="8" t="s">
        <v>1320</v>
      </c>
      <c r="J14" s="8" t="s">
        <v>1272</v>
      </c>
    </row>
    <row r="15" spans="2:10" ht="18.75" x14ac:dyDescent="0.3">
      <c r="B15" s="6">
        <v>10</v>
      </c>
      <c r="C15" s="6">
        <v>1000</v>
      </c>
      <c r="D15" s="6" t="s">
        <v>1321</v>
      </c>
      <c r="E15" s="6" t="s">
        <v>1322</v>
      </c>
      <c r="F15" s="6" t="s">
        <v>1323</v>
      </c>
      <c r="G15" s="2" t="s">
        <v>1324</v>
      </c>
      <c r="H15" s="6" t="s">
        <v>1325</v>
      </c>
      <c r="I15" s="8" t="s">
        <v>1326</v>
      </c>
      <c r="J15" s="8" t="s">
        <v>1272</v>
      </c>
    </row>
    <row r="16" spans="2:10" ht="18.75" x14ac:dyDescent="0.3">
      <c r="B16" s="6">
        <v>11</v>
      </c>
      <c r="C16" s="6">
        <v>900</v>
      </c>
      <c r="D16" s="6" t="s">
        <v>1327</v>
      </c>
      <c r="E16" s="6" t="s">
        <v>1328</v>
      </c>
      <c r="F16" s="6" t="s">
        <v>1329</v>
      </c>
      <c r="G16" s="2" t="s">
        <v>1330</v>
      </c>
      <c r="H16" s="6" t="s">
        <v>1331</v>
      </c>
      <c r="I16" s="8" t="s">
        <v>1332</v>
      </c>
      <c r="J16" s="8" t="s">
        <v>1272</v>
      </c>
    </row>
    <row r="17" spans="2:10" ht="18.75" x14ac:dyDescent="0.3">
      <c r="B17" s="6">
        <v>12</v>
      </c>
      <c r="C17" s="6">
        <v>1300</v>
      </c>
      <c r="D17" s="6" t="s">
        <v>1333</v>
      </c>
      <c r="E17" s="6" t="s">
        <v>1334</v>
      </c>
      <c r="F17" s="6" t="s">
        <v>1335</v>
      </c>
      <c r="G17" s="2" t="s">
        <v>1336</v>
      </c>
      <c r="H17" s="6" t="s">
        <v>1337</v>
      </c>
      <c r="I17" s="8" t="s">
        <v>1338</v>
      </c>
      <c r="J17" s="8" t="s">
        <v>1272</v>
      </c>
    </row>
    <row r="18" spans="2:10" ht="18.75" x14ac:dyDescent="0.3">
      <c r="B18" s="6">
        <v>13</v>
      </c>
      <c r="C18" s="6">
        <v>500</v>
      </c>
      <c r="D18" s="6" t="s">
        <v>1339</v>
      </c>
      <c r="E18" s="6" t="s">
        <v>1340</v>
      </c>
      <c r="F18" s="6" t="s">
        <v>1341</v>
      </c>
      <c r="G18" s="2" t="s">
        <v>1342</v>
      </c>
      <c r="H18" s="6" t="s">
        <v>1343</v>
      </c>
      <c r="I18" s="8" t="s">
        <v>1344</v>
      </c>
      <c r="J18" s="8" t="s">
        <v>1272</v>
      </c>
    </row>
    <row r="19" spans="2:10" ht="18.75" x14ac:dyDescent="0.3">
      <c r="B19" s="6">
        <v>14</v>
      </c>
      <c r="C19" s="6">
        <v>900</v>
      </c>
      <c r="D19" s="6" t="s">
        <v>1345</v>
      </c>
      <c r="E19" s="6" t="s">
        <v>1346</v>
      </c>
      <c r="F19" s="6" t="s">
        <v>1347</v>
      </c>
      <c r="G19" s="2" t="s">
        <v>1348</v>
      </c>
      <c r="H19" s="6" t="s">
        <v>1349</v>
      </c>
      <c r="I19" s="8" t="s">
        <v>1350</v>
      </c>
      <c r="J19" s="8" t="s">
        <v>1272</v>
      </c>
    </row>
    <row r="20" spans="2:10" ht="18.75" x14ac:dyDescent="0.3">
      <c r="B20" s="6">
        <v>15</v>
      </c>
      <c r="C20" s="6">
        <v>1600</v>
      </c>
      <c r="D20" s="6" t="s">
        <v>1351</v>
      </c>
      <c r="E20" s="6" t="s">
        <v>1352</v>
      </c>
      <c r="F20" s="6" t="s">
        <v>1353</v>
      </c>
      <c r="G20" s="2" t="s">
        <v>1354</v>
      </c>
      <c r="H20" s="6" t="s">
        <v>1355</v>
      </c>
      <c r="I20" s="8" t="s">
        <v>1356</v>
      </c>
      <c r="J20" s="8" t="s">
        <v>1272</v>
      </c>
    </row>
    <row r="21" spans="2:10" ht="18.75" x14ac:dyDescent="0.3">
      <c r="B21" s="6">
        <v>16</v>
      </c>
      <c r="C21" s="6">
        <v>20000</v>
      </c>
      <c r="D21" s="6" t="s">
        <v>1357</v>
      </c>
      <c r="E21" s="6" t="s">
        <v>1358</v>
      </c>
      <c r="F21" s="6" t="s">
        <v>1359</v>
      </c>
      <c r="G21" s="2" t="s">
        <v>1360</v>
      </c>
      <c r="H21" s="6" t="s">
        <v>1361</v>
      </c>
      <c r="I21" s="8" t="s">
        <v>1362</v>
      </c>
      <c r="J21" s="8" t="s">
        <v>1272</v>
      </c>
    </row>
    <row r="22" spans="2:10" ht="18.75" x14ac:dyDescent="0.3">
      <c r="B22" s="6">
        <v>17</v>
      </c>
      <c r="C22" s="6">
        <v>11500</v>
      </c>
      <c r="D22" s="6" t="s">
        <v>1363</v>
      </c>
      <c r="E22" s="6" t="s">
        <v>1364</v>
      </c>
      <c r="F22" s="6" t="s">
        <v>1365</v>
      </c>
      <c r="G22" s="2" t="s">
        <v>1366</v>
      </c>
      <c r="H22" s="6" t="s">
        <v>1367</v>
      </c>
      <c r="I22" s="8" t="s">
        <v>1368</v>
      </c>
      <c r="J22" s="8" t="s">
        <v>1272</v>
      </c>
    </row>
    <row r="23" spans="2:10" ht="18.75" x14ac:dyDescent="0.3">
      <c r="B23" s="6">
        <v>18</v>
      </c>
      <c r="C23" s="6">
        <v>1700</v>
      </c>
      <c r="D23" s="6" t="s">
        <v>1369</v>
      </c>
      <c r="E23" s="6" t="s">
        <v>1370</v>
      </c>
      <c r="F23" s="6" t="s">
        <v>1371</v>
      </c>
      <c r="G23" s="2" t="s">
        <v>1372</v>
      </c>
      <c r="H23" s="6" t="s">
        <v>1373</v>
      </c>
      <c r="I23" s="8" t="s">
        <v>1374</v>
      </c>
      <c r="J23" s="8" t="s">
        <v>1272</v>
      </c>
    </row>
    <row r="24" spans="2:10" ht="18.75" x14ac:dyDescent="0.3">
      <c r="B24" s="6">
        <v>19</v>
      </c>
      <c r="C24" s="6">
        <v>400</v>
      </c>
      <c r="D24" s="6" t="s">
        <v>1375</v>
      </c>
      <c r="E24" s="6" t="s">
        <v>1376</v>
      </c>
      <c r="F24" s="6" t="s">
        <v>1377</v>
      </c>
      <c r="G24" s="2" t="s">
        <v>1378</v>
      </c>
      <c r="H24" s="6" t="s">
        <v>1379</v>
      </c>
      <c r="I24" s="8" t="s">
        <v>1380</v>
      </c>
      <c r="J24" s="8" t="s">
        <v>1272</v>
      </c>
    </row>
    <row r="25" spans="2:10" ht="18.75" x14ac:dyDescent="0.3">
      <c r="B25" s="6">
        <v>20</v>
      </c>
      <c r="C25" s="6">
        <v>3400</v>
      </c>
      <c r="D25" s="6" t="s">
        <v>1381</v>
      </c>
      <c r="E25" s="6" t="s">
        <v>1382</v>
      </c>
      <c r="F25" s="6" t="s">
        <v>1383</v>
      </c>
      <c r="G25" s="2" t="s">
        <v>1384</v>
      </c>
      <c r="H25" s="6" t="s">
        <v>1385</v>
      </c>
      <c r="I25" s="8" t="s">
        <v>1386</v>
      </c>
      <c r="J25" s="8" t="s">
        <v>1272</v>
      </c>
    </row>
    <row r="26" spans="2:10" ht="18.75" x14ac:dyDescent="0.3">
      <c r="B26" s="6">
        <v>21</v>
      </c>
      <c r="C26" s="6">
        <v>400</v>
      </c>
      <c r="D26" s="6" t="s">
        <v>1387</v>
      </c>
      <c r="E26" s="6" t="s">
        <v>1388</v>
      </c>
      <c r="F26" s="6" t="s">
        <v>1389</v>
      </c>
      <c r="G26" s="2" t="s">
        <v>1390</v>
      </c>
      <c r="H26" s="6" t="s">
        <v>1391</v>
      </c>
      <c r="I26" s="8" t="s">
        <v>1392</v>
      </c>
      <c r="J26" s="8" t="s">
        <v>1272</v>
      </c>
    </row>
    <row r="27" spans="2:10" ht="18.75" x14ac:dyDescent="0.3">
      <c r="B27" s="6">
        <v>22</v>
      </c>
      <c r="C27" s="6">
        <v>5000</v>
      </c>
      <c r="D27" s="6" t="s">
        <v>1393</v>
      </c>
      <c r="E27" s="6" t="s">
        <v>1394</v>
      </c>
      <c r="F27" s="6" t="s">
        <v>1395</v>
      </c>
      <c r="G27" s="2" t="s">
        <v>1396</v>
      </c>
      <c r="H27" s="6" t="s">
        <v>1397</v>
      </c>
      <c r="I27" s="8" t="s">
        <v>1398</v>
      </c>
      <c r="J27" s="8" t="s">
        <v>1272</v>
      </c>
    </row>
    <row r="28" spans="2:10" ht="18.75" x14ac:dyDescent="0.3">
      <c r="B28" s="6">
        <v>23</v>
      </c>
      <c r="C28" s="6">
        <v>1200</v>
      </c>
      <c r="D28" s="6" t="s">
        <v>1399</v>
      </c>
      <c r="E28" s="6" t="s">
        <v>1400</v>
      </c>
      <c r="F28" s="6" t="s">
        <v>1401</v>
      </c>
      <c r="G28" s="2" t="s">
        <v>1402</v>
      </c>
      <c r="H28" s="6" t="s">
        <v>1403</v>
      </c>
      <c r="I28" s="8" t="s">
        <v>1404</v>
      </c>
      <c r="J28" s="8" t="s">
        <v>1272</v>
      </c>
    </row>
    <row r="29" spans="2:10" ht="18.75" x14ac:dyDescent="0.3">
      <c r="B29" s="6">
        <v>24</v>
      </c>
      <c r="C29" s="6">
        <v>1000</v>
      </c>
      <c r="D29" s="6" t="s">
        <v>1405</v>
      </c>
      <c r="E29" s="6" t="s">
        <v>1406</v>
      </c>
      <c r="F29" s="6" t="s">
        <v>1407</v>
      </c>
      <c r="G29" s="2" t="s">
        <v>1408</v>
      </c>
      <c r="H29" s="6" t="s">
        <v>1409</v>
      </c>
      <c r="I29" s="8" t="s">
        <v>1410</v>
      </c>
      <c r="J29" s="8" t="s">
        <v>1272</v>
      </c>
    </row>
    <row r="30" spans="2:10" ht="18.75" x14ac:dyDescent="0.3">
      <c r="B30" s="6">
        <v>25</v>
      </c>
      <c r="C30" s="6">
        <v>500</v>
      </c>
      <c r="D30" s="6" t="s">
        <v>1411</v>
      </c>
      <c r="E30" s="6" t="s">
        <v>1412</v>
      </c>
      <c r="F30" s="6" t="s">
        <v>1413</v>
      </c>
      <c r="G30" s="2" t="s">
        <v>1414</v>
      </c>
      <c r="H30" s="6" t="s">
        <v>1415</v>
      </c>
      <c r="I30" s="8" t="s">
        <v>1416</v>
      </c>
      <c r="J30" s="8" t="s">
        <v>1272</v>
      </c>
    </row>
    <row r="31" spans="2:10" ht="18.75" x14ac:dyDescent="0.3">
      <c r="B31" s="6">
        <v>26</v>
      </c>
      <c r="C31" s="6">
        <v>1100</v>
      </c>
      <c r="D31" s="6" t="s">
        <v>1417</v>
      </c>
      <c r="E31" s="6" t="s">
        <v>1418</v>
      </c>
      <c r="F31" s="6" t="s">
        <v>1419</v>
      </c>
      <c r="G31" s="2" t="s">
        <v>1420</v>
      </c>
      <c r="H31" s="6" t="s">
        <v>1421</v>
      </c>
      <c r="I31" s="8" t="s">
        <v>1422</v>
      </c>
      <c r="J31" s="8" t="s">
        <v>1272</v>
      </c>
    </row>
    <row r="32" spans="2:10" ht="18.75" x14ac:dyDescent="0.3">
      <c r="B32" s="6">
        <v>27</v>
      </c>
      <c r="C32" s="6">
        <v>900</v>
      </c>
      <c r="D32" s="6" t="s">
        <v>1423</v>
      </c>
      <c r="E32" s="6" t="s">
        <v>1424</v>
      </c>
      <c r="F32" s="6" t="s">
        <v>1425</v>
      </c>
      <c r="G32" s="2" t="s">
        <v>1426</v>
      </c>
      <c r="H32" s="6" t="s">
        <v>1427</v>
      </c>
      <c r="I32" s="8" t="s">
        <v>1428</v>
      </c>
      <c r="J32" s="8" t="s">
        <v>1272</v>
      </c>
    </row>
    <row r="33" spans="2:10" ht="18.75" x14ac:dyDescent="0.3">
      <c r="B33" s="25">
        <v>28</v>
      </c>
      <c r="C33" s="25">
        <v>1800</v>
      </c>
      <c r="D33" s="25" t="s">
        <v>1429</v>
      </c>
      <c r="E33" s="25" t="s">
        <v>1430</v>
      </c>
      <c r="F33" s="25" t="s">
        <v>1431</v>
      </c>
      <c r="G33" s="26" t="s">
        <v>1432</v>
      </c>
      <c r="H33" s="25" t="s">
        <v>1433</v>
      </c>
      <c r="I33" s="27" t="s">
        <v>1434</v>
      </c>
      <c r="J33" s="27" t="s">
        <v>1272</v>
      </c>
    </row>
    <row r="34" spans="2:10" ht="18.75" x14ac:dyDescent="0.3">
      <c r="B34" s="6">
        <v>29</v>
      </c>
      <c r="C34" s="6">
        <v>15100</v>
      </c>
      <c r="D34" s="6" t="s">
        <v>1435</v>
      </c>
      <c r="E34" s="6" t="s">
        <v>1436</v>
      </c>
      <c r="F34" s="6" t="s">
        <v>1437</v>
      </c>
      <c r="G34" s="2" t="s">
        <v>1438</v>
      </c>
      <c r="H34" s="6" t="s">
        <v>1439</v>
      </c>
      <c r="I34" s="8" t="s">
        <v>1440</v>
      </c>
      <c r="J34" s="8" t="s">
        <v>1272</v>
      </c>
    </row>
    <row r="35" spans="2:10" ht="18.75" x14ac:dyDescent="0.3">
      <c r="B35" s="25">
        <v>30</v>
      </c>
      <c r="C35" s="25">
        <v>1000</v>
      </c>
      <c r="D35" s="28" t="s">
        <v>1441</v>
      </c>
      <c r="E35" s="28" t="s">
        <v>1442</v>
      </c>
      <c r="F35" s="28" t="s">
        <v>1443</v>
      </c>
      <c r="G35" s="28" t="s">
        <v>1444</v>
      </c>
      <c r="H35" s="28" t="s">
        <v>1445</v>
      </c>
      <c r="I35" s="28" t="s">
        <v>1446</v>
      </c>
      <c r="J35" s="27" t="s">
        <v>1272</v>
      </c>
    </row>
    <row r="36" spans="2:10" ht="18.75" x14ac:dyDescent="0.3">
      <c r="B36" s="6"/>
      <c r="C36" s="19">
        <f>SUM(C6:C35)</f>
        <v>101900</v>
      </c>
      <c r="D36" s="6"/>
      <c r="E36" s="6"/>
      <c r="F36" s="6"/>
      <c r="G36" s="2"/>
      <c r="H36" s="6"/>
      <c r="I36" s="6"/>
      <c r="J36" s="29"/>
    </row>
    <row r="37" spans="2:10" ht="18.75" x14ac:dyDescent="0.3">
      <c r="B37" s="30"/>
      <c r="C37" s="31">
        <v>6200</v>
      </c>
      <c r="D37" s="32" t="s">
        <v>1447</v>
      </c>
      <c r="E37" s="32" t="s">
        <v>1448</v>
      </c>
      <c r="F37" s="32" t="s">
        <v>1449</v>
      </c>
      <c r="G37" s="32" t="s">
        <v>1450</v>
      </c>
      <c r="H37" s="32" t="s">
        <v>1451</v>
      </c>
      <c r="I37" s="32" t="s">
        <v>1452</v>
      </c>
      <c r="J37" s="30"/>
    </row>
  </sheetData>
  <mergeCells count="2">
    <mergeCell ref="C3:I3"/>
    <mergeCell ref="C4:I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8"/>
  <sheetViews>
    <sheetView topLeftCell="A28" workbookViewId="0">
      <selection activeCell="J39" sqref="J39"/>
    </sheetView>
  </sheetViews>
  <sheetFormatPr defaultRowHeight="15" x14ac:dyDescent="0.25"/>
  <sheetData>
    <row r="2" spans="2:10" ht="26.25" x14ac:dyDescent="0.4">
      <c r="B2" s="245" t="s">
        <v>1453</v>
      </c>
      <c r="C2" s="245"/>
      <c r="D2" s="245"/>
      <c r="E2" s="245"/>
      <c r="F2" s="245"/>
      <c r="G2" s="245"/>
      <c r="H2" s="245"/>
      <c r="I2" s="33"/>
      <c r="J2" s="33"/>
    </row>
    <row r="3" spans="2:10" ht="26.25" x14ac:dyDescent="0.4">
      <c r="B3" s="33"/>
      <c r="C3" s="33"/>
      <c r="D3" s="33"/>
      <c r="E3" s="33"/>
      <c r="F3" s="33"/>
      <c r="G3" s="33" t="s">
        <v>760</v>
      </c>
      <c r="H3" s="33"/>
      <c r="I3" s="33"/>
      <c r="J3" s="33"/>
    </row>
    <row r="4" spans="2:10" ht="75" x14ac:dyDescent="0.3">
      <c r="B4" s="4" t="s">
        <v>590</v>
      </c>
      <c r="C4" s="4" t="s">
        <v>1454</v>
      </c>
      <c r="D4" s="4" t="s">
        <v>396</v>
      </c>
      <c r="E4" s="4" t="s">
        <v>381</v>
      </c>
      <c r="F4" s="4" t="s">
        <v>382</v>
      </c>
      <c r="G4" s="1" t="s">
        <v>383</v>
      </c>
      <c r="H4" s="4" t="s">
        <v>384</v>
      </c>
      <c r="I4" s="4" t="s">
        <v>385</v>
      </c>
      <c r="J4" s="18"/>
    </row>
    <row r="5" spans="2:10" ht="18.75" x14ac:dyDescent="0.3">
      <c r="B5" s="7">
        <v>4700</v>
      </c>
      <c r="C5" s="7">
        <f>A5+B5</f>
        <v>4700</v>
      </c>
      <c r="D5" s="6" t="s">
        <v>1455</v>
      </c>
      <c r="E5" s="6" t="s">
        <v>1456</v>
      </c>
      <c r="F5" s="6" t="s">
        <v>1457</v>
      </c>
      <c r="G5" s="2" t="s">
        <v>1458</v>
      </c>
      <c r="H5" s="6" t="s">
        <v>1459</v>
      </c>
      <c r="I5" s="8" t="s">
        <v>1460</v>
      </c>
      <c r="J5" s="8" t="s">
        <v>1461</v>
      </c>
    </row>
    <row r="6" spans="2:10" ht="18.75" x14ac:dyDescent="0.3">
      <c r="B6" s="7">
        <v>1600</v>
      </c>
      <c r="C6" s="7">
        <f t="shared" ref="C6:C35" si="0">A6+B6</f>
        <v>1600</v>
      </c>
      <c r="D6" s="6" t="s">
        <v>1462</v>
      </c>
      <c r="E6" s="6" t="s">
        <v>1463</v>
      </c>
      <c r="F6" s="6" t="s">
        <v>1464</v>
      </c>
      <c r="G6" s="2" t="s">
        <v>1465</v>
      </c>
      <c r="H6" s="6" t="s">
        <v>1466</v>
      </c>
      <c r="I6" s="8" t="s">
        <v>1467</v>
      </c>
      <c r="J6" s="8" t="s">
        <v>1461</v>
      </c>
    </row>
    <row r="7" spans="2:10" ht="18.75" x14ac:dyDescent="0.3">
      <c r="B7" s="7">
        <v>1400</v>
      </c>
      <c r="C7" s="7">
        <f t="shared" si="0"/>
        <v>1400</v>
      </c>
      <c r="D7" s="6" t="s">
        <v>1468</v>
      </c>
      <c r="E7" s="6" t="s">
        <v>1469</v>
      </c>
      <c r="F7" s="6" t="s">
        <v>1470</v>
      </c>
      <c r="G7" s="2" t="s">
        <v>1471</v>
      </c>
      <c r="H7" s="6" t="s">
        <v>1472</v>
      </c>
      <c r="I7" s="8" t="s">
        <v>1473</v>
      </c>
      <c r="J7" s="8" t="s">
        <v>1461</v>
      </c>
    </row>
    <row r="8" spans="2:10" ht="18.75" x14ac:dyDescent="0.3">
      <c r="B8" s="7">
        <v>400</v>
      </c>
      <c r="C8" s="7">
        <f t="shared" si="0"/>
        <v>400</v>
      </c>
      <c r="D8" s="6" t="s">
        <v>1474</v>
      </c>
      <c r="E8" s="6" t="s">
        <v>1475</v>
      </c>
      <c r="F8" s="6" t="s">
        <v>1476</v>
      </c>
      <c r="G8" s="2" t="s">
        <v>1477</v>
      </c>
      <c r="H8" s="6" t="s">
        <v>1478</v>
      </c>
      <c r="I8" s="8" t="s">
        <v>1479</v>
      </c>
      <c r="J8" s="8" t="s">
        <v>1461</v>
      </c>
    </row>
    <row r="9" spans="2:10" ht="18.75" x14ac:dyDescent="0.3">
      <c r="B9" s="7">
        <v>1100</v>
      </c>
      <c r="C9" s="7">
        <f t="shared" si="0"/>
        <v>1100</v>
      </c>
      <c r="D9" s="6" t="s">
        <v>1480</v>
      </c>
      <c r="E9" s="6" t="s">
        <v>1481</v>
      </c>
      <c r="F9" s="6" t="s">
        <v>1482</v>
      </c>
      <c r="G9" s="2" t="s">
        <v>1483</v>
      </c>
      <c r="H9" s="6" t="s">
        <v>1484</v>
      </c>
      <c r="I9" s="8" t="s">
        <v>1485</v>
      </c>
      <c r="J9" s="8" t="s">
        <v>1461</v>
      </c>
    </row>
    <row r="10" spans="2:10" ht="18.75" x14ac:dyDescent="0.3">
      <c r="B10" s="7">
        <v>1000</v>
      </c>
      <c r="C10" s="7">
        <f t="shared" si="0"/>
        <v>1000</v>
      </c>
      <c r="D10" s="6" t="s">
        <v>1486</v>
      </c>
      <c r="E10" s="6" t="s">
        <v>1487</v>
      </c>
      <c r="F10" s="6" t="s">
        <v>1488</v>
      </c>
      <c r="G10" s="2" t="s">
        <v>1489</v>
      </c>
      <c r="H10" s="6" t="s">
        <v>1490</v>
      </c>
      <c r="I10" s="8" t="s">
        <v>1491</v>
      </c>
      <c r="J10" s="8" t="s">
        <v>1461</v>
      </c>
    </row>
    <row r="11" spans="2:10" ht="18.75" x14ac:dyDescent="0.3">
      <c r="B11" s="7">
        <v>1000</v>
      </c>
      <c r="C11" s="7">
        <f t="shared" si="0"/>
        <v>1000</v>
      </c>
      <c r="D11" s="6" t="s">
        <v>1492</v>
      </c>
      <c r="E11" s="6" t="s">
        <v>1493</v>
      </c>
      <c r="F11" s="6" t="s">
        <v>1494</v>
      </c>
      <c r="G11" s="2" t="s">
        <v>1477</v>
      </c>
      <c r="H11" s="6" t="s">
        <v>1495</v>
      </c>
      <c r="I11" s="8" t="s">
        <v>1496</v>
      </c>
      <c r="J11" s="8" t="s">
        <v>1461</v>
      </c>
    </row>
    <row r="12" spans="2:10" ht="18.75" x14ac:dyDescent="0.3">
      <c r="B12" s="7">
        <v>700</v>
      </c>
      <c r="C12" s="7">
        <f t="shared" si="0"/>
        <v>700</v>
      </c>
      <c r="D12" s="6" t="s">
        <v>1497</v>
      </c>
      <c r="E12" s="6" t="s">
        <v>1498</v>
      </c>
      <c r="F12" s="6" t="s">
        <v>1499</v>
      </c>
      <c r="G12" s="2" t="s">
        <v>1500</v>
      </c>
      <c r="H12" s="6" t="s">
        <v>1501</v>
      </c>
      <c r="I12" s="8" t="s">
        <v>1502</v>
      </c>
      <c r="J12" s="8" t="s">
        <v>1461</v>
      </c>
    </row>
    <row r="13" spans="2:10" ht="18.75" x14ac:dyDescent="0.3">
      <c r="B13" s="7">
        <v>1500</v>
      </c>
      <c r="C13" s="7">
        <f t="shared" si="0"/>
        <v>1500</v>
      </c>
      <c r="D13" s="6" t="s">
        <v>1503</v>
      </c>
      <c r="E13" s="6" t="s">
        <v>1504</v>
      </c>
      <c r="F13" s="6" t="s">
        <v>1505</v>
      </c>
      <c r="G13" s="2" t="s">
        <v>1506</v>
      </c>
      <c r="H13" s="6" t="s">
        <v>1507</v>
      </c>
      <c r="I13" s="8" t="s">
        <v>1508</v>
      </c>
      <c r="J13" s="8" t="s">
        <v>1461</v>
      </c>
    </row>
    <row r="14" spans="2:10" ht="18.75" x14ac:dyDescent="0.3">
      <c r="B14" s="7">
        <v>1500</v>
      </c>
      <c r="C14" s="7">
        <f t="shared" si="0"/>
        <v>1500</v>
      </c>
      <c r="D14" s="6" t="s">
        <v>1509</v>
      </c>
      <c r="E14" s="6" t="s">
        <v>1510</v>
      </c>
      <c r="F14" s="6" t="s">
        <v>1511</v>
      </c>
      <c r="G14" s="2" t="s">
        <v>1512</v>
      </c>
      <c r="H14" s="6" t="s">
        <v>1513</v>
      </c>
      <c r="I14" s="8" t="s">
        <v>1514</v>
      </c>
      <c r="J14" s="8" t="s">
        <v>1461</v>
      </c>
    </row>
    <row r="15" spans="2:10" ht="18.75" x14ac:dyDescent="0.3">
      <c r="B15" s="7">
        <v>3000</v>
      </c>
      <c r="C15" s="7">
        <f t="shared" si="0"/>
        <v>3000</v>
      </c>
      <c r="D15" s="6" t="s">
        <v>1515</v>
      </c>
      <c r="E15" s="6" t="s">
        <v>1516</v>
      </c>
      <c r="F15" s="6" t="s">
        <v>1517</v>
      </c>
      <c r="G15" s="2" t="s">
        <v>1518</v>
      </c>
      <c r="H15" s="6" t="s">
        <v>1519</v>
      </c>
      <c r="I15" s="8" t="s">
        <v>1520</v>
      </c>
      <c r="J15" s="8" t="s">
        <v>1461</v>
      </c>
    </row>
    <row r="16" spans="2:10" ht="18.75" x14ac:dyDescent="0.3">
      <c r="B16" s="7">
        <v>25700</v>
      </c>
      <c r="C16" s="7">
        <f t="shared" si="0"/>
        <v>25700</v>
      </c>
      <c r="D16" s="6" t="s">
        <v>1521</v>
      </c>
      <c r="E16" s="6" t="s">
        <v>1522</v>
      </c>
      <c r="F16" s="6" t="s">
        <v>1523</v>
      </c>
      <c r="G16" s="2" t="s">
        <v>1524</v>
      </c>
      <c r="H16" s="6" t="s">
        <v>1525</v>
      </c>
      <c r="I16" s="8" t="s">
        <v>1526</v>
      </c>
      <c r="J16" s="8" t="s">
        <v>1461</v>
      </c>
    </row>
    <row r="17" spans="2:10" ht="18.75" x14ac:dyDescent="0.3">
      <c r="B17" s="7">
        <v>4700</v>
      </c>
      <c r="C17" s="7">
        <f t="shared" si="0"/>
        <v>4700</v>
      </c>
      <c r="D17" s="6" t="s">
        <v>1527</v>
      </c>
      <c r="E17" s="6" t="s">
        <v>1528</v>
      </c>
      <c r="F17" s="6" t="s">
        <v>1529</v>
      </c>
      <c r="G17" s="2" t="s">
        <v>1530</v>
      </c>
      <c r="H17" s="6" t="s">
        <v>1531</v>
      </c>
      <c r="I17" s="8" t="s">
        <v>1532</v>
      </c>
      <c r="J17" s="8" t="s">
        <v>1461</v>
      </c>
    </row>
    <row r="18" spans="2:10" ht="18.75" x14ac:dyDescent="0.3">
      <c r="B18" s="7">
        <v>1100</v>
      </c>
      <c r="C18" s="7">
        <f t="shared" si="0"/>
        <v>1100</v>
      </c>
      <c r="D18" s="6" t="s">
        <v>1533</v>
      </c>
      <c r="E18" s="6" t="s">
        <v>1534</v>
      </c>
      <c r="F18" s="6" t="s">
        <v>1535</v>
      </c>
      <c r="G18" s="2" t="s">
        <v>1536</v>
      </c>
      <c r="H18" s="6" t="s">
        <v>1537</v>
      </c>
      <c r="I18" s="8" t="s">
        <v>1538</v>
      </c>
      <c r="J18" s="8" t="s">
        <v>1461</v>
      </c>
    </row>
    <row r="19" spans="2:10" ht="18.75" x14ac:dyDescent="0.3">
      <c r="B19" s="7">
        <v>3800</v>
      </c>
      <c r="C19" s="7">
        <f t="shared" si="0"/>
        <v>3800</v>
      </c>
      <c r="D19" s="6" t="s">
        <v>1539</v>
      </c>
      <c r="E19" s="6" t="s">
        <v>1540</v>
      </c>
      <c r="F19" s="6" t="s">
        <v>1541</v>
      </c>
      <c r="G19" s="2" t="s">
        <v>1542</v>
      </c>
      <c r="H19" s="6" t="s">
        <v>1543</v>
      </c>
      <c r="I19" s="8" t="s">
        <v>1544</v>
      </c>
      <c r="J19" s="8" t="s">
        <v>1461</v>
      </c>
    </row>
    <row r="20" spans="2:10" ht="18.75" x14ac:dyDescent="0.3">
      <c r="B20" s="7">
        <v>800</v>
      </c>
      <c r="C20" s="7">
        <f t="shared" si="0"/>
        <v>800</v>
      </c>
      <c r="D20" s="6" t="s">
        <v>1545</v>
      </c>
      <c r="E20" s="6" t="s">
        <v>1546</v>
      </c>
      <c r="F20" s="6" t="s">
        <v>1547</v>
      </c>
      <c r="G20" s="2" t="s">
        <v>1548</v>
      </c>
      <c r="H20" s="6" t="s">
        <v>1549</v>
      </c>
      <c r="I20" s="8" t="s">
        <v>1550</v>
      </c>
      <c r="J20" s="8" t="s">
        <v>1461</v>
      </c>
    </row>
    <row r="21" spans="2:10" ht="18.75" x14ac:dyDescent="0.3">
      <c r="B21" s="7">
        <v>400</v>
      </c>
      <c r="C21" s="7">
        <f t="shared" si="0"/>
        <v>400</v>
      </c>
      <c r="D21" s="6" t="s">
        <v>1551</v>
      </c>
      <c r="E21" s="6" t="s">
        <v>1552</v>
      </c>
      <c r="F21" s="6" t="s">
        <v>1553</v>
      </c>
      <c r="G21" s="2" t="s">
        <v>1554</v>
      </c>
      <c r="H21" s="6" t="s">
        <v>1555</v>
      </c>
      <c r="I21" s="8" t="s">
        <v>1556</v>
      </c>
      <c r="J21" s="8" t="s">
        <v>1461</v>
      </c>
    </row>
    <row r="22" spans="2:10" ht="18.75" x14ac:dyDescent="0.3">
      <c r="B22" s="7">
        <v>700</v>
      </c>
      <c r="C22" s="7">
        <f t="shared" si="0"/>
        <v>700</v>
      </c>
      <c r="D22" s="6" t="s">
        <v>1557</v>
      </c>
      <c r="E22" s="6" t="s">
        <v>1558</v>
      </c>
      <c r="F22" s="6" t="s">
        <v>1559</v>
      </c>
      <c r="G22" s="2" t="s">
        <v>1542</v>
      </c>
      <c r="H22" s="6" t="s">
        <v>1560</v>
      </c>
      <c r="I22" s="8" t="s">
        <v>1561</v>
      </c>
      <c r="J22" s="8" t="s">
        <v>1461</v>
      </c>
    </row>
    <row r="23" spans="2:10" ht="18.75" x14ac:dyDescent="0.3">
      <c r="B23" s="7">
        <v>1300</v>
      </c>
      <c r="C23" s="7">
        <f t="shared" si="0"/>
        <v>1300</v>
      </c>
      <c r="D23" s="6" t="s">
        <v>1562</v>
      </c>
      <c r="E23" s="6" t="s">
        <v>1563</v>
      </c>
      <c r="F23" s="6" t="s">
        <v>1564</v>
      </c>
      <c r="G23" s="2" t="s">
        <v>1565</v>
      </c>
      <c r="H23" s="6" t="s">
        <v>1566</v>
      </c>
      <c r="I23" s="8" t="s">
        <v>1567</v>
      </c>
      <c r="J23" s="8" t="s">
        <v>1461</v>
      </c>
    </row>
    <row r="24" spans="2:10" ht="18.75" x14ac:dyDescent="0.3">
      <c r="B24" s="7">
        <v>2000</v>
      </c>
      <c r="C24" s="7">
        <f t="shared" si="0"/>
        <v>2000</v>
      </c>
      <c r="D24" s="6" t="s">
        <v>1568</v>
      </c>
      <c r="E24" s="6" t="s">
        <v>1569</v>
      </c>
      <c r="F24" s="6" t="s">
        <v>1570</v>
      </c>
      <c r="G24" s="2" t="s">
        <v>1571</v>
      </c>
      <c r="H24" s="6" t="s">
        <v>1572</v>
      </c>
      <c r="I24" s="8" t="s">
        <v>1573</v>
      </c>
      <c r="J24" s="8" t="s">
        <v>1461</v>
      </c>
    </row>
    <row r="25" spans="2:10" ht="18.75" x14ac:dyDescent="0.3">
      <c r="B25" s="7">
        <v>2000</v>
      </c>
      <c r="C25" s="7">
        <f t="shared" si="0"/>
        <v>2000</v>
      </c>
      <c r="D25" s="6" t="s">
        <v>1574</v>
      </c>
      <c r="E25" s="6" t="s">
        <v>1575</v>
      </c>
      <c r="F25" s="6" t="s">
        <v>1576</v>
      </c>
      <c r="G25" s="2" t="s">
        <v>1577</v>
      </c>
      <c r="H25" s="6" t="s">
        <v>1578</v>
      </c>
      <c r="I25" s="8" t="s">
        <v>1579</v>
      </c>
      <c r="J25" s="8" t="s">
        <v>1461</v>
      </c>
    </row>
    <row r="26" spans="2:10" ht="18.75" x14ac:dyDescent="0.3">
      <c r="B26" s="7">
        <v>1100</v>
      </c>
      <c r="C26" s="7">
        <f t="shared" si="0"/>
        <v>1100</v>
      </c>
      <c r="D26" s="6" t="s">
        <v>1580</v>
      </c>
      <c r="E26" s="6" t="s">
        <v>1581</v>
      </c>
      <c r="F26" s="6" t="s">
        <v>1582</v>
      </c>
      <c r="G26" s="2" t="s">
        <v>1583</v>
      </c>
      <c r="H26" s="6" t="s">
        <v>1584</v>
      </c>
      <c r="I26" s="8" t="s">
        <v>1585</v>
      </c>
      <c r="J26" s="8" t="s">
        <v>1461</v>
      </c>
    </row>
    <row r="27" spans="2:10" ht="18.75" x14ac:dyDescent="0.3">
      <c r="B27" s="7">
        <v>2000</v>
      </c>
      <c r="C27" s="7">
        <f t="shared" si="0"/>
        <v>2000</v>
      </c>
      <c r="D27" s="6" t="s">
        <v>1586</v>
      </c>
      <c r="E27" s="6" t="s">
        <v>1587</v>
      </c>
      <c r="F27" s="6" t="s">
        <v>1588</v>
      </c>
      <c r="G27" s="2" t="s">
        <v>1589</v>
      </c>
      <c r="H27" s="6" t="s">
        <v>1590</v>
      </c>
      <c r="I27" s="8" t="s">
        <v>1591</v>
      </c>
      <c r="J27" s="8" t="s">
        <v>1461</v>
      </c>
    </row>
    <row r="28" spans="2:10" ht="18.75" x14ac:dyDescent="0.3">
      <c r="B28" s="7">
        <v>1100</v>
      </c>
      <c r="C28" s="7">
        <f t="shared" si="0"/>
        <v>1100</v>
      </c>
      <c r="D28" s="6" t="s">
        <v>1592</v>
      </c>
      <c r="E28" s="6" t="s">
        <v>1593</v>
      </c>
      <c r="F28" s="6" t="s">
        <v>1594</v>
      </c>
      <c r="G28" s="2" t="s">
        <v>1595</v>
      </c>
      <c r="H28" s="6" t="s">
        <v>1596</v>
      </c>
      <c r="I28" s="8" t="s">
        <v>1597</v>
      </c>
      <c r="J28" s="8" t="s">
        <v>1461</v>
      </c>
    </row>
    <row r="29" spans="2:10" ht="18.75" x14ac:dyDescent="0.3">
      <c r="B29" s="7">
        <v>2000</v>
      </c>
      <c r="C29" s="7">
        <f t="shared" si="0"/>
        <v>2000</v>
      </c>
      <c r="D29" s="6" t="s">
        <v>1598</v>
      </c>
      <c r="E29" s="6" t="s">
        <v>1599</v>
      </c>
      <c r="F29" s="6" t="s">
        <v>818</v>
      </c>
      <c r="G29" s="2" t="s">
        <v>1600</v>
      </c>
      <c r="H29" s="6" t="s">
        <v>1601</v>
      </c>
      <c r="I29" s="8" t="s">
        <v>1602</v>
      </c>
      <c r="J29" s="8" t="s">
        <v>1461</v>
      </c>
    </row>
    <row r="30" spans="2:10" ht="18.75" x14ac:dyDescent="0.3">
      <c r="B30" s="7">
        <v>700</v>
      </c>
      <c r="C30" s="7">
        <f t="shared" si="0"/>
        <v>700</v>
      </c>
      <c r="D30" s="6" t="s">
        <v>1603</v>
      </c>
      <c r="E30" s="6" t="s">
        <v>1604</v>
      </c>
      <c r="F30" s="6" t="s">
        <v>1605</v>
      </c>
      <c r="G30" s="2" t="s">
        <v>1606</v>
      </c>
      <c r="H30" s="6" t="s">
        <v>1607</v>
      </c>
      <c r="I30" s="8" t="s">
        <v>1608</v>
      </c>
      <c r="J30" s="8" t="s">
        <v>1461</v>
      </c>
    </row>
    <row r="31" spans="2:10" ht="18.75" x14ac:dyDescent="0.3">
      <c r="B31" s="7">
        <v>1400</v>
      </c>
      <c r="C31" s="7">
        <f t="shared" si="0"/>
        <v>1400</v>
      </c>
      <c r="D31" s="6" t="s">
        <v>1609</v>
      </c>
      <c r="E31" s="6" t="s">
        <v>1610</v>
      </c>
      <c r="F31" s="6" t="s">
        <v>1611</v>
      </c>
      <c r="G31" s="2" t="s">
        <v>1612</v>
      </c>
      <c r="H31" s="6" t="s">
        <v>1613</v>
      </c>
      <c r="I31" s="8" t="s">
        <v>1614</v>
      </c>
      <c r="J31" s="8" t="s">
        <v>1461</v>
      </c>
    </row>
    <row r="32" spans="2:10" ht="18.75" x14ac:dyDescent="0.3">
      <c r="B32" s="7">
        <v>2300</v>
      </c>
      <c r="C32" s="7">
        <f t="shared" si="0"/>
        <v>2300</v>
      </c>
      <c r="D32" s="6" t="s">
        <v>1615</v>
      </c>
      <c r="E32" s="6" t="s">
        <v>1616</v>
      </c>
      <c r="F32" s="6" t="s">
        <v>1617</v>
      </c>
      <c r="G32" s="2" t="s">
        <v>1618</v>
      </c>
      <c r="H32" s="6" t="s">
        <v>1619</v>
      </c>
      <c r="I32" s="8" t="s">
        <v>1620</v>
      </c>
      <c r="J32" s="8" t="s">
        <v>1461</v>
      </c>
    </row>
    <row r="33" spans="2:10" ht="18.75" x14ac:dyDescent="0.3">
      <c r="B33" s="7">
        <v>0</v>
      </c>
      <c r="C33" s="7">
        <f t="shared" si="0"/>
        <v>0</v>
      </c>
      <c r="D33" s="6" t="s">
        <v>1621</v>
      </c>
      <c r="E33" s="6" t="s">
        <v>1622</v>
      </c>
      <c r="F33" s="6" t="s">
        <v>1623</v>
      </c>
      <c r="G33" s="2" t="s">
        <v>1624</v>
      </c>
      <c r="H33" s="6"/>
      <c r="I33" s="8" t="s">
        <v>1625</v>
      </c>
      <c r="J33" s="8" t="s">
        <v>1461</v>
      </c>
    </row>
    <row r="34" spans="2:10" ht="18.75" x14ac:dyDescent="0.3">
      <c r="B34" s="7">
        <v>11000</v>
      </c>
      <c r="C34" s="7">
        <f t="shared" si="0"/>
        <v>11000</v>
      </c>
      <c r="D34" s="23" t="s">
        <v>1626</v>
      </c>
      <c r="E34" s="23" t="s">
        <v>1627</v>
      </c>
      <c r="F34" s="23" t="s">
        <v>1628</v>
      </c>
      <c r="G34" s="24" t="s">
        <v>1629</v>
      </c>
      <c r="H34" s="23" t="s">
        <v>1630</v>
      </c>
      <c r="I34" s="34" t="s">
        <v>1631</v>
      </c>
      <c r="J34" s="8" t="s">
        <v>1461</v>
      </c>
    </row>
    <row r="35" spans="2:10" ht="18.75" x14ac:dyDescent="0.3">
      <c r="B35" s="7">
        <v>3200</v>
      </c>
      <c r="C35" s="7">
        <f t="shared" si="0"/>
        <v>3200</v>
      </c>
      <c r="D35" s="23" t="s">
        <v>1632</v>
      </c>
      <c r="E35" s="23" t="s">
        <v>1633</v>
      </c>
      <c r="F35" s="23" t="s">
        <v>1634</v>
      </c>
      <c r="G35" s="24" t="s">
        <v>1635</v>
      </c>
      <c r="H35" s="23" t="s">
        <v>1636</v>
      </c>
      <c r="I35" s="34" t="s">
        <v>1637</v>
      </c>
      <c r="J35" s="8" t="s">
        <v>1461</v>
      </c>
    </row>
    <row r="36" spans="2:10" ht="18.75" x14ac:dyDescent="0.3">
      <c r="B36" s="7">
        <f t="shared" ref="B36" si="1">SUM(B5:B35)</f>
        <v>85200</v>
      </c>
      <c r="C36" s="7">
        <f>SUM(C5:C35)</f>
        <v>85200</v>
      </c>
      <c r="D36" s="6"/>
      <c r="E36" s="6"/>
      <c r="F36" s="6"/>
      <c r="G36" s="2"/>
      <c r="H36" s="6"/>
      <c r="I36" s="6"/>
      <c r="J36" s="6"/>
    </row>
    <row r="38" spans="2:10" x14ac:dyDescent="0.25">
      <c r="C38" t="s">
        <v>3663</v>
      </c>
    </row>
  </sheetData>
  <mergeCells count="1">
    <mergeCell ref="B2:H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2</vt:i4>
      </vt:variant>
    </vt:vector>
  </HeadingPairs>
  <TitlesOfParts>
    <vt:vector size="18" baseType="lpstr">
      <vt:lpstr>IN sổ</vt:lpstr>
      <vt:lpstr>DS THÔ</vt:lpstr>
      <vt:lpstr>CM</vt:lpstr>
      <vt:lpstr>TT</vt:lpstr>
      <vt:lpstr>TB</vt:lpstr>
      <vt:lpstr>CP</vt:lpstr>
      <vt:lpstr>CT</vt:lpstr>
      <vt:lpstr>PT</vt:lpstr>
      <vt:lpstr>AP</vt:lpstr>
      <vt:lpstr>TC</vt:lpstr>
      <vt:lpstr>TS</vt:lpstr>
      <vt:lpstr>CD</vt:lpstr>
      <vt:lpstr>LX</vt:lpstr>
      <vt:lpstr>IN PHIEU BQ</vt:lpstr>
      <vt:lpstr>ds tham du dh</vt:lpstr>
      <vt:lpstr>Sheet1</vt:lpstr>
      <vt:lpstr>'IN PHIEU BQ'!Print_Titles</vt:lpstr>
      <vt:lpstr>'IN sổ'!Print_Titles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THAO</dc:creator>
  <cp:lastModifiedBy>thienhoi</cp:lastModifiedBy>
  <cp:lastPrinted>2019-06-19T08:52:28Z</cp:lastPrinted>
  <dcterms:created xsi:type="dcterms:W3CDTF">2019-06-11T07:01:59Z</dcterms:created>
  <dcterms:modified xsi:type="dcterms:W3CDTF">2019-09-24T06:05:02Z</dcterms:modified>
</cp:coreProperties>
</file>