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73E88DD-EF16-42A9-9AA6-B37B29C7077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ategoria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41" i="1" l="1"/>
  <c r="F41" i="1"/>
  <c r="F33" i="1" l="1"/>
  <c r="D33" i="1"/>
  <c r="H39" i="1"/>
  <c r="C39" i="1"/>
  <c r="C41" i="1"/>
  <c r="N41" i="1"/>
  <c r="D41" i="1"/>
  <c r="D48" i="1"/>
  <c r="E48" i="1"/>
  <c r="F48" i="1"/>
  <c r="G48" i="1"/>
  <c r="H48" i="1"/>
  <c r="I48" i="1"/>
  <c r="J48" i="1"/>
  <c r="K48" i="1"/>
  <c r="L48" i="1"/>
  <c r="M48" i="1"/>
  <c r="N48" i="1"/>
  <c r="C48" i="1"/>
  <c r="M41" i="1"/>
  <c r="J41" i="1"/>
  <c r="G41" i="1"/>
  <c r="L39" i="1"/>
  <c r="J39" i="1"/>
  <c r="I39" i="1"/>
  <c r="G39" i="1"/>
  <c r="F39" i="1"/>
  <c r="E39" i="1"/>
  <c r="D39" i="1"/>
  <c r="H33" i="1"/>
  <c r="P21" i="1"/>
  <c r="N21" i="1"/>
  <c r="P14" i="1"/>
  <c r="N17" i="1"/>
  <c r="N16" i="1"/>
  <c r="J21" i="1"/>
  <c r="H21" i="1"/>
  <c r="F21" i="1"/>
  <c r="F17" i="1"/>
  <c r="F16" i="1"/>
  <c r="F15" i="1"/>
  <c r="D21" i="1"/>
  <c r="K33" i="1" l="1"/>
  <c r="R21" i="1"/>
</calcChain>
</file>

<file path=xl/sharedStrings.xml><?xml version="1.0" encoding="utf-8"?>
<sst xmlns="http://schemas.openxmlformats.org/spreadsheetml/2006/main" count="80" uniqueCount="57">
  <si>
    <t>Descripción</t>
  </si>
  <si>
    <t>CASA</t>
  </si>
  <si>
    <t>EDUCACION</t>
  </si>
  <si>
    <t>SERVICIOS</t>
  </si>
  <si>
    <t>TARJETA DE CREDITO</t>
  </si>
  <si>
    <t>VENTAS</t>
  </si>
  <si>
    <t>VEHICULOS</t>
  </si>
  <si>
    <t>ARTICULOS PERSONALES</t>
  </si>
  <si>
    <t>RESTAURANTES</t>
  </si>
  <si>
    <t>RECREACION</t>
  </si>
  <si>
    <t>MERCADO</t>
  </si>
  <si>
    <t>DESPENSA</t>
  </si>
  <si>
    <t>LIMPIEZA</t>
  </si>
  <si>
    <t>GAZ</t>
  </si>
  <si>
    <t>OTROS</t>
  </si>
  <si>
    <t>MAESTRIA</t>
  </si>
  <si>
    <t>LICENCIATURA</t>
  </si>
  <si>
    <t>TELEFONO PERSONAL</t>
  </si>
  <si>
    <t>INTERNET RESIDENCIAL</t>
  </si>
  <si>
    <t>MEDICAMENTOS</t>
  </si>
  <si>
    <t>FARMACIA</t>
  </si>
  <si>
    <t>BAC VISA</t>
  </si>
  <si>
    <t>BAC WALMART</t>
  </si>
  <si>
    <t>MICOPE</t>
  </si>
  <si>
    <t>NO APLICA</t>
  </si>
  <si>
    <t>GASOLINA</t>
  </si>
  <si>
    <t>RESPUESTOS</t>
  </si>
  <si>
    <t>CAMPERO</t>
  </si>
  <si>
    <t>MAC</t>
  </si>
  <si>
    <t>PATZI</t>
  </si>
  <si>
    <t>DOBLADAS SAN CARLOS</t>
  </si>
  <si>
    <t>POLLO BRUJO</t>
  </si>
  <si>
    <t>AMBURGUESAS DEL PUENTE</t>
  </si>
  <si>
    <t>SUBWAY</t>
  </si>
  <si>
    <t>BURGER KING</t>
  </si>
  <si>
    <t>RECREACIÓN</t>
  </si>
  <si>
    <t>HOSPEDAJE</t>
  </si>
  <si>
    <t>JUEGOS</t>
  </si>
  <si>
    <t>PAÑALES</t>
  </si>
  <si>
    <t>RENTA</t>
  </si>
  <si>
    <t>LUZ ELECTRICA</t>
  </si>
  <si>
    <t>PLATZI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</si>
  <si>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</si>
  <si>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</si>
  <si>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</si>
  <si>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</si>
  <si>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</si>
  <si>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</si>
  <si>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</si>
  <si>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</si>
  <si>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</si>
  <si>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</si>
  <si>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</si>
  <si>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</si>
  <si>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SALUD</t>
  </si>
  <si>
    <t>CONSULTAS MEDICAS</t>
  </si>
  <si>
    <t>IMPUESTO DE CIRCULACION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</si>
</sst>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" fontId="0" fillId="0" borderId="0" xfId="0" applyNumberFormat="1"/>
    <xf numFmtId="2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1" max="1" width="19.28515625" bestFit="1" customWidth="1"/>
    <col min="2" max="2" width="22.7109375" bestFit="1" customWidth="1"/>
    <col min="3" max="3" width="25.5703125" bestFit="1" customWidth="1"/>
    <col min="4" max="5" width="13.7109375" bestFit="1" customWidth="1"/>
    <col min="6" max="6" width="9.5703125" bestFit="1" customWidth="1"/>
    <col min="7" max="7" width="21.5703125" bestFit="1" customWidth="1"/>
    <col min="8" max="8" width="21.5703125" customWidth="1"/>
    <col min="9" max="9" width="19.28515625" bestFit="1" customWidth="1"/>
    <col min="11" max="11" width="14.85546875" customWidth="1"/>
    <col min="13" max="13" width="25.5703125" bestFit="1" customWidth="1"/>
    <col min="14" max="14" width="13.5703125" customWidth="1"/>
    <col min="15" max="15" width="22.85546875" bestFit="1" customWidth="1"/>
  </cols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4" spans="1:16" x14ac:dyDescent="0.25">
      <c r="A4" t="s">
        <v>3</v>
      </c>
    </row>
    <row r="5" spans="1:16" x14ac:dyDescent="0.25">
      <c r="A5" t="s">
        <v>4</v>
      </c>
    </row>
    <row r="6" spans="1:16" x14ac:dyDescent="0.25">
      <c r="A6" t="s">
        <v>5</v>
      </c>
    </row>
    <row r="7" spans="1:16" x14ac:dyDescent="0.25">
      <c r="A7" t="s">
        <v>6</v>
      </c>
    </row>
    <row r="8" spans="1:16" x14ac:dyDescent="0.25">
      <c r="A8" t="s">
        <v>7</v>
      </c>
    </row>
    <row r="9" spans="1:16" x14ac:dyDescent="0.25">
      <c r="A9" t="s">
        <v>8</v>
      </c>
    </row>
    <row r="10" spans="1:16" x14ac:dyDescent="0.25">
      <c r="A10" t="s">
        <v>9</v>
      </c>
    </row>
    <row r="11" spans="1:16" x14ac:dyDescent="0.25">
      <c r="A11" t="s">
        <v>54</v>
      </c>
    </row>
    <row r="14" spans="1:16" x14ac:dyDescent="0.25">
      <c r="C14" s="1" t="s">
        <v>1</v>
      </c>
      <c r="E14" s="1" t="s">
        <v>2</v>
      </c>
      <c r="G14" s="1" t="s">
        <v>3</v>
      </c>
      <c r="H14" s="1"/>
      <c r="I14" s="1" t="s">
        <v>4</v>
      </c>
      <c r="K14" s="1" t="s">
        <v>5</v>
      </c>
      <c r="M14" s="1" t="s">
        <v>6</v>
      </c>
      <c r="O14" s="1" t="s">
        <v>7</v>
      </c>
      <c r="P14">
        <f>3600/12</f>
        <v>300</v>
      </c>
    </row>
    <row r="15" spans="1:16" x14ac:dyDescent="0.25">
      <c r="C15" t="s">
        <v>39</v>
      </c>
      <c r="D15">
        <v>800</v>
      </c>
      <c r="E15" t="s">
        <v>15</v>
      </c>
      <c r="F15" s="2">
        <f>((1630*12)+(910*4))/12</f>
        <v>1933.3333333333333</v>
      </c>
      <c r="G15" t="s">
        <v>17</v>
      </c>
      <c r="H15">
        <v>299</v>
      </c>
      <c r="I15" t="s">
        <v>21</v>
      </c>
      <c r="J15">
        <v>0</v>
      </c>
      <c r="K15" t="s">
        <v>24</v>
      </c>
      <c r="M15" t="s">
        <v>25</v>
      </c>
      <c r="N15">
        <v>300</v>
      </c>
      <c r="O15" t="s">
        <v>24</v>
      </c>
    </row>
    <row r="16" spans="1:16" x14ac:dyDescent="0.25">
      <c r="C16" t="s">
        <v>10</v>
      </c>
      <c r="D16">
        <v>500</v>
      </c>
      <c r="E16" t="s">
        <v>16</v>
      </c>
      <c r="F16">
        <f>((2720*3)+(250*3))/12</f>
        <v>742.5</v>
      </c>
      <c r="G16" t="s">
        <v>18</v>
      </c>
      <c r="H16">
        <v>175</v>
      </c>
      <c r="I16" t="s">
        <v>22</v>
      </c>
      <c r="J16">
        <v>0</v>
      </c>
      <c r="M16" t="s">
        <v>26</v>
      </c>
      <c r="N16" s="2">
        <f>4000/12</f>
        <v>333.33333333333331</v>
      </c>
    </row>
    <row r="17" spans="3:18" x14ac:dyDescent="0.25">
      <c r="C17" t="s">
        <v>11</v>
      </c>
      <c r="D17">
        <v>1200</v>
      </c>
      <c r="E17" t="s">
        <v>41</v>
      </c>
      <c r="F17">
        <f>1590/12</f>
        <v>132.5</v>
      </c>
      <c r="G17" t="s">
        <v>40</v>
      </c>
      <c r="H17">
        <v>175</v>
      </c>
      <c r="I17" t="s">
        <v>23</v>
      </c>
      <c r="J17">
        <v>0</v>
      </c>
      <c r="M17" t="s">
        <v>3</v>
      </c>
      <c r="N17" s="2">
        <f>(300*4+2000)/12</f>
        <v>266.66666666666669</v>
      </c>
    </row>
    <row r="18" spans="3:18" x14ac:dyDescent="0.25">
      <c r="C18" t="s">
        <v>12</v>
      </c>
      <c r="D18">
        <v>500</v>
      </c>
      <c r="E18" t="s">
        <v>14</v>
      </c>
      <c r="F18">
        <v>0</v>
      </c>
      <c r="G18" t="s">
        <v>14</v>
      </c>
      <c r="H18">
        <v>0</v>
      </c>
      <c r="M18" t="s">
        <v>56</v>
      </c>
    </row>
    <row r="19" spans="3:18" x14ac:dyDescent="0.25">
      <c r="C19" t="s">
        <v>13</v>
      </c>
      <c r="D19">
        <v>150</v>
      </c>
    </row>
    <row r="20" spans="3:18" x14ac:dyDescent="0.25">
      <c r="C20" t="s">
        <v>14</v>
      </c>
      <c r="D20">
        <v>300</v>
      </c>
    </row>
    <row r="21" spans="3:18" ht="21" x14ac:dyDescent="0.35">
      <c r="D21" s="1">
        <f>SUM(D15:D20)</f>
        <v>3450</v>
      </c>
      <c r="E21" s="1"/>
      <c r="F21" s="3">
        <f>SUM(F15:F20)</f>
        <v>2808.333333333333</v>
      </c>
      <c r="G21" s="1"/>
      <c r="H21" s="1">
        <f>SUM(H15:H20)</f>
        <v>649</v>
      </c>
      <c r="I21" s="1"/>
      <c r="J21" s="1">
        <f>SUM(J15:J20)</f>
        <v>0</v>
      </c>
      <c r="K21" s="1"/>
      <c r="L21" s="1"/>
      <c r="M21" s="1"/>
      <c r="N21" s="1">
        <f>SUM(N15:N20)</f>
        <v>900</v>
      </c>
      <c r="O21" s="1"/>
      <c r="P21" s="1">
        <f>SUM(P14:P20)</f>
        <v>300</v>
      </c>
      <c r="Q21" s="1"/>
      <c r="R21" s="4">
        <f>SUM(D21:Q21)</f>
        <v>8107.333333333333</v>
      </c>
    </row>
    <row r="23" spans="3:18" x14ac:dyDescent="0.25">
      <c r="C23" s="1" t="s">
        <v>8</v>
      </c>
      <c r="D23">
        <v>400</v>
      </c>
      <c r="E23" s="1" t="s">
        <v>35</v>
      </c>
      <c r="F23">
        <v>600</v>
      </c>
      <c r="G23" s="1" t="s">
        <v>54</v>
      </c>
      <c r="H23">
        <v>600</v>
      </c>
    </row>
    <row r="24" spans="3:18" x14ac:dyDescent="0.25">
      <c r="C24" t="s">
        <v>27</v>
      </c>
      <c r="E24" t="s">
        <v>36</v>
      </c>
      <c r="G24" t="s">
        <v>38</v>
      </c>
    </row>
    <row r="25" spans="3:18" x14ac:dyDescent="0.25">
      <c r="C25" t="s">
        <v>28</v>
      </c>
      <c r="E25" t="s">
        <v>37</v>
      </c>
      <c r="G25" t="s">
        <v>19</v>
      </c>
    </row>
    <row r="26" spans="3:18" x14ac:dyDescent="0.25">
      <c r="C26" t="s">
        <v>29</v>
      </c>
      <c r="E26" t="s">
        <v>14</v>
      </c>
      <c r="G26" t="s">
        <v>55</v>
      </c>
    </row>
    <row r="27" spans="3:18" x14ac:dyDescent="0.25">
      <c r="C27" t="s">
        <v>30</v>
      </c>
      <c r="G27" t="s">
        <v>14</v>
      </c>
    </row>
    <row r="28" spans="3:18" x14ac:dyDescent="0.25">
      <c r="C28" t="s">
        <v>31</v>
      </c>
    </row>
    <row r="29" spans="3:18" x14ac:dyDescent="0.25">
      <c r="C29" t="s">
        <v>32</v>
      </c>
    </row>
    <row r="30" spans="3:18" x14ac:dyDescent="0.25">
      <c r="C30" t="s">
        <v>33</v>
      </c>
    </row>
    <row r="31" spans="3:18" x14ac:dyDescent="0.25">
      <c r="C31" t="s">
        <v>34</v>
      </c>
    </row>
    <row r="32" spans="3:18" x14ac:dyDescent="0.25">
      <c r="C32" t="s">
        <v>14</v>
      </c>
    </row>
    <row r="33" spans="2:14" ht="21" x14ac:dyDescent="0.35">
      <c r="D33" s="1">
        <f>SUM(D23:D32)</f>
        <v>400</v>
      </c>
      <c r="E33" s="1"/>
      <c r="F33" s="1">
        <f>SUM(F23:F32)</f>
        <v>600</v>
      </c>
      <c r="G33" s="1"/>
      <c r="H33" s="1">
        <f>SUM(H23:H32)</f>
        <v>600</v>
      </c>
      <c r="I33" s="1"/>
      <c r="J33" s="1"/>
      <c r="K33" s="4">
        <f>SUM(D33:J33)</f>
        <v>1600</v>
      </c>
    </row>
    <row r="37" spans="2:14" ht="17.25" customHeight="1" x14ac:dyDescent="0.25">
      <c r="C37" s="5" t="s">
        <v>42</v>
      </c>
      <c r="D37" s="5" t="s">
        <v>43</v>
      </c>
      <c r="E37" s="5" t="s">
        <v>44</v>
      </c>
      <c r="F37" s="5" t="s">
        <v>45</v>
      </c>
      <c r="G37" s="5" t="s">
        <v>46</v>
      </c>
      <c r="H37" s="5" t="s">
        <v>47</v>
      </c>
      <c r="I37" s="5" t="s">
        <v>48</v>
      </c>
      <c r="J37" s="5" t="s">
        <v>49</v>
      </c>
      <c r="K37" s="5" t="s">
        <v>50</v>
      </c>
      <c r="L37" s="5" t="s">
        <v>51</v>
      </c>
      <c r="M37" s="5" t="s">
        <v>52</v>
      </c>
      <c r="N37" s="5" t="s">
        <v>53</v>
      </c>
    </row>
    <row r="38" spans="2:14" x14ac:dyDescent="0.25">
      <c r="B38" t="s">
        <v>1</v>
      </c>
      <c r="C38">
        <v>3450</v>
      </c>
      <c r="D38">
        <v>3450</v>
      </c>
      <c r="E38">
        <v>3450</v>
      </c>
      <c r="F38">
        <v>3450</v>
      </c>
      <c r="G38">
        <v>3450</v>
      </c>
      <c r="H38">
        <v>3450</v>
      </c>
      <c r="I38">
        <v>3450</v>
      </c>
      <c r="J38">
        <v>3450</v>
      </c>
      <c r="K38">
        <v>3450</v>
      </c>
      <c r="L38">
        <v>3450</v>
      </c>
      <c r="M38">
        <v>3450</v>
      </c>
      <c r="N38">
        <v>3450</v>
      </c>
    </row>
    <row r="39" spans="2:14" x14ac:dyDescent="0.25">
      <c r="B39" t="s">
        <v>2</v>
      </c>
      <c r="C39" s="1">
        <f>1630+910</f>
        <v>2540</v>
      </c>
      <c r="D39" s="6">
        <f>(1630+2720+250)</f>
        <v>4600</v>
      </c>
      <c r="E39">
        <f>1630</f>
        <v>1630</v>
      </c>
      <c r="F39" s="1">
        <f>1630+910</f>
        <v>2540</v>
      </c>
      <c r="G39" s="6">
        <f>(1630+2720+250)</f>
        <v>4600</v>
      </c>
      <c r="H39">
        <f>1630+1590</f>
        <v>3220</v>
      </c>
      <c r="I39" s="1">
        <f>1630+910</f>
        <v>2540</v>
      </c>
      <c r="J39" s="6">
        <f>(1630+2720+250)</f>
        <v>4600</v>
      </c>
      <c r="K39">
        <v>1630</v>
      </c>
      <c r="L39" s="1">
        <f>1630+910</f>
        <v>2540</v>
      </c>
      <c r="M39">
        <v>1630</v>
      </c>
      <c r="N39">
        <v>1630</v>
      </c>
    </row>
    <row r="40" spans="2:14" x14ac:dyDescent="0.25">
      <c r="B40" t="s">
        <v>3</v>
      </c>
      <c r="C40">
        <v>649</v>
      </c>
      <c r="D40">
        <v>649</v>
      </c>
      <c r="E40">
        <v>649</v>
      </c>
      <c r="F40">
        <v>649</v>
      </c>
      <c r="G40">
        <v>649</v>
      </c>
      <c r="H40">
        <v>649</v>
      </c>
      <c r="I40">
        <v>649</v>
      </c>
      <c r="J40">
        <v>649</v>
      </c>
      <c r="K40">
        <v>649</v>
      </c>
      <c r="L40">
        <v>649</v>
      </c>
      <c r="M40">
        <v>649</v>
      </c>
      <c r="N40">
        <v>649</v>
      </c>
    </row>
    <row r="41" spans="2:14" x14ac:dyDescent="0.25">
      <c r="B41" t="s">
        <v>6</v>
      </c>
      <c r="C41">
        <f>300+1000</f>
        <v>1300</v>
      </c>
      <c r="D41">
        <f>300+250</f>
        <v>550</v>
      </c>
      <c r="E41">
        <f>300+75+300</f>
        <v>675</v>
      </c>
      <c r="F41">
        <f>800+300</f>
        <v>1100</v>
      </c>
      <c r="G41">
        <f>300+250</f>
        <v>550</v>
      </c>
      <c r="H41">
        <v>300</v>
      </c>
      <c r="I41">
        <v>300</v>
      </c>
      <c r="J41">
        <f>300+250</f>
        <v>550</v>
      </c>
      <c r="K41">
        <v>300</v>
      </c>
      <c r="L41">
        <v>300</v>
      </c>
      <c r="M41">
        <f>300+250</f>
        <v>550</v>
      </c>
      <c r="N41">
        <f>1000+300</f>
        <v>1300</v>
      </c>
    </row>
    <row r="42" spans="2:14" x14ac:dyDescent="0.25">
      <c r="B42" t="s">
        <v>7</v>
      </c>
      <c r="C42">
        <v>300</v>
      </c>
      <c r="D42">
        <v>300</v>
      </c>
      <c r="E42">
        <v>300</v>
      </c>
      <c r="F42">
        <v>300</v>
      </c>
      <c r="G42">
        <v>300</v>
      </c>
      <c r="H42">
        <v>300</v>
      </c>
      <c r="I42">
        <v>300</v>
      </c>
      <c r="J42">
        <v>300</v>
      </c>
      <c r="K42">
        <v>300</v>
      </c>
      <c r="L42">
        <v>300</v>
      </c>
      <c r="M42">
        <v>300</v>
      </c>
      <c r="N42">
        <v>300</v>
      </c>
    </row>
    <row r="43" spans="2:14" x14ac:dyDescent="0.25">
      <c r="B43" t="s">
        <v>8</v>
      </c>
      <c r="C43">
        <v>300</v>
      </c>
      <c r="D43">
        <v>300</v>
      </c>
      <c r="E43">
        <v>300</v>
      </c>
      <c r="F43">
        <v>300</v>
      </c>
      <c r="G43">
        <v>300</v>
      </c>
      <c r="H43">
        <v>300</v>
      </c>
      <c r="I43">
        <v>300</v>
      </c>
      <c r="J43">
        <v>300</v>
      </c>
      <c r="K43">
        <v>300</v>
      </c>
      <c r="L43">
        <v>300</v>
      </c>
      <c r="M43">
        <v>300</v>
      </c>
      <c r="N43">
        <v>300</v>
      </c>
    </row>
    <row r="44" spans="2:14" x14ac:dyDescent="0.25">
      <c r="B44" t="s">
        <v>9</v>
      </c>
      <c r="C44">
        <v>600</v>
      </c>
      <c r="D44">
        <v>600</v>
      </c>
      <c r="E44">
        <v>600</v>
      </c>
      <c r="F44">
        <v>600</v>
      </c>
      <c r="G44">
        <v>600</v>
      </c>
      <c r="H44">
        <v>600</v>
      </c>
      <c r="I44">
        <v>600</v>
      </c>
      <c r="J44">
        <v>600</v>
      </c>
      <c r="K44">
        <v>600</v>
      </c>
      <c r="L44">
        <v>600</v>
      </c>
      <c r="M44">
        <v>600</v>
      </c>
      <c r="N44">
        <v>600</v>
      </c>
    </row>
    <row r="45" spans="2:14" x14ac:dyDescent="0.25">
      <c r="B45" t="s">
        <v>20</v>
      </c>
      <c r="C45">
        <v>600</v>
      </c>
      <c r="D45">
        <v>600</v>
      </c>
      <c r="E45">
        <v>600</v>
      </c>
      <c r="F45">
        <v>600</v>
      </c>
      <c r="G45">
        <v>600</v>
      </c>
      <c r="H45">
        <v>600</v>
      </c>
      <c r="I45">
        <v>600</v>
      </c>
      <c r="J45">
        <v>600</v>
      </c>
      <c r="K45">
        <v>600</v>
      </c>
      <c r="L45">
        <v>600</v>
      </c>
      <c r="M45">
        <v>600</v>
      </c>
      <c r="N45">
        <v>600</v>
      </c>
    </row>
    <row r="48" spans="2:14" x14ac:dyDescent="0.25">
      <c r="C48">
        <f>SUM(C38:C47)</f>
        <v>9739</v>
      </c>
      <c r="D48">
        <f t="shared" ref="D48:N48" si="0">SUM(D38:D47)</f>
        <v>11049</v>
      </c>
      <c r="E48">
        <f t="shared" si="0"/>
        <v>8204</v>
      </c>
      <c r="F48">
        <f t="shared" si="0"/>
        <v>9539</v>
      </c>
      <c r="G48">
        <f t="shared" si="0"/>
        <v>11049</v>
      </c>
      <c r="H48">
        <f t="shared" si="0"/>
        <v>9419</v>
      </c>
      <c r="I48">
        <f t="shared" si="0"/>
        <v>8739</v>
      </c>
      <c r="J48">
        <f t="shared" si="0"/>
        <v>11049</v>
      </c>
      <c r="K48">
        <f t="shared" si="0"/>
        <v>7829</v>
      </c>
      <c r="L48">
        <f t="shared" si="0"/>
        <v>8739</v>
      </c>
      <c r="M48">
        <f t="shared" si="0"/>
        <v>8079</v>
      </c>
      <c r="N48">
        <f t="shared" si="0"/>
        <v>8829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2020-12-30T20:35:56Z</dcterms:modified>
</cp:coreProperties>
</file>