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РГПУ им.Герцена\1 курс\Физика\"/>
    </mc:Choice>
  </mc:AlternateContent>
  <xr:revisionPtr revIDLastSave="0" documentId="8_{28062CCF-66F8-4771-B9FB-1D93374D00E6}" xr6:coauthVersionLast="47" xr6:coauthVersionMax="47" xr10:uidLastSave="{00000000-0000-0000-0000-000000000000}"/>
  <bookViews>
    <workbookView xWindow="-108" yWindow="-108" windowWidth="23256" windowHeight="13176" xr2:uid="{FF525C5B-E930-41A6-B750-F5BB2FEE45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J15" i="1"/>
  <c r="K15" i="1"/>
  <c r="L15" i="1"/>
  <c r="K12" i="1"/>
  <c r="J12" i="1"/>
  <c r="P5" i="1"/>
  <c r="P6" i="1"/>
  <c r="P7" i="1"/>
  <c r="P8" i="1"/>
  <c r="P4" i="1"/>
  <c r="P9" i="1" s="1"/>
  <c r="N5" i="1"/>
  <c r="N6" i="1"/>
  <c r="N7" i="1"/>
  <c r="N9" i="1" s="1"/>
  <c r="N8" i="1"/>
  <c r="N4" i="1"/>
  <c r="L5" i="1"/>
  <c r="L6" i="1"/>
  <c r="L7" i="1"/>
  <c r="L8" i="1"/>
  <c r="L4" i="1"/>
  <c r="L9" i="1"/>
  <c r="M9" i="1"/>
  <c r="O9" i="1"/>
  <c r="K9" i="1"/>
  <c r="E15" i="1"/>
  <c r="D15" i="1"/>
  <c r="B15" i="1"/>
  <c r="C15" i="1"/>
  <c r="C12" i="1"/>
  <c r="B12" i="1"/>
  <c r="H5" i="1"/>
  <c r="H6" i="1"/>
  <c r="H7" i="1"/>
  <c r="H8" i="1"/>
  <c r="H4" i="1"/>
  <c r="H9" i="1"/>
  <c r="F5" i="1"/>
  <c r="F6" i="1"/>
  <c r="F7" i="1"/>
  <c r="F8" i="1"/>
  <c r="F4" i="1"/>
  <c r="F9" i="1" s="1"/>
  <c r="D9" i="1"/>
  <c r="D5" i="1"/>
  <c r="D6" i="1"/>
  <c r="D7" i="1"/>
  <c r="D8" i="1"/>
  <c r="D4" i="1"/>
  <c r="G9" i="1"/>
  <c r="E9" i="1"/>
  <c r="C9" i="1"/>
  <c r="G8" i="1"/>
  <c r="G7" i="1"/>
  <c r="G6" i="1"/>
  <c r="G5" i="1"/>
  <c r="G4" i="1"/>
  <c r="E8" i="1"/>
  <c r="E7" i="1"/>
  <c r="E6" i="1"/>
  <c r="E5" i="1"/>
  <c r="E4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<sst xmlns="http://schemas.openxmlformats.org/spreadsheetml/2006/main" count="34" uniqueCount="21">
  <si>
    <t>r</t>
  </si>
  <si>
    <t>R</t>
  </si>
  <si>
    <t>h</t>
  </si>
  <si>
    <t>V</t>
  </si>
  <si>
    <t>Ср.Знач</t>
  </si>
  <si>
    <t>Измеряемая величина</t>
  </si>
  <si>
    <t>№</t>
  </si>
  <si>
    <t>Δr</t>
  </si>
  <si>
    <t>ΔR</t>
  </si>
  <si>
    <t>Δh</t>
  </si>
  <si>
    <t>ΔV абс</t>
  </si>
  <si>
    <t>ΔV относ</t>
  </si>
  <si>
    <t>m</t>
  </si>
  <si>
    <t>ρ</t>
  </si>
  <si>
    <t>Δm</t>
  </si>
  <si>
    <t>Δρ абс</t>
  </si>
  <si>
    <t>Δρ относ</t>
  </si>
  <si>
    <t>b</t>
  </si>
  <si>
    <t>Δb</t>
  </si>
  <si>
    <t>l</t>
  </si>
  <si>
    <t>Δl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</si>
</sst>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4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0" fontId="0" fillId="2" borderId="10" xfId="0" applyFill="1" applyBorder="1"/>
    <xf numFmtId="0" fontId="0" fillId="4" borderId="9" xfId="0" applyFill="1" applyBorder="1"/>
    <xf numFmtId="0" fontId="0" fillId="4" borderId="10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/>
    <xf numFmtId="0" fontId="0" fillId="3" borderId="1" xfId="0" applyFill="1" applyBorder="1"/>
    <xf numFmtId="0" fontId="0" fillId="2" borderId="7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0" xfId="0" applyFill="1"/>
    <xf numFmtId="10" fontId="0" fillId="5" borderId="0" xfId="0" applyNumberFormat="1" applyFill="1"/>
    <xf numFmtId="0" fontId="0" fillId="6" borderId="3" xfId="0" applyFill="1" applyBorder="1"/>
    <xf numFmtId="10" fontId="0" fillId="7" borderId="5" xfId="0" applyNumberFormat="1" applyFill="1" applyBorder="1"/>
    <xf numFmtId="0" fontId="0" fillId="6" borderId="6" xfId="0" applyFill="1" applyBorder="1"/>
    <xf numFmtId="0" fontId="0" fillId="7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561D-76D0-4966-B02A-4EC84A94BA01}">
  <dimension ref="B2:P15"/>
  <sheetViews>
    <sheetView tabSelected="1" workbookViewId="0">
      <selection activeCell="N16" sqref="N16"/>
    </sheetView>
  </sheetViews>
  <sheetFormatPr defaultRowHeight="14.4" x14ac:dyDescent="0.3"/>
  <cols>
    <col min="4" max="4" width="12" bestFit="1" customWidth="1"/>
  </cols>
  <sheetData>
    <row r="2" spans="2:16" x14ac:dyDescent="0.3">
      <c r="B2" s="2" t="s">
        <v>6</v>
      </c>
      <c r="C2" s="8" t="s">
        <v>5</v>
      </c>
      <c r="D2" s="8"/>
      <c r="E2" s="8"/>
      <c r="F2" s="8"/>
      <c r="G2" s="8"/>
      <c r="H2" s="9"/>
      <c r="J2" s="2" t="s">
        <v>6</v>
      </c>
      <c r="K2" s="8" t="s">
        <v>5</v>
      </c>
      <c r="L2" s="8"/>
      <c r="M2" s="8"/>
      <c r="N2" s="8"/>
      <c r="O2" s="8"/>
      <c r="P2" s="9"/>
    </row>
    <row r="3" spans="2:16" x14ac:dyDescent="0.3">
      <c r="B3" s="3"/>
      <c r="C3" s="11" t="s">
        <v>0</v>
      </c>
      <c r="D3" s="10" t="s">
        <v>7</v>
      </c>
      <c r="E3" s="11" t="s">
        <v>1</v>
      </c>
      <c r="F3" s="10" t="s">
        <v>8</v>
      </c>
      <c r="G3" s="11" t="s">
        <v>2</v>
      </c>
      <c r="H3" s="10" t="s">
        <v>9</v>
      </c>
      <c r="J3" s="3"/>
      <c r="K3" s="11" t="s">
        <v>2</v>
      </c>
      <c r="L3" s="10" t="s">
        <v>9</v>
      </c>
      <c r="M3" s="11" t="s">
        <v>17</v>
      </c>
      <c r="N3" s="10" t="s">
        <v>18</v>
      </c>
      <c r="O3" s="11" t="s">
        <v>19</v>
      </c>
      <c r="P3" s="10" t="s">
        <v>20</v>
      </c>
    </row>
    <row r="4" spans="2:16" x14ac:dyDescent="0.3">
      <c r="B4" s="11">
        <v>1</v>
      </c>
      <c r="C4" s="14">
        <f>47.8/2</f>
        <v>23.9</v>
      </c>
      <c r="D4" s="5">
        <f>ABS(C4-$C$9)</f>
        <v>0.375</v>
      </c>
      <c r="E4" s="14">
        <f>51.2/2</f>
        <v>25.6</v>
      </c>
      <c r="F4" s="5">
        <f>ABS($E$9-E4)</f>
        <v>0.2900000000000027</v>
      </c>
      <c r="G4" s="14">
        <f>25.2</f>
        <v>25.2</v>
      </c>
      <c r="H4" s="5">
        <f>ABS($G$9-G4)</f>
        <v>7.400000000000162E-2</v>
      </c>
      <c r="J4" s="11">
        <v>1</v>
      </c>
      <c r="K4" s="14">
        <v>7.45</v>
      </c>
      <c r="L4" s="5">
        <f>ABS($K$9-K4)</f>
        <v>0</v>
      </c>
      <c r="M4" s="14">
        <v>20</v>
      </c>
      <c r="N4" s="5">
        <f>ABS($M$9-M4)</f>
        <v>2.0000000000024443E-3</v>
      </c>
      <c r="O4" s="14">
        <v>38.25</v>
      </c>
      <c r="P4" s="5">
        <f>ABS($O$9-O4)</f>
        <v>1.9999999999953388E-3</v>
      </c>
    </row>
    <row r="5" spans="2:16" x14ac:dyDescent="0.3">
      <c r="B5" s="4">
        <v>2</v>
      </c>
      <c r="C5" s="14">
        <f>47.05/2</f>
        <v>23.524999999999999</v>
      </c>
      <c r="D5" s="5">
        <f t="shared" ref="D5:D8" si="0">ABS(C5-$C$9)</f>
        <v>0</v>
      </c>
      <c r="E5" s="14">
        <f>50.5/2</f>
        <v>25.25</v>
      </c>
      <c r="F5" s="5">
        <f t="shared" ref="F5:F8" si="1">ABS($E$9-E5)</f>
        <v>5.9999999999998721E-2</v>
      </c>
      <c r="G5" s="14">
        <f>25.25</f>
        <v>25.25</v>
      </c>
      <c r="H5" s="5">
        <f t="shared" ref="H5:H8" si="2">ABS($G$9-G5)</f>
        <v>0.12400000000000233</v>
      </c>
      <c r="J5" s="4">
        <v>2</v>
      </c>
      <c r="K5" s="14">
        <v>7.44</v>
      </c>
      <c r="L5" s="5">
        <f t="shared" ref="L5:L8" si="3">ABS($K$9-K5)</f>
        <v>9.9999999999997868E-3</v>
      </c>
      <c r="M5" s="14">
        <v>19.98</v>
      </c>
      <c r="N5" s="5">
        <f t="shared" ref="N5:N8" si="4">ABS($M$9-M5)</f>
        <v>2.2000000000002018E-2</v>
      </c>
      <c r="O5" s="14">
        <v>38.270000000000003</v>
      </c>
      <c r="P5" s="5">
        <f t="shared" ref="P5:P8" si="5">ABS($O$9-O5)</f>
        <v>2.1999999999998465E-2</v>
      </c>
    </row>
    <row r="6" spans="2:16" x14ac:dyDescent="0.3">
      <c r="B6" s="11">
        <v>3</v>
      </c>
      <c r="C6" s="14">
        <f>47/2</f>
        <v>23.5</v>
      </c>
      <c r="D6" s="5">
        <f t="shared" si="0"/>
        <v>2.4999999999998579E-2</v>
      </c>
      <c r="E6" s="14">
        <f>51.3/2</f>
        <v>25.65</v>
      </c>
      <c r="F6" s="5">
        <f t="shared" si="1"/>
        <v>0.33999999999999986</v>
      </c>
      <c r="G6" s="14">
        <f>25.05</f>
        <v>25.05</v>
      </c>
      <c r="H6" s="5">
        <f t="shared" si="2"/>
        <v>7.5999999999996959E-2</v>
      </c>
      <c r="J6" s="11">
        <v>3</v>
      </c>
      <c r="K6" s="14">
        <v>7.47</v>
      </c>
      <c r="L6" s="5">
        <f t="shared" si="3"/>
        <v>1.9999999999999574E-2</v>
      </c>
      <c r="M6" s="14">
        <v>20.03</v>
      </c>
      <c r="N6" s="5">
        <f t="shared" si="4"/>
        <v>2.7999999999998693E-2</v>
      </c>
      <c r="O6" s="14">
        <v>38.24</v>
      </c>
      <c r="P6" s="5">
        <f t="shared" si="5"/>
        <v>8.0000000000026716E-3</v>
      </c>
    </row>
    <row r="7" spans="2:16" x14ac:dyDescent="0.3">
      <c r="B7" s="4">
        <v>4</v>
      </c>
      <c r="C7" s="14">
        <f>46.6/2</f>
        <v>23.3</v>
      </c>
      <c r="D7" s="5">
        <f t="shared" si="0"/>
        <v>0.22499999999999787</v>
      </c>
      <c r="E7" s="14">
        <f>50.1/2</f>
        <v>25.05</v>
      </c>
      <c r="F7" s="5">
        <f t="shared" si="1"/>
        <v>0.25999999999999801</v>
      </c>
      <c r="G7" s="14">
        <f>25.03</f>
        <v>25.03</v>
      </c>
      <c r="H7" s="5">
        <f t="shared" si="2"/>
        <v>9.5999999999996533E-2</v>
      </c>
      <c r="J7" s="4">
        <v>4</v>
      </c>
      <c r="K7" s="14">
        <v>7.46</v>
      </c>
      <c r="L7" s="5">
        <f t="shared" si="3"/>
        <v>9.9999999999997868E-3</v>
      </c>
      <c r="M7" s="14">
        <v>20.010000000000002</v>
      </c>
      <c r="N7" s="5">
        <f t="shared" si="4"/>
        <v>7.9999999999991189E-3</v>
      </c>
      <c r="O7" s="14">
        <v>38.26</v>
      </c>
      <c r="P7" s="5">
        <f t="shared" si="5"/>
        <v>1.1999999999993349E-2</v>
      </c>
    </row>
    <row r="8" spans="2:16" x14ac:dyDescent="0.3">
      <c r="B8" s="11">
        <v>5</v>
      </c>
      <c r="C8" s="12">
        <f>46.8/2</f>
        <v>23.4</v>
      </c>
      <c r="D8" s="1">
        <f t="shared" si="0"/>
        <v>0.125</v>
      </c>
      <c r="E8" s="12">
        <f>50/2</f>
        <v>25</v>
      </c>
      <c r="F8" s="1">
        <f t="shared" si="1"/>
        <v>0.30999999999999872</v>
      </c>
      <c r="G8" s="12">
        <f>25.1</f>
        <v>25.1</v>
      </c>
      <c r="H8" s="1">
        <f t="shared" si="2"/>
        <v>2.5999999999996248E-2</v>
      </c>
      <c r="J8" s="11">
        <v>5</v>
      </c>
      <c r="K8" s="12">
        <v>7.43</v>
      </c>
      <c r="L8" s="5">
        <f t="shared" si="3"/>
        <v>2.0000000000000462E-2</v>
      </c>
      <c r="M8" s="12">
        <v>19.989999999999998</v>
      </c>
      <c r="N8" s="5">
        <f t="shared" si="4"/>
        <v>1.2000000000004007E-2</v>
      </c>
      <c r="O8" s="12">
        <v>38.22</v>
      </c>
      <c r="P8" s="5">
        <f t="shared" si="5"/>
        <v>2.8000000000005798E-2</v>
      </c>
    </row>
    <row r="9" spans="2:16" x14ac:dyDescent="0.3">
      <c r="B9" s="6" t="s">
        <v>4</v>
      </c>
      <c r="C9" s="13">
        <f>AVERAGE(C4:C8)</f>
        <v>23.524999999999999</v>
      </c>
      <c r="D9" s="7">
        <f>AVERAGE(D4:D8)</f>
        <v>0.1499999999999993</v>
      </c>
      <c r="E9" s="13">
        <f>AVERAGE(E4:E8)</f>
        <v>25.31</v>
      </c>
      <c r="F9" s="7">
        <f>AVERAGE(F4:F8)</f>
        <v>0.25199999999999961</v>
      </c>
      <c r="G9" s="13">
        <f>AVERAGE(G4:G8)</f>
        <v>25.125999999999998</v>
      </c>
      <c r="H9" s="7">
        <f>AVERAGE(H4:H8)</f>
        <v>7.9199999999998744E-2</v>
      </c>
      <c r="J9" s="6" t="s">
        <v>4</v>
      </c>
      <c r="K9" s="13">
        <f>AVERAGE(K4:K8)</f>
        <v>7.45</v>
      </c>
      <c r="L9" s="13">
        <f t="shared" ref="L9:O9" si="6">AVERAGE(L4:L8)</f>
        <v>1.1999999999999922E-2</v>
      </c>
      <c r="M9" s="13">
        <f t="shared" si="6"/>
        <v>20.002000000000002</v>
      </c>
      <c r="N9" s="13">
        <f t="shared" si="6"/>
        <v>1.4400000000001256E-2</v>
      </c>
      <c r="O9" s="13">
        <f t="shared" si="6"/>
        <v>38.248000000000005</v>
      </c>
      <c r="P9" s="13">
        <f>AVERAGE(P4:P8)</f>
        <v>1.4399999999999125E-2</v>
      </c>
    </row>
    <row r="11" spans="2:16" x14ac:dyDescent="0.3">
      <c r="B11" s="15" t="s">
        <v>3</v>
      </c>
      <c r="C11" s="15" t="s">
        <v>10</v>
      </c>
      <c r="D11" s="15" t="s">
        <v>11</v>
      </c>
      <c r="J11" s="15" t="s">
        <v>3</v>
      </c>
      <c r="K11" s="15" t="s">
        <v>10</v>
      </c>
      <c r="L11" s="15" t="s">
        <v>11</v>
      </c>
    </row>
    <row r="12" spans="2:16" x14ac:dyDescent="0.3">
      <c r="B12" s="15">
        <f>1/3*PI()*G9*(C9^2+C9*E9+E9^2)</f>
        <v>47083.526882028673</v>
      </c>
      <c r="C12" s="15">
        <f>917</f>
        <v>917</v>
      </c>
      <c r="D12" s="16">
        <v>1.95E-2</v>
      </c>
      <c r="J12" s="15">
        <f>K9*M9*O9</f>
        <v>5699.5218952000014</v>
      </c>
      <c r="K12" s="15">
        <f>15.42</f>
        <v>15.42</v>
      </c>
      <c r="L12" s="16">
        <v>2.7100000000000002E-3</v>
      </c>
    </row>
    <row r="14" spans="2:16" x14ac:dyDescent="0.3">
      <c r="B14" s="19" t="s">
        <v>12</v>
      </c>
      <c r="C14" s="19" t="s">
        <v>14</v>
      </c>
      <c r="D14" s="19" t="s">
        <v>13</v>
      </c>
      <c r="E14" s="19" t="s">
        <v>15</v>
      </c>
      <c r="F14" s="17" t="s">
        <v>16</v>
      </c>
      <c r="J14" s="19" t="s">
        <v>12</v>
      </c>
      <c r="K14" s="19" t="s">
        <v>14</v>
      </c>
      <c r="L14" s="19" t="s">
        <v>13</v>
      </c>
      <c r="M14" s="19" t="s">
        <v>15</v>
      </c>
      <c r="N14" s="17" t="s">
        <v>16</v>
      </c>
    </row>
    <row r="15" spans="2:16" x14ac:dyDescent="0.3">
      <c r="B15" s="20">
        <f>14.8</f>
        <v>14.8</v>
      </c>
      <c r="C15" s="20">
        <f>0.1</f>
        <v>0.1</v>
      </c>
      <c r="D15" s="20">
        <f>B15/(B12/1000)</f>
        <v>0.31433499102738238</v>
      </c>
      <c r="E15" s="20">
        <f>0.00823</f>
        <v>8.2299999999999995E-3</v>
      </c>
      <c r="F15" s="18">
        <v>2.623E-2</v>
      </c>
      <c r="J15" s="20">
        <f>43.9</f>
        <v>43.9</v>
      </c>
      <c r="K15" s="20">
        <f>0.1</f>
        <v>0.1</v>
      </c>
      <c r="L15" s="20">
        <f>J15/(J12/1000)</f>
        <v>7.7024004481799624</v>
      </c>
      <c r="M15" s="20">
        <f>0.0383</f>
        <v>3.8300000000000001E-2</v>
      </c>
      <c r="N15" s="18">
        <v>4.9800000000000001E-3</v>
      </c>
    </row>
  </sheetData>
  <mergeCells count="4">
    <mergeCell ref="C2:H2"/>
    <mergeCell ref="B2:B3"/>
    <mergeCell ref="J2:J3"/>
    <mergeCell ref="K2:P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Froliv</dc:creator>
  <cp:lastModifiedBy>Andrew Froliv</cp:lastModifiedBy>
  <dcterms:created xsi:type="dcterms:W3CDTF">2024-12-06T11:39:25Z</dcterms:created>
  <dcterms:modified xsi:type="dcterms:W3CDTF">2024-12-06T14:39:16Z</dcterms:modified>
</cp:coreProperties>
</file>