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ndre\Desktop\РГПУ им.Герцена\1 курс\Физика\"/>
    </mc:Choice>
  </mc:AlternateContent>
  <xr:revisionPtr revIDLastSave="0" documentId="13_ncr:1_{78A54239-23F1-40C2-8B53-30FE3941FC0F}" xr6:coauthVersionLast="47" xr6:coauthVersionMax="47" xr10:uidLastSave="{00000000-0000-0000-0000-000000000000}"/>
  <bookViews>
    <workbookView xWindow="-108" yWindow="-108" windowWidth="23256" windowHeight="13176" xr2:uid="{6ADCC49C-F07A-44A6-82A4-CB4B268933B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I20" i="1" s="1"/>
  <c r="F20" i="1"/>
  <c r="F14" i="1"/>
  <c r="H19" i="1"/>
  <c r="I19" i="1" s="1"/>
  <c r="H18" i="1"/>
  <c r="I18" i="1" s="1"/>
  <c r="H17" i="1"/>
  <c r="I17" i="1" s="1"/>
  <c r="H16" i="1"/>
  <c r="I16" i="1" s="1"/>
  <c r="H15" i="1"/>
  <c r="I15" i="1" s="1"/>
  <c r="H13" i="1"/>
  <c r="I13" i="1" s="1"/>
  <c r="H12" i="1"/>
  <c r="I12" i="1" s="1"/>
  <c r="H11" i="1"/>
  <c r="I11" i="1" s="1"/>
  <c r="H10" i="1"/>
  <c r="I10" i="1" s="1"/>
  <c r="C9" i="1"/>
  <c r="E9" i="1" s="1"/>
  <c r="H9" i="1"/>
  <c r="I9" i="1" s="1"/>
  <c r="E15" i="1"/>
  <c r="E6" i="1"/>
  <c r="E5" i="1"/>
  <c r="E4" i="1"/>
  <c r="D4" i="1"/>
  <c r="C6" i="1"/>
  <c r="H6" i="1" s="1"/>
  <c r="C5" i="1"/>
  <c r="H5" i="1" s="1"/>
  <c r="C4" i="1"/>
  <c r="H4" i="1" s="1"/>
  <c r="H14" i="1" l="1"/>
  <c r="I14" i="1" s="1"/>
  <c r="F5" i="1"/>
  <c r="F4" i="1"/>
  <c r="I4" i="1"/>
  <c r="I5" i="1"/>
  <c r="F6" i="1"/>
  <c r="I6" i="1" s="1"/>
  <c r="J4" i="1" l="1"/>
</calcChain>
</file>

<file path=xl/sharedStrings.xml><?xml version="1.0" encoding="utf-8"?>
<sst xmlns="http://schemas.openxmlformats.org/spreadsheetml/2006/main" count="30" uniqueCount="27">
  <si>
    <t>№</t>
  </si>
  <si>
    <t>m, кг</t>
  </si>
  <si>
    <t>x0, м</t>
  </si>
  <si>
    <t>Δx, м</t>
  </si>
  <si>
    <t>x1, м</t>
  </si>
  <si>
    <t>F, Н</t>
  </si>
  <si>
    <t>g, м/c2</t>
  </si>
  <si>
    <t>k, Н/м</t>
  </si>
  <si>
    <t>k ср, Н/м</t>
  </si>
  <si>
    <t>ω тр, 1/c</t>
  </si>
  <si>
    <t>t, c</t>
  </si>
  <si>
    <t>N</t>
  </si>
  <si>
    <t>T, с</t>
  </si>
  <si>
    <t>ω эксп, 1/c</t>
  </si>
  <si>
    <t>1.1</t>
  </si>
  <si>
    <t>1.2</t>
  </si>
  <si>
    <t>1.3</t>
  </si>
  <si>
    <t>1.4</t>
  </si>
  <si>
    <t>1.5</t>
  </si>
  <si>
    <t>2.1</t>
  </si>
  <si>
    <t>2.2</t>
  </si>
  <si>
    <t>2.3</t>
  </si>
  <si>
    <t>2.4</t>
  </si>
  <si>
    <t>2.5</t>
  </si>
  <si>
    <t>Ср.знач.</t>
  </si>
  <si>
    <t>Ср. знач.</t>
  </si>
  <si>
    <t xml:space="preserve">Лабораторная работа №2.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</si>
</sst>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49" fontId="0" fillId="0" borderId="0" xfId="0" applyNumberFormat="1"/>
    <xf numFmtId="0" fontId="0" fillId="3" borderId="7" xfId="0" applyFill="1" applyBorder="1"/>
    <xf numFmtId="0" fontId="0" fillId="3" borderId="8" xfId="0" applyFill="1" applyBorder="1"/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2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/>
    <xf numFmtId="0" fontId="0" fillId="3" borderId="5" xfId="0" applyFill="1" applyBorder="1" applyAlignment="1">
      <alignment horizontal="center" vertical="center"/>
    </xf>
    <xf numFmtId="1" fontId="0" fillId="3" borderId="5" xfId="0" applyNumberFormat="1" applyFill="1" applyBorder="1"/>
    <xf numFmtId="0" fontId="0" fillId="3" borderId="6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49" fontId="0" fillId="2" borderId="2" xfId="0" applyNumberFormat="1" applyFill="1" applyBorder="1"/>
    <xf numFmtId="0" fontId="0" fillId="2" borderId="3" xfId="0" applyFill="1" applyBorder="1"/>
    <xf numFmtId="49" fontId="0" fillId="2" borderId="4" xfId="0" applyNumberFormat="1" applyFill="1" applyBorder="1"/>
    <xf numFmtId="0" fontId="0" fillId="2" borderId="5" xfId="0" applyFill="1" applyBorder="1" applyAlignment="1">
      <alignment horizontal="center" vertical="center"/>
    </xf>
    <xf numFmtId="0" fontId="0" fillId="2" borderId="5" xfId="0" applyFill="1" applyBorder="1"/>
    <xf numFmtId="0" fontId="0" fillId="2" borderId="6" xfId="0" applyFill="1" applyBorder="1"/>
    <xf numFmtId="49" fontId="0" fillId="2" borderId="7" xfId="0" applyNumberFormat="1" applyFill="1" applyBorder="1"/>
    <xf numFmtId="0" fontId="0" fillId="2" borderId="8" xfId="0" applyFill="1" applyBorder="1" applyAlignment="1">
      <alignment horizontal="center" vertical="center"/>
    </xf>
    <xf numFmtId="0" fontId="0" fillId="2" borderId="8" xfId="0" applyFill="1" applyBorder="1"/>
    <xf numFmtId="0" fontId="0" fillId="2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6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Красный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67384-B033-4882-89B7-65EB4AAABE9F}">
  <dimension ref="A1:K21"/>
  <sheetViews>
    <sheetView tabSelected="1" workbookViewId="0">
      <selection sqref="A1:K1"/>
    </sheetView>
  </sheetViews>
  <sheetFormatPr defaultRowHeight="14.4" x14ac:dyDescent="0.3"/>
  <cols>
    <col min="1" max="1" width="3.44140625" customWidth="1"/>
    <col min="9" max="9" width="10.44140625" bestFit="1" customWidth="1"/>
  </cols>
  <sheetData>
    <row r="1" spans="1:11" ht="28.2" customHeight="1" x14ac:dyDescent="0.3">
      <c r="A1" s="33" t="s">
        <v>26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 ht="15" thickBot="1" x14ac:dyDescent="0.35"/>
    <row r="3" spans="1:11" ht="15" thickBot="1" x14ac:dyDescent="0.35">
      <c r="B3" s="15" t="s">
        <v>0</v>
      </c>
      <c r="C3" s="16" t="s">
        <v>1</v>
      </c>
      <c r="D3" s="16" t="s">
        <v>2</v>
      </c>
      <c r="E3" s="16" t="s">
        <v>4</v>
      </c>
      <c r="F3" s="16" t="s">
        <v>3</v>
      </c>
      <c r="G3" s="16" t="s">
        <v>6</v>
      </c>
      <c r="H3" s="16" t="s">
        <v>5</v>
      </c>
      <c r="I3" s="16" t="s">
        <v>7</v>
      </c>
      <c r="J3" s="17" t="s">
        <v>8</v>
      </c>
    </row>
    <row r="4" spans="1:11" x14ac:dyDescent="0.3">
      <c r="B4" s="2">
        <v>1</v>
      </c>
      <c r="C4" s="3">
        <f>20/1000</f>
        <v>0.02</v>
      </c>
      <c r="D4" s="4">
        <f>5.4/100</f>
        <v>5.4000000000000006E-2</v>
      </c>
      <c r="E4" s="3">
        <f>6.1/100</f>
        <v>6.0999999999999999E-2</v>
      </c>
      <c r="F4" s="3">
        <f>E4-$D$4</f>
        <v>6.9999999999999923E-3</v>
      </c>
      <c r="G4" s="4">
        <v>9.8000000000000007</v>
      </c>
      <c r="H4" s="3">
        <f>C4*$G$4</f>
        <v>0.19600000000000001</v>
      </c>
      <c r="I4" s="3">
        <f>H4/F4</f>
        <v>28.000000000000032</v>
      </c>
      <c r="J4" s="5">
        <f>AVERAGE(I4:I6)</f>
        <v>28.000000000000014</v>
      </c>
    </row>
    <row r="5" spans="1:11" x14ac:dyDescent="0.3">
      <c r="B5" s="6">
        <v>2</v>
      </c>
      <c r="C5" s="7">
        <f>0.04</f>
        <v>0.04</v>
      </c>
      <c r="D5" s="8"/>
      <c r="E5" s="7">
        <f>6.8/100</f>
        <v>6.8000000000000005E-2</v>
      </c>
      <c r="F5" s="7">
        <f t="shared" ref="F5:F6" si="0">E5-$D$4</f>
        <v>1.3999999999999999E-2</v>
      </c>
      <c r="G5" s="8"/>
      <c r="H5" s="7">
        <f t="shared" ref="H5:H6" si="1">C5*$G$4</f>
        <v>0.39200000000000002</v>
      </c>
      <c r="I5" s="7">
        <f t="shared" ref="I5:I6" si="2">H5/F5</f>
        <v>28.000000000000004</v>
      </c>
      <c r="J5" s="9"/>
    </row>
    <row r="6" spans="1:11" ht="15" thickBot="1" x14ac:dyDescent="0.35">
      <c r="B6" s="10">
        <v>3</v>
      </c>
      <c r="C6" s="11">
        <f>0.06</f>
        <v>0.06</v>
      </c>
      <c r="D6" s="12"/>
      <c r="E6" s="11">
        <f>7.5/100</f>
        <v>7.4999999999999997E-2</v>
      </c>
      <c r="F6" s="11">
        <f t="shared" si="0"/>
        <v>2.0999999999999991E-2</v>
      </c>
      <c r="G6" s="12"/>
      <c r="H6" s="11">
        <f t="shared" si="1"/>
        <v>0.58799999999999997</v>
      </c>
      <c r="I6" s="13">
        <f t="shared" si="2"/>
        <v>28.000000000000011</v>
      </c>
      <c r="J6" s="14"/>
    </row>
    <row r="7" spans="1:11" ht="15" thickBot="1" x14ac:dyDescent="0.35"/>
    <row r="8" spans="1:11" ht="15" thickBot="1" x14ac:dyDescent="0.35">
      <c r="B8" s="30" t="s">
        <v>0</v>
      </c>
      <c r="C8" s="31" t="s">
        <v>1</v>
      </c>
      <c r="D8" s="31" t="s">
        <v>7</v>
      </c>
      <c r="E8" s="31" t="s">
        <v>9</v>
      </c>
      <c r="F8" s="31" t="s">
        <v>10</v>
      </c>
      <c r="G8" s="31" t="s">
        <v>11</v>
      </c>
      <c r="H8" s="31" t="s">
        <v>12</v>
      </c>
      <c r="I8" s="32" t="s">
        <v>13</v>
      </c>
    </row>
    <row r="9" spans="1:11" x14ac:dyDescent="0.3">
      <c r="B9" s="26" t="s">
        <v>14</v>
      </c>
      <c r="C9" s="27">
        <f>183/1000</f>
        <v>0.183</v>
      </c>
      <c r="D9" s="27">
        <v>28</v>
      </c>
      <c r="E9" s="27">
        <f>SQRT(D9/C9)</f>
        <v>12.369537763428118</v>
      </c>
      <c r="F9" s="28">
        <v>10.5</v>
      </c>
      <c r="G9" s="27">
        <v>20</v>
      </c>
      <c r="H9" s="28">
        <f>F9/20</f>
        <v>0.52500000000000002</v>
      </c>
      <c r="I9" s="29">
        <f>(2*PI())/H9</f>
        <v>11.967972013675402</v>
      </c>
    </row>
    <row r="10" spans="1:11" x14ac:dyDescent="0.3">
      <c r="B10" s="20" t="s">
        <v>15</v>
      </c>
      <c r="C10" s="18"/>
      <c r="D10" s="18"/>
      <c r="E10" s="18"/>
      <c r="F10" s="19">
        <v>10.6</v>
      </c>
      <c r="G10" s="18"/>
      <c r="H10" s="19">
        <f>F10/20</f>
        <v>0.53</v>
      </c>
      <c r="I10" s="21">
        <f t="shared" ref="I10:I20" si="3">(2*PI())/H10</f>
        <v>11.855066617319974</v>
      </c>
    </row>
    <row r="11" spans="1:11" x14ac:dyDescent="0.3">
      <c r="B11" s="20" t="s">
        <v>16</v>
      </c>
      <c r="C11" s="18"/>
      <c r="D11" s="18"/>
      <c r="E11" s="18"/>
      <c r="F11" s="19">
        <v>10.3</v>
      </c>
      <c r="G11" s="18"/>
      <c r="H11" s="19">
        <f>F11/20</f>
        <v>0.51500000000000001</v>
      </c>
      <c r="I11" s="21">
        <f t="shared" si="3"/>
        <v>12.200359819766186</v>
      </c>
    </row>
    <row r="12" spans="1:11" x14ac:dyDescent="0.3">
      <c r="B12" s="20" t="s">
        <v>17</v>
      </c>
      <c r="C12" s="18"/>
      <c r="D12" s="18"/>
      <c r="E12" s="18"/>
      <c r="F12" s="19">
        <v>10.199999999999999</v>
      </c>
      <c r="G12" s="18"/>
      <c r="H12" s="19">
        <f>F12/20</f>
        <v>0.51</v>
      </c>
      <c r="I12" s="21">
        <f t="shared" si="3"/>
        <v>12.319971190548207</v>
      </c>
    </row>
    <row r="13" spans="1:11" x14ac:dyDescent="0.3">
      <c r="B13" s="20" t="s">
        <v>18</v>
      </c>
      <c r="C13" s="18"/>
      <c r="D13" s="18"/>
      <c r="E13" s="18"/>
      <c r="F13" s="19">
        <v>10.55</v>
      </c>
      <c r="G13" s="18"/>
      <c r="H13" s="19">
        <f>F13/20</f>
        <v>0.52750000000000008</v>
      </c>
      <c r="I13" s="21">
        <f t="shared" si="3"/>
        <v>11.911251767165091</v>
      </c>
    </row>
    <row r="14" spans="1:11" x14ac:dyDescent="0.3">
      <c r="B14" s="20" t="s">
        <v>24</v>
      </c>
      <c r="C14" s="18"/>
      <c r="D14" s="18"/>
      <c r="E14" s="18"/>
      <c r="F14" s="19">
        <f>AVERAGE(F9:F13)</f>
        <v>10.430000000000001</v>
      </c>
      <c r="G14" s="18"/>
      <c r="H14" s="19">
        <f>AVERAGE(H9:H13)</f>
        <v>0.52149999999999996</v>
      </c>
      <c r="I14" s="21">
        <f t="shared" si="3"/>
        <v>12.048293973498728</v>
      </c>
    </row>
    <row r="15" spans="1:11" x14ac:dyDescent="0.3">
      <c r="B15" s="20" t="s">
        <v>19</v>
      </c>
      <c r="C15" s="18">
        <v>0.23300000000000001</v>
      </c>
      <c r="D15" s="18"/>
      <c r="E15" s="18">
        <f>SQRT(D9/C15)</f>
        <v>10.962284151569074</v>
      </c>
      <c r="F15" s="19">
        <v>11.85</v>
      </c>
      <c r="G15" s="18"/>
      <c r="H15" s="19">
        <f>F15/20</f>
        <v>0.59250000000000003</v>
      </c>
      <c r="I15" s="21">
        <f t="shared" si="3"/>
        <v>10.604532164016179</v>
      </c>
    </row>
    <row r="16" spans="1:11" x14ac:dyDescent="0.3">
      <c r="B16" s="20" t="s">
        <v>20</v>
      </c>
      <c r="C16" s="18"/>
      <c r="D16" s="18"/>
      <c r="E16" s="18"/>
      <c r="F16" s="19">
        <v>11.7</v>
      </c>
      <c r="G16" s="18"/>
      <c r="H16" s="19">
        <f>F16/20</f>
        <v>0.58499999999999996</v>
      </c>
      <c r="I16" s="21">
        <f t="shared" si="3"/>
        <v>10.74048770458049</v>
      </c>
    </row>
    <row r="17" spans="2:9" x14ac:dyDescent="0.3">
      <c r="B17" s="20" t="s">
        <v>21</v>
      </c>
      <c r="C17" s="18"/>
      <c r="D17" s="18"/>
      <c r="E17" s="18"/>
      <c r="F17" s="19">
        <v>11.82</v>
      </c>
      <c r="G17" s="18"/>
      <c r="H17" s="19">
        <f>F17/20</f>
        <v>0.59099999999999997</v>
      </c>
      <c r="I17" s="21">
        <f t="shared" si="3"/>
        <v>10.631447220270028</v>
      </c>
    </row>
    <row r="18" spans="2:9" x14ac:dyDescent="0.3">
      <c r="B18" s="20" t="s">
        <v>22</v>
      </c>
      <c r="C18" s="18"/>
      <c r="D18" s="18"/>
      <c r="E18" s="18"/>
      <c r="F18" s="19">
        <v>11.7</v>
      </c>
      <c r="G18" s="18"/>
      <c r="H18" s="19">
        <f>F18/20</f>
        <v>0.58499999999999996</v>
      </c>
      <c r="I18" s="21">
        <f t="shared" si="3"/>
        <v>10.74048770458049</v>
      </c>
    </row>
    <row r="19" spans="2:9" x14ac:dyDescent="0.3">
      <c r="B19" s="20" t="s">
        <v>23</v>
      </c>
      <c r="C19" s="18"/>
      <c r="D19" s="18"/>
      <c r="E19" s="18"/>
      <c r="F19" s="19">
        <v>11.87</v>
      </c>
      <c r="G19" s="18"/>
      <c r="H19" s="19">
        <f>F19/20</f>
        <v>0.59349999999999992</v>
      </c>
      <c r="I19" s="21">
        <f>(2*PI())/H19</f>
        <v>10.586664376039742</v>
      </c>
    </row>
    <row r="20" spans="2:9" ht="15" thickBot="1" x14ac:dyDescent="0.35">
      <c r="B20" s="22" t="s">
        <v>25</v>
      </c>
      <c r="C20" s="23"/>
      <c r="D20" s="23"/>
      <c r="E20" s="23"/>
      <c r="F20" s="24">
        <f>AVERAGE(F15:F19)</f>
        <v>11.787999999999998</v>
      </c>
      <c r="G20" s="23"/>
      <c r="H20" s="24">
        <f>AVERAGE(H15:H19)</f>
        <v>0.58940000000000003</v>
      </c>
      <c r="I20" s="25">
        <f t="shared" si="3"/>
        <v>10.660307613131296</v>
      </c>
    </row>
    <row r="21" spans="2:9" x14ac:dyDescent="0.3">
      <c r="B21" s="1"/>
    </row>
  </sheetData>
  <mergeCells count="10">
    <mergeCell ref="E9:E14"/>
    <mergeCell ref="C15:C20"/>
    <mergeCell ref="E15:E20"/>
    <mergeCell ref="D9:D20"/>
    <mergeCell ref="G9:G20"/>
    <mergeCell ref="A1:K1"/>
    <mergeCell ref="D4:D6"/>
    <mergeCell ref="G4:G6"/>
    <mergeCell ref="J4:J6"/>
    <mergeCell ref="C9:C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Froliv</dc:creator>
  <cp:lastModifiedBy>Andrew Froliv</cp:lastModifiedBy>
  <dcterms:created xsi:type="dcterms:W3CDTF">2024-12-07T09:06:23Z</dcterms:created>
  <dcterms:modified xsi:type="dcterms:W3CDTF">2024-12-09T08:30:18Z</dcterms:modified>
</cp:coreProperties>
</file>