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Portfolio\1-course\Физика\"/>
    </mc:Choice>
  </mc:AlternateContent>
  <xr:revisionPtr revIDLastSave="0" documentId="13_ncr:1_{A64A5456-CD5B-4199-BEFE-A2AB070D5696}" xr6:coauthVersionLast="47" xr6:coauthVersionMax="47" xr10:uidLastSave="{00000000-0000-0000-0000-000000000000}"/>
  <bookViews>
    <workbookView xWindow="-120" yWindow="-120" windowWidth="29040" windowHeight="16440" xr2:uid="{123E532F-40CB-4E77-8C1E-492AF3BFCA4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5" i="1"/>
  <c r="I20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F7" i="1"/>
  <c r="G5" i="1"/>
  <c r="G6" i="1"/>
</calcChain>
</file>

<file path=xl/sharedStrings.xml><?xml version="1.0" encoding="utf-8"?>
<sst xmlns="http://schemas.openxmlformats.org/spreadsheetml/2006/main" count="12" uniqueCount="11">
  <si>
    <t>Разряд</t>
  </si>
  <si>
    <t>Заряд</t>
  </si>
  <si>
    <t>t</t>
  </si>
  <si>
    <t>Iраз</t>
  </si>
  <si>
    <t>Iзар</t>
  </si>
  <si>
    <t>Iраз(t)</t>
  </si>
  <si>
    <t>Iзар(t)</t>
  </si>
  <si>
    <t>Vраз</t>
  </si>
  <si>
    <t>Vзар</t>
  </si>
  <si>
    <t>R, Ом</t>
  </si>
  <si>
    <t>По формуле Ома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</si>
</sst>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1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1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1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1"/>
      </right>
      <top/>
      <bottom style="thin">
        <color theme="6" tint="-0.249977111117893"/>
      </bottom>
      <diagonal/>
    </border>
    <border>
      <left style="medium">
        <color theme="1"/>
      </left>
      <right style="thin">
        <color theme="6" tint="-0.249977111117893"/>
      </right>
      <top style="medium">
        <color theme="1"/>
      </top>
      <bottom style="medium">
        <color theme="1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1"/>
      </top>
      <bottom style="medium">
        <color theme="1"/>
      </bottom>
      <diagonal/>
    </border>
    <border>
      <left style="thin">
        <color theme="6" tint="-0.24997711111789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6" tint="-0.249977111117893"/>
      </left>
      <right/>
      <top style="medium">
        <color theme="1"/>
      </top>
      <bottom style="medium">
        <color theme="1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medium">
        <color theme="1"/>
      </left>
      <right style="thin">
        <color theme="6" tint="-0.249977111117893"/>
      </right>
      <top style="thin">
        <color theme="6" tint="-0.249977111117893"/>
      </top>
      <bottom style="medium">
        <color theme="1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2" fontId="0" fillId="2" borderId="5" xfId="0" applyNumberFormat="1" applyFill="1" applyBorder="1"/>
    <xf numFmtId="2" fontId="0" fillId="2" borderId="1" xfId="0" applyNumberFormat="1" applyFill="1" applyBorder="1"/>
    <xf numFmtId="0" fontId="0" fillId="2" borderId="13" xfId="0" applyFill="1" applyBorder="1"/>
    <xf numFmtId="0" fontId="0" fillId="2" borderId="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21" xfId="0" applyFill="1" applyBorder="1"/>
    <xf numFmtId="0" fontId="0" fillId="4" borderId="23" xfId="0" applyFill="1" applyBorder="1"/>
    <xf numFmtId="0" fontId="0" fillId="2" borderId="24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2" borderId="12" xfId="0" applyFill="1" applyBorder="1"/>
    <xf numFmtId="0" fontId="0" fillId="3" borderId="22" xfId="0" applyFill="1" applyBorder="1"/>
    <xf numFmtId="0" fontId="0" fillId="3" borderId="10" xfId="0" applyFill="1" applyBorder="1"/>
    <xf numFmtId="0" fontId="0" fillId="2" borderId="29" xfId="0" applyFill="1" applyBorder="1"/>
    <xf numFmtId="0" fontId="0" fillId="2" borderId="30" xfId="0" applyFill="1" applyBorder="1"/>
    <xf numFmtId="0" fontId="0" fillId="2" borderId="31" xfId="0" applyFill="1" applyBorder="1"/>
    <xf numFmtId="0" fontId="0" fillId="0" borderId="29" xfId="0" applyBorder="1"/>
    <xf numFmtId="0" fontId="0" fillId="0" borderId="30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742833616386186E-2"/>
          <c:y val="4.0740740740740744E-2"/>
          <c:w val="0.90857742782152229"/>
          <c:h val="0.82489472149314669"/>
        </c:manualLayout>
      </c:layout>
      <c:scatterChart>
        <c:scatterStyle val="smoothMarker"/>
        <c:varyColors val="0"/>
        <c:ser>
          <c:idx val="0"/>
          <c:order val="0"/>
          <c:tx>
            <c:v>VРаз</c:v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Лист1!$B$5:$B$20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Лист1!$C$5:$C$20</c:f>
              <c:numCache>
                <c:formatCode>General</c:formatCode>
                <c:ptCount val="16"/>
                <c:pt idx="0">
                  <c:v>4.88</c:v>
                </c:pt>
                <c:pt idx="1">
                  <c:v>3.3</c:v>
                </c:pt>
                <c:pt idx="2">
                  <c:v>2.38</c:v>
                </c:pt>
                <c:pt idx="3">
                  <c:v>1.73</c:v>
                </c:pt>
                <c:pt idx="4">
                  <c:v>1.27</c:v>
                </c:pt>
                <c:pt idx="5">
                  <c:v>0.94</c:v>
                </c:pt>
                <c:pt idx="6">
                  <c:v>0.7</c:v>
                </c:pt>
                <c:pt idx="7">
                  <c:v>0.52</c:v>
                </c:pt>
                <c:pt idx="8">
                  <c:v>0.39</c:v>
                </c:pt>
                <c:pt idx="9">
                  <c:v>0.3</c:v>
                </c:pt>
                <c:pt idx="10">
                  <c:v>0.23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0.09</c:v>
                </c:pt>
                <c:pt idx="15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3-4CC9-A2EC-FA2C86BC92A3}"/>
            </c:ext>
          </c:extLst>
        </c:ser>
        <c:ser>
          <c:idx val="1"/>
          <c:order val="1"/>
          <c:tx>
            <c:v>VЗар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Лист1!$F$5:$F$24</c:f>
              <c:numCache>
                <c:formatCode>0.00</c:formatCode>
                <c:ptCount val="20"/>
                <c:pt idx="0">
                  <c:v>0.62</c:v>
                </c:pt>
                <c:pt idx="1">
                  <c:v>1.38</c:v>
                </c:pt>
                <c:pt idx="2">
                  <c:v>1.99</c:v>
                </c:pt>
                <c:pt idx="3">
                  <c:v>2.5</c:v>
                </c:pt>
                <c:pt idx="4">
                  <c:v>2.91</c:v>
                </c:pt>
                <c:pt idx="5">
                  <c:v>3.25</c:v>
                </c:pt>
                <c:pt idx="6">
                  <c:v>3.55</c:v>
                </c:pt>
                <c:pt idx="7">
                  <c:v>3.79</c:v>
                </c:pt>
                <c:pt idx="8">
                  <c:v>3.99</c:v>
                </c:pt>
                <c:pt idx="9">
                  <c:v>4.17</c:v>
                </c:pt>
                <c:pt idx="10">
                  <c:v>4.3099999999999996</c:v>
                </c:pt>
                <c:pt idx="11">
                  <c:v>4.4400000000000004</c:v>
                </c:pt>
                <c:pt idx="12">
                  <c:v>4.55</c:v>
                </c:pt>
                <c:pt idx="13">
                  <c:v>4.6399999999999997</c:v>
                </c:pt>
                <c:pt idx="14">
                  <c:v>4.72</c:v>
                </c:pt>
                <c:pt idx="15">
                  <c:v>4.8</c:v>
                </c:pt>
                <c:pt idx="16">
                  <c:v>4.8600000000000003</c:v>
                </c:pt>
                <c:pt idx="17">
                  <c:v>4.93</c:v>
                </c:pt>
                <c:pt idx="18">
                  <c:v>4.97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F3-4CC9-A2EC-FA2C86BC9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091743"/>
        <c:axId val="457091263"/>
      </c:scatterChart>
      <c:valAx>
        <c:axId val="45709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>
                    <a:solidFill>
                      <a:schemeClr val="tx1"/>
                    </a:solidFill>
                  </a:rPr>
                  <a:t>t,</a:t>
                </a:r>
                <a:r>
                  <a:rPr lang="en-US" sz="1100" b="1" i="1" baseline="0">
                    <a:solidFill>
                      <a:schemeClr val="tx1"/>
                    </a:solidFill>
                  </a:rPr>
                  <a:t> </a:t>
                </a:r>
                <a:r>
                  <a:rPr lang="ru-RU" sz="1100" b="1" i="1" baseline="0">
                    <a:solidFill>
                      <a:schemeClr val="tx1"/>
                    </a:solidFill>
                  </a:rPr>
                  <a:t>сек</a:t>
                </a:r>
              </a:p>
            </c:rich>
          </c:tx>
          <c:layout>
            <c:manualLayout>
              <c:xMode val="edge"/>
              <c:yMode val="edge"/>
              <c:x val="0.87633863414132052"/>
              <c:y val="0.78488830562846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91263"/>
        <c:crosses val="autoZero"/>
        <c:crossBetween val="midCat"/>
      </c:valAx>
      <c:valAx>
        <c:axId val="45709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1">
                    <a:solidFill>
                      <a:schemeClr val="tx1"/>
                    </a:solidFill>
                  </a:rPr>
                  <a:t>V,</a:t>
                </a:r>
                <a:r>
                  <a:rPr lang="en-US" sz="1100" b="1" i="1" baseline="0">
                    <a:solidFill>
                      <a:schemeClr val="tx1"/>
                    </a:solidFill>
                  </a:rPr>
                  <a:t> </a:t>
                </a:r>
                <a:r>
                  <a:rPr lang="ru-RU" sz="1100" b="1" i="1" baseline="0">
                    <a:solidFill>
                      <a:schemeClr val="tx1"/>
                    </a:solidFill>
                  </a:rPr>
                  <a:t>В</a:t>
                </a:r>
                <a:endParaRPr lang="en-US" sz="1100" b="1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2745098039215685E-2"/>
              <c:y val="5.74934383202099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7091743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Iзар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Лист1!$E$5:$E$24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Лист1!$J$5:$J$24</c:f>
              <c:numCache>
                <c:formatCode>General</c:formatCode>
                <c:ptCount val="20"/>
                <c:pt idx="0">
                  <c:v>0.62</c:v>
                </c:pt>
                <c:pt idx="1">
                  <c:v>1.38</c:v>
                </c:pt>
                <c:pt idx="2">
                  <c:v>1.99</c:v>
                </c:pt>
                <c:pt idx="3">
                  <c:v>2.5</c:v>
                </c:pt>
                <c:pt idx="4">
                  <c:v>2.91</c:v>
                </c:pt>
                <c:pt idx="5">
                  <c:v>3.25</c:v>
                </c:pt>
                <c:pt idx="6">
                  <c:v>3.55</c:v>
                </c:pt>
                <c:pt idx="7">
                  <c:v>3.79</c:v>
                </c:pt>
                <c:pt idx="8">
                  <c:v>3.99</c:v>
                </c:pt>
                <c:pt idx="9">
                  <c:v>4.17</c:v>
                </c:pt>
                <c:pt idx="10">
                  <c:v>4.3099999999999996</c:v>
                </c:pt>
                <c:pt idx="11">
                  <c:v>4.4400000000000004</c:v>
                </c:pt>
                <c:pt idx="12">
                  <c:v>4.55</c:v>
                </c:pt>
                <c:pt idx="13">
                  <c:v>4.6399999999999997</c:v>
                </c:pt>
                <c:pt idx="14">
                  <c:v>4.72</c:v>
                </c:pt>
                <c:pt idx="15">
                  <c:v>4.8</c:v>
                </c:pt>
                <c:pt idx="16">
                  <c:v>4.8600000000000003</c:v>
                </c:pt>
                <c:pt idx="17">
                  <c:v>4.93</c:v>
                </c:pt>
                <c:pt idx="18">
                  <c:v>4.97</c:v>
                </c:pt>
                <c:pt idx="1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07-4F28-8500-1F9128DD608F}"/>
            </c:ext>
          </c:extLst>
        </c:ser>
        <c:ser>
          <c:idx val="1"/>
          <c:order val="1"/>
          <c:tx>
            <c:v>Iраз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Лист1!$B$5:$B$20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30</c:v>
                </c:pt>
              </c:numCache>
            </c:numRef>
          </c:xVal>
          <c:yVal>
            <c:numRef>
              <c:f>Лист1!$I$5:$I$20</c:f>
              <c:numCache>
                <c:formatCode>General</c:formatCode>
                <c:ptCount val="16"/>
                <c:pt idx="0">
                  <c:v>4.88</c:v>
                </c:pt>
                <c:pt idx="1">
                  <c:v>3.3</c:v>
                </c:pt>
                <c:pt idx="2">
                  <c:v>2.38</c:v>
                </c:pt>
                <c:pt idx="3">
                  <c:v>1.73</c:v>
                </c:pt>
                <c:pt idx="4">
                  <c:v>1.27</c:v>
                </c:pt>
                <c:pt idx="5">
                  <c:v>0.94</c:v>
                </c:pt>
                <c:pt idx="6">
                  <c:v>0.7</c:v>
                </c:pt>
                <c:pt idx="7">
                  <c:v>0.52</c:v>
                </c:pt>
                <c:pt idx="8">
                  <c:v>0.39</c:v>
                </c:pt>
                <c:pt idx="9">
                  <c:v>0.3</c:v>
                </c:pt>
                <c:pt idx="10">
                  <c:v>0.23</c:v>
                </c:pt>
                <c:pt idx="11">
                  <c:v>0.18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0.09</c:v>
                </c:pt>
                <c:pt idx="15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C07-4F28-8500-1F9128DD6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61167"/>
        <c:axId val="591657807"/>
      </c:scatterChart>
      <c:valAx>
        <c:axId val="591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657807"/>
        <c:crosses val="autoZero"/>
        <c:crossBetween val="midCat"/>
      </c:valAx>
      <c:valAx>
        <c:axId val="5916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1661167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3</xdr:row>
      <xdr:rowOff>9525</xdr:rowOff>
    </xdr:from>
    <xdr:to>
      <xdr:col>18</xdr:col>
      <xdr:colOff>600075</xdr:colOff>
      <xdr:row>20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DA7EFE-3077-E000-EF46-8CE10905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22</xdr:row>
      <xdr:rowOff>9524</xdr:rowOff>
    </xdr:from>
    <xdr:to>
      <xdr:col>18</xdr:col>
      <xdr:colOff>600075</xdr:colOff>
      <xdr:row>37</xdr:row>
      <xdr:rowOff>190499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5745B1-B933-3999-DF6C-652B5904F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9769F-026A-4573-8F58-65C9D15F3CFB}">
  <dimension ref="B2:J25"/>
  <sheetViews>
    <sheetView tabSelected="1" topLeftCell="A2" workbookViewId="0">
      <selection activeCell="C23" sqref="C23"/>
    </sheetView>
  </sheetViews>
  <sheetFormatPr defaultRowHeight="15" x14ac:dyDescent="0.25"/>
  <cols>
    <col min="1" max="1" width="6" customWidth="1"/>
    <col min="4" max="4" width="9" customWidth="1"/>
  </cols>
  <sheetData>
    <row r="2" spans="2:10" ht="15.75" thickBot="1" x14ac:dyDescent="0.3"/>
    <row r="3" spans="2:10" ht="15.75" thickBot="1" x14ac:dyDescent="0.3">
      <c r="B3" s="20" t="s">
        <v>0</v>
      </c>
      <c r="C3" s="21"/>
      <c r="D3" s="21"/>
      <c r="E3" s="20" t="s">
        <v>1</v>
      </c>
      <c r="F3" s="21"/>
      <c r="G3" s="22"/>
      <c r="I3" s="20" t="s">
        <v>10</v>
      </c>
      <c r="J3" s="22"/>
    </row>
    <row r="4" spans="2:10" ht="15.75" thickBot="1" x14ac:dyDescent="0.3">
      <c r="B4" s="6" t="s">
        <v>2</v>
      </c>
      <c r="C4" s="7" t="s">
        <v>7</v>
      </c>
      <c r="D4" s="15" t="s">
        <v>3</v>
      </c>
      <c r="E4" s="6" t="s">
        <v>2</v>
      </c>
      <c r="F4" s="7" t="s">
        <v>8</v>
      </c>
      <c r="G4" s="8" t="s">
        <v>4</v>
      </c>
      <c r="I4" s="32" t="s">
        <v>5</v>
      </c>
      <c r="J4" s="31" t="s">
        <v>6</v>
      </c>
    </row>
    <row r="5" spans="2:10" x14ac:dyDescent="0.25">
      <c r="B5" s="11">
        <v>1</v>
      </c>
      <c r="C5" s="4">
        <v>4.88</v>
      </c>
      <c r="D5" s="16">
        <v>0.69</v>
      </c>
      <c r="E5" s="11">
        <v>1</v>
      </c>
      <c r="F5" s="9">
        <v>0.62</v>
      </c>
      <c r="G5" s="5">
        <f>73/100</f>
        <v>0.73</v>
      </c>
      <c r="I5" s="35">
        <f>C5/$C$22</f>
        <v>4.88</v>
      </c>
      <c r="J5" s="33">
        <f>F5/$C$22</f>
        <v>0.62</v>
      </c>
    </row>
    <row r="6" spans="2:10" x14ac:dyDescent="0.25">
      <c r="B6" s="12">
        <v>3</v>
      </c>
      <c r="C6" s="1">
        <v>3.3</v>
      </c>
      <c r="D6" s="17">
        <v>0.68</v>
      </c>
      <c r="E6" s="12">
        <v>2</v>
      </c>
      <c r="F6" s="10">
        <v>1.38</v>
      </c>
      <c r="G6" s="2">
        <f>80/100</f>
        <v>0.8</v>
      </c>
      <c r="I6" s="33">
        <f t="shared" ref="I6:I20" si="0">C6/$C$22</f>
        <v>3.3</v>
      </c>
      <c r="J6" s="33">
        <f t="shared" ref="J6:J24" si="1">F6/$C$22</f>
        <v>1.38</v>
      </c>
    </row>
    <row r="7" spans="2:10" x14ac:dyDescent="0.25">
      <c r="B7" s="11">
        <v>5</v>
      </c>
      <c r="C7" s="1">
        <v>2.38</v>
      </c>
      <c r="D7" s="17">
        <v>0.49</v>
      </c>
      <c r="E7" s="11">
        <v>3</v>
      </c>
      <c r="F7" s="10">
        <f>1.99</f>
        <v>1.99</v>
      </c>
      <c r="G7" s="2">
        <f>68/100</f>
        <v>0.68</v>
      </c>
      <c r="I7" s="33">
        <f t="shared" si="0"/>
        <v>2.38</v>
      </c>
      <c r="J7" s="33">
        <f t="shared" si="1"/>
        <v>1.99</v>
      </c>
    </row>
    <row r="8" spans="2:10" x14ac:dyDescent="0.25">
      <c r="B8" s="12">
        <v>7</v>
      </c>
      <c r="C8" s="1">
        <v>1.73</v>
      </c>
      <c r="D8" s="17">
        <v>0.35</v>
      </c>
      <c r="E8" s="12">
        <v>4</v>
      </c>
      <c r="F8" s="10">
        <v>2.5</v>
      </c>
      <c r="G8" s="2">
        <f>58/100</f>
        <v>0.57999999999999996</v>
      </c>
      <c r="I8" s="33">
        <f t="shared" si="0"/>
        <v>1.73</v>
      </c>
      <c r="J8" s="33">
        <f t="shared" si="1"/>
        <v>2.5</v>
      </c>
    </row>
    <row r="9" spans="2:10" x14ac:dyDescent="0.25">
      <c r="B9" s="11">
        <v>9</v>
      </c>
      <c r="C9" s="1">
        <v>1.27</v>
      </c>
      <c r="D9" s="17">
        <v>0.26</v>
      </c>
      <c r="E9" s="11">
        <v>5</v>
      </c>
      <c r="F9" s="10">
        <v>2.91</v>
      </c>
      <c r="G9" s="2">
        <f>48/100</f>
        <v>0.48</v>
      </c>
      <c r="I9" s="33">
        <f t="shared" si="0"/>
        <v>1.27</v>
      </c>
      <c r="J9" s="33">
        <f t="shared" si="1"/>
        <v>2.91</v>
      </c>
    </row>
    <row r="10" spans="2:10" x14ac:dyDescent="0.25">
      <c r="B10" s="12">
        <v>11</v>
      </c>
      <c r="C10" s="1">
        <v>0.94</v>
      </c>
      <c r="D10" s="17">
        <v>0.18</v>
      </c>
      <c r="E10" s="12">
        <v>6</v>
      </c>
      <c r="F10" s="10">
        <v>3.25</v>
      </c>
      <c r="G10" s="2">
        <f>41/100</f>
        <v>0.41</v>
      </c>
      <c r="I10" s="33">
        <f t="shared" si="0"/>
        <v>0.94</v>
      </c>
      <c r="J10" s="33">
        <f t="shared" si="1"/>
        <v>3.25</v>
      </c>
    </row>
    <row r="11" spans="2:10" x14ac:dyDescent="0.25">
      <c r="B11" s="11">
        <v>13</v>
      </c>
      <c r="C11" s="1">
        <v>0.7</v>
      </c>
      <c r="D11" s="17">
        <v>0.13</v>
      </c>
      <c r="E11" s="11">
        <v>7</v>
      </c>
      <c r="F11" s="10">
        <v>3.55</v>
      </c>
      <c r="G11" s="2">
        <f>35/100</f>
        <v>0.35</v>
      </c>
      <c r="I11" s="33">
        <f t="shared" si="0"/>
        <v>0.7</v>
      </c>
      <c r="J11" s="33">
        <f t="shared" si="1"/>
        <v>3.55</v>
      </c>
    </row>
    <row r="12" spans="2:10" x14ac:dyDescent="0.25">
      <c r="B12" s="12">
        <v>15</v>
      </c>
      <c r="C12" s="1">
        <v>0.52</v>
      </c>
      <c r="D12" s="17">
        <v>0.09</v>
      </c>
      <c r="E12" s="12">
        <v>8</v>
      </c>
      <c r="F12" s="10">
        <v>3.79</v>
      </c>
      <c r="G12" s="2">
        <f>30/100</f>
        <v>0.3</v>
      </c>
      <c r="I12" s="33">
        <f t="shared" si="0"/>
        <v>0.52</v>
      </c>
      <c r="J12" s="33">
        <f t="shared" si="1"/>
        <v>3.79</v>
      </c>
    </row>
    <row r="13" spans="2:10" x14ac:dyDescent="0.25">
      <c r="B13" s="11">
        <v>17</v>
      </c>
      <c r="C13" s="1">
        <v>0.39</v>
      </c>
      <c r="D13" s="17">
        <v>7.0000000000000007E-2</v>
      </c>
      <c r="E13" s="11">
        <v>9</v>
      </c>
      <c r="F13" s="10">
        <v>3.99</v>
      </c>
      <c r="G13" s="2">
        <f>25/100</f>
        <v>0.25</v>
      </c>
      <c r="I13" s="33">
        <f t="shared" si="0"/>
        <v>0.39</v>
      </c>
      <c r="J13" s="33">
        <f t="shared" si="1"/>
        <v>3.99</v>
      </c>
    </row>
    <row r="14" spans="2:10" x14ac:dyDescent="0.25">
      <c r="B14" s="12">
        <v>19</v>
      </c>
      <c r="C14" s="1">
        <v>0.3</v>
      </c>
      <c r="D14" s="17">
        <v>0.05</v>
      </c>
      <c r="E14" s="12">
        <v>10</v>
      </c>
      <c r="F14" s="10">
        <v>4.17</v>
      </c>
      <c r="G14" s="2">
        <f>21/100</f>
        <v>0.21</v>
      </c>
      <c r="I14" s="33">
        <f t="shared" si="0"/>
        <v>0.3</v>
      </c>
      <c r="J14" s="33">
        <f t="shared" si="1"/>
        <v>4.17</v>
      </c>
    </row>
    <row r="15" spans="2:10" x14ac:dyDescent="0.25">
      <c r="B15" s="11">
        <v>21</v>
      </c>
      <c r="C15" s="1">
        <v>0.23</v>
      </c>
      <c r="D15" s="17">
        <v>0.03</v>
      </c>
      <c r="E15" s="11">
        <v>11</v>
      </c>
      <c r="F15" s="10">
        <v>4.3099999999999996</v>
      </c>
      <c r="G15" s="2">
        <f>18/100</f>
        <v>0.18</v>
      </c>
      <c r="I15" s="33">
        <f t="shared" si="0"/>
        <v>0.23</v>
      </c>
      <c r="J15" s="33">
        <f t="shared" si="1"/>
        <v>4.3099999999999996</v>
      </c>
    </row>
    <row r="16" spans="2:10" x14ac:dyDescent="0.25">
      <c r="B16" s="12">
        <v>23</v>
      </c>
      <c r="C16" s="1">
        <v>0.18</v>
      </c>
      <c r="D16" s="17">
        <v>0.02</v>
      </c>
      <c r="E16" s="12">
        <v>12</v>
      </c>
      <c r="F16" s="10">
        <v>4.4400000000000004</v>
      </c>
      <c r="G16" s="2">
        <f>15/100</f>
        <v>0.15</v>
      </c>
      <c r="I16" s="33">
        <f t="shared" si="0"/>
        <v>0.18</v>
      </c>
      <c r="J16" s="33">
        <f t="shared" si="1"/>
        <v>4.4400000000000004</v>
      </c>
    </row>
    <row r="17" spans="2:10" x14ac:dyDescent="0.25">
      <c r="B17" s="11">
        <v>25</v>
      </c>
      <c r="C17" s="1">
        <v>0.14000000000000001</v>
      </c>
      <c r="D17" s="17">
        <v>1.4999999999999999E-2</v>
      </c>
      <c r="E17" s="11">
        <v>13</v>
      </c>
      <c r="F17" s="10">
        <v>4.55</v>
      </c>
      <c r="G17" s="2">
        <f>13/100</f>
        <v>0.13</v>
      </c>
      <c r="I17" s="33">
        <f t="shared" si="0"/>
        <v>0.14000000000000001</v>
      </c>
      <c r="J17" s="33">
        <f t="shared" si="1"/>
        <v>4.55</v>
      </c>
    </row>
    <row r="18" spans="2:10" x14ac:dyDescent="0.25">
      <c r="B18" s="12">
        <v>27</v>
      </c>
      <c r="C18" s="1">
        <v>0.11</v>
      </c>
      <c r="D18" s="17">
        <v>0.01</v>
      </c>
      <c r="E18" s="12">
        <v>14</v>
      </c>
      <c r="F18" s="10">
        <v>4.6399999999999997</v>
      </c>
      <c r="G18" s="2">
        <f>11/100</f>
        <v>0.11</v>
      </c>
      <c r="I18" s="33">
        <f t="shared" si="0"/>
        <v>0.11</v>
      </c>
      <c r="J18" s="33">
        <f t="shared" si="1"/>
        <v>4.6399999999999997</v>
      </c>
    </row>
    <row r="19" spans="2:10" x14ac:dyDescent="0.25">
      <c r="B19" s="11">
        <v>29</v>
      </c>
      <c r="C19" s="1">
        <v>0.09</v>
      </c>
      <c r="D19" s="17">
        <v>5.0000000000000001E-3</v>
      </c>
      <c r="E19" s="11">
        <v>15</v>
      </c>
      <c r="F19" s="10">
        <v>4.72</v>
      </c>
      <c r="G19" s="2">
        <f>10/100</f>
        <v>0.1</v>
      </c>
      <c r="I19" s="33">
        <f t="shared" si="0"/>
        <v>0.09</v>
      </c>
      <c r="J19" s="33">
        <f t="shared" si="1"/>
        <v>4.72</v>
      </c>
    </row>
    <row r="20" spans="2:10" ht="15.75" thickBot="1" x14ac:dyDescent="0.3">
      <c r="B20" s="25">
        <v>30</v>
      </c>
      <c r="C20" s="3">
        <v>0.08</v>
      </c>
      <c r="D20" s="18">
        <v>3.0000000000000001E-3</v>
      </c>
      <c r="E20" s="12">
        <v>16</v>
      </c>
      <c r="F20" s="10">
        <v>4.8</v>
      </c>
      <c r="G20" s="2">
        <f>8/100</f>
        <v>0.08</v>
      </c>
      <c r="I20" s="33">
        <f>C20/$C$22</f>
        <v>0.08</v>
      </c>
      <c r="J20" s="33">
        <f t="shared" si="1"/>
        <v>4.8</v>
      </c>
    </row>
    <row r="21" spans="2:10" ht="15.75" thickBot="1" x14ac:dyDescent="0.3">
      <c r="B21" s="29"/>
      <c r="C21" s="29"/>
      <c r="D21" s="26"/>
      <c r="E21" s="11">
        <v>17</v>
      </c>
      <c r="F21" s="10">
        <v>4.8600000000000003</v>
      </c>
      <c r="G21" s="2">
        <f>7/100</f>
        <v>7.0000000000000007E-2</v>
      </c>
      <c r="I21" s="36"/>
      <c r="J21" s="33">
        <f t="shared" si="1"/>
        <v>4.8600000000000003</v>
      </c>
    </row>
    <row r="22" spans="2:10" ht="15.75" thickBot="1" x14ac:dyDescent="0.3">
      <c r="B22" s="31" t="s">
        <v>9</v>
      </c>
      <c r="C22" s="30">
        <v>1</v>
      </c>
      <c r="D22" s="28"/>
      <c r="E22" s="12">
        <v>18</v>
      </c>
      <c r="F22" s="10">
        <v>4.93</v>
      </c>
      <c r="G22" s="2">
        <f>7/100</f>
        <v>7.0000000000000007E-2</v>
      </c>
      <c r="I22" s="36"/>
      <c r="J22" s="33">
        <f t="shared" si="1"/>
        <v>4.93</v>
      </c>
    </row>
    <row r="23" spans="2:10" x14ac:dyDescent="0.25">
      <c r="B23" s="24"/>
      <c r="C23" s="24"/>
      <c r="D23" s="27"/>
      <c r="E23" s="11">
        <v>19</v>
      </c>
      <c r="F23" s="10">
        <v>4.97</v>
      </c>
      <c r="G23" s="2">
        <f>6/100</f>
        <v>0.06</v>
      </c>
      <c r="I23" s="36"/>
      <c r="J23" s="33">
        <f t="shared" si="1"/>
        <v>4.97</v>
      </c>
    </row>
    <row r="24" spans="2:10" ht="15.75" thickBot="1" x14ac:dyDescent="0.3">
      <c r="B24" s="23"/>
      <c r="C24" s="23"/>
      <c r="D24" s="27"/>
      <c r="E24" s="12">
        <v>20</v>
      </c>
      <c r="F24" s="10">
        <v>5</v>
      </c>
      <c r="G24" s="2">
        <f>4/100</f>
        <v>0.04</v>
      </c>
      <c r="I24" s="37"/>
      <c r="J24" s="34">
        <f t="shared" si="1"/>
        <v>5</v>
      </c>
    </row>
    <row r="25" spans="2:10" ht="15.75" thickBot="1" x14ac:dyDescent="0.3">
      <c r="B25" s="23"/>
      <c r="C25" s="23"/>
      <c r="D25" s="27"/>
      <c r="E25" s="19"/>
      <c r="F25" s="13"/>
      <c r="G25" s="14"/>
    </row>
  </sheetData>
  <mergeCells count="3">
    <mergeCell ref="E3:G3"/>
    <mergeCell ref="B3:D3"/>
    <mergeCell ref="I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Froliv</dc:creator>
  <cp:lastModifiedBy>Andrew Froliv</cp:lastModifiedBy>
  <dcterms:created xsi:type="dcterms:W3CDTF">2025-03-18T08:55:57Z</dcterms:created>
  <dcterms:modified xsi:type="dcterms:W3CDTF">2025-04-28T16:13:05Z</dcterms:modified>
</cp:coreProperties>
</file>