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files" sheetId="1" state="visible" r:id="rId2"/>
    <sheet name="Contributions" sheetId="2" state="visible" r:id="rId3"/>
    <sheet name="Contributions_chart" sheetId="3" state="visible" r:id="rId4"/>
    <sheet name="Residuals" sheetId="4" state="visible" r:id="rId5"/>
    <sheet name="Run Comparison" sheetId="5" state="visible" r:id="rId6"/>
    <sheet name="Arg_Plo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<sst xmlns="http://schemas.openxmlformats.org/spreadsheetml/2006/main" count="596" uniqueCount="139">
  <si>
    <t xml:space="preserve">Factor Profiles (conc. of species) from Base Run #13 (Convergent Run)</t>
  </si>
  <si>
    <t xml:space="preserve">Construction</t>
  </si>
  <si>
    <t xml:space="preserve">Traffic</t>
  </si>
  <si>
    <t xml:space="preserve">Secondary</t>
  </si>
  <si>
    <t xml:space="preserve">Barbecue (local BB)</t>
  </si>
  <si>
    <t xml:space="preserve">Regional BB</t>
  </si>
  <si>
    <t xml:space="preserve">Factor 1</t>
  </si>
  <si>
    <t xml:space="preserve">Factor 2</t>
  </si>
  <si>
    <t xml:space="preserve">Factor 3</t>
  </si>
  <si>
    <t xml:space="preserve">Factor 4</t>
  </si>
  <si>
    <t xml:space="preserve">Factor 5</t>
  </si>
  <si>
    <t xml:space="preserve">TC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</si>
  <si>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</si>
  <si>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</si>
  <si>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</si>
  <si>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</si>
  <si>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</si>
  <si>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</si>
  <si>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</si>
  <si>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</si>
  <si>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</si>
  <si>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</si>
  <si>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</si>
  <si>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</si>
  <si>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OC/EC</t>
  </si>
  <si>
    <t xml:space="preserve">TC_calc</t>
  </si>
  <si>
    <t xml:space="preserve">Suma</t>
  </si>
  <si>
    <t xml:space="preserve">EC_char</t>
  </si>
  <si>
    <t xml:space="preserve">EC_soot</t>
  </si>
  <si>
    <t xml:space="preserve">char/soot</t>
  </si>
  <si>
    <t xml:space="preserve">EC1/soot</t>
  </si>
  <si>
    <t xml:space="preserve">OC/TC</t>
  </si>
  <si>
    <t xml:space="preserve">EC/TC</t>
  </si>
  <si>
    <t xml:space="preserve">Factor Profiles (% of species sum) from Base Run #13 (Convergent Run)</t>
  </si>
  <si>
    <t xml:space="preserve">Unknown, OC and high EC4. Possibly construction (correlation with F8 of whole matrix, Comp6f8)</t>
  </si>
  <si>
    <t xml:space="preserve">Diesel + Gasoline mixture?</t>
  </si>
  <si>
    <t xml:space="preserve">Secondary (highest OC/EC, seasonality)</t>
  </si>
  <si>
    <t xml:space="preserve">Probably Barbecue (OC/EC ratio, pyrol, correlation with F7 of complete matrix run Comp6f8)</t>
  </si>
  <si>
    <t xml:space="preserve">Regional Biomass burning. OC1, OC2, OC3, Pyrol, some EC</t>
  </si>
  <si>
    <t xml:space="preserve">High EC3 but also high Pyrol, hence it has higher OC/EC than Factor 2</t>
  </si>
  <si>
    <t xml:space="preserve">High EC2 but also high Pyrol, hence it has high OC/EC ratio</t>
  </si>
  <si>
    <t xml:space="preserve">EC (aux)</t>
  </si>
  <si>
    <t xml:space="preserve">EC</t>
  </si>
  <si>
    <t xml:space="preserve">Factor Profiles (% of total variable) from Base Run #13 (Convergent Run)</t>
  </si>
  <si>
    <t xml:space="preserve">*</t>
  </si>
  <si>
    <t xml:space="preserve">Suena interesante: Secundarios da muy bien en general</t>
  </si>
  <si>
    <t xml:space="preserve">Pero cuando aparecen los eventos de quema de biomasa, cuyo (OC/EC)prim es muy distinto, ese OC queda dentro de mi calculo de SOC</t>
  </si>
  <si>
    <t xml:space="preserve">Factor 4 (Y) vs Factor 1 (X), separado en dos partes, abril-julio y resto de la campaña</t>
  </si>
  <si>
    <t xml:space="preserve">Entonces, voy a probar simulacion omitiendo hasta julio a ver si las dos fuentes se unifican y son gasolina</t>
  </si>
  <si>
    <t xml:space="preserve">Construccion</t>
  </si>
  <si>
    <t xml:space="preserve">Gasolina + Diésel</t>
  </si>
  <si>
    <t xml:space="preserve">Secundarias</t>
  </si>
  <si>
    <t xml:space="preserve">Parrillas (biomasa local)</t>
  </si>
  <si>
    <t xml:space="preserve">Quema de Biomasa Regional</t>
  </si>
  <si>
    <t xml:space="preserve">Gasoline + Diesel</t>
  </si>
  <si>
    <t xml:space="preserve">Secondary Organic Aerosols</t>
  </si>
  <si>
    <t xml:space="preserve">Local biomass burning</t>
  </si>
  <si>
    <t xml:space="preserve">Regional Biomass Burning</t>
  </si>
  <si>
    <t xml:space="preserve">Factor Contributions (avg = 1) from Base Run #13 (Convergent Run)</t>
  </si>
  <si>
    <t xml:space="preserve">Factor Contributions (conc. units) from Base Run #13 (Convergent Run)</t>
  </si>
  <si>
    <t xml:space="preserve">(Total Variable = TC)</t>
  </si>
  <si>
    <t xml:space="preserve">Total</t>
  </si>
  <si>
    <t xml:space="preserve">Prueba, para mostrar la relación entre las unidades de ambas series temporales</t>
  </si>
  <si>
    <t xml:space="preserve">OC/EC w/sec</t>
  </si>
  <si>
    <t xml:space="preserve">OC/EC w/sec+BB</t>
  </si>
  <si>
    <t xml:space="preserve">EC F1</t>
  </si>
  <si>
    <t xml:space="preserve">EC F2</t>
  </si>
  <si>
    <t xml:space="preserve">EC F3</t>
  </si>
  <si>
    <t xml:space="preserve">EC F4</t>
  </si>
  <si>
    <t xml:space="preserve">EC F5</t>
  </si>
  <si>
    <t xml:space="preserve">F1</t>
  </si>
  <si>
    <t xml:space="preserve">F2</t>
  </si>
  <si>
    <t xml:space="preserve">Contributions, units of TC</t>
  </si>
  <si>
    <t xml:space="preserve">Aver OC/EC</t>
  </si>
  <si>
    <t xml:space="preserve">Aver OC/EC?</t>
  </si>
  <si>
    <t xml:space="preserve">Aver OC/EC_prim</t>
  </si>
  <si>
    <t xml:space="preserve">Aver OC/EC_prim whithout BB</t>
  </si>
  <si>
    <t xml:space="preserve">Autumn</t>
  </si>
  <si>
    <t xml:space="preserve">Winter</t>
  </si>
  <si>
    <t xml:space="preserve">Spring</t>
  </si>
  <si>
    <t xml:space="preserve">Summer</t>
  </si>
  <si>
    <t xml:space="preserve">Unknown, grill?</t>
  </si>
  <si>
    <t xml:space="preserve">Gasoline+diesel?</t>
  </si>
  <si>
    <t xml:space="preserve">Diesel?Grill?</t>
  </si>
  <si>
    <t xml:space="preserve">Total w/o Sec</t>
  </si>
  <si>
    <t xml:space="preserve">Total w/o Sec+BB</t>
  </si>
  <si>
    <t xml:space="preserve">Residuals from Base Run #13 (Convergent Run)</t>
  </si>
  <si>
    <t xml:space="preserve">Run</t>
  </si>
  <si>
    <t xml:space="preserve">Date_Time</t>
  </si>
  <si>
    <t xml:space="preserve">Scaled Residuals from Base Run #13 (Convergent Run)</t>
  </si>
  <si>
    <t xml:space="preserve">Q(true)/Qexp</t>
  </si>
  <si>
    <t xml:space="preserve">Q(true)/Qexp:</t>
  </si>
  <si>
    <t xml:space="preserve">**** Run Comparison Statistics ****</t>
  </si>
  <si>
    <t xml:space="preserve">Concentration of Species</t>
  </si>
  <si>
    <t xml:space="preserve">Lowest Q (Robust) Run = Run 13</t>
  </si>
  <si>
    <t xml:space="preserve">Statistics Over All Runs</t>
  </si>
  <si>
    <t xml:space="preserve">Lowest Q</t>
  </si>
  <si>
    <t xml:space="preserve">Min</t>
  </si>
  <si>
    <t xml:space="preserve">25th</t>
  </si>
  <si>
    <t xml:space="preserve">50th</t>
  </si>
  <si>
    <t xml:space="preserve">75th</t>
  </si>
  <si>
    <t xml:space="preserve">Max</t>
  </si>
  <si>
    <t xml:space="preserve">Mean</t>
  </si>
  <si>
    <t xml:space="preserve">Std Dev</t>
  </si>
  <si>
    <t xml:space="preserve">RSD % mean</t>
  </si>
  <si>
    <t xml:space="preserve">RSD % Lowest Q</t>
  </si>
  <si>
    <t xml:space="preserve">Percent of Species Sum</t>
  </si>
  <si>
    <t xml:space="preserve">Percent of Total Variable</t>
  </si>
  <si>
    <t xml:space="preserve">Código </t>
  </si>
  <si>
    <t xml:space="preserve">Fecha inicial</t>
  </si>
  <si>
    <t xml:space="preserve">PM 2.5 (µg/Nm3)</t>
  </si>
  <si>
    <t xml:space="preserve">OC</t>
  </si>
  <si>
    <t xml:space="preserve">CT</t>
  </si>
  <si>
    <t xml:space="preserve">OC1</t>
  </si>
  <si>
    <t xml:space="preserve">OC2</t>
  </si>
  <si>
    <t xml:space="preserve">OC3</t>
  </si>
  <si>
    <t xml:space="preserve">OC4</t>
  </si>
  <si>
    <t xml:space="preserve">OC5</t>
  </si>
  <si>
    <t xml:space="preserve">OP</t>
  </si>
  <si>
    <t xml:space="preserve">EC1</t>
  </si>
  <si>
    <t xml:space="preserve">EC2</t>
  </si>
  <si>
    <t xml:space="preserve">EC3</t>
  </si>
  <si>
    <t xml:space="preserve">EC4</t>
  </si>
  <si>
    <t xml:space="preserve">EC5</t>
  </si>
  <si>
    <t xml:space="preserve">EC6</t>
  </si>
  <si>
    <t xml:space="preserve">Ocprim_lin20%</t>
  </si>
  <si>
    <t xml:space="preserve">SOC_lin20%</t>
  </si>
  <si>
    <t xml:space="preserve">Ocprim_lin10%</t>
  </si>
  <si>
    <t xml:space="preserve">SOC_lin10%</t>
  </si>
  <si>
    <t xml:space="preserve">Ocprim_Deming20%</t>
  </si>
  <si>
    <t xml:space="preserve">SOC_Deming20%</t>
  </si>
  <si>
    <t xml:space="preserve">Eventos</t>
  </si>
  <si>
    <t xml:space="preserve">OCprim_av</t>
  </si>
  <si>
    <t xml:space="preserve">OCprim_sd</t>
  </si>
  <si>
    <t xml:space="preserve">SOC_av</t>
  </si>
  <si>
    <t xml:space="preserve">SOC_sd</t>
  </si>
  <si>
    <t xml:space="preserve">Ratio</t>
  </si>
  <si>
    <t xml:space="preserve">Events</t>
  </si>
  <si>
    <t xml:space="preserve">TC-PMF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</si>
</sst>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%"/>
    <numFmt numFmtId="167" formatCode="0.0"/>
    <numFmt numFmtId="168" formatCode="m/d/yyyy"/>
    <numFmt numFmtId="169" formatCode="0.000"/>
    <numFmt numFmtId="170" formatCode="0.0%"/>
    <numFmt numFmtId="171" formatCode="mm/dd/yy\ hh:mm"/>
    <numFmt numFmtId="172" formatCode="General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4"/>
      <color rgb="FF595959"/>
      <name val="Calibri"/>
      <family val="2"/>
    </font>
    <font>
      <sz val="16"/>
      <color rgb="FF000000"/>
      <name val="Calibri"/>
      <family val="2"/>
    </font>
    <font>
      <sz val="16"/>
      <color rgb="FF595959"/>
      <name val="Calibri"/>
      <family val="2"/>
    </font>
    <font>
      <b val="true"/>
      <sz val="14"/>
      <color rgb="FF595959"/>
      <name val="Calibri"/>
      <family val="2"/>
    </font>
    <font>
      <sz val="14"/>
      <color rgb="FF000000"/>
      <name val="Calibri"/>
      <family val="2"/>
    </font>
    <font>
      <b val="true"/>
      <sz val="18"/>
      <color rgb="FF00B0F0"/>
      <name val="Calibri"/>
      <family val="2"/>
    </font>
    <font>
      <b val="true"/>
      <sz val="14"/>
      <color rgb="FFFFFFFF"/>
      <name val="Calibri"/>
      <family val="2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EB9C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A5A5A5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  <xf numFmtId="164" fontId="2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Good" xfId="21"/>
    <cellStyle name="Excel Built-in Neutral" xfId="22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8FAADC"/>
      <rgbColor rgb="FF7030A0"/>
      <rgbColor rgb="FFE6E6E6"/>
      <rgbColor rgb="FF9DC3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4B183"/>
      <rgbColor rgb="FFC9C9C9"/>
      <rgbColor rgb="FFFFD966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5B9BD5"/>
      <rgbColor rgb="FF003300"/>
      <rgbColor rgb="FF333300"/>
      <rgbColor rgb="FF9C5700"/>
      <rgbColor rgb="FFC55A11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Profiles!$C$4</c:f>
              <c:strCache>
                <c:ptCount val="1"/>
                <c:pt idx="0">
                  <c:v>Factor 1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Profiles!$C$5:$C$17</c:f>
              <c:numCache>
                <c:formatCode>General</c:formatCode>
                <c:ptCount val="13"/>
                <c:pt idx="0">
                  <c:v>0.48192</c:v>
                </c:pt>
                <c:pt idx="1">
                  <c:v>0.054518</c:v>
                </c:pt>
                <c:pt idx="2">
                  <c:v>0.13444</c:v>
                </c:pt>
                <c:pt idx="3">
                  <c:v>0.050052</c:v>
                </c:pt>
                <c:pt idx="4">
                  <c:v>0.046383</c:v>
                </c:pt>
                <c:pt idx="5">
                  <c:v>3.0853E-006</c:v>
                </c:pt>
                <c:pt idx="6">
                  <c:v>0.013099</c:v>
                </c:pt>
                <c:pt idx="7">
                  <c:v>0.00087389</c:v>
                </c:pt>
                <c:pt idx="8">
                  <c:v>9.6193E-005</c:v>
                </c:pt>
                <c:pt idx="9">
                  <c:v>0.0050585</c:v>
                </c:pt>
                <c:pt idx="10">
                  <c:v>0.15345</c:v>
                </c:pt>
                <c:pt idx="11">
                  <c:v>0.010191</c:v>
                </c:pt>
                <c:pt idx="12">
                  <c:v>0.0045123</c:v>
                </c:pt>
              </c:numCache>
            </c:numRef>
          </c:val>
        </c:ser>
        <c:gapWidth val="219"/>
        <c:overlap val="0"/>
        <c:axId val="90212754"/>
        <c:axId val="55143266"/>
      </c:barChart>
      <c:scatterChart>
        <c:scatterStyle val="lineMarker"/>
        <c:varyColors val="0"/>
        <c:ser>
          <c:idx val="1"/>
          <c:order val="1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xVal>
          <c:yVal>
            <c:numRef>
              <c:f>Profiles!$C$30:$C$42</c:f>
              <c:numCache>
                <c:formatCode>General</c:formatCode>
                <c:ptCount val="13"/>
                <c:pt idx="0">
                  <c:v>6.99140002089064</c:v>
                </c:pt>
                <c:pt idx="1">
                  <c:v>3.09964249326832</c:v>
                </c:pt>
                <c:pt idx="2">
                  <c:v>9.73204306305993</c:v>
                </c:pt>
                <c:pt idx="3">
                  <c:v>9.38839974039908</c:v>
                </c:pt>
                <c:pt idx="4">
                  <c:v>5.38621190467042</c:v>
                </c:pt>
                <c:pt idx="5">
                  <c:v>0.0275018597183846</c:v>
                </c:pt>
                <c:pt idx="6">
                  <c:v>1.02897775431634</c:v>
                </c:pt>
                <c:pt idx="7">
                  <c:v>0.658819197633622</c:v>
                </c:pt>
                <c:pt idx="8">
                  <c:v>0.013624989901441</c:v>
                </c:pt>
                <c:pt idx="9">
                  <c:v>0.455565377031346</c:v>
                </c:pt>
                <c:pt idx="10">
                  <c:v>55.2961196393979</c:v>
                </c:pt>
                <c:pt idx="11">
                  <c:v>52.8083787014186</c:v>
                </c:pt>
                <c:pt idx="12">
                  <c:v>22.8270470381953</c:v>
                </c:pt>
              </c:numCache>
            </c:numRef>
          </c:yVal>
          <c:smooth val="0"/>
        </c:ser>
        <c:axId val="70011438"/>
        <c:axId val="31593459"/>
      </c:scatterChart>
      <c:catAx>
        <c:axId val="902127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43266"/>
        <c:crosses val="autoZero"/>
        <c:auto val="1"/>
        <c:lblAlgn val="ctr"/>
        <c:lblOffset val="100"/>
        <c:noMultiLvlLbl val="0"/>
      </c:catAx>
      <c:valAx>
        <c:axId val="55143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212754"/>
        <c:crosses val="autoZero"/>
        <c:crossBetween val="between"/>
      </c:valAx>
      <c:valAx>
        <c:axId val="700114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593459"/>
        <c:crossBetween val="between"/>
      </c:valAx>
      <c:valAx>
        <c:axId val="3159345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143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Factor 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Contributions!$G$4</c:f>
              <c:strCache>
                <c:ptCount val="1"/>
                <c:pt idx="0">
                  <c:v>Factor 5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Contributions!$G$109:$G$208</c:f>
              <c:numCache>
                <c:formatCode>General</c:formatCode>
                <c:ptCount val="100"/>
                <c:pt idx="0">
                  <c:v>-0.326000636</c:v>
                </c:pt>
                <c:pt idx="1">
                  <c:v>0.38497316</c:v>
                </c:pt>
                <c:pt idx="2">
                  <c:v>0.1283412858</c:v>
                </c:pt>
                <c:pt idx="3">
                  <c:v>-0.1502082192</c:v>
                </c:pt>
                <c:pt idx="4">
                  <c:v>0.1405969734</c:v>
                </c:pt>
                <c:pt idx="5">
                  <c:v>0.401278098</c:v>
                </c:pt>
                <c:pt idx="6">
                  <c:v>0.984707048</c:v>
                </c:pt>
                <c:pt idx="7">
                  <c:v>0.0662320646</c:v>
                </c:pt>
                <c:pt idx="8">
                  <c:v>0.253601478</c:v>
                </c:pt>
                <c:pt idx="9">
                  <c:v>0.215316764</c:v>
                </c:pt>
                <c:pt idx="10">
                  <c:v>0.259227254</c:v>
                </c:pt>
                <c:pt idx="11">
                  <c:v>-0.046870564</c:v>
                </c:pt>
                <c:pt idx="12">
                  <c:v>0.541448232</c:v>
                </c:pt>
                <c:pt idx="13">
                  <c:v>0.497946592</c:v>
                </c:pt>
                <c:pt idx="14">
                  <c:v>-0.24898965</c:v>
                </c:pt>
                <c:pt idx="15">
                  <c:v>0.887907722</c:v>
                </c:pt>
                <c:pt idx="16">
                  <c:v>0.776193548</c:v>
                </c:pt>
                <c:pt idx="17">
                  <c:v>0.0910525304</c:v>
                </c:pt>
                <c:pt idx="18">
                  <c:v>1.73744896</c:v>
                </c:pt>
                <c:pt idx="19">
                  <c:v>0.0514202468</c:v>
                </c:pt>
                <c:pt idx="20">
                  <c:v>-0.259472564</c:v>
                </c:pt>
                <c:pt idx="21">
                  <c:v>0.2363153</c:v>
                </c:pt>
                <c:pt idx="22">
                  <c:v>-0.01330136236</c:v>
                </c:pt>
                <c:pt idx="23">
                  <c:v>1.318819268</c:v>
                </c:pt>
                <c:pt idx="24">
                  <c:v>0.312181506</c:v>
                </c:pt>
                <c:pt idx="25">
                  <c:v>-0.22421334</c:v>
                </c:pt>
                <c:pt idx="26">
                  <c:v>0.609529934</c:v>
                </c:pt>
                <c:pt idx="27">
                  <c:v>1.22581407</c:v>
                </c:pt>
                <c:pt idx="28">
                  <c:v>0.43984083</c:v>
                </c:pt>
                <c:pt idx="29">
                  <c:v>0.0757124784</c:v>
                </c:pt>
                <c:pt idx="30">
                  <c:v>1.81643878</c:v>
                </c:pt>
                <c:pt idx="31">
                  <c:v>2.27713096</c:v>
                </c:pt>
                <c:pt idx="32">
                  <c:v>1.454246742</c:v>
                </c:pt>
                <c:pt idx="33">
                  <c:v>3.47735102</c:v>
                </c:pt>
                <c:pt idx="34">
                  <c:v>0.447494502</c:v>
                </c:pt>
                <c:pt idx="35">
                  <c:v>0.986784006</c:v>
                </c:pt>
                <c:pt idx="36">
                  <c:v>0.995566104</c:v>
                </c:pt>
                <c:pt idx="37">
                  <c:v>1.74317286</c:v>
                </c:pt>
                <c:pt idx="38">
                  <c:v>2.7695499</c:v>
                </c:pt>
                <c:pt idx="39">
                  <c:v>11.5393824</c:v>
                </c:pt>
                <c:pt idx="40">
                  <c:v>0.98868107</c:v>
                </c:pt>
                <c:pt idx="41">
                  <c:v>7.92285884</c:v>
                </c:pt>
                <c:pt idx="42">
                  <c:v>3.03644718</c:v>
                </c:pt>
                <c:pt idx="43">
                  <c:v>5.21839786</c:v>
                </c:pt>
                <c:pt idx="44">
                  <c:v>7.07408624</c:v>
                </c:pt>
                <c:pt idx="45">
                  <c:v>3.52445054</c:v>
                </c:pt>
                <c:pt idx="46">
                  <c:v>1.471189486</c:v>
                </c:pt>
                <c:pt idx="47">
                  <c:v>0.0760477354</c:v>
                </c:pt>
                <c:pt idx="48">
                  <c:v>3.18772168</c:v>
                </c:pt>
                <c:pt idx="49">
                  <c:v>2.90839536</c:v>
                </c:pt>
                <c:pt idx="50">
                  <c:v>6.27519334</c:v>
                </c:pt>
                <c:pt idx="51">
                  <c:v>2.32128676</c:v>
                </c:pt>
                <c:pt idx="52">
                  <c:v>4.63734024</c:v>
                </c:pt>
                <c:pt idx="53">
                  <c:v>1.216475936</c:v>
                </c:pt>
                <c:pt idx="54">
                  <c:v>3.32525882</c:v>
                </c:pt>
                <c:pt idx="55">
                  <c:v>0.1565290402</c:v>
                </c:pt>
                <c:pt idx="56">
                  <c:v>0.68204357</c:v>
                </c:pt>
                <c:pt idx="57">
                  <c:v>1.186286452</c:v>
                </c:pt>
                <c:pt idx="58">
                  <c:v>0.029052881</c:v>
                </c:pt>
                <c:pt idx="59">
                  <c:v>4.85746508</c:v>
                </c:pt>
                <c:pt idx="60">
                  <c:v>0.995435272</c:v>
                </c:pt>
                <c:pt idx="61">
                  <c:v>1.71700646</c:v>
                </c:pt>
                <c:pt idx="62">
                  <c:v>2.23117622</c:v>
                </c:pt>
                <c:pt idx="63">
                  <c:v>0.531472292</c:v>
                </c:pt>
                <c:pt idx="64">
                  <c:v>0.804485968</c:v>
                </c:pt>
                <c:pt idx="65">
                  <c:v>2.16641438</c:v>
                </c:pt>
                <c:pt idx="66">
                  <c:v>0.774231068</c:v>
                </c:pt>
                <c:pt idx="67">
                  <c:v>0.170588574</c:v>
                </c:pt>
                <c:pt idx="68">
                  <c:v>-0.0432775902</c:v>
                </c:pt>
                <c:pt idx="69">
                  <c:v>2.50183492</c:v>
                </c:pt>
                <c:pt idx="70">
                  <c:v>0.896477218</c:v>
                </c:pt>
                <c:pt idx="71">
                  <c:v>0.1155148436</c:v>
                </c:pt>
                <c:pt idx="72">
                  <c:v>1.224767414</c:v>
                </c:pt>
                <c:pt idx="73">
                  <c:v>4.2667586</c:v>
                </c:pt>
                <c:pt idx="74">
                  <c:v>1.130339418</c:v>
                </c:pt>
                <c:pt idx="75">
                  <c:v>1.529655036</c:v>
                </c:pt>
                <c:pt idx="76">
                  <c:v>1.92862722</c:v>
                </c:pt>
                <c:pt idx="77">
                  <c:v>2.01415864</c:v>
                </c:pt>
                <c:pt idx="78">
                  <c:v>1.92993554</c:v>
                </c:pt>
                <c:pt idx="79">
                  <c:v>0.1168853088</c:v>
                </c:pt>
                <c:pt idx="80">
                  <c:v>0.373721608</c:v>
                </c:pt>
                <c:pt idx="81">
                  <c:v>1.029189928</c:v>
                </c:pt>
                <c:pt idx="82">
                  <c:v>0.749601944</c:v>
                </c:pt>
                <c:pt idx="83">
                  <c:v>3.40784652</c:v>
                </c:pt>
                <c:pt idx="84">
                  <c:v>3.34651902</c:v>
                </c:pt>
                <c:pt idx="85">
                  <c:v>2.67240714</c:v>
                </c:pt>
                <c:pt idx="86">
                  <c:v>2.0565155</c:v>
                </c:pt>
                <c:pt idx="87">
                  <c:v>0.269415796</c:v>
                </c:pt>
                <c:pt idx="88">
                  <c:v>1.7923984</c:v>
                </c:pt>
                <c:pt idx="89">
                  <c:v>2.15758322</c:v>
                </c:pt>
                <c:pt idx="90">
                  <c:v>0.824993884</c:v>
                </c:pt>
                <c:pt idx="91">
                  <c:v>0.69823403</c:v>
                </c:pt>
                <c:pt idx="92">
                  <c:v>2.42251802</c:v>
                </c:pt>
                <c:pt idx="93">
                  <c:v>0.278132478</c:v>
                </c:pt>
                <c:pt idx="94">
                  <c:v>2.78623098</c:v>
                </c:pt>
                <c:pt idx="95">
                  <c:v>2.5234222</c:v>
                </c:pt>
                <c:pt idx="96">
                  <c:v>1.085218732</c:v>
                </c:pt>
                <c:pt idx="97">
                  <c:v>5.14856628</c:v>
                </c:pt>
                <c:pt idx="98">
                  <c:v>3.48650926</c:v>
                </c:pt>
                <c:pt idx="99">
                  <c:v>1.532026366</c:v>
                </c:pt>
              </c:numCache>
            </c:numRef>
          </c:yVal>
          <c:smooth val="0"/>
        </c:ser>
        <c:axId val="38025000"/>
        <c:axId val="65288042"/>
      </c:scatterChart>
      <c:valAx>
        <c:axId val="38025000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88042"/>
        <c:crosses val="autoZero"/>
        <c:crossBetween val="midCat"/>
        <c:majorUnit val="25"/>
        <c:minorUnit val="1"/>
      </c:valAx>
      <c:valAx>
        <c:axId val="65288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250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Contributions!$E$4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Contributions!$E$109:$E$208</c:f>
              <c:numCache>
                <c:formatCode>General</c:formatCode>
                <c:ptCount val="100"/>
                <c:pt idx="0">
                  <c:v>2.28043755</c:v>
                </c:pt>
                <c:pt idx="1">
                  <c:v>4.67452485</c:v>
                </c:pt>
                <c:pt idx="2">
                  <c:v>3.4111017</c:v>
                </c:pt>
                <c:pt idx="3">
                  <c:v>1.502369235</c:v>
                </c:pt>
                <c:pt idx="4">
                  <c:v>1.516530195</c:v>
                </c:pt>
                <c:pt idx="5">
                  <c:v>4.316679</c:v>
                </c:pt>
                <c:pt idx="6">
                  <c:v>4.1424831</c:v>
                </c:pt>
                <c:pt idx="7">
                  <c:v>1.781887275</c:v>
                </c:pt>
                <c:pt idx="8">
                  <c:v>2.93860035</c:v>
                </c:pt>
                <c:pt idx="9">
                  <c:v>3.4448949</c:v>
                </c:pt>
                <c:pt idx="10">
                  <c:v>2.4689151</c:v>
                </c:pt>
                <c:pt idx="11">
                  <c:v>0.407228175</c:v>
                </c:pt>
                <c:pt idx="12">
                  <c:v>3.84980985</c:v>
                </c:pt>
                <c:pt idx="13">
                  <c:v>0.680872635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2.13078195</c:v>
                </c:pt>
                <c:pt idx="20">
                  <c:v>1.555955595</c:v>
                </c:pt>
                <c:pt idx="21">
                  <c:v>2.06198865</c:v>
                </c:pt>
                <c:pt idx="22">
                  <c:v>1.222368435</c:v>
                </c:pt>
                <c:pt idx="23">
                  <c:v>2.7738585</c:v>
                </c:pt>
                <c:pt idx="24">
                  <c:v>2.3401791</c:v>
                </c:pt>
                <c:pt idx="25">
                  <c:v>1.21965291</c:v>
                </c:pt>
                <c:pt idx="26">
                  <c:v>2.2379949</c:v>
                </c:pt>
                <c:pt idx="27">
                  <c:v>2.99572695</c:v>
                </c:pt>
                <c:pt idx="28">
                  <c:v>2.46549555</c:v>
                </c:pt>
                <c:pt idx="29">
                  <c:v>2.22854085</c:v>
                </c:pt>
                <c:pt idx="30">
                  <c:v>2.005244235</c:v>
                </c:pt>
                <c:pt idx="31">
                  <c:v>0.259342695</c:v>
                </c:pt>
                <c:pt idx="32">
                  <c:v>0.73608831</c:v>
                </c:pt>
                <c:pt idx="33">
                  <c:v>0.210060945</c:v>
                </c:pt>
                <c:pt idx="34">
                  <c:v>1.394834445</c:v>
                </c:pt>
                <c:pt idx="35">
                  <c:v>1.514800305</c:v>
                </c:pt>
                <c:pt idx="36">
                  <c:v>0.0356136075</c:v>
                </c:pt>
                <c:pt idx="37">
                  <c:v>2.3804091</c:v>
                </c:pt>
                <c:pt idx="38">
                  <c:v>0.0270888705</c:v>
                </c:pt>
                <c:pt idx="39">
                  <c:v>2.4628806</c:v>
                </c:pt>
                <c:pt idx="40">
                  <c:v>0.234963315</c:v>
                </c:pt>
                <c:pt idx="41">
                  <c:v>-0.39513906</c:v>
                </c:pt>
                <c:pt idx="42">
                  <c:v>1.638668475</c:v>
                </c:pt>
                <c:pt idx="43">
                  <c:v>2.01133908</c:v>
                </c:pt>
                <c:pt idx="44">
                  <c:v>2.6543754</c:v>
                </c:pt>
                <c:pt idx="45">
                  <c:v>1.882059975</c:v>
                </c:pt>
                <c:pt idx="46">
                  <c:v>0.900850275</c:v>
                </c:pt>
                <c:pt idx="47">
                  <c:v>-0.167545881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</c:v>
                </c:pt>
                <c:pt idx="51">
                  <c:v>2.55239235</c:v>
                </c:pt>
                <c:pt idx="52">
                  <c:v>3.04520985</c:v>
                </c:pt>
                <c:pt idx="53">
                  <c:v>1.66841856</c:v>
                </c:pt>
                <c:pt idx="54">
                  <c:v>1.59499881</c:v>
                </c:pt>
                <c:pt idx="55">
                  <c:v>0.174352797</c:v>
                </c:pt>
                <c:pt idx="56">
                  <c:v>1.29154392</c:v>
                </c:pt>
                <c:pt idx="57">
                  <c:v>0.32071356</c:v>
                </c:pt>
                <c:pt idx="58">
                  <c:v>-0.393268365</c:v>
                </c:pt>
                <c:pt idx="59">
                  <c:v>0.59886378</c:v>
                </c:pt>
                <c:pt idx="60">
                  <c:v>0.707947425</c:v>
                </c:pt>
                <c:pt idx="61">
                  <c:v>2.5851798</c:v>
                </c:pt>
                <c:pt idx="62">
                  <c:v>2.8977669</c:v>
                </c:pt>
                <c:pt idx="63">
                  <c:v>0.96250275</c:v>
                </c:pt>
                <c:pt idx="64">
                  <c:v>1.69102782</c:v>
                </c:pt>
                <c:pt idx="65">
                  <c:v>1.24358976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</c:v>
                </c:pt>
                <c:pt idx="69">
                  <c:v>3.7928844</c:v>
                </c:pt>
                <c:pt idx="70">
                  <c:v>1.58168268</c:v>
                </c:pt>
                <c:pt idx="71">
                  <c:v>0.78967467</c:v>
                </c:pt>
                <c:pt idx="72">
                  <c:v>0.977528655</c:v>
                </c:pt>
                <c:pt idx="73">
                  <c:v>2.9259279</c:v>
                </c:pt>
                <c:pt idx="74">
                  <c:v>1.7709246</c:v>
                </c:pt>
                <c:pt idx="75">
                  <c:v>2.14325325</c:v>
                </c:pt>
                <c:pt idx="76">
                  <c:v>3.79067175</c:v>
                </c:pt>
                <c:pt idx="77">
                  <c:v>3.5269641</c:v>
                </c:pt>
                <c:pt idx="78">
                  <c:v>2.60589825</c:v>
                </c:pt>
                <c:pt idx="79">
                  <c:v>1.7536257</c:v>
                </c:pt>
                <c:pt idx="80">
                  <c:v>0.66049614</c:v>
                </c:pt>
                <c:pt idx="81">
                  <c:v>2.18750625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3.21176205</c:v>
                </c:pt>
                <c:pt idx="85">
                  <c:v>1.98325854</c:v>
                </c:pt>
                <c:pt idx="86">
                  <c:v>1.851847245</c:v>
                </c:pt>
                <c:pt idx="87">
                  <c:v>0.67196169</c:v>
                </c:pt>
                <c:pt idx="88">
                  <c:v>3.0269052</c:v>
                </c:pt>
                <c:pt idx="89">
                  <c:v>2.7863298</c:v>
                </c:pt>
                <c:pt idx="90">
                  <c:v>1.63989549</c:v>
                </c:pt>
                <c:pt idx="91">
                  <c:v>1.99713789</c:v>
                </c:pt>
                <c:pt idx="92">
                  <c:v>3.1363308</c:v>
                </c:pt>
                <c:pt idx="93">
                  <c:v>1.486317465</c:v>
                </c:pt>
                <c:pt idx="94">
                  <c:v>4.7777148</c:v>
                </c:pt>
                <c:pt idx="95">
                  <c:v>2.61153045</c:v>
                </c:pt>
                <c:pt idx="96">
                  <c:v>1.912192245</c:v>
                </c:pt>
                <c:pt idx="97">
                  <c:v>4.0467357</c:v>
                </c:pt>
                <c:pt idx="98">
                  <c:v>4.67492715</c:v>
                </c:pt>
                <c:pt idx="99">
                  <c:v>2.30175945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"SOC_av"</c:f>
              <c:strCache>
                <c:ptCount val="1"/>
                <c:pt idx="0">
                  <c:v>SOC_av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Arg_Plots!$B$2:$B$101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Arg_Plots!$AC$2:$AC$101</c:f>
              <c:numCache>
                <c:formatCode>General</c:formatCode>
                <c:ptCount val="100"/>
                <c:pt idx="0">
                  <c:v>1.00890486782132</c:v>
                </c:pt>
                <c:pt idx="1">
                  <c:v>4.9827708244872</c:v>
                </c:pt>
                <c:pt idx="2">
                  <c:v>3.53272618815995</c:v>
                </c:pt>
                <c:pt idx="3">
                  <c:v>1.92308153896153</c:v>
                </c:pt>
                <c:pt idx="4">
                  <c:v>0.801630211908158</c:v>
                </c:pt>
                <c:pt idx="5">
                  <c:v>4.79429579460917</c:v>
                </c:pt>
                <c:pt idx="6">
                  <c:v>5.21318128829444</c:v>
                </c:pt>
                <c:pt idx="7">
                  <c:v>1.57801921996675</c:v>
                </c:pt>
                <c:pt idx="8">
                  <c:v>3.63972171477372</c:v>
                </c:pt>
                <c:pt idx="9">
                  <c:v>3.71551063831043</c:v>
                </c:pt>
                <c:pt idx="10">
                  <c:v>2.2954132985068</c:v>
                </c:pt>
                <c:pt idx="11">
                  <c:v>-0.82454077250638</c:v>
                </c:pt>
                <c:pt idx="12">
                  <c:v>3.9102578038111</c:v>
                </c:pt>
                <c:pt idx="13">
                  <c:v>1.36337698181264</c:v>
                </c:pt>
                <c:pt idx="14">
                  <c:v>3.06765654817524</c:v>
                </c:pt>
                <c:pt idx="15">
                  <c:v>4.53267282621207</c:v>
                </c:pt>
                <c:pt idx="16">
                  <c:v>5.08796752330185</c:v>
                </c:pt>
                <c:pt idx="17">
                  <c:v>0.375349042327678</c:v>
                </c:pt>
                <c:pt idx="18">
                  <c:v>5.32489766509643</c:v>
                </c:pt>
                <c:pt idx="19">
                  <c:v>2.64781728754139</c:v>
                </c:pt>
                <c:pt idx="20">
                  <c:v>0.155488206360266</c:v>
                </c:pt>
                <c:pt idx="21">
                  <c:v>2.23247271388697</c:v>
                </c:pt>
                <c:pt idx="22">
                  <c:v>1.3102634304428</c:v>
                </c:pt>
                <c:pt idx="23">
                  <c:v>4.69613643000323</c:v>
                </c:pt>
                <c:pt idx="24">
                  <c:v>2.37057440771062</c:v>
                </c:pt>
                <c:pt idx="25">
                  <c:v>0.651713694179605</c:v>
                </c:pt>
                <c:pt idx="26">
                  <c:v>2.78767877114274</c:v>
                </c:pt>
                <c:pt idx="27">
                  <c:v>3.11913700685842</c:v>
                </c:pt>
                <c:pt idx="28">
                  <c:v>2.36279299173541</c:v>
                </c:pt>
                <c:pt idx="29">
                  <c:v>2.01443878702504</c:v>
                </c:pt>
                <c:pt idx="30">
                  <c:v>2.12553142773948</c:v>
                </c:pt>
                <c:pt idx="31">
                  <c:v>1.2578200869763</c:v>
                </c:pt>
                <c:pt idx="32">
                  <c:v>1.51797055212967</c:v>
                </c:pt>
                <c:pt idx="33">
                  <c:v>3.14633448328633</c:v>
                </c:pt>
                <c:pt idx="34">
                  <c:v>1.38980978446204</c:v>
                </c:pt>
                <c:pt idx="35">
                  <c:v>2.02431487626072</c:v>
                </c:pt>
                <c:pt idx="36">
                  <c:v>-0.84379068261913</c:v>
                </c:pt>
                <c:pt idx="37">
                  <c:v>3.3262991087723</c:v>
                </c:pt>
                <c:pt idx="38">
                  <c:v>1.39534199531211</c:v>
                </c:pt>
                <c:pt idx="39">
                  <c:v>12.3932720705299</c:v>
                </c:pt>
                <c:pt idx="40">
                  <c:v>0.112293513239893</c:v>
                </c:pt>
                <c:pt idx="41">
                  <c:v>4.02878039359652</c:v>
                </c:pt>
                <c:pt idx="42">
                  <c:v>2.67298747164032</c:v>
                </c:pt>
                <c:pt idx="43">
                  <c:v>6.54158977416566</c:v>
                </c:pt>
                <c:pt idx="44">
                  <c:v>9.05506322264018</c:v>
                </c:pt>
                <c:pt idx="45">
                  <c:v>3.35990886954902</c:v>
                </c:pt>
                <c:pt idx="46">
                  <c:v>0.657278069982566</c:v>
                </c:pt>
                <c:pt idx="47">
                  <c:v>-0.669431412785367</c:v>
                </c:pt>
                <c:pt idx="48">
                  <c:v>3.24666891833027</c:v>
                </c:pt>
                <c:pt idx="49">
                  <c:v>3.3897464931292</c:v>
                </c:pt>
                <c:pt idx="50">
                  <c:v>5.84433248215647</c:v>
                </c:pt>
                <c:pt idx="51">
                  <c:v>3.75575599760673</c:v>
                </c:pt>
                <c:pt idx="52">
                  <c:v>5.7056076092771</c:v>
                </c:pt>
                <c:pt idx="53">
                  <c:v>1.94593181537273</c:v>
                </c:pt>
                <c:pt idx="54">
                  <c:v>2.77955926049682</c:v>
                </c:pt>
                <c:pt idx="55">
                  <c:v>-0.137086904431632</c:v>
                </c:pt>
                <c:pt idx="56">
                  <c:v>2.03582087837508</c:v>
                </c:pt>
                <c:pt idx="57">
                  <c:v>0.267587504256606</c:v>
                </c:pt>
                <c:pt idx="58">
                  <c:v>-0.42038486621988</c:v>
                </c:pt>
                <c:pt idx="59">
                  <c:v>2.13551131126124</c:v>
                </c:pt>
                <c:pt idx="60">
                  <c:v>1.00550011891437</c:v>
                </c:pt>
                <c:pt idx="61">
                  <c:v>2.85591024655305</c:v>
                </c:pt>
                <c:pt idx="62">
                  <c:v>3.38993621728057</c:v>
                </c:pt>
                <c:pt idx="63">
                  <c:v>-0.0402950032168106</c:v>
                </c:pt>
                <c:pt idx="64">
                  <c:v>2.25985799851186</c:v>
                </c:pt>
                <c:pt idx="65">
                  <c:v>0.90887728238984</c:v>
                </c:pt>
                <c:pt idx="66">
                  <c:v>0.433169905814178</c:v>
                </c:pt>
                <c:pt idx="67">
                  <c:v>0.515405258831543</c:v>
                </c:pt>
                <c:pt idx="68">
                  <c:v>0.592336811113308</c:v>
                </c:pt>
                <c:pt idx="69">
                  <c:v>5.17303061657834</c:v>
                </c:pt>
                <c:pt idx="70">
                  <c:v>1.43872008257681</c:v>
                </c:pt>
                <c:pt idx="71">
                  <c:v>1.5122228995378</c:v>
                </c:pt>
                <c:pt idx="72">
                  <c:v>0.764962451282588</c:v>
                </c:pt>
                <c:pt idx="73">
                  <c:v>4.04578873184961</c:v>
                </c:pt>
                <c:pt idx="74">
                  <c:v>2.39456933415</c:v>
                </c:pt>
                <c:pt idx="75">
                  <c:v>2.68218766020476</c:v>
                </c:pt>
                <c:pt idx="76">
                  <c:v>4.4884644474482</c:v>
                </c:pt>
                <c:pt idx="77">
                  <c:v>4.33487643785149</c:v>
                </c:pt>
                <c:pt idx="78">
                  <c:v>3.89765253004584</c:v>
                </c:pt>
                <c:pt idx="79">
                  <c:v>1.78087068076427</c:v>
                </c:pt>
                <c:pt idx="80">
                  <c:v>0.351142423013504</c:v>
                </c:pt>
                <c:pt idx="81">
                  <c:v>2.09798018372451</c:v>
                </c:pt>
                <c:pt idx="82">
                  <c:v>-0.129542399381934</c:v>
                </c:pt>
                <c:pt idx="83">
                  <c:v>2.4757646039949</c:v>
                </c:pt>
                <c:pt idx="84">
                  <c:v>2.91797696300672</c:v>
                </c:pt>
                <c:pt idx="85">
                  <c:v>1.63943801024045</c:v>
                </c:pt>
                <c:pt idx="86">
                  <c:v>0.730563414612637</c:v>
                </c:pt>
                <c:pt idx="87">
                  <c:v>-0.00627503473027839</c:v>
                </c:pt>
                <c:pt idx="88">
                  <c:v>3.11114846683891</c:v>
                </c:pt>
                <c:pt idx="89">
                  <c:v>2.04119410834003</c:v>
                </c:pt>
                <c:pt idx="90">
                  <c:v>0.348543144370672</c:v>
                </c:pt>
                <c:pt idx="91">
                  <c:v>0.637257288368373</c:v>
                </c:pt>
                <c:pt idx="92">
                  <c:v>1.13339332406526</c:v>
                </c:pt>
                <c:pt idx="93">
                  <c:v>0.0537827500677325</c:v>
                </c:pt>
                <c:pt idx="94">
                  <c:v>5.30899633680469</c:v>
                </c:pt>
                <c:pt idx="95">
                  <c:v>2.61586721244722</c:v>
                </c:pt>
                <c:pt idx="96">
                  <c:v>0.942837321666154</c:v>
                </c:pt>
                <c:pt idx="97">
                  <c:v>3.60184999538589</c:v>
                </c:pt>
                <c:pt idx="98">
                  <c:v>4.48525347924045</c:v>
                </c:pt>
                <c:pt idx="99">
                  <c:v>0.234459809496145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"Eventos"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Arg_Plots!$B$2:$B$101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Arg_Plots!$AH$2:$AH$101</c:f>
              <c:numCache>
                <c:formatCode>General</c:formatCode>
                <c:ptCount val="100"/>
                <c:pt idx="0">
                  <c:v>1</c:v>
                </c:pt>
                <c:pt idx="2">
                  <c:v>1</c:v>
                </c:pt>
                <c:pt idx="13">
                  <c:v>1</c:v>
                </c:pt>
                <c:pt idx="16">
                  <c:v>1</c:v>
                </c:pt>
                <c:pt idx="28">
                  <c:v>1</c:v>
                </c:pt>
                <c:pt idx="30">
                  <c:v>1</c:v>
                </c:pt>
                <c:pt idx="36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</c:numCache>
            </c:numRef>
          </c:yVal>
          <c:smooth val="0"/>
        </c:ser>
        <c:axId val="80644188"/>
        <c:axId val="5476500"/>
      </c:scatterChart>
      <c:valAx>
        <c:axId val="806441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6500"/>
        <c:crosses val="autoZero"/>
        <c:crossBetween val="midCat"/>
        <c:majorUnit val="25"/>
        <c:minorUnit val="1"/>
      </c:valAx>
      <c:valAx>
        <c:axId val="5476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644188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Contributions!$D$143:$D$208</c:f>
              <c:numCache>
                <c:formatCode>General</c:formatCode>
                <c:ptCount val="66"/>
                <c:pt idx="0">
                  <c:v>1.540665654</c:v>
                </c:pt>
                <c:pt idx="1">
                  <c:v>1.421632344</c:v>
                </c:pt>
                <c:pt idx="2">
                  <c:v>3.29627606</c:v>
                </c:pt>
                <c:pt idx="3">
                  <c:v>1.166888976</c:v>
                </c:pt>
                <c:pt idx="4">
                  <c:v>4.1127922</c:v>
                </c:pt>
                <c:pt idx="5">
                  <c:v>4.27251033</c:v>
                </c:pt>
                <c:pt idx="6">
                  <c:v>2.65115983</c:v>
                </c:pt>
                <c:pt idx="7">
                  <c:v>5.25236998</c:v>
                </c:pt>
                <c:pt idx="8">
                  <c:v>1.470917371</c:v>
                </c:pt>
                <c:pt idx="9">
                  <c:v>2.60604399</c:v>
                </c:pt>
                <c:pt idx="10">
                  <c:v>2.59778618</c:v>
                </c:pt>
                <c:pt idx="11">
                  <c:v>1.074623055</c:v>
                </c:pt>
                <c:pt idx="12">
                  <c:v>2.48419094</c:v>
                </c:pt>
                <c:pt idx="13">
                  <c:v>2.95851149</c:v>
                </c:pt>
                <c:pt idx="14">
                  <c:v>1.988198674</c:v>
                </c:pt>
                <c:pt idx="15">
                  <c:v>1.311219382</c:v>
                </c:pt>
                <c:pt idx="16">
                  <c:v>-0.1821390912</c:v>
                </c:pt>
                <c:pt idx="17">
                  <c:v>0.436576316</c:v>
                </c:pt>
                <c:pt idx="18">
                  <c:v>0.649809083</c:v>
                </c:pt>
                <c:pt idx="19">
                  <c:v>1.497604196</c:v>
                </c:pt>
                <c:pt idx="20">
                  <c:v>1.979115083</c:v>
                </c:pt>
                <c:pt idx="21">
                  <c:v>2.13937702</c:v>
                </c:pt>
                <c:pt idx="22">
                  <c:v>1.542438062</c:v>
                </c:pt>
                <c:pt idx="23">
                  <c:v>3.33353691</c:v>
                </c:pt>
                <c:pt idx="24">
                  <c:v>3.02860217</c:v>
                </c:pt>
                <c:pt idx="25">
                  <c:v>4.44793844</c:v>
                </c:pt>
                <c:pt idx="26">
                  <c:v>2.61510744</c:v>
                </c:pt>
                <c:pt idx="27">
                  <c:v>1.253314007</c:v>
                </c:pt>
                <c:pt idx="28">
                  <c:v>1.578168196</c:v>
                </c:pt>
                <c:pt idx="29">
                  <c:v>2.5881185</c:v>
                </c:pt>
                <c:pt idx="30">
                  <c:v>0.836073051</c:v>
                </c:pt>
                <c:pt idx="31">
                  <c:v>2.20664796</c:v>
                </c:pt>
                <c:pt idx="32">
                  <c:v>2.46304289</c:v>
                </c:pt>
                <c:pt idx="33">
                  <c:v>2.39113952</c:v>
                </c:pt>
                <c:pt idx="34">
                  <c:v>3.323265</c:v>
                </c:pt>
                <c:pt idx="35">
                  <c:v>0.801470813</c:v>
                </c:pt>
                <c:pt idx="36">
                  <c:v>2.98449338</c:v>
                </c:pt>
                <c:pt idx="37">
                  <c:v>1.482679715</c:v>
                </c:pt>
                <c:pt idx="38">
                  <c:v>2.63826959</c:v>
                </c:pt>
                <c:pt idx="39">
                  <c:v>2.34662791</c:v>
                </c:pt>
                <c:pt idx="40">
                  <c:v>1.52789626</c:v>
                </c:pt>
                <c:pt idx="41">
                  <c:v>1.313958558</c:v>
                </c:pt>
                <c:pt idx="42">
                  <c:v>0.442658898</c:v>
                </c:pt>
                <c:pt idx="43">
                  <c:v>0.447674007</c:v>
                </c:pt>
                <c:pt idx="44">
                  <c:v>0.350574246</c:v>
                </c:pt>
                <c:pt idx="45">
                  <c:v>2.006063741</c:v>
                </c:pt>
                <c:pt idx="46">
                  <c:v>2.31339526</c:v>
                </c:pt>
                <c:pt idx="47">
                  <c:v>0.734783962</c:v>
                </c:pt>
                <c:pt idx="48">
                  <c:v>3.32668897</c:v>
                </c:pt>
                <c:pt idx="49">
                  <c:v>1.515972788</c:v>
                </c:pt>
                <c:pt idx="50">
                  <c:v>1.03283048</c:v>
                </c:pt>
                <c:pt idx="51">
                  <c:v>2.30715155</c:v>
                </c:pt>
                <c:pt idx="52">
                  <c:v>2.46807814</c:v>
                </c:pt>
                <c:pt idx="53">
                  <c:v>3.1701934</c:v>
                </c:pt>
                <c:pt idx="54">
                  <c:v>1.386184184</c:v>
                </c:pt>
                <c:pt idx="55">
                  <c:v>1.875872317</c:v>
                </c:pt>
                <c:pt idx="56">
                  <c:v>3.05055586</c:v>
                </c:pt>
                <c:pt idx="57">
                  <c:v>2.85055573</c:v>
                </c:pt>
                <c:pt idx="58">
                  <c:v>3.4279982</c:v>
                </c:pt>
                <c:pt idx="59">
                  <c:v>2.47955851</c:v>
                </c:pt>
                <c:pt idx="60">
                  <c:v>1.070010766</c:v>
                </c:pt>
                <c:pt idx="61">
                  <c:v>1.325801466</c:v>
                </c:pt>
                <c:pt idx="62">
                  <c:v>2.27351608</c:v>
                </c:pt>
                <c:pt idx="63">
                  <c:v>0.440362824</c:v>
                </c:pt>
                <c:pt idx="64">
                  <c:v>0.901752852</c:v>
                </c:pt>
                <c:pt idx="65">
                  <c:v>2.2537779</c:v>
                </c:pt>
              </c:numCache>
            </c:numRef>
          </c:xVal>
          <c:yVal>
            <c:numRef>
              <c:f>Contributions!$F$143:$F$208</c:f>
              <c:numCache>
                <c:formatCode>General</c:formatCode>
                <c:ptCount val="66"/>
                <c:pt idx="0">
                  <c:v>0.2085558636</c:v>
                </c:pt>
                <c:pt idx="1">
                  <c:v>-0.0001371519408</c:v>
                </c:pt>
                <c:pt idx="2">
                  <c:v>0.75912144</c:v>
                </c:pt>
                <c:pt idx="3">
                  <c:v>-0.150024</c:v>
                </c:pt>
                <c:pt idx="4">
                  <c:v>1.220370228</c:v>
                </c:pt>
                <c:pt idx="5">
                  <c:v>0.986557824</c:v>
                </c:pt>
                <c:pt idx="6">
                  <c:v>0.6553198344</c:v>
                </c:pt>
                <c:pt idx="7">
                  <c:v>2.06883096</c:v>
                </c:pt>
                <c:pt idx="8">
                  <c:v>0.4098355632</c:v>
                </c:pt>
                <c:pt idx="9">
                  <c:v>0.4158065184</c:v>
                </c:pt>
                <c:pt idx="10">
                  <c:v>0.2073631728</c:v>
                </c:pt>
                <c:pt idx="11">
                  <c:v>0.1781309964</c:v>
                </c:pt>
                <c:pt idx="12">
                  <c:v>0.3794782068</c:v>
                </c:pt>
                <c:pt idx="13">
                  <c:v>0.6497389416</c:v>
                </c:pt>
                <c:pt idx="14">
                  <c:v>0.486115266</c:v>
                </c:pt>
                <c:pt idx="15">
                  <c:v>-0.0212996574</c:v>
                </c:pt>
                <c:pt idx="16">
                  <c:v>-0.1106727048</c:v>
                </c:pt>
                <c:pt idx="17">
                  <c:v>-0.113230614</c:v>
                </c:pt>
                <c:pt idx="18">
                  <c:v>0.2716709604</c:v>
                </c:pt>
                <c:pt idx="19">
                  <c:v>0.2529104592</c:v>
                </c:pt>
                <c:pt idx="20">
                  <c:v>0.2868533892</c:v>
                </c:pt>
                <c:pt idx="21">
                  <c:v>0.357882252</c:v>
                </c:pt>
                <c:pt idx="22">
                  <c:v>0.1423127664</c:v>
                </c:pt>
                <c:pt idx="23">
                  <c:v>0.848310708</c:v>
                </c:pt>
                <c:pt idx="24">
                  <c:v>0.6096750324</c:v>
                </c:pt>
                <c:pt idx="25">
                  <c:v>1.413826176</c:v>
                </c:pt>
                <c:pt idx="26">
                  <c:v>0.5223235584</c:v>
                </c:pt>
                <c:pt idx="27">
                  <c:v>0.3920202132</c:v>
                </c:pt>
                <c:pt idx="28">
                  <c:v>0.3488208024</c:v>
                </c:pt>
                <c:pt idx="29">
                  <c:v>0.4254005532</c:v>
                </c:pt>
                <c:pt idx="30">
                  <c:v>0.05437844916</c:v>
                </c:pt>
                <c:pt idx="31">
                  <c:v>1.056844068</c:v>
                </c:pt>
                <c:pt idx="32">
                  <c:v>0.2543581908</c:v>
                </c:pt>
                <c:pt idx="33">
                  <c:v>0.2265587436</c:v>
                </c:pt>
                <c:pt idx="34">
                  <c:v>-0.05184379368</c:v>
                </c:pt>
                <c:pt idx="35">
                  <c:v>-0.02072431536</c:v>
                </c:pt>
                <c:pt idx="36">
                  <c:v>0.2641322544</c:v>
                </c:pt>
                <c:pt idx="37">
                  <c:v>0.0463911714</c:v>
                </c:pt>
                <c:pt idx="38">
                  <c:v>0.459861066</c:v>
                </c:pt>
                <c:pt idx="39">
                  <c:v>0.5901269052</c:v>
                </c:pt>
                <c:pt idx="40">
                  <c:v>0.1089249252</c:v>
                </c:pt>
                <c:pt idx="41">
                  <c:v>0.03525488988</c:v>
                </c:pt>
                <c:pt idx="42">
                  <c:v>0.0446733966</c:v>
                </c:pt>
                <c:pt idx="43">
                  <c:v>-0.04401104064</c:v>
                </c:pt>
                <c:pt idx="44">
                  <c:v>0.02605316784</c:v>
                </c:pt>
                <c:pt idx="45">
                  <c:v>0.1467909828</c:v>
                </c:pt>
                <c:pt idx="46">
                  <c:v>0.3508086204</c:v>
                </c:pt>
                <c:pt idx="47">
                  <c:v>-0.082625718</c:v>
                </c:pt>
                <c:pt idx="48">
                  <c:v>0.4380550776</c:v>
                </c:pt>
                <c:pt idx="49">
                  <c:v>0.2083233264</c:v>
                </c:pt>
                <c:pt idx="50">
                  <c:v>0.2788046016</c:v>
                </c:pt>
                <c:pt idx="51">
                  <c:v>0.5760096468</c:v>
                </c:pt>
                <c:pt idx="52">
                  <c:v>0.1779584688</c:v>
                </c:pt>
                <c:pt idx="53">
                  <c:v>0.3273598692</c:v>
                </c:pt>
                <c:pt idx="54">
                  <c:v>-0.1282630188</c:v>
                </c:pt>
                <c:pt idx="55">
                  <c:v>0.248327226</c:v>
                </c:pt>
                <c:pt idx="56">
                  <c:v>0.3541541556</c:v>
                </c:pt>
                <c:pt idx="57">
                  <c:v>0.17121489</c:v>
                </c:pt>
                <c:pt idx="58">
                  <c:v>0.4707003</c:v>
                </c:pt>
                <c:pt idx="59">
                  <c:v>0.4390527372</c:v>
                </c:pt>
                <c:pt idx="60">
                  <c:v>0.1476761244</c:v>
                </c:pt>
                <c:pt idx="61">
                  <c:v>0.3625029912</c:v>
                </c:pt>
                <c:pt idx="62">
                  <c:v>0.0918897</c:v>
                </c:pt>
                <c:pt idx="63">
                  <c:v>0.3221315328</c:v>
                </c:pt>
                <c:pt idx="64">
                  <c:v>-0.0800077992</c:v>
                </c:pt>
                <c:pt idx="65">
                  <c:v>0.1334538492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"Abril-Julio"</c:f>
              <c:strCache>
                <c:ptCount val="1"/>
                <c:pt idx="0">
                  <c:v>Abril-Julio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Contributions!$D$109:$D$142</c:f>
              <c:numCache>
                <c:formatCode>General</c:formatCode>
                <c:ptCount val="34"/>
                <c:pt idx="0">
                  <c:v>2.9667693</c:v>
                </c:pt>
                <c:pt idx="1">
                  <c:v>1.444452097</c:v>
                </c:pt>
                <c:pt idx="2">
                  <c:v>3.15307355</c:v>
                </c:pt>
                <c:pt idx="3">
                  <c:v>1.885237882</c:v>
                </c:pt>
                <c:pt idx="4">
                  <c:v>3.89587363</c:v>
                </c:pt>
                <c:pt idx="5">
                  <c:v>0.714864513</c:v>
                </c:pt>
                <c:pt idx="6">
                  <c:v>1.369970679</c:v>
                </c:pt>
                <c:pt idx="7">
                  <c:v>0.995851604</c:v>
                </c:pt>
                <c:pt idx="8">
                  <c:v>1.079879856</c:v>
                </c:pt>
                <c:pt idx="9">
                  <c:v>2.02235781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0.357281199</c:v>
                </c:pt>
                <c:pt idx="13">
                  <c:v>4.42215796</c:v>
                </c:pt>
                <c:pt idx="14">
                  <c:v>2.5760339</c:v>
                </c:pt>
                <c:pt idx="15">
                  <c:v>-0.39033258</c:v>
                </c:pt>
                <c:pt idx="16">
                  <c:v>3.39718247</c:v>
                </c:pt>
                <c:pt idx="17">
                  <c:v>2.27331467</c:v>
                </c:pt>
                <c:pt idx="18">
                  <c:v>0.405961996</c:v>
                </c:pt>
                <c:pt idx="19">
                  <c:v>3.16193559</c:v>
                </c:pt>
                <c:pt idx="20">
                  <c:v>2.04974957</c:v>
                </c:pt>
                <c:pt idx="21">
                  <c:v>0.600262223</c:v>
                </c:pt>
                <c:pt idx="22">
                  <c:v>2.58127056</c:v>
                </c:pt>
                <c:pt idx="23">
                  <c:v>2.13252908</c:v>
                </c:pt>
                <c:pt idx="24">
                  <c:v>0.426606521</c:v>
                </c:pt>
                <c:pt idx="25">
                  <c:v>1.903888448</c:v>
                </c:pt>
                <c:pt idx="26">
                  <c:v>1.124713722</c:v>
                </c:pt>
                <c:pt idx="27">
                  <c:v>2.1430024</c:v>
                </c:pt>
                <c:pt idx="28">
                  <c:v>1.98308286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2.58972978</c:v>
                </c:pt>
                <c:pt idx="32">
                  <c:v>2.38489581</c:v>
                </c:pt>
                <c:pt idx="33">
                  <c:v>3.95448394</c:v>
                </c:pt>
              </c:numCache>
            </c:numRef>
          </c:xVal>
          <c:yVal>
            <c:numRef>
              <c:f>Contributions!$F$109:$F$142</c:f>
              <c:numCache>
                <c:formatCode>General</c:formatCode>
                <c:ptCount val="34"/>
                <c:pt idx="0">
                  <c:v>0.2709583464</c:v>
                </c:pt>
                <c:pt idx="1">
                  <c:v>1.438055052</c:v>
                </c:pt>
                <c:pt idx="2">
                  <c:v>1.68889518</c:v>
                </c:pt>
                <c:pt idx="3">
                  <c:v>0.5434094316</c:v>
                </c:pt>
                <c:pt idx="4">
                  <c:v>1.814390256</c:v>
                </c:pt>
                <c:pt idx="5">
                  <c:v>1.625585052</c:v>
                </c:pt>
                <c:pt idx="6">
                  <c:v>3.921177288</c:v>
                </c:pt>
                <c:pt idx="7">
                  <c:v>0.6949336716</c:v>
                </c:pt>
                <c:pt idx="8">
                  <c:v>1.804488672</c:v>
                </c:pt>
                <c:pt idx="9">
                  <c:v>1.354191636</c:v>
                </c:pt>
                <c:pt idx="10">
                  <c:v>1.848370692</c:v>
                </c:pt>
                <c:pt idx="11">
                  <c:v>0.7247734452</c:v>
                </c:pt>
                <c:pt idx="12">
                  <c:v>1.480136784</c:v>
                </c:pt>
                <c:pt idx="13">
                  <c:v>3.4580532</c:v>
                </c:pt>
                <c:pt idx="14">
                  <c:v>0.5847785496</c:v>
                </c:pt>
                <c:pt idx="15">
                  <c:v>2.018497908</c:v>
                </c:pt>
                <c:pt idx="16">
                  <c:v>5.129545596</c:v>
                </c:pt>
                <c:pt idx="17">
                  <c:v>1.367693796</c:v>
                </c:pt>
                <c:pt idx="18">
                  <c:v>2.176548192</c:v>
                </c:pt>
                <c:pt idx="19">
                  <c:v>1.43347932</c:v>
                </c:pt>
                <c:pt idx="20">
                  <c:v>0.127857954</c:v>
                </c:pt>
                <c:pt idx="21">
                  <c:v>0.860687688</c:v>
                </c:pt>
                <c:pt idx="22">
                  <c:v>1.186839864</c:v>
                </c:pt>
                <c:pt idx="23">
                  <c:v>3.670787232</c:v>
                </c:pt>
                <c:pt idx="24">
                  <c:v>1.082348148</c:v>
                </c:pt>
                <c:pt idx="25">
                  <c:v>0.2673727728</c:v>
                </c:pt>
                <c:pt idx="26">
                  <c:v>1.46986014</c:v>
                </c:pt>
                <c:pt idx="27">
                  <c:v>3.01698264</c:v>
                </c:pt>
                <c:pt idx="28">
                  <c:v>2.139792312</c:v>
                </c:pt>
                <c:pt idx="29">
                  <c:v>0.9057699</c:v>
                </c:pt>
                <c:pt idx="30">
                  <c:v>0.1635936708</c:v>
                </c:pt>
                <c:pt idx="31">
                  <c:v>0.872989656</c:v>
                </c:pt>
                <c:pt idx="32">
                  <c:v>0.4829497596</c:v>
                </c:pt>
                <c:pt idx="33">
                  <c:v>1.300258008</c:v>
                </c:pt>
              </c:numCache>
            </c:numRef>
          </c:yVal>
          <c:smooth val="0"/>
        </c:ser>
        <c:axId val="30247311"/>
        <c:axId val="6592217"/>
      </c:scatterChart>
      <c:valAx>
        <c:axId val="302473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2217"/>
        <c:crosses val="autoZero"/>
        <c:crossBetween val="midCat"/>
      </c:valAx>
      <c:valAx>
        <c:axId val="6592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4731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4472c4"/>
                  </a:gs>
                  <a:gs pos="100000">
                    <a:srgbClr val="8faadc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gradFill>
                <a:gsLst>
                  <a:gs pos="0">
                    <a:srgbClr val="ed7d31"/>
                  </a:gs>
                  <a:gs pos="100000">
                    <a:srgbClr val="f4b183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gradFill>
                <a:gsLst>
                  <a:gs pos="0">
                    <a:srgbClr val="a5a5a5"/>
                  </a:gs>
                  <a:gs pos="100000">
                    <a:srgbClr val="c9c9c9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gradFill>
                <a:gsLst>
                  <a:gs pos="0">
                    <a:srgbClr val="ffc000"/>
                  </a:gs>
                  <a:gs pos="100000">
                    <a:srgbClr val="ffd966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gradFill>
                <a:gsLst>
                  <a:gs pos="0">
                    <a:srgbClr val="5b9bd5"/>
                  </a:gs>
                  <a:gs pos="100000">
                    <a:srgbClr val="9dc3e6"/>
                  </a:gs>
                </a:gsLst>
                <a:lin ang="5400000"/>
              </a:gra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 wrap="square"/>
                <a:lstStyle/>
                <a:p>
                  <a:pPr>
                    <a:defRPr b="0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" sourceLinked="1"/>
              <c:txPr>
                <a:bodyPr wrap="square"/>
                <a:lstStyle/>
                <a:p>
                  <a:pPr>
                    <a:defRPr b="0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" sourceLinked="1"/>
              <c:txPr>
                <a:bodyPr wrap="square"/>
                <a:lstStyle/>
                <a:p>
                  <a:pPr>
                    <a:defRPr b="0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" sourceLinked="1"/>
              <c:txPr>
                <a:bodyPr wrap="square"/>
                <a:lstStyle/>
                <a:p>
                  <a:pPr>
                    <a:defRPr b="0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" sourceLinked="1"/>
              <c:txPr>
                <a:bodyPr wrap="square"/>
                <a:lstStyle/>
                <a:p>
                  <a:pPr>
                    <a:defRPr b="0" sz="16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6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Profiles!$I$103:$M$103</c:f>
              <c:strCache>
                <c:ptCount val="5"/>
                <c:pt idx="0">
                  <c:v>Construccion</c:v>
                </c:pt>
                <c:pt idx="1">
                  <c:v>Gasolina + Diésel</c:v>
                </c:pt>
                <c:pt idx="2">
                  <c:v>Secundarias</c:v>
                </c:pt>
                <c:pt idx="3">
                  <c:v>Parrillas (biomasa local)</c:v>
                </c:pt>
                <c:pt idx="4">
                  <c:v>Quema de Biomasa Regional</c:v>
                </c:pt>
              </c:strCache>
            </c:strRef>
          </c:cat>
          <c:val>
            <c:numRef>
              <c:f>Profiles!$I$104:$M$104</c:f>
              <c:numCache>
                <c:formatCode>General</c:formatCode>
                <c:ptCount val="5"/>
                <c:pt idx="0">
                  <c:v>6.99140002089064</c:v>
                </c:pt>
                <c:pt idx="1">
                  <c:v>29.2193284820631</c:v>
                </c:pt>
                <c:pt idx="2">
                  <c:v>29.1816092754431</c:v>
                </c:pt>
                <c:pt idx="3">
                  <c:v>10.8822812576164</c:v>
                </c:pt>
                <c:pt idx="4">
                  <c:v>23.7253809639869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64267721606025"/>
          <c:y val="0.0742255095704271"/>
          <c:w val="0.310129600415214"/>
          <c:h val="0.895046795962543"/>
        </c:manualLayout>
      </c:layout>
      <c:overlay val="0"/>
      <c:spPr>
        <a:solidFill>
          <a:srgbClr val="ffffff">
            <a:alpha val="50000"/>
          </a:srgbClr>
        </a:solidFill>
        <a:ln w="0">
          <a:noFill/>
        </a:ln>
      </c:spPr>
      <c:txPr>
        <a:bodyPr/>
        <a:lstStyle/>
        <a:p>
          <a:pPr>
            <a:defRPr b="0" lang="es-ES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pattFill prst="ltDnDiag">
      <a:fgClr>
        <a:srgbClr val="ffffff"/>
      </a:fgClr>
      <a:bgClr>
        <a:srgbClr val="e6e6e6"/>
      </a:bgClr>
    </a:patt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AR" sz="1400" spc="-1" strike="noStrike">
                <a:solidFill>
                  <a:srgbClr val="595959"/>
                </a:solidFill>
                <a:latin typeface="Calibri"/>
              </a:rPr>
              <a:t>Buenos Aires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Profiles!$I$136:$M$136</c:f>
              <c:strCache>
                <c:ptCount val="5"/>
                <c:pt idx="0">
                  <c:v>Construction</c:v>
                </c:pt>
                <c:pt idx="1">
                  <c:v>Gasoline + Diesel</c:v>
                </c:pt>
                <c:pt idx="2">
                  <c:v>Secondary Organic Aerosols</c:v>
                </c:pt>
                <c:pt idx="3">
                  <c:v>Local biomass burning</c:v>
                </c:pt>
                <c:pt idx="4">
                  <c:v>Regional Biomass Burning</c:v>
                </c:pt>
              </c:strCache>
            </c:strRef>
          </c:cat>
          <c:val>
            <c:numRef>
              <c:f>Profiles!$I$137:$M$137</c:f>
              <c:numCache>
                <c:formatCode>General</c:formatCode>
                <c:ptCount val="5"/>
                <c:pt idx="0">
                  <c:v>6.99140002089064</c:v>
                </c:pt>
                <c:pt idx="1">
                  <c:v>29.2193284820631</c:v>
                </c:pt>
                <c:pt idx="2">
                  <c:v>29.1816092754431</c:v>
                </c:pt>
                <c:pt idx="3">
                  <c:v>10.8822812576164</c:v>
                </c:pt>
                <c:pt idx="4">
                  <c:v>23.7253809639869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s-AR" sz="1400" spc="-1" strike="noStrike">
                <a:solidFill>
                  <a:srgbClr val="595959"/>
                </a:solidFill>
                <a:latin typeface="Calibri"/>
              </a:rPr>
              <a:t>Buenos Aires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pattFill prst="ltHorz">
                <a:fgClr>
                  <a:srgbClr val="ff0000"/>
                </a:fgClr>
                <a:bgClr>
                  <a:srgbClr val="7030a0"/>
                </a:bgClr>
              </a:pattFill>
              <a:ln w="1908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c55a1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Profiles!$I$161:$M$161</c:f>
              <c:strCache>
                <c:ptCount val="5"/>
                <c:pt idx="0">
                  <c:v>Secondary Organic Aerosols</c:v>
                </c:pt>
                <c:pt idx="1">
                  <c:v>Gasoline + Diesel</c:v>
                </c:pt>
                <c:pt idx="2">
                  <c:v>Regional Biomass Burning</c:v>
                </c:pt>
                <c:pt idx="3">
                  <c:v>Local biomass burning</c:v>
                </c:pt>
                <c:pt idx="4">
                  <c:v>Construction</c:v>
                </c:pt>
              </c:strCache>
            </c:strRef>
          </c:cat>
          <c:val>
            <c:numRef>
              <c:f>Profiles!$I$162:$M$162</c:f>
              <c:numCache>
                <c:formatCode>General</c:formatCode>
                <c:ptCount val="5"/>
                <c:pt idx="0">
                  <c:v>29.1816092754431</c:v>
                </c:pt>
                <c:pt idx="1">
                  <c:v>29.2193284820631</c:v>
                </c:pt>
                <c:pt idx="2">
                  <c:v>23.7253809639869</c:v>
                </c:pt>
                <c:pt idx="3">
                  <c:v>10.8822812576164</c:v>
                </c:pt>
                <c:pt idx="4">
                  <c:v>6.99140002089064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AR" sz="1800" spc="-1" strike="noStrike">
                <a:solidFill>
                  <a:srgbClr val="00b0f0"/>
                </a:solidFill>
                <a:latin typeface="Calibri"/>
              </a:defRPr>
            </a:pPr>
            <a:r>
              <a:rPr b="1" lang="es-AR" sz="1800" spc="-1" strike="noStrike">
                <a:solidFill>
                  <a:srgbClr val="00b0f0"/>
                </a:solidFill>
                <a:latin typeface="Calibri"/>
              </a:rPr>
              <a:t>Buenos Aires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pattFill prst="ltHorz">
                <a:fgClr>
                  <a:srgbClr val="ff0000"/>
                </a:fgClr>
                <a:bgClr>
                  <a:srgbClr val="7030a0"/>
                </a:bgClr>
              </a:pattFill>
              <a:ln w="1908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54823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c55a1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1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1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1" sz="14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Profiles!$I$161:$M$161</c:f>
              <c:strCache>
                <c:ptCount val="5"/>
                <c:pt idx="0">
                  <c:v>Secondary Organic Aerosols</c:v>
                </c:pt>
                <c:pt idx="1">
                  <c:v>Gasoline + Diesel</c:v>
                </c:pt>
                <c:pt idx="2">
                  <c:v>Regional Biomass Burning</c:v>
                </c:pt>
                <c:pt idx="3">
                  <c:v>Local biomass burning</c:v>
                </c:pt>
                <c:pt idx="4">
                  <c:v>Construction</c:v>
                </c:pt>
              </c:strCache>
            </c:strRef>
          </c:cat>
          <c:val>
            <c:numRef>
              <c:f>Profiles!$I$162:$M$162</c:f>
              <c:numCache>
                <c:formatCode>General</c:formatCode>
                <c:ptCount val="5"/>
                <c:pt idx="0">
                  <c:v>29.1816092754431</c:v>
                </c:pt>
                <c:pt idx="1">
                  <c:v>29.2193284820631</c:v>
                </c:pt>
                <c:pt idx="2">
                  <c:v>23.7253809639869</c:v>
                </c:pt>
                <c:pt idx="3">
                  <c:v>10.8822812576164</c:v>
                </c:pt>
                <c:pt idx="4">
                  <c:v>6.99140002089064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Contributions!$D$4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Contributions!$B$109:$B$208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Contributions!$D$109:$D$208</c:f>
              <c:numCache>
                <c:formatCode>General</c:formatCode>
                <c:ptCount val="100"/>
                <c:pt idx="0">
                  <c:v>2.9667693</c:v>
                </c:pt>
                <c:pt idx="1">
                  <c:v>1.444452097</c:v>
                </c:pt>
                <c:pt idx="2">
                  <c:v>3.15307355</c:v>
                </c:pt>
                <c:pt idx="3">
                  <c:v>1.885237882</c:v>
                </c:pt>
                <c:pt idx="4">
                  <c:v>3.89587363</c:v>
                </c:pt>
                <c:pt idx="5">
                  <c:v>0.714864513</c:v>
                </c:pt>
                <c:pt idx="6">
                  <c:v>1.369970679</c:v>
                </c:pt>
                <c:pt idx="7">
                  <c:v>0.995851604</c:v>
                </c:pt>
                <c:pt idx="8">
                  <c:v>1.079879856</c:v>
                </c:pt>
                <c:pt idx="9">
                  <c:v>2.02235781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0.357281199</c:v>
                </c:pt>
                <c:pt idx="13">
                  <c:v>4.42215796</c:v>
                </c:pt>
                <c:pt idx="14">
                  <c:v>2.5760339</c:v>
                </c:pt>
                <c:pt idx="15">
                  <c:v>-0.39033258</c:v>
                </c:pt>
                <c:pt idx="16">
                  <c:v>3.39718247</c:v>
                </c:pt>
                <c:pt idx="17">
                  <c:v>2.27331467</c:v>
                </c:pt>
                <c:pt idx="18">
                  <c:v>0.405961996</c:v>
                </c:pt>
                <c:pt idx="19">
                  <c:v>3.16193559</c:v>
                </c:pt>
                <c:pt idx="20">
                  <c:v>2.04974957</c:v>
                </c:pt>
                <c:pt idx="21">
                  <c:v>0.600262223</c:v>
                </c:pt>
                <c:pt idx="22">
                  <c:v>2.58127056</c:v>
                </c:pt>
                <c:pt idx="23">
                  <c:v>2.13252908</c:v>
                </c:pt>
                <c:pt idx="24">
                  <c:v>0.426606521</c:v>
                </c:pt>
                <c:pt idx="25">
                  <c:v>1.903888448</c:v>
                </c:pt>
                <c:pt idx="26">
                  <c:v>1.124713722</c:v>
                </c:pt>
                <c:pt idx="27">
                  <c:v>2.1430024</c:v>
                </c:pt>
                <c:pt idx="28">
                  <c:v>1.98308286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2.58972978</c:v>
                </c:pt>
                <c:pt idx="32">
                  <c:v>2.38489581</c:v>
                </c:pt>
                <c:pt idx="33">
                  <c:v>3.95448394</c:v>
                </c:pt>
                <c:pt idx="34">
                  <c:v>1.540665654</c:v>
                </c:pt>
                <c:pt idx="35">
                  <c:v>1.421632344</c:v>
                </c:pt>
                <c:pt idx="36">
                  <c:v>3.29627606</c:v>
                </c:pt>
                <c:pt idx="37">
                  <c:v>1.166888976</c:v>
                </c:pt>
                <c:pt idx="38">
                  <c:v>4.1127922</c:v>
                </c:pt>
                <c:pt idx="39">
                  <c:v>4.27251033</c:v>
                </c:pt>
                <c:pt idx="40">
                  <c:v>2.65115983</c:v>
                </c:pt>
                <c:pt idx="41">
                  <c:v>5.25236998</c:v>
                </c:pt>
                <c:pt idx="42">
                  <c:v>1.470917371</c:v>
                </c:pt>
                <c:pt idx="43">
                  <c:v>2.60604399</c:v>
                </c:pt>
                <c:pt idx="44">
                  <c:v>2.59778618</c:v>
                </c:pt>
                <c:pt idx="45">
                  <c:v>1.074623055</c:v>
                </c:pt>
                <c:pt idx="46">
                  <c:v>2.48419094</c:v>
                </c:pt>
                <c:pt idx="47">
                  <c:v>2.95851149</c:v>
                </c:pt>
                <c:pt idx="48">
                  <c:v>1.988198674</c:v>
                </c:pt>
                <c:pt idx="49">
                  <c:v>1.311219382</c:v>
                </c:pt>
                <c:pt idx="50">
                  <c:v>-0.1821390912</c:v>
                </c:pt>
                <c:pt idx="51">
                  <c:v>0.436576316</c:v>
                </c:pt>
                <c:pt idx="52">
                  <c:v>0.649809083</c:v>
                </c:pt>
                <c:pt idx="53">
                  <c:v>1.497604196</c:v>
                </c:pt>
                <c:pt idx="54">
                  <c:v>1.979115083</c:v>
                </c:pt>
                <c:pt idx="55">
                  <c:v>2.13937702</c:v>
                </c:pt>
                <c:pt idx="56">
                  <c:v>1.542438062</c:v>
                </c:pt>
                <c:pt idx="57">
                  <c:v>3.33353691</c:v>
                </c:pt>
                <c:pt idx="58">
                  <c:v>3.02860217</c:v>
                </c:pt>
                <c:pt idx="59">
                  <c:v>4.44793844</c:v>
                </c:pt>
                <c:pt idx="60">
                  <c:v>2.61510744</c:v>
                </c:pt>
                <c:pt idx="61">
                  <c:v>1.253314007</c:v>
                </c:pt>
                <c:pt idx="62">
                  <c:v>1.578168196</c:v>
                </c:pt>
                <c:pt idx="63">
                  <c:v>2.5881185</c:v>
                </c:pt>
                <c:pt idx="64">
                  <c:v>0.836073051</c:v>
                </c:pt>
                <c:pt idx="65">
                  <c:v>2.20664796</c:v>
                </c:pt>
                <c:pt idx="66">
                  <c:v>2.46304289</c:v>
                </c:pt>
                <c:pt idx="67">
                  <c:v>2.39113952</c:v>
                </c:pt>
                <c:pt idx="68">
                  <c:v>3.323265</c:v>
                </c:pt>
                <c:pt idx="69">
                  <c:v>0.801470813</c:v>
                </c:pt>
                <c:pt idx="70">
                  <c:v>2.98449338</c:v>
                </c:pt>
                <c:pt idx="71">
                  <c:v>1.482679715</c:v>
                </c:pt>
                <c:pt idx="72">
                  <c:v>2.63826959</c:v>
                </c:pt>
                <c:pt idx="73">
                  <c:v>2.34662791</c:v>
                </c:pt>
                <c:pt idx="74">
                  <c:v>1.52789626</c:v>
                </c:pt>
                <c:pt idx="75">
                  <c:v>1.313958558</c:v>
                </c:pt>
                <c:pt idx="76">
                  <c:v>0.442658898</c:v>
                </c:pt>
                <c:pt idx="77">
                  <c:v>0.447674007</c:v>
                </c:pt>
                <c:pt idx="78">
                  <c:v>0.350574246</c:v>
                </c:pt>
                <c:pt idx="79">
                  <c:v>2.006063741</c:v>
                </c:pt>
                <c:pt idx="80">
                  <c:v>2.31339526</c:v>
                </c:pt>
                <c:pt idx="81">
                  <c:v>0.734783962</c:v>
                </c:pt>
                <c:pt idx="82">
                  <c:v>3.32668897</c:v>
                </c:pt>
                <c:pt idx="83">
                  <c:v>1.515972788</c:v>
                </c:pt>
                <c:pt idx="84">
                  <c:v>1.03283048</c:v>
                </c:pt>
                <c:pt idx="85">
                  <c:v>2.30715155</c:v>
                </c:pt>
                <c:pt idx="86">
                  <c:v>2.46807814</c:v>
                </c:pt>
                <c:pt idx="87">
                  <c:v>3.1701934</c:v>
                </c:pt>
                <c:pt idx="88">
                  <c:v>1.386184184</c:v>
                </c:pt>
                <c:pt idx="89">
                  <c:v>1.875872317</c:v>
                </c:pt>
                <c:pt idx="90">
                  <c:v>3.05055586</c:v>
                </c:pt>
                <c:pt idx="91">
                  <c:v>2.85055573</c:v>
                </c:pt>
                <c:pt idx="92">
                  <c:v>3.4279982</c:v>
                </c:pt>
                <c:pt idx="93">
                  <c:v>2.47955851</c:v>
                </c:pt>
                <c:pt idx="94">
                  <c:v>1.070010766</c:v>
                </c:pt>
                <c:pt idx="95">
                  <c:v>1.325801466</c:v>
                </c:pt>
                <c:pt idx="96">
                  <c:v>2.27351608</c:v>
                </c:pt>
                <c:pt idx="97">
                  <c:v>0.440362824</c:v>
                </c:pt>
                <c:pt idx="98">
                  <c:v>0.901752852</c:v>
                </c:pt>
                <c:pt idx="99">
                  <c:v>2.2537779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"Eventos"</c:f>
              <c:strCache>
                <c:ptCount val="1"/>
                <c:pt idx="0">
                  <c:v>Eventos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Arg_Plots!$B$2:$B$101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Arg_Plots!$Z$2:$Z$101</c:f>
              <c:numCache>
                <c:formatCode>General</c:formatCode>
                <c:ptCount val="100"/>
                <c:pt idx="0">
                  <c:v>1</c:v>
                </c:pt>
                <c:pt idx="2">
                  <c:v>1</c:v>
                </c:pt>
                <c:pt idx="13">
                  <c:v>1</c:v>
                </c:pt>
                <c:pt idx="16">
                  <c:v>1</c:v>
                </c:pt>
                <c:pt idx="28">
                  <c:v>1</c:v>
                </c:pt>
                <c:pt idx="30">
                  <c:v>1</c:v>
                </c:pt>
                <c:pt idx="36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2">
                  <c:v>1</c:v>
                </c:pt>
              </c:numCache>
            </c:numRef>
          </c:yVal>
          <c:smooth val="0"/>
        </c:ser>
        <c:axId val="89198726"/>
        <c:axId val="78977422"/>
      </c:scatterChart>
      <c:valAx>
        <c:axId val="89198726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977422"/>
        <c:crosses val="autoZero"/>
        <c:crossBetween val="midCat"/>
        <c:majorUnit val="25"/>
        <c:minorUnit val="1"/>
      </c:valAx>
      <c:valAx>
        <c:axId val="789774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198726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Arg_Plots!$AF$1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x"/>
            <c:errBarType val="both"/>
            <c:errValType val="cust"/>
            <c:noEndCap val="0"/>
            <c:plus>
              <c:numRef>
                <c:f>Arg_Plots!$AD$2:$AD$101</c:f>
                <c:numCache>
                  <c:formatCode>General</c:formatCode>
                  <c:ptCount val="100"/>
                  <c:pt idx="0">
                    <c:v>0.0483327046502705</c:v>
                  </c:pt>
                  <c:pt idx="1">
                    <c:v>0.585378931852065</c:v>
                  </c:pt>
                  <c:pt idx="2">
                    <c:v>0.512572132145227</c:v>
                  </c:pt>
                  <c:pt idx="3">
                    <c:v>0.707127534433117</c:v>
                  </c:pt>
                  <c:pt idx="4">
                    <c:v>1.42005976083808</c:v>
                  </c:pt>
                  <c:pt idx="5">
                    <c:v>0.686588014957978</c:v>
                  </c:pt>
                  <c:pt idx="6">
                    <c:v>0.878926727102214</c:v>
                  </c:pt>
                  <c:pt idx="7">
                    <c:v>0.367139123013302</c:v>
                  </c:pt>
                  <c:pt idx="8">
                    <c:v>0.488101237357993</c:v>
                  </c:pt>
                  <c:pt idx="9">
                    <c:v>0.309739719507687</c:v>
                  </c:pt>
                  <c:pt idx="10">
                    <c:v>0.12460772662732</c:v>
                  </c:pt>
                  <c:pt idx="11">
                    <c:v>0.622270904484949</c:v>
                  </c:pt>
                  <c:pt idx="12">
                    <c:v>0.740715471830929</c:v>
                  </c:pt>
                  <c:pt idx="13">
                    <c:v>1.56852206729674</c:v>
                  </c:pt>
                  <c:pt idx="14">
                    <c:v>0.615551058236215</c:v>
                  </c:pt>
                  <c:pt idx="15">
                    <c:v>0.727932730669573</c:v>
                  </c:pt>
                  <c:pt idx="16">
                    <c:v>1.25144156374611</c:v>
                  </c:pt>
                  <c:pt idx="17">
                    <c:v>0.0529717970428349</c:v>
                  </c:pt>
                  <c:pt idx="18">
                    <c:v>0.827129913008052</c:v>
                  </c:pt>
                  <c:pt idx="19">
                    <c:v>0.116239501457912</c:v>
                  </c:pt>
                  <c:pt idx="20">
                    <c:v>0.339746187789585</c:v>
                  </c:pt>
                  <c:pt idx="21">
                    <c:v>0.95825457549674</c:v>
                  </c:pt>
                  <c:pt idx="22">
                    <c:v>0.0926869294388532</c:v>
                  </c:pt>
                  <c:pt idx="23">
                    <c:v>0.615982910405745</c:v>
                  </c:pt>
                  <c:pt idx="24">
                    <c:v>0.313760799859016</c:v>
                  </c:pt>
                  <c:pt idx="25">
                    <c:v>0.178007897717109</c:v>
                  </c:pt>
                  <c:pt idx="26">
                    <c:v>0.140312331366583</c:v>
                  </c:pt>
                  <c:pt idx="27">
                    <c:v>0.968300423617079</c:v>
                  </c:pt>
                  <c:pt idx="28">
                    <c:v>0.569017472125762</c:v>
                  </c:pt>
                  <c:pt idx="29">
                    <c:v>0.143671728873187</c:v>
                  </c:pt>
                  <c:pt idx="30">
                    <c:v>0.191471798166671</c:v>
                  </c:pt>
                  <c:pt idx="31">
                    <c:v>0.316955425550365</c:v>
                  </c:pt>
                  <c:pt idx="32">
                    <c:v>0.152566447177878</c:v>
                  </c:pt>
                  <c:pt idx="33">
                    <c:v>0.52378348257935</c:v>
                  </c:pt>
                  <c:pt idx="34">
                    <c:v>0.376169335686345</c:v>
                  </c:pt>
                  <c:pt idx="35">
                    <c:v>0.473677306926165</c:v>
                  </c:pt>
                  <c:pt idx="36">
                    <c:v>0.710001427656079</c:v>
                  </c:pt>
                  <c:pt idx="37">
                    <c:v>0.474789781080682</c:v>
                  </c:pt>
                  <c:pt idx="38">
                    <c:v>0.854902933397515</c:v>
                  </c:pt>
                  <c:pt idx="39">
                    <c:v>0.758550022227799</c:v>
                  </c:pt>
                  <c:pt idx="40">
                    <c:v>0.280296198732663</c:v>
                  </c:pt>
                  <c:pt idx="41">
                    <c:v>1.68841261373211</c:v>
                  </c:pt>
                  <c:pt idx="42">
                    <c:v>0.151666440785707</c:v>
                  </c:pt>
                  <c:pt idx="43">
                    <c:v>0.139886817186276</c:v>
                  </c:pt>
                  <c:pt idx="44">
                    <c:v>0.163610709114843</c:v>
                  </c:pt>
                  <c:pt idx="45">
                    <c:v>0.185029257436679</c:v>
                  </c:pt>
                  <c:pt idx="46">
                    <c:v>0.263968610058247</c:v>
                  </c:pt>
                  <c:pt idx="47">
                    <c:v>0.243915612415707</c:v>
                  </c:pt>
                  <c:pt idx="48">
                    <c:v>0.141467027261601</c:v>
                  </c:pt>
                  <c:pt idx="49">
                    <c:v>0.154218110691023</c:v>
                  </c:pt>
                  <c:pt idx="50">
                    <c:v>0.143899477875786</c:v>
                  </c:pt>
                  <c:pt idx="51">
                    <c:v>0.661030046371467</c:v>
                  </c:pt>
                  <c:pt idx="52">
                    <c:v>0.338652460312641</c:v>
                  </c:pt>
                  <c:pt idx="53">
                    <c:v>0.414492861433725</c:v>
                  </c:pt>
                  <c:pt idx="54">
                    <c:v>0.168857359002454</c:v>
                  </c:pt>
                  <c:pt idx="55">
                    <c:v>0.23701300346657</c:v>
                  </c:pt>
                  <c:pt idx="56">
                    <c:v>0.565516091603517</c:v>
                  </c:pt>
                  <c:pt idx="57">
                    <c:v>0.295782717392823</c:v>
                  </c:pt>
                  <c:pt idx="58">
                    <c:v>0.187443600231241</c:v>
                  </c:pt>
                  <c:pt idx="59">
                    <c:v>0.940729072721117</c:v>
                  </c:pt>
                  <c:pt idx="60">
                    <c:v>0.222521835856425</c:v>
                  </c:pt>
                  <c:pt idx="61">
                    <c:v>0.313726325392896</c:v>
                  </c:pt>
                  <c:pt idx="62">
                    <c:v>0.267540797446723</c:v>
                  </c:pt>
                  <c:pt idx="63">
                    <c:v>0.147778868231112</c:v>
                  </c:pt>
                  <c:pt idx="64">
                    <c:v>0.67530539630902</c:v>
                  </c:pt>
                  <c:pt idx="65">
                    <c:v>0.349196453624225</c:v>
                  </c:pt>
                  <c:pt idx="66">
                    <c:v>0.153824788775806</c:v>
                  </c:pt>
                  <c:pt idx="67">
                    <c:v>0.303922807498628</c:v>
                  </c:pt>
                  <c:pt idx="68">
                    <c:v>0.149134924286599</c:v>
                  </c:pt>
                  <c:pt idx="69">
                    <c:v>0.527001747823664</c:v>
                  </c:pt>
                  <c:pt idx="70">
                    <c:v>0.152033457904219</c:v>
                  </c:pt>
                  <c:pt idx="71">
                    <c:v>0.698770722039254</c:v>
                  </c:pt>
                  <c:pt idx="72">
                    <c:v>0.147071244797123</c:v>
                  </c:pt>
                  <c:pt idx="73">
                    <c:v>0.344064920372385</c:v>
                  </c:pt>
                  <c:pt idx="74">
                    <c:v>0.513453056138227</c:v>
                  </c:pt>
                  <c:pt idx="75">
                    <c:v>0.472606685843855</c:v>
                  </c:pt>
                  <c:pt idx="76">
                    <c:v>0.601638990598342</c:v>
                  </c:pt>
                  <c:pt idx="77">
                    <c:v>0.609150204384726</c:v>
                  </c:pt>
                  <c:pt idx="78">
                    <c:v>0.679425124426815</c:v>
                  </c:pt>
                  <c:pt idx="79">
                    <c:v>0.505393002764587</c:v>
                  </c:pt>
                  <c:pt idx="80">
                    <c:v>0.279934858504354</c:v>
                  </c:pt>
                  <c:pt idx="81">
                    <c:v>0.198433744103914</c:v>
                  </c:pt>
                  <c:pt idx="82">
                    <c:v>0.112457959359271</c:v>
                  </c:pt>
                  <c:pt idx="83">
                    <c:v>0.0729079267920504</c:v>
                  </c:pt>
                  <c:pt idx="84">
                    <c:v>0.0273912879335196</c:v>
                  </c:pt>
                  <c:pt idx="85">
                    <c:v>0.118981546172469</c:v>
                  </c:pt>
                  <c:pt idx="86">
                    <c:v>0.0939067126982962</c:v>
                  </c:pt>
                  <c:pt idx="87">
                    <c:v>0.0115850254495345</c:v>
                  </c:pt>
                  <c:pt idx="88">
                    <c:v>0.115514292158097</c:v>
                  </c:pt>
                  <c:pt idx="89">
                    <c:v>0.0681406039888153</c:v>
                  </c:pt>
                  <c:pt idx="90">
                    <c:v>0.0909605410444914</c:v>
                  </c:pt>
                  <c:pt idx="91">
                    <c:v>0.0487157785692699</c:v>
                  </c:pt>
                  <c:pt idx="92">
                    <c:v>0.306713274957379</c:v>
                  </c:pt>
                  <c:pt idx="93">
                    <c:v>0.0334731104483994</c:v>
                  </c:pt>
                  <c:pt idx="94">
                    <c:v>0.0679540235030035</c:v>
                  </c:pt>
                  <c:pt idx="95">
                    <c:v>0.015084609554293</c:v>
                  </c:pt>
                  <c:pt idx="96">
                    <c:v>0.0123652419783593</c:v>
                  </c:pt>
                  <c:pt idx="97">
                    <c:v>0.152843888532436</c:v>
                  </c:pt>
                  <c:pt idx="98">
                    <c:v>0.0142441400408404</c:v>
                  </c:pt>
                  <c:pt idx="99">
                    <c:v>0.113663067656954</c:v>
                  </c:pt>
                </c:numCache>
              </c:numRef>
            </c:plus>
            <c:minus>
              <c:numRef>
                <c:f>Arg_Plots!$AD$2:$AD$101</c:f>
                <c:numCache>
                  <c:formatCode>General</c:formatCode>
                  <c:ptCount val="100"/>
                  <c:pt idx="0">
                    <c:v>0.0483327046502705</c:v>
                  </c:pt>
                  <c:pt idx="1">
                    <c:v>0.585378931852065</c:v>
                  </c:pt>
                  <c:pt idx="2">
                    <c:v>0.512572132145227</c:v>
                  </c:pt>
                  <c:pt idx="3">
                    <c:v>0.707127534433117</c:v>
                  </c:pt>
                  <c:pt idx="4">
                    <c:v>1.42005976083808</c:v>
                  </c:pt>
                  <c:pt idx="5">
                    <c:v>0.686588014957978</c:v>
                  </c:pt>
                  <c:pt idx="6">
                    <c:v>0.878926727102214</c:v>
                  </c:pt>
                  <c:pt idx="7">
                    <c:v>0.367139123013302</c:v>
                  </c:pt>
                  <c:pt idx="8">
                    <c:v>0.488101237357993</c:v>
                  </c:pt>
                  <c:pt idx="9">
                    <c:v>0.309739719507687</c:v>
                  </c:pt>
                  <c:pt idx="10">
                    <c:v>0.12460772662732</c:v>
                  </c:pt>
                  <c:pt idx="11">
                    <c:v>0.622270904484949</c:v>
                  </c:pt>
                  <c:pt idx="12">
                    <c:v>0.740715471830929</c:v>
                  </c:pt>
                  <c:pt idx="13">
                    <c:v>1.56852206729674</c:v>
                  </c:pt>
                  <c:pt idx="14">
                    <c:v>0.615551058236215</c:v>
                  </c:pt>
                  <c:pt idx="15">
                    <c:v>0.727932730669573</c:v>
                  </c:pt>
                  <c:pt idx="16">
                    <c:v>1.25144156374611</c:v>
                  </c:pt>
                  <c:pt idx="17">
                    <c:v>0.0529717970428349</c:v>
                  </c:pt>
                  <c:pt idx="18">
                    <c:v>0.827129913008052</c:v>
                  </c:pt>
                  <c:pt idx="19">
                    <c:v>0.116239501457912</c:v>
                  </c:pt>
                  <c:pt idx="20">
                    <c:v>0.339746187789585</c:v>
                  </c:pt>
                  <c:pt idx="21">
                    <c:v>0.95825457549674</c:v>
                  </c:pt>
                  <c:pt idx="22">
                    <c:v>0.0926869294388532</c:v>
                  </c:pt>
                  <c:pt idx="23">
                    <c:v>0.615982910405745</c:v>
                  </c:pt>
                  <c:pt idx="24">
                    <c:v>0.313760799859016</c:v>
                  </c:pt>
                  <c:pt idx="25">
                    <c:v>0.178007897717109</c:v>
                  </c:pt>
                  <c:pt idx="26">
                    <c:v>0.140312331366583</c:v>
                  </c:pt>
                  <c:pt idx="27">
                    <c:v>0.968300423617079</c:v>
                  </c:pt>
                  <c:pt idx="28">
                    <c:v>0.569017472125762</c:v>
                  </c:pt>
                  <c:pt idx="29">
                    <c:v>0.143671728873187</c:v>
                  </c:pt>
                  <c:pt idx="30">
                    <c:v>0.191471798166671</c:v>
                  </c:pt>
                  <c:pt idx="31">
                    <c:v>0.316955425550365</c:v>
                  </c:pt>
                  <c:pt idx="32">
                    <c:v>0.152566447177878</c:v>
                  </c:pt>
                  <c:pt idx="33">
                    <c:v>0.52378348257935</c:v>
                  </c:pt>
                  <c:pt idx="34">
                    <c:v>0.376169335686345</c:v>
                  </c:pt>
                  <c:pt idx="35">
                    <c:v>0.473677306926165</c:v>
                  </c:pt>
                  <c:pt idx="36">
                    <c:v>0.710001427656079</c:v>
                  </c:pt>
                  <c:pt idx="37">
                    <c:v>0.474789781080682</c:v>
                  </c:pt>
                  <c:pt idx="38">
                    <c:v>0.854902933397515</c:v>
                  </c:pt>
                  <c:pt idx="39">
                    <c:v>0.758550022227799</c:v>
                  </c:pt>
                  <c:pt idx="40">
                    <c:v>0.280296198732663</c:v>
                  </c:pt>
                  <c:pt idx="41">
                    <c:v>1.68841261373211</c:v>
                  </c:pt>
                  <c:pt idx="42">
                    <c:v>0.151666440785707</c:v>
                  </c:pt>
                  <c:pt idx="43">
                    <c:v>0.139886817186276</c:v>
                  </c:pt>
                  <c:pt idx="44">
                    <c:v>0.163610709114843</c:v>
                  </c:pt>
                  <c:pt idx="45">
                    <c:v>0.185029257436679</c:v>
                  </c:pt>
                  <c:pt idx="46">
                    <c:v>0.263968610058247</c:v>
                  </c:pt>
                  <c:pt idx="47">
                    <c:v>0.243915612415707</c:v>
                  </c:pt>
                  <c:pt idx="48">
                    <c:v>0.141467027261601</c:v>
                  </c:pt>
                  <c:pt idx="49">
                    <c:v>0.154218110691023</c:v>
                  </c:pt>
                  <c:pt idx="50">
                    <c:v>0.143899477875786</c:v>
                  </c:pt>
                  <c:pt idx="51">
                    <c:v>0.661030046371467</c:v>
                  </c:pt>
                  <c:pt idx="52">
                    <c:v>0.338652460312641</c:v>
                  </c:pt>
                  <c:pt idx="53">
                    <c:v>0.414492861433725</c:v>
                  </c:pt>
                  <c:pt idx="54">
                    <c:v>0.168857359002454</c:v>
                  </c:pt>
                  <c:pt idx="55">
                    <c:v>0.23701300346657</c:v>
                  </c:pt>
                  <c:pt idx="56">
                    <c:v>0.565516091603517</c:v>
                  </c:pt>
                  <c:pt idx="57">
                    <c:v>0.295782717392823</c:v>
                  </c:pt>
                  <c:pt idx="58">
                    <c:v>0.187443600231241</c:v>
                  </c:pt>
                  <c:pt idx="59">
                    <c:v>0.940729072721117</c:v>
                  </c:pt>
                  <c:pt idx="60">
                    <c:v>0.222521835856425</c:v>
                  </c:pt>
                  <c:pt idx="61">
                    <c:v>0.313726325392896</c:v>
                  </c:pt>
                  <c:pt idx="62">
                    <c:v>0.267540797446723</c:v>
                  </c:pt>
                  <c:pt idx="63">
                    <c:v>0.147778868231112</c:v>
                  </c:pt>
                  <c:pt idx="64">
                    <c:v>0.67530539630902</c:v>
                  </c:pt>
                  <c:pt idx="65">
                    <c:v>0.349196453624225</c:v>
                  </c:pt>
                  <c:pt idx="66">
                    <c:v>0.153824788775806</c:v>
                  </c:pt>
                  <c:pt idx="67">
                    <c:v>0.303922807498628</c:v>
                  </c:pt>
                  <c:pt idx="68">
                    <c:v>0.149134924286599</c:v>
                  </c:pt>
                  <c:pt idx="69">
                    <c:v>0.527001747823664</c:v>
                  </c:pt>
                  <c:pt idx="70">
                    <c:v>0.152033457904219</c:v>
                  </c:pt>
                  <c:pt idx="71">
                    <c:v>0.698770722039254</c:v>
                  </c:pt>
                  <c:pt idx="72">
                    <c:v>0.147071244797123</c:v>
                  </c:pt>
                  <c:pt idx="73">
                    <c:v>0.344064920372385</c:v>
                  </c:pt>
                  <c:pt idx="74">
                    <c:v>0.513453056138227</c:v>
                  </c:pt>
                  <c:pt idx="75">
                    <c:v>0.472606685843855</c:v>
                  </c:pt>
                  <c:pt idx="76">
                    <c:v>0.601638990598342</c:v>
                  </c:pt>
                  <c:pt idx="77">
                    <c:v>0.609150204384726</c:v>
                  </c:pt>
                  <c:pt idx="78">
                    <c:v>0.679425124426815</c:v>
                  </c:pt>
                  <c:pt idx="79">
                    <c:v>0.505393002764587</c:v>
                  </c:pt>
                  <c:pt idx="80">
                    <c:v>0.279934858504354</c:v>
                  </c:pt>
                  <c:pt idx="81">
                    <c:v>0.198433744103914</c:v>
                  </c:pt>
                  <c:pt idx="82">
                    <c:v>0.112457959359271</c:v>
                  </c:pt>
                  <c:pt idx="83">
                    <c:v>0.0729079267920504</c:v>
                  </c:pt>
                  <c:pt idx="84">
                    <c:v>0.0273912879335196</c:v>
                  </c:pt>
                  <c:pt idx="85">
                    <c:v>0.118981546172469</c:v>
                  </c:pt>
                  <c:pt idx="86">
                    <c:v>0.0939067126982962</c:v>
                  </c:pt>
                  <c:pt idx="87">
                    <c:v>0.0115850254495345</c:v>
                  </c:pt>
                  <c:pt idx="88">
                    <c:v>0.115514292158097</c:v>
                  </c:pt>
                  <c:pt idx="89">
                    <c:v>0.0681406039888153</c:v>
                  </c:pt>
                  <c:pt idx="90">
                    <c:v>0.0909605410444914</c:v>
                  </c:pt>
                  <c:pt idx="91">
                    <c:v>0.0487157785692699</c:v>
                  </c:pt>
                  <c:pt idx="92">
                    <c:v>0.306713274957379</c:v>
                  </c:pt>
                  <c:pt idx="93">
                    <c:v>0.0334731104483994</c:v>
                  </c:pt>
                  <c:pt idx="94">
                    <c:v>0.0679540235030035</c:v>
                  </c:pt>
                  <c:pt idx="95">
                    <c:v>0.015084609554293</c:v>
                  </c:pt>
                  <c:pt idx="96">
                    <c:v>0.0123652419783593</c:v>
                  </c:pt>
                  <c:pt idx="97">
                    <c:v>0.152843888532436</c:v>
                  </c:pt>
                  <c:pt idx="98">
                    <c:v>0.0142441400408404</c:v>
                  </c:pt>
                  <c:pt idx="99">
                    <c:v>0.113663067656954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Arg_Plots!$AC$2:$AC$101</c:f>
              <c:numCache>
                <c:formatCode>General</c:formatCode>
                <c:ptCount val="100"/>
                <c:pt idx="0">
                  <c:v>1.00890486782132</c:v>
                </c:pt>
                <c:pt idx="1">
                  <c:v>4.9827708244872</c:v>
                </c:pt>
                <c:pt idx="2">
                  <c:v>3.53272618815995</c:v>
                </c:pt>
                <c:pt idx="3">
                  <c:v>1.92308153896153</c:v>
                </c:pt>
                <c:pt idx="4">
                  <c:v>0.801630211908158</c:v>
                </c:pt>
                <c:pt idx="5">
                  <c:v>4.79429579460917</c:v>
                </c:pt>
                <c:pt idx="6">
                  <c:v>5.21318128829444</c:v>
                </c:pt>
                <c:pt idx="7">
                  <c:v>1.57801921996675</c:v>
                </c:pt>
                <c:pt idx="8">
                  <c:v>3.63972171477372</c:v>
                </c:pt>
                <c:pt idx="9">
                  <c:v>3.71551063831043</c:v>
                </c:pt>
                <c:pt idx="10">
                  <c:v>2.2954132985068</c:v>
                </c:pt>
                <c:pt idx="11">
                  <c:v>-0.82454077250638</c:v>
                </c:pt>
                <c:pt idx="12">
                  <c:v>3.9102578038111</c:v>
                </c:pt>
                <c:pt idx="13">
                  <c:v>1.36337698181264</c:v>
                </c:pt>
                <c:pt idx="14">
                  <c:v>3.06765654817524</c:v>
                </c:pt>
                <c:pt idx="15">
                  <c:v>4.53267282621207</c:v>
                </c:pt>
                <c:pt idx="16">
                  <c:v>5.08796752330185</c:v>
                </c:pt>
                <c:pt idx="17">
                  <c:v>0.375349042327678</c:v>
                </c:pt>
                <c:pt idx="18">
                  <c:v>5.32489766509643</c:v>
                </c:pt>
                <c:pt idx="19">
                  <c:v>2.64781728754139</c:v>
                </c:pt>
                <c:pt idx="20">
                  <c:v>0.155488206360266</c:v>
                </c:pt>
                <c:pt idx="21">
                  <c:v>2.23247271388697</c:v>
                </c:pt>
                <c:pt idx="22">
                  <c:v>1.3102634304428</c:v>
                </c:pt>
                <c:pt idx="23">
                  <c:v>4.69613643000323</c:v>
                </c:pt>
                <c:pt idx="24">
                  <c:v>2.37057440771062</c:v>
                </c:pt>
                <c:pt idx="25">
                  <c:v>0.651713694179605</c:v>
                </c:pt>
                <c:pt idx="26">
                  <c:v>2.78767877114274</c:v>
                </c:pt>
                <c:pt idx="27">
                  <c:v>3.11913700685842</c:v>
                </c:pt>
                <c:pt idx="28">
                  <c:v>2.36279299173541</c:v>
                </c:pt>
                <c:pt idx="29">
                  <c:v>2.01443878702504</c:v>
                </c:pt>
                <c:pt idx="30">
                  <c:v>2.12553142773948</c:v>
                </c:pt>
                <c:pt idx="31">
                  <c:v>1.2578200869763</c:v>
                </c:pt>
                <c:pt idx="32">
                  <c:v>1.51797055212967</c:v>
                </c:pt>
                <c:pt idx="33">
                  <c:v>3.14633448328633</c:v>
                </c:pt>
                <c:pt idx="34">
                  <c:v>1.38980978446204</c:v>
                </c:pt>
                <c:pt idx="35">
                  <c:v>2.02431487626072</c:v>
                </c:pt>
                <c:pt idx="36">
                  <c:v>-0.84379068261913</c:v>
                </c:pt>
                <c:pt idx="37">
                  <c:v>3.3262991087723</c:v>
                </c:pt>
                <c:pt idx="38">
                  <c:v>1.39534199531211</c:v>
                </c:pt>
                <c:pt idx="39">
                  <c:v>12.3932720705299</c:v>
                </c:pt>
                <c:pt idx="40">
                  <c:v>0.112293513239893</c:v>
                </c:pt>
                <c:pt idx="41">
                  <c:v>4.02878039359652</c:v>
                </c:pt>
                <c:pt idx="42">
                  <c:v>2.67298747164032</c:v>
                </c:pt>
                <c:pt idx="43">
                  <c:v>6.54158977416566</c:v>
                </c:pt>
                <c:pt idx="44">
                  <c:v>9.05506322264018</c:v>
                </c:pt>
                <c:pt idx="45">
                  <c:v>3.35990886954902</c:v>
                </c:pt>
                <c:pt idx="46">
                  <c:v>0.657278069982566</c:v>
                </c:pt>
                <c:pt idx="47">
                  <c:v>-0.669431412785367</c:v>
                </c:pt>
                <c:pt idx="48">
                  <c:v>3.24666891833027</c:v>
                </c:pt>
                <c:pt idx="49">
                  <c:v>3.3897464931292</c:v>
                </c:pt>
                <c:pt idx="50">
                  <c:v>5.84433248215647</c:v>
                </c:pt>
                <c:pt idx="51">
                  <c:v>3.75575599760673</c:v>
                </c:pt>
                <c:pt idx="52">
                  <c:v>5.7056076092771</c:v>
                </c:pt>
                <c:pt idx="53">
                  <c:v>1.94593181537273</c:v>
                </c:pt>
                <c:pt idx="54">
                  <c:v>2.77955926049682</c:v>
                </c:pt>
                <c:pt idx="55">
                  <c:v>-0.137086904431632</c:v>
                </c:pt>
                <c:pt idx="56">
                  <c:v>2.03582087837508</c:v>
                </c:pt>
                <c:pt idx="57">
                  <c:v>0.267587504256606</c:v>
                </c:pt>
                <c:pt idx="58">
                  <c:v>-0.42038486621988</c:v>
                </c:pt>
                <c:pt idx="59">
                  <c:v>2.13551131126124</c:v>
                </c:pt>
                <c:pt idx="60">
                  <c:v>1.00550011891437</c:v>
                </c:pt>
                <c:pt idx="61">
                  <c:v>2.85591024655305</c:v>
                </c:pt>
                <c:pt idx="62">
                  <c:v>3.38993621728057</c:v>
                </c:pt>
                <c:pt idx="63">
                  <c:v>-0.0402950032168106</c:v>
                </c:pt>
                <c:pt idx="64">
                  <c:v>2.25985799851186</c:v>
                </c:pt>
                <c:pt idx="65">
                  <c:v>0.90887728238984</c:v>
                </c:pt>
                <c:pt idx="66">
                  <c:v>0.433169905814178</c:v>
                </c:pt>
                <c:pt idx="67">
                  <c:v>0.515405258831543</c:v>
                </c:pt>
                <c:pt idx="68">
                  <c:v>0.592336811113308</c:v>
                </c:pt>
                <c:pt idx="69">
                  <c:v>5.17303061657834</c:v>
                </c:pt>
                <c:pt idx="70">
                  <c:v>1.43872008257681</c:v>
                </c:pt>
                <c:pt idx="71">
                  <c:v>1.5122228995378</c:v>
                </c:pt>
                <c:pt idx="72">
                  <c:v>0.764962451282588</c:v>
                </c:pt>
                <c:pt idx="73">
                  <c:v>4.04578873184961</c:v>
                </c:pt>
                <c:pt idx="74">
                  <c:v>2.39456933415</c:v>
                </c:pt>
                <c:pt idx="75">
                  <c:v>2.68218766020476</c:v>
                </c:pt>
                <c:pt idx="76">
                  <c:v>4.4884644474482</c:v>
                </c:pt>
                <c:pt idx="77">
                  <c:v>4.33487643785149</c:v>
                </c:pt>
                <c:pt idx="78">
                  <c:v>3.89765253004584</c:v>
                </c:pt>
                <c:pt idx="79">
                  <c:v>1.78087068076427</c:v>
                </c:pt>
                <c:pt idx="80">
                  <c:v>0.351142423013504</c:v>
                </c:pt>
                <c:pt idx="81">
                  <c:v>2.09798018372451</c:v>
                </c:pt>
                <c:pt idx="82">
                  <c:v>-0.129542399381934</c:v>
                </c:pt>
                <c:pt idx="83">
                  <c:v>2.4757646039949</c:v>
                </c:pt>
                <c:pt idx="84">
                  <c:v>2.91797696300672</c:v>
                </c:pt>
                <c:pt idx="85">
                  <c:v>1.63943801024045</c:v>
                </c:pt>
                <c:pt idx="86">
                  <c:v>0.730563414612637</c:v>
                </c:pt>
                <c:pt idx="87">
                  <c:v>-0.00627503473027839</c:v>
                </c:pt>
                <c:pt idx="88">
                  <c:v>3.11114846683891</c:v>
                </c:pt>
                <c:pt idx="89">
                  <c:v>2.04119410834003</c:v>
                </c:pt>
                <c:pt idx="90">
                  <c:v>0.348543144370672</c:v>
                </c:pt>
                <c:pt idx="91">
                  <c:v>0.637257288368373</c:v>
                </c:pt>
                <c:pt idx="92">
                  <c:v>1.13339332406526</c:v>
                </c:pt>
                <c:pt idx="93">
                  <c:v>0.0537827500677325</c:v>
                </c:pt>
                <c:pt idx="94">
                  <c:v>5.30899633680469</c:v>
                </c:pt>
                <c:pt idx="95">
                  <c:v>2.61586721244722</c:v>
                </c:pt>
                <c:pt idx="96">
                  <c:v>0.942837321666154</c:v>
                </c:pt>
                <c:pt idx="97">
                  <c:v>3.60184999538589</c:v>
                </c:pt>
                <c:pt idx="98">
                  <c:v>4.48525347924045</c:v>
                </c:pt>
                <c:pt idx="99">
                  <c:v>0.234459809496145</c:v>
                </c:pt>
              </c:numCache>
            </c:numRef>
          </c:xVal>
          <c:yVal>
            <c:numRef>
              <c:f>Arg_Plots!$AF$2:$AF$101</c:f>
              <c:numCache>
                <c:formatCode>General</c:formatCode>
                <c:ptCount val="100"/>
                <c:pt idx="0">
                  <c:v>2.28043755</c:v>
                </c:pt>
                <c:pt idx="1">
                  <c:v>4.67452485</c:v>
                </c:pt>
                <c:pt idx="2">
                  <c:v>3.4111017</c:v>
                </c:pt>
                <c:pt idx="3">
                  <c:v>1.502369235</c:v>
                </c:pt>
                <c:pt idx="4">
                  <c:v>1.516530195</c:v>
                </c:pt>
                <c:pt idx="5">
                  <c:v>4.316679</c:v>
                </c:pt>
                <c:pt idx="6">
                  <c:v>4.1424831</c:v>
                </c:pt>
                <c:pt idx="7">
                  <c:v>1.781887275</c:v>
                </c:pt>
                <c:pt idx="8">
                  <c:v>2.93860035</c:v>
                </c:pt>
                <c:pt idx="9">
                  <c:v>3.4448949</c:v>
                </c:pt>
                <c:pt idx="10">
                  <c:v>2.4689151</c:v>
                </c:pt>
                <c:pt idx="11">
                  <c:v>0.407228175</c:v>
                </c:pt>
                <c:pt idx="12">
                  <c:v>3.84980985</c:v>
                </c:pt>
                <c:pt idx="13">
                  <c:v>0.680872635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2.13078195</c:v>
                </c:pt>
                <c:pt idx="20">
                  <c:v>1.555955595</c:v>
                </c:pt>
                <c:pt idx="21">
                  <c:v>2.06198865</c:v>
                </c:pt>
                <c:pt idx="22">
                  <c:v>1.222368435</c:v>
                </c:pt>
                <c:pt idx="23">
                  <c:v>2.7738585</c:v>
                </c:pt>
                <c:pt idx="24">
                  <c:v>2.3401791</c:v>
                </c:pt>
                <c:pt idx="25">
                  <c:v>1.21965291</c:v>
                </c:pt>
                <c:pt idx="26">
                  <c:v>2.2379949</c:v>
                </c:pt>
                <c:pt idx="27">
                  <c:v>2.99572695</c:v>
                </c:pt>
                <c:pt idx="28">
                  <c:v>2.46549555</c:v>
                </c:pt>
                <c:pt idx="29">
                  <c:v>2.22854085</c:v>
                </c:pt>
                <c:pt idx="30">
                  <c:v>2.005244235</c:v>
                </c:pt>
                <c:pt idx="31">
                  <c:v>0.259342695</c:v>
                </c:pt>
                <c:pt idx="32">
                  <c:v>0.73608831</c:v>
                </c:pt>
                <c:pt idx="33">
                  <c:v>0.210060945</c:v>
                </c:pt>
                <c:pt idx="34">
                  <c:v>1.394834445</c:v>
                </c:pt>
                <c:pt idx="35">
                  <c:v>1.514800305</c:v>
                </c:pt>
                <c:pt idx="36">
                  <c:v>0.0356136075</c:v>
                </c:pt>
                <c:pt idx="37">
                  <c:v>2.3804091</c:v>
                </c:pt>
                <c:pt idx="38">
                  <c:v>0.0270888705</c:v>
                </c:pt>
                <c:pt idx="39">
                  <c:v>2.4628806</c:v>
                </c:pt>
                <c:pt idx="40">
                  <c:v>0.234963315</c:v>
                </c:pt>
                <c:pt idx="41">
                  <c:v>-0.39513906</c:v>
                </c:pt>
                <c:pt idx="42">
                  <c:v>1.638668475</c:v>
                </c:pt>
                <c:pt idx="43">
                  <c:v>2.01133908</c:v>
                </c:pt>
                <c:pt idx="44">
                  <c:v>2.6543754</c:v>
                </c:pt>
                <c:pt idx="45">
                  <c:v>1.882059975</c:v>
                </c:pt>
                <c:pt idx="46">
                  <c:v>0.900850275</c:v>
                </c:pt>
                <c:pt idx="47">
                  <c:v>-0.167545881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</c:v>
                </c:pt>
                <c:pt idx="51">
                  <c:v>2.55239235</c:v>
                </c:pt>
                <c:pt idx="52">
                  <c:v>3.04520985</c:v>
                </c:pt>
                <c:pt idx="53">
                  <c:v>1.66841856</c:v>
                </c:pt>
                <c:pt idx="54">
                  <c:v>1.59499881</c:v>
                </c:pt>
                <c:pt idx="55">
                  <c:v>0.174352797</c:v>
                </c:pt>
                <c:pt idx="56">
                  <c:v>1.29154392</c:v>
                </c:pt>
                <c:pt idx="57">
                  <c:v>0.32071356</c:v>
                </c:pt>
                <c:pt idx="58">
                  <c:v>-0.393268365</c:v>
                </c:pt>
                <c:pt idx="59">
                  <c:v>0.59886378</c:v>
                </c:pt>
                <c:pt idx="60">
                  <c:v>0.707947425</c:v>
                </c:pt>
                <c:pt idx="61">
                  <c:v>2.5851798</c:v>
                </c:pt>
                <c:pt idx="62">
                  <c:v>2.8977669</c:v>
                </c:pt>
                <c:pt idx="63">
                  <c:v>0.96250275</c:v>
                </c:pt>
                <c:pt idx="64">
                  <c:v>1.69102782</c:v>
                </c:pt>
                <c:pt idx="65">
                  <c:v>1.24358976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</c:v>
                </c:pt>
                <c:pt idx="69">
                  <c:v>3.7928844</c:v>
                </c:pt>
                <c:pt idx="70">
                  <c:v>1.58168268</c:v>
                </c:pt>
                <c:pt idx="71">
                  <c:v>0.78967467</c:v>
                </c:pt>
                <c:pt idx="72">
                  <c:v>0.977528655</c:v>
                </c:pt>
                <c:pt idx="73">
                  <c:v>2.9259279</c:v>
                </c:pt>
                <c:pt idx="74">
                  <c:v>1.7709246</c:v>
                </c:pt>
                <c:pt idx="75">
                  <c:v>2.14325325</c:v>
                </c:pt>
                <c:pt idx="76">
                  <c:v>3.79067175</c:v>
                </c:pt>
                <c:pt idx="77">
                  <c:v>3.5269641</c:v>
                </c:pt>
                <c:pt idx="78">
                  <c:v>2.60589825</c:v>
                </c:pt>
                <c:pt idx="79">
                  <c:v>1.7536257</c:v>
                </c:pt>
                <c:pt idx="80">
                  <c:v>0.66049614</c:v>
                </c:pt>
                <c:pt idx="81">
                  <c:v>2.18750625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3.21176205</c:v>
                </c:pt>
                <c:pt idx="85">
                  <c:v>1.98325854</c:v>
                </c:pt>
                <c:pt idx="86">
                  <c:v>1.851847245</c:v>
                </c:pt>
                <c:pt idx="87">
                  <c:v>0.67196169</c:v>
                </c:pt>
                <c:pt idx="88">
                  <c:v>3.0269052</c:v>
                </c:pt>
                <c:pt idx="89">
                  <c:v>2.7863298</c:v>
                </c:pt>
                <c:pt idx="90">
                  <c:v>1.63989549</c:v>
                </c:pt>
                <c:pt idx="91">
                  <c:v>1.99713789</c:v>
                </c:pt>
                <c:pt idx="92">
                  <c:v>3.1363308</c:v>
                </c:pt>
                <c:pt idx="93">
                  <c:v>1.486317465</c:v>
                </c:pt>
                <c:pt idx="94">
                  <c:v>4.7777148</c:v>
                </c:pt>
                <c:pt idx="95">
                  <c:v>2.61153045</c:v>
                </c:pt>
                <c:pt idx="96">
                  <c:v>1.912192245</c:v>
                </c:pt>
                <c:pt idx="97">
                  <c:v>4.0467357</c:v>
                </c:pt>
                <c:pt idx="98">
                  <c:v>4.67492715</c:v>
                </c:pt>
                <c:pt idx="99">
                  <c:v>2.30175945</c:v>
                </c:pt>
              </c:numCache>
            </c:numRef>
          </c:yVal>
          <c:smooth val="0"/>
        </c:ser>
        <c:axId val="4251896"/>
        <c:axId val="85567428"/>
      </c:scatterChart>
      <c:valAx>
        <c:axId val="42518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SOC (EC tracer method)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67428"/>
        <c:crosses val="autoZero"/>
        <c:crossBetween val="midCat"/>
      </c:valAx>
      <c:valAx>
        <c:axId val="855674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PMF (Factor 3)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18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Arg_Plots!$G$1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Arg_Plots!$B$2:$B$101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Arg_Plots!$G$2:$G$101</c:f>
              <c:numCache>
                <c:formatCode>General</c:formatCode>
                <c:ptCount val="100"/>
                <c:pt idx="0">
                  <c:v>5.31648278606549</c:v>
                </c:pt>
                <c:pt idx="1">
                  <c:v>7.62861275916748</c:v>
                </c:pt>
                <c:pt idx="2">
                  <c:v>9.14945891716</c:v>
                </c:pt>
                <c:pt idx="3">
                  <c:v>4.23804012354291</c:v>
                </c:pt>
                <c:pt idx="4">
                  <c:v>8.88273329762053</c:v>
                </c:pt>
                <c:pt idx="5">
                  <c:v>7.16506063674284</c:v>
                </c:pt>
                <c:pt idx="6">
                  <c:v>11.8254284908591</c:v>
                </c:pt>
                <c:pt idx="7">
                  <c:v>4.8180028636798</c:v>
                </c:pt>
                <c:pt idx="8">
                  <c:v>6.55016051123149</c:v>
                </c:pt>
                <c:pt idx="9">
                  <c:v>7.11225887151695</c:v>
                </c:pt>
                <c:pt idx="10">
                  <c:v>6.84671359500893</c:v>
                </c:pt>
                <c:pt idx="11">
                  <c:v>5.09049099603554</c:v>
                </c:pt>
                <c:pt idx="12">
                  <c:v>6.13396783619232</c:v>
                </c:pt>
                <c:pt idx="13">
                  <c:v>9.84735905332506</c:v>
                </c:pt>
                <c:pt idx="14">
                  <c:v>5.63147536663086</c:v>
                </c:pt>
                <c:pt idx="15">
                  <c:v>6.79110836012442</c:v>
                </c:pt>
                <c:pt idx="16">
                  <c:v>12.7114553086198</c:v>
                </c:pt>
                <c:pt idx="17">
                  <c:v>4.50852566325976</c:v>
                </c:pt>
                <c:pt idx="18">
                  <c:v>7.31389475431055</c:v>
                </c:pt>
                <c:pt idx="19">
                  <c:v>6.58110100208699</c:v>
                </c:pt>
                <c:pt idx="20">
                  <c:v>3.47024032034253</c:v>
                </c:pt>
                <c:pt idx="21">
                  <c:v>3.86541883398842</c:v>
                </c:pt>
                <c:pt idx="22">
                  <c:v>5.31251575405578</c:v>
                </c:pt>
                <c:pt idx="23">
                  <c:v>10.0137843037443</c:v>
                </c:pt>
                <c:pt idx="24">
                  <c:v>4.20016141581132</c:v>
                </c:pt>
                <c:pt idx="25">
                  <c:v>3.15707737406993</c:v>
                </c:pt>
                <c:pt idx="26">
                  <c:v>5.77977213384735</c:v>
                </c:pt>
                <c:pt idx="27">
                  <c:v>9.85538253374471</c:v>
                </c:pt>
                <c:pt idx="28">
                  <c:v>7.48905437064983</c:v>
                </c:pt>
                <c:pt idx="29">
                  <c:v>4.82429063648361</c:v>
                </c:pt>
                <c:pt idx="30">
                  <c:v>4.54921221702157</c:v>
                </c:pt>
                <c:pt idx="31">
                  <c:v>5.32637701864941</c:v>
                </c:pt>
                <c:pt idx="32">
                  <c:v>4.21752943537905</c:v>
                </c:pt>
                <c:pt idx="33">
                  <c:v>8.08730012803673</c:v>
                </c:pt>
                <c:pt idx="34">
                  <c:v>2.94883135719084</c:v>
                </c:pt>
                <c:pt idx="35">
                  <c:v>3.17410058574673</c:v>
                </c:pt>
                <c:pt idx="36">
                  <c:v>4.85476362551965</c:v>
                </c:pt>
                <c:pt idx="37">
                  <c:v>4.47147485274464</c:v>
                </c:pt>
                <c:pt idx="38">
                  <c:v>7.67715278164653</c:v>
                </c:pt>
                <c:pt idx="39">
                  <c:v>18.2876569138799</c:v>
                </c:pt>
                <c:pt idx="40">
                  <c:v>4.01647749868828</c:v>
                </c:pt>
                <c:pt idx="41">
                  <c:v>13.6337959480536</c:v>
                </c:pt>
                <c:pt idx="42">
                  <c:v>5.84843886818022</c:v>
                </c:pt>
                <c:pt idx="43">
                  <c:v>9.50886706441895</c:v>
                </c:pt>
                <c:pt idx="44">
                  <c:v>12.3340392875285</c:v>
                </c:pt>
                <c:pt idx="45">
                  <c:v>5.82167935703143</c:v>
                </c:pt>
                <c:pt idx="46">
                  <c:v>4.4860970299221</c:v>
                </c:pt>
                <c:pt idx="47">
                  <c:v>3.06423918835291</c:v>
                </c:pt>
                <c:pt idx="48">
                  <c:v>6.27591910890502</c:v>
                </c:pt>
                <c:pt idx="49">
                  <c:v>6.07343910755052</c:v>
                </c:pt>
                <c:pt idx="50">
                  <c:v>8.65035451694191</c:v>
                </c:pt>
                <c:pt idx="51">
                  <c:v>4.51800957552021</c:v>
                </c:pt>
                <c:pt idx="52">
                  <c:v>8.2075826922535</c:v>
                </c:pt>
                <c:pt idx="53">
                  <c:v>4.02518379291949</c:v>
                </c:pt>
                <c:pt idx="54">
                  <c:v>6.41960015475012</c:v>
                </c:pt>
                <c:pt idx="55">
                  <c:v>2.9757470670863</c:v>
                </c:pt>
                <c:pt idx="56">
                  <c:v>3.30247397528548</c:v>
                </c:pt>
                <c:pt idx="57">
                  <c:v>5.64892581070948</c:v>
                </c:pt>
                <c:pt idx="58">
                  <c:v>3.04935576089663</c:v>
                </c:pt>
                <c:pt idx="59">
                  <c:v>10.96408147727</c:v>
                </c:pt>
                <c:pt idx="60">
                  <c:v>4.21504897809599</c:v>
                </c:pt>
                <c:pt idx="61">
                  <c:v>5.5010508109807</c:v>
                </c:pt>
                <c:pt idx="62">
                  <c:v>6.30993041663309</c:v>
                </c:pt>
                <c:pt idx="63">
                  <c:v>4.10204163623482</c:v>
                </c:pt>
                <c:pt idx="64">
                  <c:v>2.94709904659831</c:v>
                </c:pt>
                <c:pt idx="65">
                  <c:v>6.59819045639061</c:v>
                </c:pt>
                <c:pt idx="66">
                  <c:v>4.26702241210971</c:v>
                </c:pt>
                <c:pt idx="67">
                  <c:v>3.21769123711591</c:v>
                </c:pt>
                <c:pt idx="68">
                  <c:v>4.78632335400966</c:v>
                </c:pt>
                <c:pt idx="69">
                  <c:v>6.64467857059731</c:v>
                </c:pt>
                <c:pt idx="70">
                  <c:v>5.30602430557115</c:v>
                </c:pt>
                <c:pt idx="71">
                  <c:v>2.07633001756383</c:v>
                </c:pt>
                <c:pt idx="72">
                  <c:v>4.85029352326092</c:v>
                </c:pt>
                <c:pt idx="73">
                  <c:v>9.70605593815664</c:v>
                </c:pt>
                <c:pt idx="74">
                  <c:v>3.9386183824771</c:v>
                </c:pt>
                <c:pt idx="75">
                  <c:v>4.44561075636544</c:v>
                </c:pt>
                <c:pt idx="76">
                  <c:v>5.56377747139434</c:v>
                </c:pt>
                <c:pt idx="77">
                  <c:v>5.37049957413925</c:v>
                </c:pt>
                <c:pt idx="78">
                  <c:v>4.56326058628782</c:v>
                </c:pt>
                <c:pt idx="79">
                  <c:v>3.368070948235</c:v>
                </c:pt>
                <c:pt idx="80">
                  <c:v>3.19581006092049</c:v>
                </c:pt>
                <c:pt idx="81">
                  <c:v>3.32424088014218</c:v>
                </c:pt>
                <c:pt idx="82">
                  <c:v>5.06026678543866</c:v>
                </c:pt>
                <c:pt idx="83">
                  <c:v>7.15620925159391</c:v>
                </c:pt>
                <c:pt idx="84">
                  <c:v>6.99776906698988</c:v>
                </c:pt>
                <c:pt idx="85">
                  <c:v>6.91302164732517</c:v>
                </c:pt>
                <c:pt idx="86">
                  <c:v>5.68185105108302</c:v>
                </c:pt>
                <c:pt idx="87">
                  <c:v>3.79951145549211</c:v>
                </c:pt>
                <c:pt idx="88">
                  <c:v>5.40022907574294</c:v>
                </c:pt>
                <c:pt idx="89">
                  <c:v>6.65993983934983</c:v>
                </c:pt>
                <c:pt idx="90">
                  <c:v>5.2618986462448</c:v>
                </c:pt>
                <c:pt idx="91">
                  <c:v>5.00302992201214</c:v>
                </c:pt>
                <c:pt idx="92">
                  <c:v>8.81086058386263</c:v>
                </c:pt>
                <c:pt idx="93">
                  <c:v>4.21702625144203</c:v>
                </c:pt>
                <c:pt idx="94">
                  <c:v>8.21081144558506</c:v>
                </c:pt>
                <c:pt idx="95">
                  <c:v>6.50698015645929</c:v>
                </c:pt>
                <c:pt idx="96">
                  <c:v>4.62954899902068</c:v>
                </c:pt>
                <c:pt idx="97">
                  <c:v>9.30976373660323</c:v>
                </c:pt>
                <c:pt idx="98">
                  <c:v>8.36011183906778</c:v>
                </c:pt>
                <c:pt idx="99">
                  <c:v>5.43974802805618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Arg_Plots!$AS$1</c:f>
              <c:strCache>
                <c:ptCount val="1"/>
                <c:pt idx="0">
                  <c:v>TC-PMF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Arg_Plots!$B$2:$B$101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Arg_Plots!$AS$2:$AS$101</c:f>
              <c:numCache>
                <c:formatCode>General</c:formatCode>
                <c:ptCount val="100"/>
                <c:pt idx="0">
                  <c:v>6.4075668004</c:v>
                </c:pt>
                <c:pt idx="1">
                  <c:v>8.3744464326</c:v>
                </c:pt>
                <c:pt idx="2">
                  <c:v>9.8146899878</c:v>
                </c:pt>
                <c:pt idx="3">
                  <c:v>4.7517807454</c:v>
                </c:pt>
                <c:pt idx="4">
                  <c:v>9.4989232144</c:v>
                </c:pt>
                <c:pt idx="5">
                  <c:v>7.612855623</c:v>
                </c:pt>
                <c:pt idx="6">
                  <c:v>11.784629507</c:v>
                </c:pt>
                <c:pt idx="7">
                  <c:v>5.1838903432</c:v>
                </c:pt>
                <c:pt idx="8">
                  <c:v>6.983977524</c:v>
                </c:pt>
                <c:pt idx="9">
                  <c:v>7.652558486</c:v>
                </c:pt>
                <c:pt idx="10">
                  <c:v>7.408161342</c:v>
                </c:pt>
                <c:pt idx="11">
                  <c:v>5.3121884662</c:v>
                </c:pt>
                <c:pt idx="12">
                  <c:v>6.657078849</c:v>
                </c:pt>
                <c:pt idx="13">
                  <c:v>10.157807987</c:v>
                </c:pt>
                <c:pt idx="14">
                  <c:v>5.9287259468</c:v>
                </c:pt>
                <c:pt idx="15">
                  <c:v>7.1554645628</c:v>
                </c:pt>
                <c:pt idx="16">
                  <c:v>13.049548108</c:v>
                </c:pt>
                <c:pt idx="17">
                  <c:v>4.8605374114</c:v>
                </c:pt>
                <c:pt idx="18">
                  <c:v>7.7653862144</c:v>
                </c:pt>
                <c:pt idx="19">
                  <c:v>7.2751031228</c:v>
                </c:pt>
                <c:pt idx="20">
                  <c:v>3.9016644366</c:v>
                </c:pt>
                <c:pt idx="21">
                  <c:v>4.383388453</c:v>
                </c:pt>
                <c:pt idx="22">
                  <c:v>5.96530626464</c:v>
                </c:pt>
                <c:pt idx="23">
                  <c:v>10.584946912</c:v>
                </c:pt>
                <c:pt idx="24">
                  <c:v>4.656054347</c:v>
                </c:pt>
                <c:pt idx="25">
                  <c:v>3.611831018</c:v>
                </c:pt>
                <c:pt idx="26">
                  <c:v>6.251386952</c:v>
                </c:pt>
                <c:pt idx="27">
                  <c:v>10.387678636</c:v>
                </c:pt>
                <c:pt idx="28">
                  <c:v>7.855716384</c:v>
                </c:pt>
                <c:pt idx="29">
                  <c:v>5.4003134774</c:v>
                </c:pt>
                <c:pt idx="30">
                  <c:v>5.7782272184</c:v>
                </c:pt>
                <c:pt idx="31">
                  <c:v>6.2438494174</c:v>
                </c:pt>
                <c:pt idx="32">
                  <c:v>5.2982249736</c:v>
                </c:pt>
                <c:pt idx="33">
                  <c:v>9.2294697978</c:v>
                </c:pt>
                <c:pt idx="34">
                  <c:v>3.8977190598</c:v>
                </c:pt>
                <c:pt idx="35">
                  <c:v>4.2583898006592</c:v>
                </c:pt>
                <c:pt idx="36">
                  <c:v>5.7673374035</c:v>
                </c:pt>
                <c:pt idx="37">
                  <c:v>5.448297432</c:v>
                </c:pt>
                <c:pt idx="38">
                  <c:v>8.6957198545</c:v>
                </c:pt>
                <c:pt idx="39">
                  <c:v>19.169694066</c:v>
                </c:pt>
                <c:pt idx="40">
                  <c:v>4.9253755566</c:v>
                </c:pt>
                <c:pt idx="41">
                  <c:v>14.7758182752</c:v>
                </c:pt>
                <c:pt idx="42">
                  <c:v>6.69634345</c:v>
                </c:pt>
                <c:pt idx="43">
                  <c:v>10.5079399732</c:v>
                </c:pt>
                <c:pt idx="44">
                  <c:v>12.7682241064</c:v>
                </c:pt>
                <c:pt idx="45">
                  <c:v>7.0025217248</c:v>
                </c:pt>
                <c:pt idx="46">
                  <c:v>5.4644956086</c:v>
                </c:pt>
                <c:pt idx="47">
                  <c:v>4.054237662</c:v>
                </c:pt>
                <c:pt idx="48">
                  <c:v>7.2752753012</c:v>
                </c:pt>
                <c:pt idx="49">
                  <c:v>7.005501373</c:v>
                </c:pt>
                <c:pt idx="50">
                  <c:v>9.785931484</c:v>
                </c:pt>
                <c:pt idx="51">
                  <c:v>5.5436361336</c:v>
                </c:pt>
                <c:pt idx="52">
                  <c:v>9.0779598998</c:v>
                </c:pt>
                <c:pt idx="53">
                  <c:v>4.993374508</c:v>
                </c:pt>
                <c:pt idx="54">
                  <c:v>7.4986548382</c:v>
                </c:pt>
                <c:pt idx="55">
                  <c:v>3.7271628692</c:v>
                </c:pt>
                <c:pt idx="56">
                  <c:v>4.0183807504</c:v>
                </c:pt>
                <c:pt idx="57">
                  <c:v>6.444449998</c:v>
                </c:pt>
                <c:pt idx="58">
                  <c:v>3.9388221664</c:v>
                </c:pt>
                <c:pt idx="59">
                  <c:v>11.5996118632</c:v>
                </c:pt>
                <c:pt idx="60">
                  <c:v>5.1555315514</c:v>
                </c:pt>
                <c:pt idx="61">
                  <c:v>6.2291448898</c:v>
                </c:pt>
                <c:pt idx="62">
                  <c:v>7.1433331296</c:v>
                </c:pt>
                <c:pt idx="63">
                  <c:v>4.7782463896</c:v>
                </c:pt>
                <c:pt idx="64">
                  <c:v>3.52740880816</c:v>
                </c:pt>
                <c:pt idx="65">
                  <c:v>6.8378742608</c:v>
                </c:pt>
                <c:pt idx="66">
                  <c:v>5.0988371332</c:v>
                </c:pt>
                <c:pt idx="67">
                  <c:v>4.098124994</c:v>
                </c:pt>
                <c:pt idx="68">
                  <c:v>5.95154908932</c:v>
                </c:pt>
                <c:pt idx="69">
                  <c:v>7.30676814084</c:v>
                </c:pt>
                <c:pt idx="70">
                  <c:v>5.9479241628</c:v>
                </c:pt>
                <c:pt idx="71">
                  <c:v>2.503753264</c:v>
                </c:pt>
                <c:pt idx="72">
                  <c:v>5.600301445</c:v>
                </c:pt>
                <c:pt idx="73">
                  <c:v>10.3899528096</c:v>
                </c:pt>
                <c:pt idx="74">
                  <c:v>4.7460818752</c:v>
                </c:pt>
                <c:pt idx="75">
                  <c:v>5.26126971468</c:v>
                </c:pt>
                <c:pt idx="76">
                  <c:v>6.3843055302</c:v>
                </c:pt>
                <c:pt idx="77">
                  <c:v>6.20976941836</c:v>
                </c:pt>
                <c:pt idx="78">
                  <c:v>5.05654082624</c:v>
                </c:pt>
                <c:pt idx="79">
                  <c:v>4.1431132142</c:v>
                </c:pt>
                <c:pt idx="80">
                  <c:v>3.9634583516</c:v>
                </c:pt>
                <c:pt idx="81">
                  <c:v>4.0205194652</c:v>
                </c:pt>
                <c:pt idx="82">
                  <c:v>6.0219634968</c:v>
                </c:pt>
                <c:pt idx="83">
                  <c:v>8.1122399468</c:v>
                </c:pt>
                <c:pt idx="84">
                  <c:v>8.1456274028</c:v>
                </c:pt>
                <c:pt idx="85">
                  <c:v>7.722202256</c:v>
                </c:pt>
                <c:pt idx="86">
                  <c:v>6.6119261442</c:v>
                </c:pt>
                <c:pt idx="87">
                  <c:v>4.7868625376</c:v>
                </c:pt>
                <c:pt idx="88">
                  <c:v>6.3843379236</c:v>
                </c:pt>
                <c:pt idx="89">
                  <c:v>7.5006261246</c:v>
                </c:pt>
                <c:pt idx="90">
                  <c:v>6.33230042</c:v>
                </c:pt>
                <c:pt idx="91">
                  <c:v>6.1574583864</c:v>
                </c:pt>
                <c:pt idx="92">
                  <c:v>9.98043052</c:v>
                </c:pt>
                <c:pt idx="93">
                  <c:v>5.3097017662</c:v>
                </c:pt>
                <c:pt idx="94">
                  <c:v>9.0916518064</c:v>
                </c:pt>
                <c:pt idx="95">
                  <c:v>7.0707856768</c:v>
                </c:pt>
                <c:pt idx="96">
                  <c:v>5.6648938514</c:v>
                </c:pt>
                <c:pt idx="97">
                  <c:v>10.3282482408</c:v>
                </c:pt>
                <c:pt idx="98">
                  <c:v>9.4041819556</c:v>
                </c:pt>
                <c:pt idx="99">
                  <c:v>6.656210602</c:v>
                </c:pt>
              </c:numCache>
            </c:numRef>
          </c:yVal>
          <c:smooth val="1"/>
        </c:ser>
        <c:axId val="26788423"/>
        <c:axId val="79304845"/>
      </c:scatterChart>
      <c:valAx>
        <c:axId val="267884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304845"/>
        <c:crosses val="autoZero"/>
        <c:crossBetween val="midCat"/>
      </c:valAx>
      <c:valAx>
        <c:axId val="79304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8842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Profiles!$D$4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Profiles!$D$5:$D$17</c:f>
              <c:numCache>
                <c:formatCode>General</c:formatCode>
                <c:ptCount val="13"/>
                <c:pt idx="0">
                  <c:v>2.0141</c:v>
                </c:pt>
                <c:pt idx="1">
                  <c:v>0.63899</c:v>
                </c:pt>
                <c:pt idx="2">
                  <c:v>0.30273</c:v>
                </c:pt>
                <c:pt idx="3">
                  <c:v>0.15041</c:v>
                </c:pt>
                <c:pt idx="4">
                  <c:v>0.35607</c:v>
                </c:pt>
                <c:pt idx="5">
                  <c:v>4.6266E-010</c:v>
                </c:pt>
                <c:pt idx="6">
                  <c:v>0.001693</c:v>
                </c:pt>
                <c:pt idx="7">
                  <c:v>0</c:v>
                </c:pt>
                <c:pt idx="8">
                  <c:v>0.10378</c:v>
                </c:pt>
                <c:pt idx="9">
                  <c:v>0.37618</c:v>
                </c:pt>
                <c:pt idx="10">
                  <c:v>0.046261</c:v>
                </c:pt>
                <c:pt idx="11">
                  <c:v>2.074E-005</c:v>
                </c:pt>
                <c:pt idx="12">
                  <c:v>0.0030214</c:v>
                </c:pt>
              </c:numCache>
            </c:numRef>
          </c:val>
        </c:ser>
        <c:gapWidth val="219"/>
        <c:overlap val="0"/>
        <c:axId val="71412739"/>
        <c:axId val="24866589"/>
      </c:barChart>
      <c:scatterChart>
        <c:scatterStyle val="lineMarker"/>
        <c:varyColors val="0"/>
        <c:ser>
          <c:idx val="1"/>
          <c:order val="1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xVal>
          <c:yVal>
            <c:numRef>
              <c:f>Profiles!$D$30:$D$42</c:f>
              <c:numCache>
                <c:formatCode>General</c:formatCode>
                <c:ptCount val="13"/>
                <c:pt idx="0">
                  <c:v>29.2193284820631</c:v>
                </c:pt>
                <c:pt idx="1">
                  <c:v>36.3300296557747</c:v>
                </c:pt>
                <c:pt idx="2">
                  <c:v>21.9144703695339</c:v>
                </c:pt>
                <c:pt idx="3">
                  <c:v>28.2128427426162</c:v>
                </c:pt>
                <c:pt idx="4">
                  <c:v>41.3485215034818</c:v>
                </c:pt>
                <c:pt idx="5">
                  <c:v>4.12407558983172E-006</c:v>
                </c:pt>
                <c:pt idx="6">
                  <c:v>0.1329917809037</c:v>
                </c:pt>
                <c:pt idx="7">
                  <c:v>0</c:v>
                </c:pt>
                <c:pt idx="8">
                  <c:v>14.6996294114078</c:v>
                </c:pt>
                <c:pt idx="9">
                  <c:v>33.8785378139076</c:v>
                </c:pt>
                <c:pt idx="10">
                  <c:v>16.6702755988152</c:v>
                </c:pt>
                <c:pt idx="11">
                  <c:v>0.107471864808892</c:v>
                </c:pt>
                <c:pt idx="12">
                  <c:v>15.2848081734821</c:v>
                </c:pt>
              </c:numCache>
            </c:numRef>
          </c:yVal>
          <c:smooth val="0"/>
        </c:ser>
        <c:axId val="40204221"/>
        <c:axId val="22275120"/>
      </c:scatterChart>
      <c:catAx>
        <c:axId val="714127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66589"/>
        <c:crosses val="autoZero"/>
        <c:auto val="1"/>
        <c:lblAlgn val="ctr"/>
        <c:lblOffset val="100"/>
        <c:noMultiLvlLbl val="0"/>
      </c:catAx>
      <c:valAx>
        <c:axId val="24866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12739"/>
        <c:crosses val="autoZero"/>
        <c:crossBetween val="between"/>
      </c:valAx>
      <c:valAx>
        <c:axId val="402042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275120"/>
        <c:crossBetween val="between"/>
      </c:valAx>
      <c:valAx>
        <c:axId val="2227512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0422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TC-PMF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Arg_Plots!$AS$1</c:f>
              <c:strCache>
                <c:ptCount val="1"/>
                <c:pt idx="0">
                  <c:v>TC-PMF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Arg_Plots!$G$2:$G$101</c:f>
              <c:numCache>
                <c:formatCode>General</c:formatCode>
                <c:ptCount val="100"/>
                <c:pt idx="0">
                  <c:v>5.31648278606549</c:v>
                </c:pt>
                <c:pt idx="1">
                  <c:v>7.62861275916748</c:v>
                </c:pt>
                <c:pt idx="2">
                  <c:v>9.14945891716</c:v>
                </c:pt>
                <c:pt idx="3">
                  <c:v>4.23804012354291</c:v>
                </c:pt>
                <c:pt idx="4">
                  <c:v>8.88273329762053</c:v>
                </c:pt>
                <c:pt idx="5">
                  <c:v>7.16506063674284</c:v>
                </c:pt>
                <c:pt idx="6">
                  <c:v>11.8254284908591</c:v>
                </c:pt>
                <c:pt idx="7">
                  <c:v>4.8180028636798</c:v>
                </c:pt>
                <c:pt idx="8">
                  <c:v>6.55016051123149</c:v>
                </c:pt>
                <c:pt idx="9">
                  <c:v>7.11225887151695</c:v>
                </c:pt>
                <c:pt idx="10">
                  <c:v>6.84671359500893</c:v>
                </c:pt>
                <c:pt idx="11">
                  <c:v>5.09049099603554</c:v>
                </c:pt>
                <c:pt idx="12">
                  <c:v>6.13396783619232</c:v>
                </c:pt>
                <c:pt idx="13">
                  <c:v>9.84735905332506</c:v>
                </c:pt>
                <c:pt idx="14">
                  <c:v>5.63147536663086</c:v>
                </c:pt>
                <c:pt idx="15">
                  <c:v>6.79110836012442</c:v>
                </c:pt>
                <c:pt idx="16">
                  <c:v>12.7114553086198</c:v>
                </c:pt>
                <c:pt idx="17">
                  <c:v>4.50852566325976</c:v>
                </c:pt>
                <c:pt idx="18">
                  <c:v>7.31389475431055</c:v>
                </c:pt>
                <c:pt idx="19">
                  <c:v>6.58110100208699</c:v>
                </c:pt>
                <c:pt idx="20">
                  <c:v>3.47024032034253</c:v>
                </c:pt>
                <c:pt idx="21">
                  <c:v>3.86541883398842</c:v>
                </c:pt>
                <c:pt idx="22">
                  <c:v>5.31251575405578</c:v>
                </c:pt>
                <c:pt idx="23">
                  <c:v>10.0137843037443</c:v>
                </c:pt>
                <c:pt idx="24">
                  <c:v>4.20016141581132</c:v>
                </c:pt>
                <c:pt idx="25">
                  <c:v>3.15707737406993</c:v>
                </c:pt>
                <c:pt idx="26">
                  <c:v>5.77977213384735</c:v>
                </c:pt>
                <c:pt idx="27">
                  <c:v>9.85538253374471</c:v>
                </c:pt>
                <c:pt idx="28">
                  <c:v>7.48905437064983</c:v>
                </c:pt>
                <c:pt idx="29">
                  <c:v>4.82429063648361</c:v>
                </c:pt>
                <c:pt idx="30">
                  <c:v>4.54921221702157</c:v>
                </c:pt>
                <c:pt idx="31">
                  <c:v>5.32637701864941</c:v>
                </c:pt>
                <c:pt idx="32">
                  <c:v>4.21752943537905</c:v>
                </c:pt>
                <c:pt idx="33">
                  <c:v>8.08730012803673</c:v>
                </c:pt>
                <c:pt idx="34">
                  <c:v>2.94883135719084</c:v>
                </c:pt>
                <c:pt idx="35">
                  <c:v>3.17410058574673</c:v>
                </c:pt>
                <c:pt idx="36">
                  <c:v>4.85476362551965</c:v>
                </c:pt>
                <c:pt idx="37">
                  <c:v>4.47147485274464</c:v>
                </c:pt>
                <c:pt idx="38">
                  <c:v>7.67715278164653</c:v>
                </c:pt>
                <c:pt idx="39">
                  <c:v>18.2876569138799</c:v>
                </c:pt>
                <c:pt idx="40">
                  <c:v>4.01647749868828</c:v>
                </c:pt>
                <c:pt idx="41">
                  <c:v>13.6337959480536</c:v>
                </c:pt>
                <c:pt idx="42">
                  <c:v>5.84843886818022</c:v>
                </c:pt>
                <c:pt idx="43">
                  <c:v>9.50886706441895</c:v>
                </c:pt>
                <c:pt idx="44">
                  <c:v>12.3340392875285</c:v>
                </c:pt>
                <c:pt idx="45">
                  <c:v>5.82167935703143</c:v>
                </c:pt>
                <c:pt idx="46">
                  <c:v>4.4860970299221</c:v>
                </c:pt>
                <c:pt idx="47">
                  <c:v>3.06423918835291</c:v>
                </c:pt>
                <c:pt idx="48">
                  <c:v>6.27591910890502</c:v>
                </c:pt>
                <c:pt idx="49">
                  <c:v>6.07343910755052</c:v>
                </c:pt>
                <c:pt idx="50">
                  <c:v>8.65035451694191</c:v>
                </c:pt>
                <c:pt idx="51">
                  <c:v>4.51800957552021</c:v>
                </c:pt>
                <c:pt idx="52">
                  <c:v>8.2075826922535</c:v>
                </c:pt>
                <c:pt idx="53">
                  <c:v>4.02518379291949</c:v>
                </c:pt>
                <c:pt idx="54">
                  <c:v>6.41960015475012</c:v>
                </c:pt>
                <c:pt idx="55">
                  <c:v>2.9757470670863</c:v>
                </c:pt>
                <c:pt idx="56">
                  <c:v>3.30247397528548</c:v>
                </c:pt>
                <c:pt idx="57">
                  <c:v>5.64892581070948</c:v>
                </c:pt>
                <c:pt idx="58">
                  <c:v>3.04935576089663</c:v>
                </c:pt>
                <c:pt idx="59">
                  <c:v>10.96408147727</c:v>
                </c:pt>
                <c:pt idx="60">
                  <c:v>4.21504897809599</c:v>
                </c:pt>
                <c:pt idx="61">
                  <c:v>5.5010508109807</c:v>
                </c:pt>
                <c:pt idx="62">
                  <c:v>6.30993041663309</c:v>
                </c:pt>
                <c:pt idx="63">
                  <c:v>4.10204163623482</c:v>
                </c:pt>
                <c:pt idx="64">
                  <c:v>2.94709904659831</c:v>
                </c:pt>
                <c:pt idx="65">
                  <c:v>6.59819045639061</c:v>
                </c:pt>
                <c:pt idx="66">
                  <c:v>4.26702241210971</c:v>
                </c:pt>
                <c:pt idx="67">
                  <c:v>3.21769123711591</c:v>
                </c:pt>
                <c:pt idx="68">
                  <c:v>4.78632335400966</c:v>
                </c:pt>
                <c:pt idx="69">
                  <c:v>6.64467857059731</c:v>
                </c:pt>
                <c:pt idx="70">
                  <c:v>5.30602430557115</c:v>
                </c:pt>
                <c:pt idx="71">
                  <c:v>2.07633001756383</c:v>
                </c:pt>
                <c:pt idx="72">
                  <c:v>4.85029352326092</c:v>
                </c:pt>
                <c:pt idx="73">
                  <c:v>9.70605593815664</c:v>
                </c:pt>
                <c:pt idx="74">
                  <c:v>3.9386183824771</c:v>
                </c:pt>
                <c:pt idx="75">
                  <c:v>4.44561075636544</c:v>
                </c:pt>
                <c:pt idx="76">
                  <c:v>5.56377747139434</c:v>
                </c:pt>
                <c:pt idx="77">
                  <c:v>5.37049957413925</c:v>
                </c:pt>
                <c:pt idx="78">
                  <c:v>4.56326058628782</c:v>
                </c:pt>
                <c:pt idx="79">
                  <c:v>3.368070948235</c:v>
                </c:pt>
                <c:pt idx="80">
                  <c:v>3.19581006092049</c:v>
                </c:pt>
                <c:pt idx="81">
                  <c:v>3.32424088014218</c:v>
                </c:pt>
                <c:pt idx="82">
                  <c:v>5.06026678543866</c:v>
                </c:pt>
                <c:pt idx="83">
                  <c:v>7.15620925159391</c:v>
                </c:pt>
                <c:pt idx="84">
                  <c:v>6.99776906698988</c:v>
                </c:pt>
                <c:pt idx="85">
                  <c:v>6.91302164732517</c:v>
                </c:pt>
                <c:pt idx="86">
                  <c:v>5.68185105108302</c:v>
                </c:pt>
                <c:pt idx="87">
                  <c:v>3.79951145549211</c:v>
                </c:pt>
                <c:pt idx="88">
                  <c:v>5.40022907574294</c:v>
                </c:pt>
                <c:pt idx="89">
                  <c:v>6.65993983934983</c:v>
                </c:pt>
                <c:pt idx="90">
                  <c:v>5.2618986462448</c:v>
                </c:pt>
                <c:pt idx="91">
                  <c:v>5.00302992201214</c:v>
                </c:pt>
                <c:pt idx="92">
                  <c:v>8.81086058386263</c:v>
                </c:pt>
                <c:pt idx="93">
                  <c:v>4.21702625144203</c:v>
                </c:pt>
                <c:pt idx="94">
                  <c:v>8.21081144558506</c:v>
                </c:pt>
                <c:pt idx="95">
                  <c:v>6.50698015645929</c:v>
                </c:pt>
                <c:pt idx="96">
                  <c:v>4.62954899902068</c:v>
                </c:pt>
                <c:pt idx="97">
                  <c:v>9.30976373660323</c:v>
                </c:pt>
                <c:pt idx="98">
                  <c:v>8.36011183906778</c:v>
                </c:pt>
                <c:pt idx="99">
                  <c:v>5.43974802805618</c:v>
                </c:pt>
              </c:numCache>
            </c:numRef>
          </c:xVal>
          <c:yVal>
            <c:numRef>
              <c:f>Arg_Plots!$AS$2:$AS$101</c:f>
              <c:numCache>
                <c:formatCode>General</c:formatCode>
                <c:ptCount val="100"/>
                <c:pt idx="0">
                  <c:v>6.4075668004</c:v>
                </c:pt>
                <c:pt idx="1">
                  <c:v>8.3744464326</c:v>
                </c:pt>
                <c:pt idx="2">
                  <c:v>9.8146899878</c:v>
                </c:pt>
                <c:pt idx="3">
                  <c:v>4.7517807454</c:v>
                </c:pt>
                <c:pt idx="4">
                  <c:v>9.4989232144</c:v>
                </c:pt>
                <c:pt idx="5">
                  <c:v>7.612855623</c:v>
                </c:pt>
                <c:pt idx="6">
                  <c:v>11.784629507</c:v>
                </c:pt>
                <c:pt idx="7">
                  <c:v>5.1838903432</c:v>
                </c:pt>
                <c:pt idx="8">
                  <c:v>6.983977524</c:v>
                </c:pt>
                <c:pt idx="9">
                  <c:v>7.652558486</c:v>
                </c:pt>
                <c:pt idx="10">
                  <c:v>7.408161342</c:v>
                </c:pt>
                <c:pt idx="11">
                  <c:v>5.3121884662</c:v>
                </c:pt>
                <c:pt idx="12">
                  <c:v>6.657078849</c:v>
                </c:pt>
                <c:pt idx="13">
                  <c:v>10.157807987</c:v>
                </c:pt>
                <c:pt idx="14">
                  <c:v>5.9287259468</c:v>
                </c:pt>
                <c:pt idx="15">
                  <c:v>7.1554645628</c:v>
                </c:pt>
                <c:pt idx="16">
                  <c:v>13.049548108</c:v>
                </c:pt>
                <c:pt idx="17">
                  <c:v>4.8605374114</c:v>
                </c:pt>
                <c:pt idx="18">
                  <c:v>7.7653862144</c:v>
                </c:pt>
                <c:pt idx="19">
                  <c:v>7.2751031228</c:v>
                </c:pt>
                <c:pt idx="20">
                  <c:v>3.9016644366</c:v>
                </c:pt>
                <c:pt idx="21">
                  <c:v>4.383388453</c:v>
                </c:pt>
                <c:pt idx="22">
                  <c:v>5.96530626464</c:v>
                </c:pt>
                <c:pt idx="23">
                  <c:v>10.584946912</c:v>
                </c:pt>
                <c:pt idx="24">
                  <c:v>4.656054347</c:v>
                </c:pt>
                <c:pt idx="25">
                  <c:v>3.611831018</c:v>
                </c:pt>
                <c:pt idx="26">
                  <c:v>6.251386952</c:v>
                </c:pt>
                <c:pt idx="27">
                  <c:v>10.387678636</c:v>
                </c:pt>
                <c:pt idx="28">
                  <c:v>7.855716384</c:v>
                </c:pt>
                <c:pt idx="29">
                  <c:v>5.4003134774</c:v>
                </c:pt>
                <c:pt idx="30">
                  <c:v>5.7782272184</c:v>
                </c:pt>
                <c:pt idx="31">
                  <c:v>6.2438494174</c:v>
                </c:pt>
                <c:pt idx="32">
                  <c:v>5.2982249736</c:v>
                </c:pt>
                <c:pt idx="33">
                  <c:v>9.2294697978</c:v>
                </c:pt>
                <c:pt idx="34">
                  <c:v>3.8977190598</c:v>
                </c:pt>
                <c:pt idx="35">
                  <c:v>4.2583898006592</c:v>
                </c:pt>
                <c:pt idx="36">
                  <c:v>5.7673374035</c:v>
                </c:pt>
                <c:pt idx="37">
                  <c:v>5.448297432</c:v>
                </c:pt>
                <c:pt idx="38">
                  <c:v>8.6957198545</c:v>
                </c:pt>
                <c:pt idx="39">
                  <c:v>19.169694066</c:v>
                </c:pt>
                <c:pt idx="40">
                  <c:v>4.9253755566</c:v>
                </c:pt>
                <c:pt idx="41">
                  <c:v>14.7758182752</c:v>
                </c:pt>
                <c:pt idx="42">
                  <c:v>6.69634345</c:v>
                </c:pt>
                <c:pt idx="43">
                  <c:v>10.5079399732</c:v>
                </c:pt>
                <c:pt idx="44">
                  <c:v>12.7682241064</c:v>
                </c:pt>
                <c:pt idx="45">
                  <c:v>7.0025217248</c:v>
                </c:pt>
                <c:pt idx="46">
                  <c:v>5.4644956086</c:v>
                </c:pt>
                <c:pt idx="47">
                  <c:v>4.054237662</c:v>
                </c:pt>
                <c:pt idx="48">
                  <c:v>7.2752753012</c:v>
                </c:pt>
                <c:pt idx="49">
                  <c:v>7.005501373</c:v>
                </c:pt>
                <c:pt idx="50">
                  <c:v>9.785931484</c:v>
                </c:pt>
                <c:pt idx="51">
                  <c:v>5.5436361336</c:v>
                </c:pt>
                <c:pt idx="52">
                  <c:v>9.0779598998</c:v>
                </c:pt>
                <c:pt idx="53">
                  <c:v>4.993374508</c:v>
                </c:pt>
                <c:pt idx="54">
                  <c:v>7.4986548382</c:v>
                </c:pt>
                <c:pt idx="55">
                  <c:v>3.7271628692</c:v>
                </c:pt>
                <c:pt idx="56">
                  <c:v>4.0183807504</c:v>
                </c:pt>
                <c:pt idx="57">
                  <c:v>6.444449998</c:v>
                </c:pt>
                <c:pt idx="58">
                  <c:v>3.9388221664</c:v>
                </c:pt>
                <c:pt idx="59">
                  <c:v>11.5996118632</c:v>
                </c:pt>
                <c:pt idx="60">
                  <c:v>5.1555315514</c:v>
                </c:pt>
                <c:pt idx="61">
                  <c:v>6.2291448898</c:v>
                </c:pt>
                <c:pt idx="62">
                  <c:v>7.1433331296</c:v>
                </c:pt>
                <c:pt idx="63">
                  <c:v>4.7782463896</c:v>
                </c:pt>
                <c:pt idx="64">
                  <c:v>3.52740880816</c:v>
                </c:pt>
                <c:pt idx="65">
                  <c:v>6.8378742608</c:v>
                </c:pt>
                <c:pt idx="66">
                  <c:v>5.0988371332</c:v>
                </c:pt>
                <c:pt idx="67">
                  <c:v>4.098124994</c:v>
                </c:pt>
                <c:pt idx="68">
                  <c:v>5.95154908932</c:v>
                </c:pt>
                <c:pt idx="69">
                  <c:v>7.30676814084</c:v>
                </c:pt>
                <c:pt idx="70">
                  <c:v>5.9479241628</c:v>
                </c:pt>
                <c:pt idx="71">
                  <c:v>2.503753264</c:v>
                </c:pt>
                <c:pt idx="72">
                  <c:v>5.600301445</c:v>
                </c:pt>
                <c:pt idx="73">
                  <c:v>10.3899528096</c:v>
                </c:pt>
                <c:pt idx="74">
                  <c:v>4.7460818752</c:v>
                </c:pt>
                <c:pt idx="75">
                  <c:v>5.26126971468</c:v>
                </c:pt>
                <c:pt idx="76">
                  <c:v>6.3843055302</c:v>
                </c:pt>
                <c:pt idx="77">
                  <c:v>6.20976941836</c:v>
                </c:pt>
                <c:pt idx="78">
                  <c:v>5.05654082624</c:v>
                </c:pt>
                <c:pt idx="79">
                  <c:v>4.1431132142</c:v>
                </c:pt>
                <c:pt idx="80">
                  <c:v>3.9634583516</c:v>
                </c:pt>
                <c:pt idx="81">
                  <c:v>4.0205194652</c:v>
                </c:pt>
                <c:pt idx="82">
                  <c:v>6.0219634968</c:v>
                </c:pt>
                <c:pt idx="83">
                  <c:v>8.1122399468</c:v>
                </c:pt>
                <c:pt idx="84">
                  <c:v>8.1456274028</c:v>
                </c:pt>
                <c:pt idx="85">
                  <c:v>7.722202256</c:v>
                </c:pt>
                <c:pt idx="86">
                  <c:v>6.6119261442</c:v>
                </c:pt>
                <c:pt idx="87">
                  <c:v>4.7868625376</c:v>
                </c:pt>
                <c:pt idx="88">
                  <c:v>6.3843379236</c:v>
                </c:pt>
                <c:pt idx="89">
                  <c:v>7.5006261246</c:v>
                </c:pt>
                <c:pt idx="90">
                  <c:v>6.33230042</c:v>
                </c:pt>
                <c:pt idx="91">
                  <c:v>6.1574583864</c:v>
                </c:pt>
                <c:pt idx="92">
                  <c:v>9.98043052</c:v>
                </c:pt>
                <c:pt idx="93">
                  <c:v>5.3097017662</c:v>
                </c:pt>
                <c:pt idx="94">
                  <c:v>9.0916518064</c:v>
                </c:pt>
                <c:pt idx="95">
                  <c:v>7.0707856768</c:v>
                </c:pt>
                <c:pt idx="96">
                  <c:v>5.6648938514</c:v>
                </c:pt>
                <c:pt idx="97">
                  <c:v>10.3282482408</c:v>
                </c:pt>
                <c:pt idx="98">
                  <c:v>9.4041819556</c:v>
                </c:pt>
                <c:pt idx="99">
                  <c:v>6.656210602</c:v>
                </c:pt>
              </c:numCache>
            </c:numRef>
          </c:yVal>
          <c:smooth val="0"/>
        </c:ser>
        <c:axId val="67362753"/>
        <c:axId val="35216092"/>
      </c:scatterChart>
      <c:valAx>
        <c:axId val="673627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16092"/>
        <c:crosses val="autoZero"/>
        <c:crossBetween val="midCat"/>
      </c:valAx>
      <c:valAx>
        <c:axId val="35216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627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Profiles!$E$4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Profiles!$E$5:$E$17</c:f>
              <c:numCache>
                <c:formatCode>General</c:formatCode>
                <c:ptCount val="13"/>
                <c:pt idx="0">
                  <c:v>2.0115</c:v>
                </c:pt>
                <c:pt idx="1">
                  <c:v>0.61833</c:v>
                </c:pt>
                <c:pt idx="2">
                  <c:v>0.58566</c:v>
                </c:pt>
                <c:pt idx="3">
                  <c:v>0.24424</c:v>
                </c:pt>
                <c:pt idx="4">
                  <c:v>0.45869</c:v>
                </c:pt>
                <c:pt idx="5">
                  <c:v>0.0066983</c:v>
                </c:pt>
                <c:pt idx="6">
                  <c:v>0.042639</c:v>
                </c:pt>
                <c:pt idx="7">
                  <c:v>0.025179</c:v>
                </c:pt>
                <c:pt idx="8">
                  <c:v>0.030916</c:v>
                </c:pt>
                <c:pt idx="9">
                  <c:v>0</c:v>
                </c:pt>
                <c:pt idx="10">
                  <c:v>0.00062091</c:v>
                </c:pt>
                <c:pt idx="11">
                  <c:v>0.0041116</c:v>
                </c:pt>
                <c:pt idx="12">
                  <c:v>0.0068544</c:v>
                </c:pt>
              </c:numCache>
            </c:numRef>
          </c:val>
        </c:ser>
        <c:gapWidth val="219"/>
        <c:overlap val="0"/>
        <c:axId val="9175536"/>
        <c:axId val="56248724"/>
      </c:barChart>
      <c:scatterChart>
        <c:scatterStyle val="lineMarker"/>
        <c:varyColors val="0"/>
        <c:ser>
          <c:idx val="1"/>
          <c:order val="1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xVal>
          <c:yVal>
            <c:numRef>
              <c:f>Profiles!$E$30:$E$42</c:f>
              <c:numCache>
                <c:formatCode>General</c:formatCode>
                <c:ptCount val="13"/>
                <c:pt idx="0">
                  <c:v>29.1816092754431</c:v>
                </c:pt>
                <c:pt idx="1">
                  <c:v>35.1553971690561</c:v>
                </c:pt>
                <c:pt idx="2">
                  <c:v>42.3956288330235</c:v>
                </c:pt>
                <c:pt idx="3">
                  <c:v>45.8128097297825</c:v>
                </c:pt>
                <c:pt idx="4">
                  <c:v>53.2652380948467</c:v>
                </c:pt>
                <c:pt idx="5">
                  <c:v>59.7075509518217</c:v>
                </c:pt>
                <c:pt idx="6">
                  <c:v>3.34946045242343</c:v>
                </c:pt>
                <c:pt idx="7">
                  <c:v>18.9822615858025</c:v>
                </c:pt>
                <c:pt idx="8">
                  <c:v>4.37901081984084</c:v>
                </c:pt>
                <c:pt idx="9">
                  <c:v>0</c:v>
                </c:pt>
                <c:pt idx="10">
                  <c:v>0.223746586153787</c:v>
                </c:pt>
                <c:pt idx="11">
                  <c:v>21.3057531026153</c:v>
                </c:pt>
                <c:pt idx="12">
                  <c:v>34.6753786801866</c:v>
                </c:pt>
              </c:numCache>
            </c:numRef>
          </c:yVal>
          <c:smooth val="0"/>
        </c:ser>
        <c:axId val="15548447"/>
        <c:axId val="67105099"/>
      </c:scatterChart>
      <c:catAx>
        <c:axId val="917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48724"/>
        <c:crosses val="autoZero"/>
        <c:auto val="1"/>
        <c:lblAlgn val="ctr"/>
        <c:lblOffset val="100"/>
        <c:noMultiLvlLbl val="0"/>
      </c:catAx>
      <c:valAx>
        <c:axId val="56248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5536"/>
        <c:crosses val="autoZero"/>
        <c:crossBetween val="between"/>
      </c:valAx>
      <c:valAx>
        <c:axId val="155484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105099"/>
        <c:crossBetween val="between"/>
      </c:valAx>
      <c:valAx>
        <c:axId val="671050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4844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Profiles!$F$4</c:f>
              <c:strCache>
                <c:ptCount val="1"/>
                <c:pt idx="0">
                  <c:v>Factor 4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Profiles!$F$5:$F$17</c:f>
              <c:numCache>
                <c:formatCode>General</c:formatCode>
                <c:ptCount val="13"/>
                <c:pt idx="0">
                  <c:v>0.75012</c:v>
                </c:pt>
                <c:pt idx="1">
                  <c:v>0.12274</c:v>
                </c:pt>
                <c:pt idx="2">
                  <c:v>0.050016</c:v>
                </c:pt>
                <c:pt idx="3">
                  <c:v>0.021216</c:v>
                </c:pt>
                <c:pt idx="4">
                  <c:v>2.454E-007</c:v>
                </c:pt>
                <c:pt idx="5">
                  <c:v>0.0045171</c:v>
                </c:pt>
                <c:pt idx="6">
                  <c:v>0.47178</c:v>
                </c:pt>
                <c:pt idx="7">
                  <c:v>0.030368</c:v>
                </c:pt>
                <c:pt idx="8">
                  <c:v>0.037912</c:v>
                </c:pt>
                <c:pt idx="9">
                  <c:v>0.42788</c:v>
                </c:pt>
                <c:pt idx="10">
                  <c:v>0.077174</c:v>
                </c:pt>
                <c:pt idx="11">
                  <c:v>4.7334E-005</c:v>
                </c:pt>
                <c:pt idx="12">
                  <c:v>0.00026734</c:v>
                </c:pt>
              </c:numCache>
            </c:numRef>
          </c:val>
        </c:ser>
        <c:gapWidth val="219"/>
        <c:overlap val="0"/>
        <c:axId val="56177908"/>
        <c:axId val="55181657"/>
      </c:barChart>
      <c:scatterChart>
        <c:scatterStyle val="lineMarker"/>
        <c:varyColors val="0"/>
        <c:ser>
          <c:idx val="1"/>
          <c:order val="1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xVal>
          <c:yVal>
            <c:numRef>
              <c:f>Profiles!$F$30:$F$42</c:f>
              <c:numCache>
                <c:formatCode>General</c:formatCode>
                <c:ptCount val="13"/>
                <c:pt idx="0">
                  <c:v>10.8822812576164</c:v>
                </c:pt>
                <c:pt idx="1">
                  <c:v>6.97843133687505</c:v>
                </c:pt>
                <c:pt idx="2">
                  <c:v>3.62063274205598</c:v>
                </c:pt>
                <c:pt idx="3">
                  <c:v>3.97954704891527</c:v>
                </c:pt>
                <c:pt idx="4">
                  <c:v>2.8497001086737E-005</c:v>
                </c:pt>
                <c:pt idx="5">
                  <c:v>40.2646908028117</c:v>
                </c:pt>
                <c:pt idx="6">
                  <c:v>37.0601668013866</c:v>
                </c:pt>
                <c:pt idx="7">
                  <c:v>22.8942102481294</c:v>
                </c:pt>
                <c:pt idx="8">
                  <c:v>5.36993977881375</c:v>
                </c:pt>
                <c:pt idx="9">
                  <c:v>38.5346077936487</c:v>
                </c:pt>
                <c:pt idx="10">
                  <c:v>27.8098581756331</c:v>
                </c:pt>
                <c:pt idx="11">
                  <c:v>0.24527836301177</c:v>
                </c:pt>
                <c:pt idx="12">
                  <c:v>1.35243285135987</c:v>
                </c:pt>
              </c:numCache>
            </c:numRef>
          </c:yVal>
          <c:smooth val="0"/>
        </c:ser>
        <c:axId val="3394120"/>
        <c:axId val="60178252"/>
      </c:scatterChart>
      <c:catAx>
        <c:axId val="561779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81657"/>
        <c:crosses val="autoZero"/>
        <c:auto val="1"/>
        <c:lblAlgn val="ctr"/>
        <c:lblOffset val="100"/>
        <c:noMultiLvlLbl val="0"/>
      </c:catAx>
      <c:valAx>
        <c:axId val="55181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77908"/>
        <c:crosses val="autoZero"/>
        <c:crossBetween val="between"/>
      </c:valAx>
      <c:valAx>
        <c:axId val="33941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178252"/>
        <c:crossBetween val="between"/>
      </c:valAx>
      <c:valAx>
        <c:axId val="6017825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412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Profiles!$G$4</c:f>
              <c:strCache>
                <c:ptCount val="1"/>
                <c:pt idx="0">
                  <c:v>Factor 5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cat>
          <c:val>
            <c:numRef>
              <c:f>Profiles!$G$5:$G$17</c:f>
              <c:numCache>
                <c:formatCode>General</c:formatCode>
                <c:ptCount val="13"/>
                <c:pt idx="0">
                  <c:v>1.6354</c:v>
                </c:pt>
                <c:pt idx="1">
                  <c:v>0.32427</c:v>
                </c:pt>
                <c:pt idx="2">
                  <c:v>0.30857</c:v>
                </c:pt>
                <c:pt idx="3">
                  <c:v>0.067208</c:v>
                </c:pt>
                <c:pt idx="4">
                  <c:v>0</c:v>
                </c:pt>
                <c:pt idx="5">
                  <c:v>2.83E-008</c:v>
                </c:pt>
                <c:pt idx="6">
                  <c:v>0.7438</c:v>
                </c:pt>
                <c:pt idx="7">
                  <c:v>0.076224</c:v>
                </c:pt>
                <c:pt idx="8">
                  <c:v>0.5333</c:v>
                </c:pt>
                <c:pt idx="9">
                  <c:v>0.30126</c:v>
                </c:pt>
                <c:pt idx="10">
                  <c:v>0</c:v>
                </c:pt>
                <c:pt idx="11">
                  <c:v>0.0049274</c:v>
                </c:pt>
                <c:pt idx="12">
                  <c:v>0.0051119</c:v>
                </c:pt>
              </c:numCache>
            </c:numRef>
          </c:val>
        </c:ser>
        <c:gapWidth val="219"/>
        <c:overlap val="0"/>
        <c:axId val="19914741"/>
        <c:axId val="50344740"/>
      </c:barChart>
      <c:scatterChart>
        <c:scatterStyle val="lineMarker"/>
        <c:varyColors val="0"/>
        <c:ser>
          <c:idx val="1"/>
          <c:order val="1"/>
          <c:tx>
            <c:strRef>
              <c:f>"Percent"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Profiles!$B$5:$B$17</c:f>
              <c:strCache>
                <c:ptCount val="13"/>
                <c:pt idx="0">
                  <c:v>TC</c:v>
                </c:pt>
                <c:pt idx="1">
                  <c:v>OCPk1 C</c:v>
                </c:pt>
                <c:pt idx="2">
                  <c:v>OCPk2 C</c:v>
                </c:pt>
                <c:pt idx="3">
                  <c:v>OCPk3 C</c:v>
                </c:pt>
                <c:pt idx="4">
                  <c:v>OCPk4 C</c:v>
                </c:pt>
                <c:pt idx="5">
                  <c:v>OCPk5 C</c:v>
                </c:pt>
                <c:pt idx="6">
                  <c:v>Pyrol C</c:v>
                </c:pt>
                <c:pt idx="7">
                  <c:v>ECPk1 C</c:v>
                </c:pt>
                <c:pt idx="8">
                  <c:v>ECPk2 C</c:v>
                </c:pt>
                <c:pt idx="9">
                  <c:v>ECPk3 C</c:v>
                </c:pt>
                <c:pt idx="10">
                  <c:v>ECPk4 C</c:v>
                </c:pt>
                <c:pt idx="11">
                  <c:v>ECPk5 C</c:v>
                </c:pt>
                <c:pt idx="12">
                  <c:v>ECPk6 C</c:v>
                </c:pt>
              </c:strCache>
            </c:strRef>
          </c:xVal>
          <c:yVal>
            <c:numRef>
              <c:f>Profiles!$G$30:$G$42</c:f>
              <c:numCache>
                <c:formatCode>General</c:formatCode>
                <c:ptCount val="13"/>
                <c:pt idx="0">
                  <c:v>23.7253809639869</c:v>
                </c:pt>
                <c:pt idx="1">
                  <c:v>18.4364993450258</c:v>
                </c:pt>
                <c:pt idx="2">
                  <c:v>22.3372249923267</c:v>
                </c:pt>
                <c:pt idx="3">
                  <c:v>12.606400738287</c:v>
                </c:pt>
                <c:pt idx="4">
                  <c:v>0</c:v>
                </c:pt>
                <c:pt idx="5">
                  <c:v>0.000252261572628361</c:v>
                </c:pt>
                <c:pt idx="6">
                  <c:v>58.4284032109699</c:v>
                </c:pt>
                <c:pt idx="7">
                  <c:v>57.4647089684344</c:v>
                </c:pt>
                <c:pt idx="8">
                  <c:v>75.5377950000362</c:v>
                </c:pt>
                <c:pt idx="9">
                  <c:v>27.1312890154123</c:v>
                </c:pt>
                <c:pt idx="10">
                  <c:v>0</c:v>
                </c:pt>
                <c:pt idx="11">
                  <c:v>25.5331179681454</c:v>
                </c:pt>
                <c:pt idx="12">
                  <c:v>25.8603332567761</c:v>
                </c:pt>
              </c:numCache>
            </c:numRef>
          </c:yVal>
          <c:smooth val="0"/>
        </c:ser>
        <c:axId val="44005361"/>
        <c:axId val="202412"/>
      </c:scatterChart>
      <c:catAx>
        <c:axId val="199147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44740"/>
        <c:crosses val="autoZero"/>
        <c:auto val="1"/>
        <c:lblAlgn val="ctr"/>
        <c:lblOffset val="100"/>
        <c:noMultiLvlLbl val="0"/>
      </c:catAx>
      <c:valAx>
        <c:axId val="503447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914741"/>
        <c:crosses val="autoZero"/>
        <c:crossBetween val="between"/>
      </c:valAx>
      <c:valAx>
        <c:axId val="4400536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2412"/>
        <c:crossBetween val="between"/>
      </c:valAx>
      <c:valAx>
        <c:axId val="2024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00536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lang="es-E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Factor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Contributions!$C$4</c:f>
              <c:strCache>
                <c:ptCount val="1"/>
                <c:pt idx="0">
                  <c:v>Factor 1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Contributions!$C$109:$C$208</c:f>
              <c:numCache>
                <c:formatCode>General</c:formatCode>
                <c:ptCount val="100"/>
                <c:pt idx="0">
                  <c:v>1.21540224</c:v>
                </c:pt>
                <c:pt idx="1">
                  <c:v>0.4324412736</c:v>
                </c:pt>
                <c:pt idx="2">
                  <c:v>1.433278272</c:v>
                </c:pt>
                <c:pt idx="3">
                  <c:v>0.970972416</c:v>
                </c:pt>
                <c:pt idx="4">
                  <c:v>2.13153216</c:v>
                </c:pt>
                <c:pt idx="5">
                  <c:v>0.55444896</c:v>
                </c:pt>
                <c:pt idx="6">
                  <c:v>1.366291392</c:v>
                </c:pt>
                <c:pt idx="7">
                  <c:v>1.644985728</c:v>
                </c:pt>
                <c:pt idx="8">
                  <c:v>0.907407168</c:v>
                </c:pt>
                <c:pt idx="9">
                  <c:v>0.615797376</c:v>
                </c:pt>
                <c:pt idx="10">
                  <c:v>0.917286528</c:v>
                </c:pt>
                <c:pt idx="11">
                  <c:v>2.0999664</c:v>
                </c:pt>
                <c:pt idx="12">
                  <c:v>0.428402784</c:v>
                </c:pt>
                <c:pt idx="13">
                  <c:v>1.0987776</c:v>
                </c:pt>
                <c:pt idx="14">
                  <c:v>0.4510337472</c:v>
                </c:pt>
                <c:pt idx="15">
                  <c:v>0.4244944128</c:v>
                </c:pt>
                <c:pt idx="16">
                  <c:v>0.997911744</c:v>
                </c:pt>
                <c:pt idx="17">
                  <c:v>0.9204672</c:v>
                </c:pt>
                <c:pt idx="18">
                  <c:v>0.0649001664</c:v>
                </c:pt>
                <c:pt idx="19">
                  <c:v>0.497486016</c:v>
                </c:pt>
                <c:pt idx="20">
                  <c:v>0.4275738816</c:v>
                </c:pt>
                <c:pt idx="21">
                  <c:v>0.624134592</c:v>
                </c:pt>
                <c:pt idx="22">
                  <c:v>0.988128768</c:v>
                </c:pt>
                <c:pt idx="23">
                  <c:v>0.688952832</c:v>
                </c:pt>
                <c:pt idx="24">
                  <c:v>0.494739072</c:v>
                </c:pt>
                <c:pt idx="25">
                  <c:v>0.4451302272</c:v>
                </c:pt>
                <c:pt idx="26">
                  <c:v>0.809288256</c:v>
                </c:pt>
                <c:pt idx="27">
                  <c:v>1.006152576</c:v>
                </c:pt>
                <c:pt idx="28">
                  <c:v>0.827504832</c:v>
                </c:pt>
                <c:pt idx="29">
                  <c:v>0.840420288</c:v>
                </c:pt>
                <c:pt idx="30">
                  <c:v>0.3539365056</c:v>
                </c:pt>
                <c:pt idx="31">
                  <c:v>0.2446563264</c:v>
                </c:pt>
                <c:pt idx="32">
                  <c:v>0.240044352</c:v>
                </c:pt>
                <c:pt idx="33">
                  <c:v>0.2873158848</c:v>
                </c:pt>
                <c:pt idx="34">
                  <c:v>0.3061685952</c:v>
                </c:pt>
                <c:pt idx="35">
                  <c:v>0.3353102976</c:v>
                </c:pt>
                <c:pt idx="36">
                  <c:v>0.680760192</c:v>
                </c:pt>
                <c:pt idx="37">
                  <c:v>0.307850496</c:v>
                </c:pt>
                <c:pt idx="38">
                  <c:v>0.565918656</c:v>
                </c:pt>
                <c:pt idx="39">
                  <c:v>-0.091637088</c:v>
                </c:pt>
                <c:pt idx="40">
                  <c:v>0.3952515072</c:v>
                </c:pt>
                <c:pt idx="41">
                  <c:v>-0.0731024448</c:v>
                </c:pt>
                <c:pt idx="42">
                  <c:v>0.1404748608</c:v>
                </c:pt>
                <c:pt idx="43">
                  <c:v>0.2563525248</c:v>
                </c:pt>
                <c:pt idx="44">
                  <c:v>0.2346131136</c:v>
                </c:pt>
                <c:pt idx="45">
                  <c:v>0.3432571584</c:v>
                </c:pt>
                <c:pt idx="46">
                  <c:v>0.2287867008</c:v>
                </c:pt>
                <c:pt idx="47">
                  <c:v>0.537485376</c:v>
                </c:pt>
                <c:pt idx="48">
                  <c:v>0.1824597312</c:v>
                </c:pt>
                <c:pt idx="49">
                  <c:v>0.3879552384</c:v>
                </c:pt>
                <c:pt idx="50">
                  <c:v>0.43589664</c:v>
                </c:pt>
                <c:pt idx="51">
                  <c:v>0.3466113216</c:v>
                </c:pt>
                <c:pt idx="52">
                  <c:v>0.4739297664</c:v>
                </c:pt>
                <c:pt idx="53">
                  <c:v>0.3579653568</c:v>
                </c:pt>
                <c:pt idx="54">
                  <c:v>0.312428736</c:v>
                </c:pt>
                <c:pt idx="55">
                  <c:v>0.89902176</c:v>
                </c:pt>
                <c:pt idx="56">
                  <c:v>0.360042432</c:v>
                </c:pt>
                <c:pt idx="57">
                  <c:v>0.755602368</c:v>
                </c:pt>
                <c:pt idx="58">
                  <c:v>0.664760448</c:v>
                </c:pt>
                <c:pt idx="59">
                  <c:v>0.2815183872</c:v>
                </c:pt>
                <c:pt idx="60">
                  <c:v>0.314717856</c:v>
                </c:pt>
                <c:pt idx="61">
                  <c:v>0.2816244096</c:v>
                </c:pt>
                <c:pt idx="62">
                  <c:v>0.0874010112</c:v>
                </c:pt>
                <c:pt idx="63">
                  <c:v>0.2707522944</c:v>
                </c:pt>
                <c:pt idx="64">
                  <c:v>0.14144352</c:v>
                </c:pt>
                <c:pt idx="65">
                  <c:v>0.1643780928</c:v>
                </c:pt>
                <c:pt idx="66">
                  <c:v>0.2868966144</c:v>
                </c:pt>
                <c:pt idx="67">
                  <c:v>0.3069444864</c:v>
                </c:pt>
                <c:pt idx="68">
                  <c:v>0.4300943232</c:v>
                </c:pt>
                <c:pt idx="69">
                  <c:v>0.2313023232</c:v>
                </c:pt>
                <c:pt idx="70">
                  <c:v>0.2211386304</c:v>
                </c:pt>
                <c:pt idx="71">
                  <c:v>0.069492864</c:v>
                </c:pt>
                <c:pt idx="72">
                  <c:v>0.29987472</c:v>
                </c:pt>
                <c:pt idx="73">
                  <c:v>0.2605114944</c:v>
                </c:pt>
                <c:pt idx="74">
                  <c:v>0.207996672</c:v>
                </c:pt>
                <c:pt idx="75">
                  <c:v>0.2391479808</c:v>
                </c:pt>
                <c:pt idx="76">
                  <c:v>0.1776742656</c:v>
                </c:pt>
                <c:pt idx="77">
                  <c:v>0.264983712</c:v>
                </c:pt>
                <c:pt idx="78">
                  <c:v>0.1440796224</c:v>
                </c:pt>
                <c:pt idx="79">
                  <c:v>0.1197474816</c:v>
                </c:pt>
                <c:pt idx="80">
                  <c:v>0.2650367232</c:v>
                </c:pt>
                <c:pt idx="81">
                  <c:v>0.1516650432</c:v>
                </c:pt>
                <c:pt idx="82">
                  <c:v>0.1791826752</c:v>
                </c:pt>
                <c:pt idx="83">
                  <c:v>0.2341986624</c:v>
                </c:pt>
                <c:pt idx="84">
                  <c:v>0.2757112512</c:v>
                </c:pt>
                <c:pt idx="85">
                  <c:v>0.1833753792</c:v>
                </c:pt>
                <c:pt idx="86">
                  <c:v>0.0575267904</c:v>
                </c:pt>
                <c:pt idx="87">
                  <c:v>0.3479317824</c:v>
                </c:pt>
                <c:pt idx="88">
                  <c:v>0.3071131584</c:v>
                </c:pt>
                <c:pt idx="89">
                  <c:v>0.4325135616</c:v>
                </c:pt>
                <c:pt idx="90">
                  <c:v>0.4627010304</c:v>
                </c:pt>
                <c:pt idx="91">
                  <c:v>0.4403158464</c:v>
                </c:pt>
                <c:pt idx="92">
                  <c:v>0.5228832</c:v>
                </c:pt>
                <c:pt idx="93">
                  <c:v>0.626640576</c:v>
                </c:pt>
                <c:pt idx="94">
                  <c:v>0.310019136</c:v>
                </c:pt>
                <c:pt idx="95">
                  <c:v>0.2475285696</c:v>
                </c:pt>
                <c:pt idx="96">
                  <c:v>0.3020770944</c:v>
                </c:pt>
                <c:pt idx="97">
                  <c:v>0.370451904</c:v>
                </c:pt>
                <c:pt idx="98">
                  <c:v>0.4210004928</c:v>
                </c:pt>
                <c:pt idx="99">
                  <c:v>0.4351930368</c:v>
                </c:pt>
              </c:numCache>
            </c:numRef>
          </c:yVal>
          <c:smooth val="0"/>
        </c:ser>
        <c:axId val="59824493"/>
        <c:axId val="70286158"/>
      </c:scatterChart>
      <c:valAx>
        <c:axId val="59824493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286158"/>
        <c:crosses val="autoZero"/>
        <c:crossBetween val="midCat"/>
        <c:majorUnit val="25"/>
        <c:minorUnit val="1"/>
      </c:valAx>
      <c:valAx>
        <c:axId val="702861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244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Factor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Contributions!$D$4</c:f>
              <c:strCache>
                <c:ptCount val="1"/>
                <c:pt idx="0">
                  <c:v>Factor 2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Contributions!$D$109:$D$208</c:f>
              <c:numCache>
                <c:formatCode>General</c:formatCode>
                <c:ptCount val="100"/>
                <c:pt idx="0">
                  <c:v>2.9667693</c:v>
                </c:pt>
                <c:pt idx="1">
                  <c:v>1.444452097</c:v>
                </c:pt>
                <c:pt idx="2">
                  <c:v>3.15307355</c:v>
                </c:pt>
                <c:pt idx="3">
                  <c:v>1.885237882</c:v>
                </c:pt>
                <c:pt idx="4">
                  <c:v>3.89587363</c:v>
                </c:pt>
                <c:pt idx="5">
                  <c:v>0.714864513</c:v>
                </c:pt>
                <c:pt idx="6">
                  <c:v>1.369970679</c:v>
                </c:pt>
                <c:pt idx="7">
                  <c:v>0.995851604</c:v>
                </c:pt>
                <c:pt idx="8">
                  <c:v>1.079879856</c:v>
                </c:pt>
                <c:pt idx="9">
                  <c:v>2.02235781</c:v>
                </c:pt>
                <c:pt idx="10">
                  <c:v>1.914361768</c:v>
                </c:pt>
                <c:pt idx="11">
                  <c:v>2.12709101</c:v>
                </c:pt>
                <c:pt idx="12">
                  <c:v>0.357281199</c:v>
                </c:pt>
                <c:pt idx="13">
                  <c:v>4.42215796</c:v>
                </c:pt>
                <c:pt idx="14">
                  <c:v>2.5760339</c:v>
                </c:pt>
                <c:pt idx="15">
                  <c:v>-0.39033258</c:v>
                </c:pt>
                <c:pt idx="16">
                  <c:v>3.39718247</c:v>
                </c:pt>
                <c:pt idx="17">
                  <c:v>2.27331467</c:v>
                </c:pt>
                <c:pt idx="18">
                  <c:v>0.405961996</c:v>
                </c:pt>
                <c:pt idx="19">
                  <c:v>3.16193559</c:v>
                </c:pt>
                <c:pt idx="20">
                  <c:v>2.04974957</c:v>
                </c:pt>
                <c:pt idx="21">
                  <c:v>0.600262223</c:v>
                </c:pt>
                <c:pt idx="22">
                  <c:v>2.58127056</c:v>
                </c:pt>
                <c:pt idx="23">
                  <c:v>2.13252908</c:v>
                </c:pt>
                <c:pt idx="24">
                  <c:v>0.426606521</c:v>
                </c:pt>
                <c:pt idx="25">
                  <c:v>1.903888448</c:v>
                </c:pt>
                <c:pt idx="26">
                  <c:v>1.124713722</c:v>
                </c:pt>
                <c:pt idx="27">
                  <c:v>2.1430024</c:v>
                </c:pt>
                <c:pt idx="28">
                  <c:v>1.98308286</c:v>
                </c:pt>
                <c:pt idx="29">
                  <c:v>1.349869961</c:v>
                </c:pt>
                <c:pt idx="30">
                  <c:v>1.439014027</c:v>
                </c:pt>
                <c:pt idx="31">
                  <c:v>2.58972978</c:v>
                </c:pt>
                <c:pt idx="32">
                  <c:v>2.38489581</c:v>
                </c:pt>
                <c:pt idx="33">
                  <c:v>3.95448394</c:v>
                </c:pt>
                <c:pt idx="34">
                  <c:v>1.540665654</c:v>
                </c:pt>
                <c:pt idx="35">
                  <c:v>1.421632344</c:v>
                </c:pt>
                <c:pt idx="36">
                  <c:v>3.29627606</c:v>
                </c:pt>
                <c:pt idx="37">
                  <c:v>1.166888976</c:v>
                </c:pt>
                <c:pt idx="38">
                  <c:v>4.1127922</c:v>
                </c:pt>
                <c:pt idx="39">
                  <c:v>4.27251033</c:v>
                </c:pt>
                <c:pt idx="40">
                  <c:v>2.65115983</c:v>
                </c:pt>
                <c:pt idx="41">
                  <c:v>5.25236998</c:v>
                </c:pt>
                <c:pt idx="42">
                  <c:v>1.470917371</c:v>
                </c:pt>
                <c:pt idx="43">
                  <c:v>2.60604399</c:v>
                </c:pt>
                <c:pt idx="44">
                  <c:v>2.59778618</c:v>
                </c:pt>
                <c:pt idx="45">
                  <c:v>1.074623055</c:v>
                </c:pt>
                <c:pt idx="46">
                  <c:v>2.48419094</c:v>
                </c:pt>
                <c:pt idx="47">
                  <c:v>2.95851149</c:v>
                </c:pt>
                <c:pt idx="48">
                  <c:v>1.988198674</c:v>
                </c:pt>
                <c:pt idx="49">
                  <c:v>1.311219382</c:v>
                </c:pt>
                <c:pt idx="50">
                  <c:v>-0.1821390912</c:v>
                </c:pt>
                <c:pt idx="51">
                  <c:v>0.436576316</c:v>
                </c:pt>
                <c:pt idx="52">
                  <c:v>0.649809083</c:v>
                </c:pt>
                <c:pt idx="53">
                  <c:v>1.497604196</c:v>
                </c:pt>
                <c:pt idx="54">
                  <c:v>1.979115083</c:v>
                </c:pt>
                <c:pt idx="55">
                  <c:v>2.13937702</c:v>
                </c:pt>
                <c:pt idx="56">
                  <c:v>1.542438062</c:v>
                </c:pt>
                <c:pt idx="57">
                  <c:v>3.33353691</c:v>
                </c:pt>
                <c:pt idx="58">
                  <c:v>3.02860217</c:v>
                </c:pt>
                <c:pt idx="59">
                  <c:v>4.44793844</c:v>
                </c:pt>
                <c:pt idx="60">
                  <c:v>2.61510744</c:v>
                </c:pt>
                <c:pt idx="61">
                  <c:v>1.253314007</c:v>
                </c:pt>
                <c:pt idx="62">
                  <c:v>1.578168196</c:v>
                </c:pt>
                <c:pt idx="63">
                  <c:v>2.5881185</c:v>
                </c:pt>
                <c:pt idx="64">
                  <c:v>0.836073051</c:v>
                </c:pt>
                <c:pt idx="65">
                  <c:v>2.20664796</c:v>
                </c:pt>
                <c:pt idx="66">
                  <c:v>2.46304289</c:v>
                </c:pt>
                <c:pt idx="67">
                  <c:v>2.39113952</c:v>
                </c:pt>
                <c:pt idx="68">
                  <c:v>3.323265</c:v>
                </c:pt>
                <c:pt idx="69">
                  <c:v>0.801470813</c:v>
                </c:pt>
                <c:pt idx="70">
                  <c:v>2.98449338</c:v>
                </c:pt>
                <c:pt idx="71">
                  <c:v>1.482679715</c:v>
                </c:pt>
                <c:pt idx="72">
                  <c:v>2.63826959</c:v>
                </c:pt>
                <c:pt idx="73">
                  <c:v>2.34662791</c:v>
                </c:pt>
                <c:pt idx="74">
                  <c:v>1.52789626</c:v>
                </c:pt>
                <c:pt idx="75">
                  <c:v>1.313958558</c:v>
                </c:pt>
                <c:pt idx="76">
                  <c:v>0.442658898</c:v>
                </c:pt>
                <c:pt idx="77">
                  <c:v>0.447674007</c:v>
                </c:pt>
                <c:pt idx="78">
                  <c:v>0.350574246</c:v>
                </c:pt>
                <c:pt idx="79">
                  <c:v>2.006063741</c:v>
                </c:pt>
                <c:pt idx="80">
                  <c:v>2.31339526</c:v>
                </c:pt>
                <c:pt idx="81">
                  <c:v>0.734783962</c:v>
                </c:pt>
                <c:pt idx="82">
                  <c:v>3.32668897</c:v>
                </c:pt>
                <c:pt idx="83">
                  <c:v>1.515972788</c:v>
                </c:pt>
                <c:pt idx="84">
                  <c:v>1.03283048</c:v>
                </c:pt>
                <c:pt idx="85">
                  <c:v>2.30715155</c:v>
                </c:pt>
                <c:pt idx="86">
                  <c:v>2.46807814</c:v>
                </c:pt>
                <c:pt idx="87">
                  <c:v>3.1701934</c:v>
                </c:pt>
                <c:pt idx="88">
                  <c:v>1.386184184</c:v>
                </c:pt>
                <c:pt idx="89">
                  <c:v>1.875872317</c:v>
                </c:pt>
                <c:pt idx="90">
                  <c:v>3.05055586</c:v>
                </c:pt>
                <c:pt idx="91">
                  <c:v>2.85055573</c:v>
                </c:pt>
                <c:pt idx="92">
                  <c:v>3.4279982</c:v>
                </c:pt>
                <c:pt idx="93">
                  <c:v>2.47955851</c:v>
                </c:pt>
                <c:pt idx="94">
                  <c:v>1.070010766</c:v>
                </c:pt>
                <c:pt idx="95">
                  <c:v>1.325801466</c:v>
                </c:pt>
                <c:pt idx="96">
                  <c:v>2.27351608</c:v>
                </c:pt>
                <c:pt idx="97">
                  <c:v>0.440362824</c:v>
                </c:pt>
                <c:pt idx="98">
                  <c:v>0.901752852</c:v>
                </c:pt>
                <c:pt idx="99">
                  <c:v>2.2537779</c:v>
                </c:pt>
              </c:numCache>
            </c:numRef>
          </c:yVal>
          <c:smooth val="0"/>
        </c:ser>
        <c:axId val="92185921"/>
        <c:axId val="42175094"/>
      </c:scatterChart>
      <c:valAx>
        <c:axId val="92185921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175094"/>
        <c:crosses val="autoZero"/>
        <c:crossBetween val="midCat"/>
        <c:majorUnit val="25"/>
        <c:minorUnit val="1"/>
      </c:valAx>
      <c:valAx>
        <c:axId val="421750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8592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Factor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Contributions!$E$4</c:f>
              <c:strCache>
                <c:ptCount val="1"/>
                <c:pt idx="0">
                  <c:v>Factor 3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Contributions!$E$109:$E$208</c:f>
              <c:numCache>
                <c:formatCode>General</c:formatCode>
                <c:ptCount val="100"/>
                <c:pt idx="0">
                  <c:v>2.28043755</c:v>
                </c:pt>
                <c:pt idx="1">
                  <c:v>4.67452485</c:v>
                </c:pt>
                <c:pt idx="2">
                  <c:v>3.4111017</c:v>
                </c:pt>
                <c:pt idx="3">
                  <c:v>1.502369235</c:v>
                </c:pt>
                <c:pt idx="4">
                  <c:v>1.516530195</c:v>
                </c:pt>
                <c:pt idx="5">
                  <c:v>4.316679</c:v>
                </c:pt>
                <c:pt idx="6">
                  <c:v>4.1424831</c:v>
                </c:pt>
                <c:pt idx="7">
                  <c:v>1.781887275</c:v>
                </c:pt>
                <c:pt idx="8">
                  <c:v>2.93860035</c:v>
                </c:pt>
                <c:pt idx="9">
                  <c:v>3.4448949</c:v>
                </c:pt>
                <c:pt idx="10">
                  <c:v>2.4689151</c:v>
                </c:pt>
                <c:pt idx="11">
                  <c:v>0.407228175</c:v>
                </c:pt>
                <c:pt idx="12">
                  <c:v>3.84980985</c:v>
                </c:pt>
                <c:pt idx="13">
                  <c:v>0.680872635</c:v>
                </c:pt>
                <c:pt idx="14">
                  <c:v>2.5658694</c:v>
                </c:pt>
                <c:pt idx="15">
                  <c:v>4.2148971</c:v>
                </c:pt>
                <c:pt idx="16">
                  <c:v>2.74871475</c:v>
                </c:pt>
                <c:pt idx="17">
                  <c:v>0.208009215</c:v>
                </c:pt>
                <c:pt idx="18">
                  <c:v>3.3805269</c:v>
                </c:pt>
                <c:pt idx="19">
                  <c:v>2.13078195</c:v>
                </c:pt>
                <c:pt idx="20">
                  <c:v>1.555955595</c:v>
                </c:pt>
                <c:pt idx="21">
                  <c:v>2.06198865</c:v>
                </c:pt>
                <c:pt idx="22">
                  <c:v>1.222368435</c:v>
                </c:pt>
                <c:pt idx="23">
                  <c:v>2.7738585</c:v>
                </c:pt>
                <c:pt idx="24">
                  <c:v>2.3401791</c:v>
                </c:pt>
                <c:pt idx="25">
                  <c:v>1.21965291</c:v>
                </c:pt>
                <c:pt idx="26">
                  <c:v>2.2379949</c:v>
                </c:pt>
                <c:pt idx="27">
                  <c:v>2.99572695</c:v>
                </c:pt>
                <c:pt idx="28">
                  <c:v>2.46549555</c:v>
                </c:pt>
                <c:pt idx="29">
                  <c:v>2.22854085</c:v>
                </c:pt>
                <c:pt idx="30">
                  <c:v>2.005244235</c:v>
                </c:pt>
                <c:pt idx="31">
                  <c:v>0.259342695</c:v>
                </c:pt>
                <c:pt idx="32">
                  <c:v>0.73608831</c:v>
                </c:pt>
                <c:pt idx="33">
                  <c:v>0.210060945</c:v>
                </c:pt>
                <c:pt idx="34">
                  <c:v>1.394834445</c:v>
                </c:pt>
                <c:pt idx="35">
                  <c:v>1.514800305</c:v>
                </c:pt>
                <c:pt idx="36">
                  <c:v>0.0356136075</c:v>
                </c:pt>
                <c:pt idx="37">
                  <c:v>2.3804091</c:v>
                </c:pt>
                <c:pt idx="38">
                  <c:v>0.0270888705</c:v>
                </c:pt>
                <c:pt idx="39">
                  <c:v>2.4628806</c:v>
                </c:pt>
                <c:pt idx="40">
                  <c:v>0.234963315</c:v>
                </c:pt>
                <c:pt idx="41">
                  <c:v>-0.39513906</c:v>
                </c:pt>
                <c:pt idx="42">
                  <c:v>1.638668475</c:v>
                </c:pt>
                <c:pt idx="43">
                  <c:v>2.01133908</c:v>
                </c:pt>
                <c:pt idx="44">
                  <c:v>2.6543754</c:v>
                </c:pt>
                <c:pt idx="45">
                  <c:v>1.882059975</c:v>
                </c:pt>
                <c:pt idx="46">
                  <c:v>0.900850275</c:v>
                </c:pt>
                <c:pt idx="47">
                  <c:v>-0.167545881</c:v>
                </c:pt>
                <c:pt idx="48">
                  <c:v>1.43077995</c:v>
                </c:pt>
                <c:pt idx="49">
                  <c:v>2.41923105</c:v>
                </c:pt>
                <c:pt idx="50">
                  <c:v>3.3676533</c:v>
                </c:pt>
                <c:pt idx="51">
                  <c:v>2.55239235</c:v>
                </c:pt>
                <c:pt idx="52">
                  <c:v>3.04520985</c:v>
                </c:pt>
                <c:pt idx="53">
                  <c:v>1.66841856</c:v>
                </c:pt>
                <c:pt idx="54">
                  <c:v>1.59499881</c:v>
                </c:pt>
                <c:pt idx="55">
                  <c:v>0.174352797</c:v>
                </c:pt>
                <c:pt idx="56">
                  <c:v>1.29154392</c:v>
                </c:pt>
                <c:pt idx="57">
                  <c:v>0.32071356</c:v>
                </c:pt>
                <c:pt idx="58">
                  <c:v>-0.393268365</c:v>
                </c:pt>
                <c:pt idx="59">
                  <c:v>0.59886378</c:v>
                </c:pt>
                <c:pt idx="60">
                  <c:v>0.707947425</c:v>
                </c:pt>
                <c:pt idx="61">
                  <c:v>2.5851798</c:v>
                </c:pt>
                <c:pt idx="62">
                  <c:v>2.8977669</c:v>
                </c:pt>
                <c:pt idx="63">
                  <c:v>0.96250275</c:v>
                </c:pt>
                <c:pt idx="64">
                  <c:v>1.69102782</c:v>
                </c:pt>
                <c:pt idx="65">
                  <c:v>1.24358976</c:v>
                </c:pt>
                <c:pt idx="66">
                  <c:v>1.32030837</c:v>
                </c:pt>
                <c:pt idx="67">
                  <c:v>1.00289367</c:v>
                </c:pt>
                <c:pt idx="68">
                  <c:v>2.29331115</c:v>
                </c:pt>
                <c:pt idx="69">
                  <c:v>3.7928844</c:v>
                </c:pt>
                <c:pt idx="70">
                  <c:v>1.58168268</c:v>
                </c:pt>
                <c:pt idx="71">
                  <c:v>0.78967467</c:v>
                </c:pt>
                <c:pt idx="72">
                  <c:v>0.977528655</c:v>
                </c:pt>
                <c:pt idx="73">
                  <c:v>2.9259279</c:v>
                </c:pt>
                <c:pt idx="74">
                  <c:v>1.7709246</c:v>
                </c:pt>
                <c:pt idx="75">
                  <c:v>2.14325325</c:v>
                </c:pt>
                <c:pt idx="76">
                  <c:v>3.79067175</c:v>
                </c:pt>
                <c:pt idx="77">
                  <c:v>3.5269641</c:v>
                </c:pt>
                <c:pt idx="78">
                  <c:v>2.60589825</c:v>
                </c:pt>
                <c:pt idx="79">
                  <c:v>1.7536257</c:v>
                </c:pt>
                <c:pt idx="80">
                  <c:v>0.66049614</c:v>
                </c:pt>
                <c:pt idx="81">
                  <c:v>2.18750625</c:v>
                </c:pt>
                <c:pt idx="82">
                  <c:v>1.32843483</c:v>
                </c:pt>
                <c:pt idx="83">
                  <c:v>2.74589865</c:v>
                </c:pt>
                <c:pt idx="84">
                  <c:v>3.21176205</c:v>
                </c:pt>
                <c:pt idx="85">
                  <c:v>1.98325854</c:v>
                </c:pt>
                <c:pt idx="86">
                  <c:v>1.851847245</c:v>
                </c:pt>
                <c:pt idx="87">
                  <c:v>0.67196169</c:v>
                </c:pt>
                <c:pt idx="88">
                  <c:v>3.0269052</c:v>
                </c:pt>
                <c:pt idx="89">
                  <c:v>2.7863298</c:v>
                </c:pt>
                <c:pt idx="90">
                  <c:v>1.63989549</c:v>
                </c:pt>
                <c:pt idx="91">
                  <c:v>1.99713789</c:v>
                </c:pt>
                <c:pt idx="92">
                  <c:v>3.1363308</c:v>
                </c:pt>
                <c:pt idx="93">
                  <c:v>1.486317465</c:v>
                </c:pt>
                <c:pt idx="94">
                  <c:v>4.7777148</c:v>
                </c:pt>
                <c:pt idx="95">
                  <c:v>2.61153045</c:v>
                </c:pt>
                <c:pt idx="96">
                  <c:v>1.912192245</c:v>
                </c:pt>
                <c:pt idx="97">
                  <c:v>4.0467357</c:v>
                </c:pt>
                <c:pt idx="98">
                  <c:v>4.67492715</c:v>
                </c:pt>
                <c:pt idx="99">
                  <c:v>2.30175945</c:v>
                </c:pt>
              </c:numCache>
            </c:numRef>
          </c:yVal>
          <c:smooth val="0"/>
        </c:ser>
        <c:axId val="44510316"/>
        <c:axId val="65028304"/>
      </c:scatterChart>
      <c:valAx>
        <c:axId val="44510316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28304"/>
        <c:crosses val="autoZero"/>
        <c:crossBetween val="midCat"/>
        <c:majorUnit val="25"/>
        <c:minorUnit val="1"/>
      </c:valAx>
      <c:valAx>
        <c:axId val="65028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5103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ES" sz="1400" spc="-1" strike="noStrike">
                <a:solidFill>
                  <a:srgbClr val="595959"/>
                </a:solidFill>
                <a:latin typeface="Calibri"/>
              </a:rPr>
              <a:t>Factor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Contributions!$F$4</c:f>
              <c:strCache>
                <c:ptCount val="1"/>
                <c:pt idx="0">
                  <c:v>Factor 4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Contributions!$B$5:$B$104</c:f>
              <c:numCache>
                <c:formatCode>General</c:formatCode>
                <c:ptCount val="100"/>
                <c:pt idx="0">
                  <c:v>43558</c:v>
                </c:pt>
                <c:pt idx="1">
                  <c:v>43561</c:v>
                </c:pt>
                <c:pt idx="2">
                  <c:v>43564</c:v>
                </c:pt>
                <c:pt idx="3">
                  <c:v>43567</c:v>
                </c:pt>
                <c:pt idx="4">
                  <c:v>43570</c:v>
                </c:pt>
                <c:pt idx="5">
                  <c:v>43573</c:v>
                </c:pt>
                <c:pt idx="6">
                  <c:v>43576</c:v>
                </c:pt>
                <c:pt idx="7">
                  <c:v>43579</c:v>
                </c:pt>
                <c:pt idx="8">
                  <c:v>43582</c:v>
                </c:pt>
                <c:pt idx="9">
                  <c:v>43585</c:v>
                </c:pt>
                <c:pt idx="10">
                  <c:v>43588</c:v>
                </c:pt>
                <c:pt idx="11">
                  <c:v>43591</c:v>
                </c:pt>
                <c:pt idx="12">
                  <c:v>43597</c:v>
                </c:pt>
                <c:pt idx="13">
                  <c:v>43600</c:v>
                </c:pt>
                <c:pt idx="14">
                  <c:v>43603</c:v>
                </c:pt>
                <c:pt idx="15">
                  <c:v>43609</c:v>
                </c:pt>
                <c:pt idx="16">
                  <c:v>43612</c:v>
                </c:pt>
                <c:pt idx="17">
                  <c:v>43615</c:v>
                </c:pt>
                <c:pt idx="18">
                  <c:v>43618</c:v>
                </c:pt>
                <c:pt idx="19">
                  <c:v>43627</c:v>
                </c:pt>
                <c:pt idx="20">
                  <c:v>43630</c:v>
                </c:pt>
                <c:pt idx="21">
                  <c:v>43633</c:v>
                </c:pt>
                <c:pt idx="22">
                  <c:v>43636</c:v>
                </c:pt>
                <c:pt idx="23">
                  <c:v>43639</c:v>
                </c:pt>
                <c:pt idx="24">
                  <c:v>43642</c:v>
                </c:pt>
                <c:pt idx="25">
                  <c:v>43645</c:v>
                </c:pt>
                <c:pt idx="26">
                  <c:v>43654</c:v>
                </c:pt>
                <c:pt idx="27">
                  <c:v>43657</c:v>
                </c:pt>
                <c:pt idx="28">
                  <c:v>43660</c:v>
                </c:pt>
                <c:pt idx="29">
                  <c:v>43663</c:v>
                </c:pt>
                <c:pt idx="30">
                  <c:v>43667</c:v>
                </c:pt>
                <c:pt idx="31">
                  <c:v>43669</c:v>
                </c:pt>
                <c:pt idx="32">
                  <c:v>43672</c:v>
                </c:pt>
                <c:pt idx="33">
                  <c:v>43675</c:v>
                </c:pt>
                <c:pt idx="34">
                  <c:v>43678</c:v>
                </c:pt>
                <c:pt idx="35">
                  <c:v>43681</c:v>
                </c:pt>
                <c:pt idx="36">
                  <c:v>43684</c:v>
                </c:pt>
                <c:pt idx="37">
                  <c:v>43687</c:v>
                </c:pt>
                <c:pt idx="38">
                  <c:v>43689</c:v>
                </c:pt>
                <c:pt idx="39">
                  <c:v>43693</c:v>
                </c:pt>
                <c:pt idx="40">
                  <c:v>43696</c:v>
                </c:pt>
                <c:pt idx="41">
                  <c:v>43699</c:v>
                </c:pt>
                <c:pt idx="42">
                  <c:v>43702</c:v>
                </c:pt>
                <c:pt idx="43">
                  <c:v>43705</c:v>
                </c:pt>
                <c:pt idx="44">
                  <c:v>43708</c:v>
                </c:pt>
                <c:pt idx="45">
                  <c:v>43711</c:v>
                </c:pt>
                <c:pt idx="46">
                  <c:v>43714</c:v>
                </c:pt>
                <c:pt idx="47">
                  <c:v>43717</c:v>
                </c:pt>
                <c:pt idx="48">
                  <c:v>43720</c:v>
                </c:pt>
                <c:pt idx="49">
                  <c:v>43723</c:v>
                </c:pt>
                <c:pt idx="50">
                  <c:v>43726</c:v>
                </c:pt>
                <c:pt idx="51">
                  <c:v>43729</c:v>
                </c:pt>
                <c:pt idx="52">
                  <c:v>43732</c:v>
                </c:pt>
                <c:pt idx="53">
                  <c:v>43735</c:v>
                </c:pt>
                <c:pt idx="54">
                  <c:v>43738</c:v>
                </c:pt>
                <c:pt idx="55">
                  <c:v>43741</c:v>
                </c:pt>
                <c:pt idx="56">
                  <c:v>43744</c:v>
                </c:pt>
                <c:pt idx="57">
                  <c:v>43747</c:v>
                </c:pt>
                <c:pt idx="58">
                  <c:v>43753</c:v>
                </c:pt>
                <c:pt idx="59">
                  <c:v>43756</c:v>
                </c:pt>
                <c:pt idx="60">
                  <c:v>43759</c:v>
                </c:pt>
                <c:pt idx="61">
                  <c:v>43762</c:v>
                </c:pt>
                <c:pt idx="62">
                  <c:v>43765</c:v>
                </c:pt>
                <c:pt idx="63">
                  <c:v>43768</c:v>
                </c:pt>
                <c:pt idx="64">
                  <c:v>43771</c:v>
                </c:pt>
                <c:pt idx="65">
                  <c:v>43774</c:v>
                </c:pt>
                <c:pt idx="66">
                  <c:v>43778</c:v>
                </c:pt>
                <c:pt idx="67">
                  <c:v>43780</c:v>
                </c:pt>
                <c:pt idx="68">
                  <c:v>43783</c:v>
                </c:pt>
                <c:pt idx="69">
                  <c:v>43786</c:v>
                </c:pt>
                <c:pt idx="70">
                  <c:v>43789</c:v>
                </c:pt>
                <c:pt idx="71">
                  <c:v>43792</c:v>
                </c:pt>
                <c:pt idx="72">
                  <c:v>43795</c:v>
                </c:pt>
                <c:pt idx="73">
                  <c:v>43799</c:v>
                </c:pt>
                <c:pt idx="74">
                  <c:v>43801</c:v>
                </c:pt>
                <c:pt idx="75">
                  <c:v>43804</c:v>
                </c:pt>
                <c:pt idx="76">
                  <c:v>43807</c:v>
                </c:pt>
                <c:pt idx="77">
                  <c:v>43810</c:v>
                </c:pt>
                <c:pt idx="78">
                  <c:v>43813</c:v>
                </c:pt>
                <c:pt idx="79">
                  <c:v>43816</c:v>
                </c:pt>
                <c:pt idx="80">
                  <c:v>43819</c:v>
                </c:pt>
                <c:pt idx="81">
                  <c:v>43822</c:v>
                </c:pt>
                <c:pt idx="82">
                  <c:v>43825</c:v>
                </c:pt>
                <c:pt idx="83">
                  <c:v>43840</c:v>
                </c:pt>
                <c:pt idx="84">
                  <c:v>43843</c:v>
                </c:pt>
                <c:pt idx="85">
                  <c:v>43849</c:v>
                </c:pt>
                <c:pt idx="86">
                  <c:v>43851</c:v>
                </c:pt>
                <c:pt idx="87">
                  <c:v>43852</c:v>
                </c:pt>
                <c:pt idx="88">
                  <c:v>43855</c:v>
                </c:pt>
                <c:pt idx="89">
                  <c:v>43858</c:v>
                </c:pt>
                <c:pt idx="90">
                  <c:v>43861</c:v>
                </c:pt>
                <c:pt idx="91">
                  <c:v>43864</c:v>
                </c:pt>
                <c:pt idx="92">
                  <c:v>43867</c:v>
                </c:pt>
                <c:pt idx="93">
                  <c:v>43873</c:v>
                </c:pt>
                <c:pt idx="94">
                  <c:v>43876</c:v>
                </c:pt>
                <c:pt idx="95">
                  <c:v>43879</c:v>
                </c:pt>
                <c:pt idx="96">
                  <c:v>43882</c:v>
                </c:pt>
                <c:pt idx="97">
                  <c:v>43888</c:v>
                </c:pt>
                <c:pt idx="98">
                  <c:v>43891</c:v>
                </c:pt>
                <c:pt idx="99">
                  <c:v>43894</c:v>
                </c:pt>
              </c:numCache>
            </c:numRef>
          </c:xVal>
          <c:yVal>
            <c:numRef>
              <c:f>Contributions!$F$109:$F$208</c:f>
              <c:numCache>
                <c:formatCode>General</c:formatCode>
                <c:ptCount val="100"/>
                <c:pt idx="0">
                  <c:v>0.2709583464</c:v>
                </c:pt>
                <c:pt idx="1">
                  <c:v>1.438055052</c:v>
                </c:pt>
                <c:pt idx="2">
                  <c:v>1.68889518</c:v>
                </c:pt>
                <c:pt idx="3">
                  <c:v>0.5434094316</c:v>
                </c:pt>
                <c:pt idx="4">
                  <c:v>1.814390256</c:v>
                </c:pt>
                <c:pt idx="5">
                  <c:v>1.625585052</c:v>
                </c:pt>
                <c:pt idx="6">
                  <c:v>3.921177288</c:v>
                </c:pt>
                <c:pt idx="7">
                  <c:v>0.6949336716</c:v>
                </c:pt>
                <c:pt idx="8">
                  <c:v>1.804488672</c:v>
                </c:pt>
                <c:pt idx="9">
                  <c:v>1.354191636</c:v>
                </c:pt>
                <c:pt idx="10">
                  <c:v>1.848370692</c:v>
                </c:pt>
                <c:pt idx="11">
                  <c:v>0.7247734452</c:v>
                </c:pt>
                <c:pt idx="12">
                  <c:v>1.480136784</c:v>
                </c:pt>
                <c:pt idx="13">
                  <c:v>3.4580532</c:v>
                </c:pt>
                <c:pt idx="14">
                  <c:v>0.5847785496</c:v>
                </c:pt>
                <c:pt idx="15">
                  <c:v>2.018497908</c:v>
                </c:pt>
                <c:pt idx="16">
                  <c:v>5.129545596</c:v>
                </c:pt>
                <c:pt idx="17">
                  <c:v>1.367693796</c:v>
                </c:pt>
                <c:pt idx="18">
                  <c:v>2.176548192</c:v>
                </c:pt>
                <c:pt idx="19">
                  <c:v>1.43347932</c:v>
                </c:pt>
                <c:pt idx="20">
                  <c:v>0.127857954</c:v>
                </c:pt>
                <c:pt idx="21">
                  <c:v>0.860687688</c:v>
                </c:pt>
                <c:pt idx="22">
                  <c:v>1.186839864</c:v>
                </c:pt>
                <c:pt idx="23">
                  <c:v>3.670787232</c:v>
                </c:pt>
                <c:pt idx="24">
                  <c:v>1.082348148</c:v>
                </c:pt>
                <c:pt idx="25">
                  <c:v>0.2673727728</c:v>
                </c:pt>
                <c:pt idx="26">
                  <c:v>1.46986014</c:v>
                </c:pt>
                <c:pt idx="27">
                  <c:v>3.01698264</c:v>
                </c:pt>
                <c:pt idx="28">
                  <c:v>2.139792312</c:v>
                </c:pt>
                <c:pt idx="29">
                  <c:v>0.9057699</c:v>
                </c:pt>
                <c:pt idx="30">
                  <c:v>0.1635936708</c:v>
                </c:pt>
                <c:pt idx="31">
                  <c:v>0.872989656</c:v>
                </c:pt>
                <c:pt idx="32">
                  <c:v>0.4829497596</c:v>
                </c:pt>
                <c:pt idx="33">
                  <c:v>1.300258008</c:v>
                </c:pt>
                <c:pt idx="34">
                  <c:v>0.2085558636</c:v>
                </c:pt>
                <c:pt idx="35">
                  <c:v>-0.0001371519408</c:v>
                </c:pt>
                <c:pt idx="36">
                  <c:v>0.75912144</c:v>
                </c:pt>
                <c:pt idx="37">
                  <c:v>-0.150024</c:v>
                </c:pt>
                <c:pt idx="38">
                  <c:v>1.220370228</c:v>
                </c:pt>
                <c:pt idx="39">
                  <c:v>0.986557824</c:v>
                </c:pt>
                <c:pt idx="40">
                  <c:v>0.6553198344</c:v>
                </c:pt>
                <c:pt idx="41">
                  <c:v>2.06883096</c:v>
                </c:pt>
                <c:pt idx="42">
                  <c:v>0.4098355632</c:v>
                </c:pt>
                <c:pt idx="43">
                  <c:v>0.4158065184</c:v>
                </c:pt>
                <c:pt idx="44">
                  <c:v>0.2073631728</c:v>
                </c:pt>
                <c:pt idx="45">
                  <c:v>0.1781309964</c:v>
                </c:pt>
                <c:pt idx="46">
                  <c:v>0.3794782068</c:v>
                </c:pt>
                <c:pt idx="47">
                  <c:v>0.6497389416</c:v>
                </c:pt>
                <c:pt idx="48">
                  <c:v>0.486115266</c:v>
                </c:pt>
                <c:pt idx="49">
                  <c:v>-0.0212996574</c:v>
                </c:pt>
                <c:pt idx="50">
                  <c:v>-0.1106727048</c:v>
                </c:pt>
                <c:pt idx="51">
                  <c:v>-0.113230614</c:v>
                </c:pt>
                <c:pt idx="52">
                  <c:v>0.2716709604</c:v>
                </c:pt>
                <c:pt idx="53">
                  <c:v>0.2529104592</c:v>
                </c:pt>
                <c:pt idx="54">
                  <c:v>0.2868533892</c:v>
                </c:pt>
                <c:pt idx="55">
                  <c:v>0.357882252</c:v>
                </c:pt>
                <c:pt idx="56">
                  <c:v>0.1423127664</c:v>
                </c:pt>
                <c:pt idx="57">
                  <c:v>0.848310708</c:v>
                </c:pt>
                <c:pt idx="58">
                  <c:v>0.6096750324</c:v>
                </c:pt>
                <c:pt idx="59">
                  <c:v>1.413826176</c:v>
                </c:pt>
                <c:pt idx="60">
                  <c:v>0.5223235584</c:v>
                </c:pt>
                <c:pt idx="61">
                  <c:v>0.3920202132</c:v>
                </c:pt>
                <c:pt idx="62">
                  <c:v>0.3488208024</c:v>
                </c:pt>
                <c:pt idx="63">
                  <c:v>0.4254005532</c:v>
                </c:pt>
                <c:pt idx="64">
                  <c:v>0.05437844916</c:v>
                </c:pt>
                <c:pt idx="65">
                  <c:v>1.056844068</c:v>
                </c:pt>
                <c:pt idx="66">
                  <c:v>0.2543581908</c:v>
                </c:pt>
                <c:pt idx="67">
                  <c:v>0.2265587436</c:v>
                </c:pt>
                <c:pt idx="68">
                  <c:v>-0.05184379368</c:v>
                </c:pt>
                <c:pt idx="69">
                  <c:v>-0.02072431536</c:v>
                </c:pt>
                <c:pt idx="70">
                  <c:v>0.2641322544</c:v>
                </c:pt>
                <c:pt idx="71">
                  <c:v>0.0463911714</c:v>
                </c:pt>
                <c:pt idx="72">
                  <c:v>0.459861066</c:v>
                </c:pt>
                <c:pt idx="73">
                  <c:v>0.5901269052</c:v>
                </c:pt>
                <c:pt idx="74">
                  <c:v>0.1089249252</c:v>
                </c:pt>
                <c:pt idx="75">
                  <c:v>0.03525488988</c:v>
                </c:pt>
                <c:pt idx="76">
                  <c:v>0.0446733966</c:v>
                </c:pt>
                <c:pt idx="77">
                  <c:v>-0.04401104064</c:v>
                </c:pt>
                <c:pt idx="78">
                  <c:v>0.02605316784</c:v>
                </c:pt>
                <c:pt idx="79">
                  <c:v>0.1467909828</c:v>
                </c:pt>
                <c:pt idx="80">
                  <c:v>0.3508086204</c:v>
                </c:pt>
                <c:pt idx="81">
                  <c:v>-0.082625718</c:v>
                </c:pt>
                <c:pt idx="82">
                  <c:v>0.4380550776</c:v>
                </c:pt>
                <c:pt idx="83">
                  <c:v>0.2083233264</c:v>
                </c:pt>
                <c:pt idx="84">
                  <c:v>0.2788046016</c:v>
                </c:pt>
                <c:pt idx="85">
                  <c:v>0.5760096468</c:v>
                </c:pt>
                <c:pt idx="86">
                  <c:v>0.1779584688</c:v>
                </c:pt>
                <c:pt idx="87">
                  <c:v>0.3273598692</c:v>
                </c:pt>
                <c:pt idx="88">
                  <c:v>-0.1282630188</c:v>
                </c:pt>
                <c:pt idx="89">
                  <c:v>0.248327226</c:v>
                </c:pt>
                <c:pt idx="90">
                  <c:v>0.3541541556</c:v>
                </c:pt>
                <c:pt idx="91">
                  <c:v>0.17121489</c:v>
                </c:pt>
                <c:pt idx="92">
                  <c:v>0.4707003</c:v>
                </c:pt>
                <c:pt idx="93">
                  <c:v>0.4390527372</c:v>
                </c:pt>
                <c:pt idx="94">
                  <c:v>0.1476761244</c:v>
                </c:pt>
                <c:pt idx="95">
                  <c:v>0.3625029912</c:v>
                </c:pt>
                <c:pt idx="96">
                  <c:v>0.0918897</c:v>
                </c:pt>
                <c:pt idx="97">
                  <c:v>0.3221315328</c:v>
                </c:pt>
                <c:pt idx="98">
                  <c:v>-0.0800077992</c:v>
                </c:pt>
                <c:pt idx="99">
                  <c:v>0.1334538492</c:v>
                </c:pt>
              </c:numCache>
            </c:numRef>
          </c:yVal>
          <c:smooth val="0"/>
        </c:ser>
        <c:axId val="34852931"/>
        <c:axId val="37910"/>
      </c:scatterChart>
      <c:valAx>
        <c:axId val="34852931"/>
        <c:scaling>
          <c:orientation val="minMax"/>
          <c:max val="43900"/>
          <c:min val="435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10"/>
        <c:crosses val="autoZero"/>
        <c:crossBetween val="midCat"/>
        <c:majorUnit val="25"/>
        <c:minorUnit val="1"/>
      </c:valAx>
      <c:valAx>
        <c:axId val="37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s-E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5293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162000</xdr:colOff>
      <xdr:row>1</xdr:row>
      <xdr:rowOff>9360</xdr:rowOff>
    </xdr:from>
    <xdr:to>
      <xdr:col>14</xdr:col>
      <xdr:colOff>466560</xdr:colOff>
      <xdr:row>26</xdr:row>
      <xdr:rowOff>104400</xdr:rowOff>
    </xdr:to>
    <xdr:graphicFrame>
      <xdr:nvGraphicFramePr>
        <xdr:cNvPr id="0" name="Chart 1"/>
        <xdr:cNvGraphicFramePr/>
      </xdr:nvGraphicFramePr>
      <xdr:xfrm>
        <a:off x="4415400" y="171360"/>
        <a:ext cx="482040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1</xdr:row>
      <xdr:rowOff>0</xdr:rowOff>
    </xdr:from>
    <xdr:to>
      <xdr:col>22</xdr:col>
      <xdr:colOff>304560</xdr:colOff>
      <xdr:row>26</xdr:row>
      <xdr:rowOff>95040</xdr:rowOff>
    </xdr:to>
    <xdr:graphicFrame>
      <xdr:nvGraphicFramePr>
        <xdr:cNvPr id="1" name="Chart 2"/>
        <xdr:cNvGraphicFramePr/>
      </xdr:nvGraphicFramePr>
      <xdr:xfrm>
        <a:off x="9414360" y="162000"/>
        <a:ext cx="482076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1</xdr:row>
      <xdr:rowOff>0</xdr:rowOff>
    </xdr:from>
    <xdr:to>
      <xdr:col>30</xdr:col>
      <xdr:colOff>304560</xdr:colOff>
      <xdr:row>26</xdr:row>
      <xdr:rowOff>95040</xdr:rowOff>
    </xdr:to>
    <xdr:graphicFrame>
      <xdr:nvGraphicFramePr>
        <xdr:cNvPr id="2" name="Chart 3"/>
        <xdr:cNvGraphicFramePr/>
      </xdr:nvGraphicFramePr>
      <xdr:xfrm>
        <a:off x="14575680" y="162000"/>
        <a:ext cx="482076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0</xdr:colOff>
      <xdr:row>1</xdr:row>
      <xdr:rowOff>0</xdr:rowOff>
    </xdr:from>
    <xdr:to>
      <xdr:col>38</xdr:col>
      <xdr:colOff>304560</xdr:colOff>
      <xdr:row>26</xdr:row>
      <xdr:rowOff>95040</xdr:rowOff>
    </xdr:to>
    <xdr:graphicFrame>
      <xdr:nvGraphicFramePr>
        <xdr:cNvPr id="3" name="Chart 4"/>
        <xdr:cNvGraphicFramePr/>
      </xdr:nvGraphicFramePr>
      <xdr:xfrm>
        <a:off x="19737000" y="162000"/>
        <a:ext cx="482076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0</xdr:colOff>
      <xdr:row>1</xdr:row>
      <xdr:rowOff>0</xdr:rowOff>
    </xdr:from>
    <xdr:to>
      <xdr:col>46</xdr:col>
      <xdr:colOff>304560</xdr:colOff>
      <xdr:row>26</xdr:row>
      <xdr:rowOff>95040</xdr:rowOff>
    </xdr:to>
    <xdr:graphicFrame>
      <xdr:nvGraphicFramePr>
        <xdr:cNvPr id="4" name="Chart 5"/>
        <xdr:cNvGraphicFramePr/>
      </xdr:nvGraphicFramePr>
      <xdr:xfrm>
        <a:off x="24898320" y="162000"/>
        <a:ext cx="4820760" cy="41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475920</xdr:colOff>
      <xdr:row>29</xdr:row>
      <xdr:rowOff>61920</xdr:rowOff>
    </xdr:from>
    <xdr:to>
      <xdr:col>14</xdr:col>
      <xdr:colOff>598320</xdr:colOff>
      <xdr:row>52</xdr:row>
      <xdr:rowOff>33120</xdr:rowOff>
    </xdr:to>
    <xdr:graphicFrame>
      <xdr:nvGraphicFramePr>
        <xdr:cNvPr id="5" name="Chart 7"/>
        <xdr:cNvGraphicFramePr/>
      </xdr:nvGraphicFramePr>
      <xdr:xfrm>
        <a:off x="4729320" y="4757760"/>
        <a:ext cx="463824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501120</xdr:colOff>
      <xdr:row>29</xdr:row>
      <xdr:rowOff>42840</xdr:rowOff>
    </xdr:from>
    <xdr:to>
      <xdr:col>21</xdr:col>
      <xdr:colOff>623160</xdr:colOff>
      <xdr:row>52</xdr:row>
      <xdr:rowOff>14040</xdr:rowOff>
    </xdr:to>
    <xdr:graphicFrame>
      <xdr:nvGraphicFramePr>
        <xdr:cNvPr id="6" name="Chart 8"/>
        <xdr:cNvGraphicFramePr/>
      </xdr:nvGraphicFramePr>
      <xdr:xfrm>
        <a:off x="9270360" y="4738680"/>
        <a:ext cx="463824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578160</xdr:colOff>
      <xdr:row>29</xdr:row>
      <xdr:rowOff>14400</xdr:rowOff>
    </xdr:from>
    <xdr:to>
      <xdr:col>29</xdr:col>
      <xdr:colOff>55080</xdr:colOff>
      <xdr:row>51</xdr:row>
      <xdr:rowOff>147600</xdr:rowOff>
    </xdr:to>
    <xdr:graphicFrame>
      <xdr:nvGraphicFramePr>
        <xdr:cNvPr id="7" name="Chart 9"/>
        <xdr:cNvGraphicFramePr/>
      </xdr:nvGraphicFramePr>
      <xdr:xfrm>
        <a:off x="13863600" y="4710240"/>
        <a:ext cx="463824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29</xdr:col>
      <xdr:colOff>229320</xdr:colOff>
      <xdr:row>29</xdr:row>
      <xdr:rowOff>157320</xdr:rowOff>
    </xdr:from>
    <xdr:to>
      <xdr:col>36</xdr:col>
      <xdr:colOff>351360</xdr:colOff>
      <xdr:row>52</xdr:row>
      <xdr:rowOff>128520</xdr:rowOff>
    </xdr:to>
    <xdr:graphicFrame>
      <xdr:nvGraphicFramePr>
        <xdr:cNvPr id="8" name="Chart 10"/>
        <xdr:cNvGraphicFramePr/>
      </xdr:nvGraphicFramePr>
      <xdr:xfrm>
        <a:off x="18676080" y="4853160"/>
        <a:ext cx="4638240" cy="369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36</xdr:col>
      <xdr:colOff>554400</xdr:colOff>
      <xdr:row>30</xdr:row>
      <xdr:rowOff>38160</xdr:rowOff>
    </xdr:from>
    <xdr:to>
      <xdr:col>45</xdr:col>
      <xdr:colOff>384480</xdr:colOff>
      <xdr:row>54</xdr:row>
      <xdr:rowOff>142560</xdr:rowOff>
    </xdr:to>
    <xdr:graphicFrame>
      <xdr:nvGraphicFramePr>
        <xdr:cNvPr id="9" name="Chart 11"/>
        <xdr:cNvGraphicFramePr/>
      </xdr:nvGraphicFramePr>
      <xdr:xfrm>
        <a:off x="23517360" y="4896000"/>
        <a:ext cx="5636520" cy="399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320400</xdr:colOff>
      <xdr:row>55</xdr:row>
      <xdr:rowOff>40320</xdr:rowOff>
    </xdr:from>
    <xdr:to>
      <xdr:col>32</xdr:col>
      <xdr:colOff>505800</xdr:colOff>
      <xdr:row>92</xdr:row>
      <xdr:rowOff>1800</xdr:rowOff>
    </xdr:to>
    <xdr:graphicFrame>
      <xdr:nvGraphicFramePr>
        <xdr:cNvPr id="10" name="Chart 13"/>
        <xdr:cNvGraphicFramePr/>
      </xdr:nvGraphicFramePr>
      <xdr:xfrm>
        <a:off x="11670480" y="8946360"/>
        <a:ext cx="9217440" cy="595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340200</xdr:colOff>
      <xdr:row>55</xdr:row>
      <xdr:rowOff>64080</xdr:rowOff>
    </xdr:from>
    <xdr:to>
      <xdr:col>19</xdr:col>
      <xdr:colOff>312480</xdr:colOff>
      <xdr:row>90</xdr:row>
      <xdr:rowOff>122400</xdr:rowOff>
    </xdr:to>
    <xdr:graphicFrame>
      <xdr:nvGraphicFramePr>
        <xdr:cNvPr id="11" name="Gráfico 6"/>
        <xdr:cNvGraphicFramePr/>
      </xdr:nvGraphicFramePr>
      <xdr:xfrm>
        <a:off x="4593600" y="8970120"/>
        <a:ext cx="7714080" cy="57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585000</xdr:colOff>
      <xdr:row>97</xdr:row>
      <xdr:rowOff>64080</xdr:rowOff>
    </xdr:from>
    <xdr:to>
      <xdr:col>24</xdr:col>
      <xdr:colOff>530280</xdr:colOff>
      <xdr:row>124</xdr:row>
      <xdr:rowOff>54360</xdr:rowOff>
    </xdr:to>
    <xdr:graphicFrame>
      <xdr:nvGraphicFramePr>
        <xdr:cNvPr id="12" name="Gráfico 12"/>
        <xdr:cNvGraphicFramePr/>
      </xdr:nvGraphicFramePr>
      <xdr:xfrm>
        <a:off x="9999360" y="15770880"/>
        <a:ext cx="5751720" cy="436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15</xdr:col>
      <xdr:colOff>585000</xdr:colOff>
      <xdr:row>130</xdr:row>
      <xdr:rowOff>64080</xdr:rowOff>
    </xdr:from>
    <xdr:to>
      <xdr:col>22</xdr:col>
      <xdr:colOff>607680</xdr:colOff>
      <xdr:row>152</xdr:row>
      <xdr:rowOff>110160</xdr:rowOff>
    </xdr:to>
    <xdr:graphicFrame>
      <xdr:nvGraphicFramePr>
        <xdr:cNvPr id="13" name="Gráfico 12"/>
        <xdr:cNvGraphicFramePr/>
      </xdr:nvGraphicFramePr>
      <xdr:xfrm>
        <a:off x="9999360" y="21114360"/>
        <a:ext cx="4538880" cy="36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16</xdr:col>
      <xdr:colOff>0</xdr:colOff>
      <xdr:row>156</xdr:row>
      <xdr:rowOff>0</xdr:rowOff>
    </xdr:from>
    <xdr:to>
      <xdr:col>23</xdr:col>
      <xdr:colOff>22680</xdr:colOff>
      <xdr:row>178</xdr:row>
      <xdr:rowOff>46080</xdr:rowOff>
    </xdr:to>
    <xdr:graphicFrame>
      <xdr:nvGraphicFramePr>
        <xdr:cNvPr id="14" name="Gráfico 12"/>
        <xdr:cNvGraphicFramePr/>
      </xdr:nvGraphicFramePr>
      <xdr:xfrm>
        <a:off x="10059840" y="25260480"/>
        <a:ext cx="4538520" cy="36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0</xdr:colOff>
      <xdr:row>156</xdr:row>
      <xdr:rowOff>0</xdr:rowOff>
    </xdr:from>
    <xdr:to>
      <xdr:col>32</xdr:col>
      <xdr:colOff>22680</xdr:colOff>
      <xdr:row>178</xdr:row>
      <xdr:rowOff>46080</xdr:rowOff>
    </xdr:to>
    <xdr:graphicFrame>
      <xdr:nvGraphicFramePr>
        <xdr:cNvPr id="15" name="Gráfico 12"/>
        <xdr:cNvGraphicFramePr/>
      </xdr:nvGraphicFramePr>
      <xdr:xfrm>
        <a:off x="15866280" y="25260480"/>
        <a:ext cx="4538520" cy="36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294840</xdr:colOff>
      <xdr:row>37</xdr:row>
      <xdr:rowOff>55440</xdr:rowOff>
    </xdr:to>
    <xdr:graphicFrame>
      <xdr:nvGraphicFramePr>
        <xdr:cNvPr id="16" name="Chart 1"/>
        <xdr:cNvGraphicFramePr/>
      </xdr:nvGraphicFramePr>
      <xdr:xfrm>
        <a:off x="0" y="0"/>
        <a:ext cx="9295920" cy="60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142920</xdr:colOff>
      <xdr:row>3</xdr:row>
      <xdr:rowOff>171360</xdr:rowOff>
    </xdr:from>
    <xdr:to>
      <xdr:col>43</xdr:col>
      <xdr:colOff>323640</xdr:colOff>
      <xdr:row>30</xdr:row>
      <xdr:rowOff>190080</xdr:rowOff>
    </xdr:to>
    <xdr:graphicFrame>
      <xdr:nvGraphicFramePr>
        <xdr:cNvPr id="17" name="Gráfico 1"/>
        <xdr:cNvGraphicFramePr/>
      </xdr:nvGraphicFramePr>
      <xdr:xfrm>
        <a:off x="27540720" y="743040"/>
        <a:ext cx="7432920" cy="516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476280</xdr:colOff>
      <xdr:row>101</xdr:row>
      <xdr:rowOff>152280</xdr:rowOff>
    </xdr:from>
    <xdr:to>
      <xdr:col>43</xdr:col>
      <xdr:colOff>66240</xdr:colOff>
      <xdr:row>129</xdr:row>
      <xdr:rowOff>94680</xdr:rowOff>
    </xdr:to>
    <xdr:graphicFrame>
      <xdr:nvGraphicFramePr>
        <xdr:cNvPr id="18" name="Gráfico 2"/>
        <xdr:cNvGraphicFramePr/>
      </xdr:nvGraphicFramePr>
      <xdr:xfrm>
        <a:off x="24650640" y="19392840"/>
        <a:ext cx="10065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743040</xdr:colOff>
      <xdr:row>84</xdr:row>
      <xdr:rowOff>0</xdr:rowOff>
    </xdr:from>
    <xdr:to>
      <xdr:col>40</xdr:col>
      <xdr:colOff>742680</xdr:colOff>
      <xdr:row>98</xdr:row>
      <xdr:rowOff>75960</xdr:rowOff>
    </xdr:to>
    <xdr:graphicFrame>
      <xdr:nvGraphicFramePr>
        <xdr:cNvPr id="19" name="Gráfico 3"/>
        <xdr:cNvGraphicFramePr/>
      </xdr:nvGraphicFramePr>
      <xdr:xfrm>
        <a:off x="28140840" y="16002000"/>
        <a:ext cx="4834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N16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3" activeCellId="0" sqref="G33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8.86"/>
  </cols>
  <sheetData>
    <row r="2" customFormat="false" ht="12.75" hidden="false" customHeight="false" outlineLevel="0" collapsed="false">
      <c r="A2" s="1" t="s">
        <v>0</v>
      </c>
    </row>
    <row r="3" customFormat="false" ht="12.75" hidden="false" customHeight="false" outlineLevel="0" collapsed="false"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</row>
    <row r="4" customFormat="false" ht="12.75" hidden="false" customHeight="false" outlineLevel="0" collapsed="false"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</row>
    <row r="5" customFormat="false" ht="12.75" hidden="false" customHeight="false" outlineLevel="0" collapsed="false">
      <c r="A5" s="1" t="n">
        <v>13</v>
      </c>
      <c r="B5" s="2" t="s">
        <v>11</v>
      </c>
      <c r="C5" s="2" t="n">
        <v>0.48192</v>
      </c>
      <c r="D5" s="2" t="n">
        <v>2.0141</v>
      </c>
      <c r="E5" s="2" t="n">
        <v>2.0115</v>
      </c>
      <c r="F5" s="2" t="n">
        <v>0.75012</v>
      </c>
      <c r="G5" s="2" t="n">
        <v>1.6354</v>
      </c>
    </row>
    <row r="6" customFormat="false" ht="12.75" hidden="false" customHeight="false" outlineLevel="0" collapsed="false">
      <c r="A6" s="1" t="n">
        <v>13</v>
      </c>
      <c r="B6" s="1" t="s">
        <v>12</v>
      </c>
      <c r="C6" s="0" t="n">
        <v>0.054518</v>
      </c>
      <c r="D6" s="0" t="n">
        <v>0.63899</v>
      </c>
      <c r="E6" s="0" t="n">
        <v>0.61833</v>
      </c>
      <c r="F6" s="0" t="n">
        <v>0.12274</v>
      </c>
      <c r="G6" s="0" t="n">
        <v>0.32427</v>
      </c>
    </row>
    <row r="7" customFormat="false" ht="12.75" hidden="false" customHeight="false" outlineLevel="0" collapsed="false">
      <c r="A7" s="1" t="n">
        <v>13</v>
      </c>
      <c r="B7" s="1" t="s">
        <v>13</v>
      </c>
      <c r="C7" s="0" t="n">
        <v>0.13444</v>
      </c>
      <c r="D7" s="0" t="n">
        <v>0.30273</v>
      </c>
      <c r="E7" s="0" t="n">
        <v>0.58566</v>
      </c>
      <c r="F7" s="0" t="n">
        <v>0.050016</v>
      </c>
      <c r="G7" s="0" t="n">
        <v>0.30857</v>
      </c>
    </row>
    <row r="8" customFormat="false" ht="12.75" hidden="false" customHeight="false" outlineLevel="0" collapsed="false">
      <c r="A8" s="1" t="n">
        <v>13</v>
      </c>
      <c r="B8" s="1" t="s">
        <v>14</v>
      </c>
      <c r="C8" s="0" t="n">
        <v>0.050052</v>
      </c>
      <c r="D8" s="0" t="n">
        <v>0.15041</v>
      </c>
      <c r="E8" s="0" t="n">
        <v>0.24424</v>
      </c>
      <c r="F8" s="0" t="n">
        <v>0.021216</v>
      </c>
      <c r="G8" s="0" t="n">
        <v>0.067208</v>
      </c>
    </row>
    <row r="9" customFormat="false" ht="12.75" hidden="false" customHeight="false" outlineLevel="0" collapsed="false">
      <c r="A9" s="1" t="n">
        <v>13</v>
      </c>
      <c r="B9" s="1" t="s">
        <v>15</v>
      </c>
      <c r="C9" s="0" t="n">
        <v>0.046383</v>
      </c>
      <c r="D9" s="0" t="n">
        <v>0.35607</v>
      </c>
      <c r="E9" s="0" t="n">
        <v>0.45869</v>
      </c>
      <c r="F9" s="0" t="n">
        <v>2.454E-007</v>
      </c>
      <c r="G9" s="0" t="n">
        <v>0</v>
      </c>
    </row>
    <row r="10" customFormat="false" ht="12.75" hidden="false" customHeight="false" outlineLevel="0" collapsed="false">
      <c r="A10" s="1" t="n">
        <v>13</v>
      </c>
      <c r="B10" s="1" t="s">
        <v>16</v>
      </c>
      <c r="C10" s="0" t="n">
        <v>3.0853E-006</v>
      </c>
      <c r="D10" s="0" t="n">
        <v>4.6266E-010</v>
      </c>
      <c r="E10" s="0" t="n">
        <v>0.0066983</v>
      </c>
      <c r="F10" s="0" t="n">
        <v>0.0045171</v>
      </c>
      <c r="G10" s="0" t="n">
        <v>2.83E-008</v>
      </c>
    </row>
    <row r="11" customFormat="false" ht="12.75" hidden="false" customHeight="false" outlineLevel="0" collapsed="false">
      <c r="A11" s="1" t="n">
        <v>13</v>
      </c>
      <c r="B11" s="1" t="s">
        <v>17</v>
      </c>
      <c r="C11" s="0" t="n">
        <v>0.013099</v>
      </c>
      <c r="D11" s="0" t="n">
        <v>0.001693</v>
      </c>
      <c r="E11" s="0" t="n">
        <v>0.042639</v>
      </c>
      <c r="F11" s="0" t="n">
        <v>0.47178</v>
      </c>
      <c r="G11" s="0" t="n">
        <v>0.7438</v>
      </c>
    </row>
    <row r="12" customFormat="false" ht="12.75" hidden="false" customHeight="false" outlineLevel="0" collapsed="false">
      <c r="A12" s="1" t="n">
        <v>13</v>
      </c>
      <c r="B12" s="1" t="s">
        <v>18</v>
      </c>
      <c r="C12" s="0" t="n">
        <v>0.00087389</v>
      </c>
      <c r="D12" s="0" t="n">
        <v>0</v>
      </c>
      <c r="E12" s="0" t="n">
        <v>0.025179</v>
      </c>
      <c r="F12" s="0" t="n">
        <v>0.030368</v>
      </c>
      <c r="G12" s="0" t="n">
        <v>0.076224</v>
      </c>
    </row>
    <row r="13" customFormat="false" ht="12.75" hidden="false" customHeight="false" outlineLevel="0" collapsed="false">
      <c r="A13" s="1" t="n">
        <v>13</v>
      </c>
      <c r="B13" s="1" t="s">
        <v>19</v>
      </c>
      <c r="C13" s="0" t="n">
        <v>9.6193E-005</v>
      </c>
      <c r="D13" s="0" t="n">
        <v>0.10378</v>
      </c>
      <c r="E13" s="0" t="n">
        <v>0.030916</v>
      </c>
      <c r="F13" s="0" t="n">
        <v>0.037912</v>
      </c>
      <c r="G13" s="0" t="n">
        <v>0.5333</v>
      </c>
    </row>
    <row r="14" customFormat="false" ht="12.75" hidden="false" customHeight="false" outlineLevel="0" collapsed="false">
      <c r="A14" s="1" t="n">
        <v>13</v>
      </c>
      <c r="B14" s="1" t="s">
        <v>20</v>
      </c>
      <c r="C14" s="0" t="n">
        <v>0.0050585</v>
      </c>
      <c r="D14" s="0" t="n">
        <v>0.37618</v>
      </c>
      <c r="E14" s="0" t="n">
        <v>0</v>
      </c>
      <c r="F14" s="0" t="n">
        <v>0.42788</v>
      </c>
      <c r="G14" s="0" t="n">
        <v>0.30126</v>
      </c>
    </row>
    <row r="15" customFormat="false" ht="12.75" hidden="false" customHeight="false" outlineLevel="0" collapsed="false">
      <c r="A15" s="1" t="n">
        <v>13</v>
      </c>
      <c r="B15" s="1" t="s">
        <v>21</v>
      </c>
      <c r="C15" s="0" t="n">
        <v>0.15345</v>
      </c>
      <c r="D15" s="0" t="n">
        <v>0.046261</v>
      </c>
      <c r="E15" s="0" t="n">
        <v>0.00062091</v>
      </c>
      <c r="F15" s="0" t="n">
        <v>0.077174</v>
      </c>
      <c r="G15" s="0" t="n">
        <v>0</v>
      </c>
    </row>
    <row r="16" customFormat="false" ht="12.75" hidden="false" customHeight="false" outlineLevel="0" collapsed="false">
      <c r="A16" s="1" t="n">
        <v>13</v>
      </c>
      <c r="B16" s="1" t="s">
        <v>22</v>
      </c>
      <c r="C16" s="0" t="n">
        <v>0.010191</v>
      </c>
      <c r="D16" s="0" t="n">
        <v>2.074E-005</v>
      </c>
      <c r="E16" s="0" t="n">
        <v>0.0041116</v>
      </c>
      <c r="F16" s="0" t="n">
        <v>4.7334E-005</v>
      </c>
      <c r="G16" s="0" t="n">
        <v>0.0049274</v>
      </c>
    </row>
    <row r="17" customFormat="false" ht="12.75" hidden="false" customHeight="false" outlineLevel="0" collapsed="false">
      <c r="A17" s="1" t="n">
        <v>13</v>
      </c>
      <c r="B17" s="1" t="s">
        <v>23</v>
      </c>
      <c r="C17" s="0" t="n">
        <v>0.0045123</v>
      </c>
      <c r="D17" s="0" t="n">
        <v>0.0030214</v>
      </c>
      <c r="E17" s="0" t="n">
        <v>0.0068544</v>
      </c>
      <c r="F17" s="0" t="n">
        <v>0.00026734</v>
      </c>
      <c r="G17" s="0" t="n">
        <v>0.0051119</v>
      </c>
    </row>
    <row r="18" customFormat="false" ht="12.75" hidden="false" customHeight="false" outlineLevel="0" collapsed="false">
      <c r="B18" s="2" t="s">
        <v>24</v>
      </c>
      <c r="C18" s="3" t="n">
        <f aca="false">SUM(C6:C11)/(SUM(C12:C17)-C11)</f>
        <v>1.85305278711705</v>
      </c>
      <c r="D18" s="3" t="n">
        <f aca="false">SUM(D6:D11)/(SUM(D12:D17)-D11)</f>
        <v>2.74824689748866</v>
      </c>
      <c r="E18" s="3" t="n">
        <f aca="false">SUM(E6:E11)/(SUM(E12:E17)-E11)</f>
        <v>78.1162133314379</v>
      </c>
      <c r="F18" s="3" t="n">
        <f aca="false">SUM(F6:F11)/(SUM(F12:F17)-F11)</f>
        <v>6.57973957136224</v>
      </c>
      <c r="G18" s="3" t="n">
        <f aca="false">SUM(G6:G11)/(SUM(G12:G17)-G11)</f>
        <v>8.15625981608071</v>
      </c>
    </row>
    <row r="19" s="4" customFormat="true" ht="12.75" hidden="false" customHeight="false" outlineLevel="0" collapsed="false">
      <c r="B19" s="4" t="s">
        <v>25</v>
      </c>
      <c r="C19" s="5" t="n">
        <f aca="false">SUM(C12:C17,C6:C10)</f>
        <v>0.4595779683</v>
      </c>
      <c r="D19" s="5" t="n">
        <f aca="false">SUM(D12:D17,D6:D10)</f>
        <v>1.97746314046266</v>
      </c>
      <c r="E19" s="5" t="n">
        <f aca="false">SUM(E12:E17,E6:E10)</f>
        <v>1.98130021</v>
      </c>
      <c r="F19" s="5" t="n">
        <f aca="false">SUM(F12:F17,F6:F10)</f>
        <v>0.7721380194</v>
      </c>
      <c r="G19" s="5" t="n">
        <f aca="false">SUM(G12:G17,G6:G10)</f>
        <v>1.6208713283</v>
      </c>
    </row>
    <row r="20" customFormat="false" ht="12.75" hidden="false" customHeight="false" outlineLevel="0" collapsed="false">
      <c r="B20" s="6" t="s">
        <v>26</v>
      </c>
      <c r="C20" s="3" t="n">
        <f aca="false">SUM(C6:C17)</f>
        <v>0.4726769683</v>
      </c>
      <c r="D20" s="3" t="n">
        <f aca="false">SUM(D6:D17)</f>
        <v>1.97915614046266</v>
      </c>
      <c r="E20" s="3" t="n">
        <f aca="false">SUM(E6:E17)</f>
        <v>2.02393921</v>
      </c>
      <c r="F20" s="3" t="n">
        <f aca="false">SUM(F6:F17)</f>
        <v>1.2439180194</v>
      </c>
      <c r="G20" s="3" t="n">
        <f aca="false">SUM(G6:G17)</f>
        <v>2.3646713283</v>
      </c>
    </row>
    <row r="21" customFormat="false" ht="12.75" hidden="false" customHeight="false" outlineLevel="0" collapsed="false">
      <c r="B21" s="6" t="s">
        <v>27</v>
      </c>
      <c r="C21" s="3" t="n">
        <f aca="false">C12-C11</f>
        <v>-0.01222511</v>
      </c>
      <c r="D21" s="3" t="n">
        <f aca="false">D12-D11</f>
        <v>-0.001693</v>
      </c>
      <c r="E21" s="3" t="n">
        <f aca="false">E12-E11</f>
        <v>-0.01746</v>
      </c>
      <c r="F21" s="3" t="n">
        <f aca="false">F12-F11</f>
        <v>-0.441412</v>
      </c>
      <c r="G21" s="3" t="n">
        <f aca="false">G12-G11</f>
        <v>-0.667576</v>
      </c>
    </row>
    <row r="22" customFormat="false" ht="12.75" hidden="false" customHeight="false" outlineLevel="0" collapsed="false">
      <c r="B22" s="6" t="s">
        <v>28</v>
      </c>
      <c r="C22" s="3" t="n">
        <f aca="false">C13+C14</f>
        <v>0.005154693</v>
      </c>
      <c r="D22" s="3" t="n">
        <f aca="false">D13+D14</f>
        <v>0.47996</v>
      </c>
      <c r="E22" s="3" t="n">
        <f aca="false">E13+E14</f>
        <v>0.030916</v>
      </c>
      <c r="F22" s="3" t="n">
        <f aca="false">F13+F14</f>
        <v>0.465792</v>
      </c>
      <c r="G22" s="3" t="n">
        <f aca="false">G13+G14</f>
        <v>0.83456</v>
      </c>
    </row>
    <row r="23" customFormat="false" ht="12.75" hidden="false" customHeight="false" outlineLevel="0" collapsed="false">
      <c r="B23" s="6" t="s">
        <v>29</v>
      </c>
      <c r="C23" s="3" t="n">
        <f aca="false">C21/C22</f>
        <v>-2.37164657526646</v>
      </c>
      <c r="D23" s="3" t="n">
        <f aca="false">D21/D22</f>
        <v>-0.00352737728144012</v>
      </c>
      <c r="E23" s="3" t="n">
        <f aca="false">E21/E22</f>
        <v>-0.564756113339371</v>
      </c>
      <c r="F23" s="3" t="n">
        <f aca="false">F21/F22</f>
        <v>-0.947659040945315</v>
      </c>
      <c r="G23" s="3" t="n">
        <f aca="false">G21/G22</f>
        <v>-0.799913726993865</v>
      </c>
    </row>
    <row r="24" customFormat="false" ht="12.75" hidden="false" customHeight="false" outlineLevel="0" collapsed="false">
      <c r="B24" s="6" t="s">
        <v>30</v>
      </c>
      <c r="C24" s="3" t="n">
        <f aca="false">C12/C22</f>
        <v>0.169532889737565</v>
      </c>
      <c r="D24" s="3" t="n">
        <f aca="false">D12/D22</f>
        <v>0</v>
      </c>
      <c r="E24" s="3" t="n">
        <f aca="false">E12/E22</f>
        <v>0.814432656229784</v>
      </c>
      <c r="F24" s="3" t="n">
        <f aca="false">F12/F22</f>
        <v>0.0651964825501512</v>
      </c>
      <c r="G24" s="3" t="n">
        <f aca="false">G12/G22</f>
        <v>0.0913343558282209</v>
      </c>
    </row>
    <row r="25" customFormat="false" ht="12.75" hidden="false" customHeight="false" outlineLevel="0" collapsed="false">
      <c r="B25" s="7" t="s">
        <v>31</v>
      </c>
      <c r="C25" s="8" t="n">
        <f aca="false">SUM(C6:C11)/C19</f>
        <v>0.649498248151771</v>
      </c>
      <c r="D25" s="8" t="n">
        <f aca="false">SUM(D6:D11)/D19</f>
        <v>0.733208609958431</v>
      </c>
      <c r="E25" s="8" t="n">
        <f aca="false">SUM(E6:E11)/E19</f>
        <v>0.987360365746895</v>
      </c>
      <c r="F25" s="8" t="n">
        <f aca="false">SUM(F6:F11)/F19</f>
        <v>0.868069345841617</v>
      </c>
      <c r="G25" s="8" t="n">
        <f aca="false">SUM(G6:G11)/G19</f>
        <v>0.890785100020453</v>
      </c>
    </row>
    <row r="26" customFormat="false" ht="12.75" hidden="false" customHeight="false" outlineLevel="0" collapsed="false">
      <c r="B26" s="7" t="s">
        <v>32</v>
      </c>
      <c r="C26" s="8" t="n">
        <f aca="false">(SUM(C12:C17)-C11)/C19</f>
        <v>0.350501751848229</v>
      </c>
      <c r="D26" s="8" t="n">
        <f aca="false">(SUM(D12:D17)-D11)/D19</f>
        <v>0.266791390041569</v>
      </c>
      <c r="E26" s="8" t="n">
        <f aca="false">(SUM(E12:E17)-E11)/E19</f>
        <v>0.0126396342531049</v>
      </c>
      <c r="F26" s="8" t="n">
        <f aca="false">(SUM(F12:F17)-F11)/F19</f>
        <v>0.131930654158383</v>
      </c>
      <c r="G26" s="8" t="n">
        <f aca="false">(SUM(G12:G17)-G11)/G19</f>
        <v>0.109214899979547</v>
      </c>
    </row>
    <row r="27" customFormat="false" ht="12.75" hidden="false" customHeight="false" outlineLevel="0" collapsed="false">
      <c r="A27" s="1" t="s">
        <v>33</v>
      </c>
    </row>
    <row r="28" customFormat="false" ht="12.75" hidden="false" customHeight="false" outlineLevel="0" collapsed="false">
      <c r="I28" s="9" t="s">
        <v>34</v>
      </c>
      <c r="P28" s="9" t="s">
        <v>35</v>
      </c>
      <c r="X28" s="9" t="s">
        <v>36</v>
      </c>
      <c r="AF28" s="9" t="s">
        <v>37</v>
      </c>
      <c r="AN28" s="9" t="s">
        <v>38</v>
      </c>
    </row>
    <row r="29" customFormat="false" ht="12.75" hidden="false" customHeight="false" outlineLevel="0" collapsed="false">
      <c r="C29" s="0" t="s">
        <v>6</v>
      </c>
      <c r="D29" s="0" t="s">
        <v>7</v>
      </c>
      <c r="E29" s="0" t="s">
        <v>8</v>
      </c>
      <c r="F29" s="0" t="s">
        <v>9</v>
      </c>
      <c r="G29" s="0" t="s">
        <v>10</v>
      </c>
      <c r="AF29" s="9" t="s">
        <v>39</v>
      </c>
      <c r="AN29" s="9" t="s">
        <v>40</v>
      </c>
    </row>
    <row r="30" customFormat="false" ht="12.75" hidden="false" customHeight="false" outlineLevel="0" collapsed="false">
      <c r="A30" s="1" t="n">
        <v>13</v>
      </c>
      <c r="B30" s="1" t="s">
        <v>11</v>
      </c>
      <c r="C30" s="2" t="n">
        <v>6.99140002089064</v>
      </c>
      <c r="D30" s="2" t="n">
        <v>29.2193284820631</v>
      </c>
      <c r="E30" s="2" t="n">
        <v>29.1816092754431</v>
      </c>
      <c r="F30" s="2" t="n">
        <v>10.8822812576164</v>
      </c>
      <c r="G30" s="2" t="n">
        <v>23.7253809639869</v>
      </c>
      <c r="H30" s="0" t="n">
        <f aca="false">SUM(C30:G30)</f>
        <v>100</v>
      </c>
    </row>
    <row r="31" customFormat="false" ht="12.75" hidden="false" customHeight="false" outlineLevel="0" collapsed="false">
      <c r="A31" s="1" t="n">
        <v>13</v>
      </c>
      <c r="B31" s="1" t="s">
        <v>12</v>
      </c>
      <c r="C31" s="0" t="n">
        <v>3.09964249326832</v>
      </c>
      <c r="D31" s="0" t="n">
        <v>36.3300296557747</v>
      </c>
      <c r="E31" s="0" t="n">
        <v>35.1553971690561</v>
      </c>
      <c r="F31" s="0" t="n">
        <v>6.97843133687505</v>
      </c>
      <c r="G31" s="0" t="n">
        <v>18.4364993450258</v>
      </c>
      <c r="H31" s="0" t="n">
        <f aca="false">SUM(C31:G31)</f>
        <v>100</v>
      </c>
    </row>
    <row r="32" customFormat="false" ht="12.75" hidden="false" customHeight="false" outlineLevel="0" collapsed="false">
      <c r="A32" s="1" t="n">
        <v>13</v>
      </c>
      <c r="B32" s="1" t="s">
        <v>13</v>
      </c>
      <c r="C32" s="0" t="n">
        <v>9.73204306305993</v>
      </c>
      <c r="D32" s="0" t="n">
        <v>21.9144703695339</v>
      </c>
      <c r="E32" s="0" t="n">
        <v>42.3956288330235</v>
      </c>
      <c r="F32" s="0" t="n">
        <v>3.62063274205598</v>
      </c>
      <c r="G32" s="0" t="n">
        <v>22.3372249923267</v>
      </c>
      <c r="H32" s="0" t="n">
        <f aca="false">SUM(C32:G32)</f>
        <v>100</v>
      </c>
    </row>
    <row r="33" customFormat="false" ht="12.75" hidden="false" customHeight="false" outlineLevel="0" collapsed="false">
      <c r="A33" s="1" t="n">
        <v>13</v>
      </c>
      <c r="B33" s="1" t="s">
        <v>14</v>
      </c>
      <c r="C33" s="0" t="n">
        <v>9.38839974039908</v>
      </c>
      <c r="D33" s="0" t="n">
        <v>28.2128427426162</v>
      </c>
      <c r="E33" s="0" t="n">
        <v>45.8128097297825</v>
      </c>
      <c r="F33" s="0" t="n">
        <v>3.97954704891527</v>
      </c>
      <c r="G33" s="0" t="n">
        <v>12.606400738287</v>
      </c>
      <c r="H33" s="0" t="n">
        <f aca="false">SUM(C33:G33)</f>
        <v>100</v>
      </c>
    </row>
    <row r="34" customFormat="false" ht="12.75" hidden="false" customHeight="false" outlineLevel="0" collapsed="false">
      <c r="A34" s="1" t="n">
        <v>13</v>
      </c>
      <c r="B34" s="1" t="s">
        <v>15</v>
      </c>
      <c r="C34" s="0" t="n">
        <v>5.38621190467042</v>
      </c>
      <c r="D34" s="0" t="n">
        <v>41.3485215034818</v>
      </c>
      <c r="E34" s="0" t="n">
        <v>53.2652380948467</v>
      </c>
      <c r="F34" s="0" t="n">
        <v>2.8497001086737E-005</v>
      </c>
      <c r="G34" s="0" t="n">
        <v>0</v>
      </c>
      <c r="H34" s="0" t="n">
        <f aca="false">SUM(C34:G34)</f>
        <v>100</v>
      </c>
    </row>
    <row r="35" customFormat="false" ht="12.75" hidden="false" customHeight="false" outlineLevel="0" collapsed="false">
      <c r="A35" s="1" t="n">
        <v>13</v>
      </c>
      <c r="B35" s="1" t="s">
        <v>16</v>
      </c>
      <c r="C35" s="0" t="n">
        <v>0.0275018597183846</v>
      </c>
      <c r="D35" s="0" t="n">
        <v>4.12407558983172E-006</v>
      </c>
      <c r="E35" s="0" t="n">
        <v>59.7075509518217</v>
      </c>
      <c r="F35" s="0" t="n">
        <v>40.2646908028117</v>
      </c>
      <c r="G35" s="0" t="n">
        <v>0.000252261572628361</v>
      </c>
      <c r="H35" s="0" t="n">
        <f aca="false">SUM(C35:G35)</f>
        <v>100</v>
      </c>
    </row>
    <row r="36" customFormat="false" ht="12.75" hidden="false" customHeight="false" outlineLevel="0" collapsed="false">
      <c r="A36" s="1" t="n">
        <v>13</v>
      </c>
      <c r="B36" s="1" t="s">
        <v>17</v>
      </c>
      <c r="C36" s="0" t="n">
        <v>1.02897775431634</v>
      </c>
      <c r="D36" s="0" t="n">
        <v>0.1329917809037</v>
      </c>
      <c r="E36" s="0" t="n">
        <v>3.34946045242343</v>
      </c>
      <c r="F36" s="0" t="n">
        <v>37.0601668013866</v>
      </c>
      <c r="G36" s="0" t="n">
        <v>58.4284032109699</v>
      </c>
      <c r="H36" s="0" t="n">
        <f aca="false">SUM(C36:G36)</f>
        <v>100</v>
      </c>
    </row>
    <row r="37" customFormat="false" ht="12.75" hidden="false" customHeight="false" outlineLevel="0" collapsed="false">
      <c r="A37" s="1" t="n">
        <v>13</v>
      </c>
      <c r="B37" s="1" t="s">
        <v>18</v>
      </c>
      <c r="C37" s="0" t="n">
        <v>0.658819197633622</v>
      </c>
      <c r="D37" s="0" t="n">
        <v>0</v>
      </c>
      <c r="E37" s="0" t="n">
        <v>18.9822615858025</v>
      </c>
      <c r="F37" s="0" t="n">
        <v>22.8942102481294</v>
      </c>
      <c r="G37" s="0" t="n">
        <v>57.4647089684344</v>
      </c>
      <c r="H37" s="0" t="n">
        <f aca="false">SUM(C37:G37)</f>
        <v>100</v>
      </c>
    </row>
    <row r="38" customFormat="false" ht="12.75" hidden="false" customHeight="false" outlineLevel="0" collapsed="false">
      <c r="A38" s="1" t="n">
        <v>13</v>
      </c>
      <c r="B38" s="1" t="s">
        <v>19</v>
      </c>
      <c r="C38" s="0" t="n">
        <v>0.013624989901441</v>
      </c>
      <c r="D38" s="0" t="n">
        <v>14.6996294114078</v>
      </c>
      <c r="E38" s="0" t="n">
        <v>4.37901081984084</v>
      </c>
      <c r="F38" s="0" t="n">
        <v>5.36993977881375</v>
      </c>
      <c r="G38" s="0" t="n">
        <v>75.5377950000362</v>
      </c>
      <c r="H38" s="0" t="n">
        <f aca="false">SUM(C38:G38)</f>
        <v>100</v>
      </c>
    </row>
    <row r="39" customFormat="false" ht="12.75" hidden="false" customHeight="false" outlineLevel="0" collapsed="false">
      <c r="A39" s="1" t="n">
        <v>13</v>
      </c>
      <c r="B39" s="1" t="s">
        <v>20</v>
      </c>
      <c r="C39" s="0" t="n">
        <v>0.455565377031346</v>
      </c>
      <c r="D39" s="0" t="n">
        <v>33.8785378139076</v>
      </c>
      <c r="E39" s="0" t="n">
        <v>0</v>
      </c>
      <c r="F39" s="0" t="n">
        <v>38.5346077936487</v>
      </c>
      <c r="G39" s="0" t="n">
        <v>27.1312890154123</v>
      </c>
      <c r="H39" s="0" t="n">
        <f aca="false">SUM(C39:G39)</f>
        <v>100</v>
      </c>
    </row>
    <row r="40" customFormat="false" ht="12.75" hidden="false" customHeight="false" outlineLevel="0" collapsed="false">
      <c r="A40" s="1" t="n">
        <v>13</v>
      </c>
      <c r="B40" s="1" t="s">
        <v>21</v>
      </c>
      <c r="C40" s="0" t="n">
        <v>55.2961196393979</v>
      </c>
      <c r="D40" s="0" t="n">
        <v>16.6702755988152</v>
      </c>
      <c r="E40" s="0" t="n">
        <v>0.223746586153787</v>
      </c>
      <c r="F40" s="0" t="n">
        <v>27.8098581756331</v>
      </c>
      <c r="G40" s="0" t="n">
        <v>0</v>
      </c>
      <c r="H40" s="0" t="n">
        <f aca="false">SUM(C40:G40)</f>
        <v>100</v>
      </c>
    </row>
    <row r="41" customFormat="false" ht="12.75" hidden="false" customHeight="false" outlineLevel="0" collapsed="false">
      <c r="A41" s="1" t="n">
        <v>13</v>
      </c>
      <c r="B41" s="1" t="s">
        <v>22</v>
      </c>
      <c r="C41" s="0" t="n">
        <v>52.8083787014186</v>
      </c>
      <c r="D41" s="0" t="n">
        <v>0.107471864808892</v>
      </c>
      <c r="E41" s="0" t="n">
        <v>21.3057531026153</v>
      </c>
      <c r="F41" s="0" t="n">
        <v>0.24527836301177</v>
      </c>
      <c r="G41" s="0" t="n">
        <v>25.5331179681454</v>
      </c>
      <c r="H41" s="0" t="n">
        <f aca="false">SUM(C41:G41)</f>
        <v>100</v>
      </c>
    </row>
    <row r="42" customFormat="false" ht="12.75" hidden="false" customHeight="false" outlineLevel="0" collapsed="false">
      <c r="A42" s="1" t="n">
        <v>13</v>
      </c>
      <c r="B42" s="1" t="s">
        <v>23</v>
      </c>
      <c r="C42" s="0" t="n">
        <v>22.8270470381953</v>
      </c>
      <c r="D42" s="0" t="n">
        <v>15.2848081734821</v>
      </c>
      <c r="E42" s="0" t="n">
        <v>34.6753786801866</v>
      </c>
      <c r="F42" s="0" t="n">
        <v>1.35243285135987</v>
      </c>
      <c r="G42" s="0" t="n">
        <v>25.8603332567761</v>
      </c>
      <c r="H42" s="0" t="n">
        <f aca="false">SUM(C42:G42)</f>
        <v>100</v>
      </c>
    </row>
    <row r="43" customFormat="false" ht="12.75" hidden="false" customHeight="false" outlineLevel="0" collapsed="false">
      <c r="B43" s="9" t="s">
        <v>41</v>
      </c>
      <c r="C43" s="0" t="n">
        <f aca="false">C30*C26</f>
        <v>2.45049795519392</v>
      </c>
      <c r="D43" s="0" t="n">
        <f aca="false">D30*D26</f>
        <v>7.79546526181083</v>
      </c>
      <c r="E43" s="0" t="n">
        <f aca="false">E30*E26</f>
        <v>0.368844868158615</v>
      </c>
      <c r="F43" s="0" t="n">
        <f aca="false">F30*F26</f>
        <v>1.43570648505284</v>
      </c>
      <c r="G43" s="0" t="n">
        <f aca="false">G30*G26</f>
        <v>2.59116510895848</v>
      </c>
      <c r="H43" s="0" t="n">
        <f aca="false">SUM(C43:G43)</f>
        <v>14.6416796791747</v>
      </c>
    </row>
    <row r="44" customFormat="false" ht="12.75" hidden="false" customHeight="false" outlineLevel="0" collapsed="false">
      <c r="B44" s="10" t="s">
        <v>42</v>
      </c>
      <c r="C44" s="11" t="n">
        <f aca="false">C43/$H$43</f>
        <v>0.167364538009894</v>
      </c>
      <c r="D44" s="11" t="n">
        <f aca="false">D43/$H$43</f>
        <v>0.532416050113333</v>
      </c>
      <c r="E44" s="11" t="n">
        <f aca="false">E43/$H$43</f>
        <v>0.0251914313275979</v>
      </c>
      <c r="F44" s="11" t="n">
        <f aca="false">F43/$H$43</f>
        <v>0.0980561326645392</v>
      </c>
      <c r="G44" s="11" t="n">
        <f aca="false">G43/$H$43</f>
        <v>0.176971847884637</v>
      </c>
    </row>
    <row r="45" customFormat="false" ht="12.75" hidden="false" customHeight="false" outlineLevel="0" collapsed="false">
      <c r="A45" s="1" t="s">
        <v>43</v>
      </c>
    </row>
    <row r="47" customFormat="false" ht="12.75" hidden="false" customHeight="false" outlineLevel="0" collapsed="false">
      <c r="C47" s="0" t="s">
        <v>6</v>
      </c>
      <c r="D47" s="0" t="s">
        <v>7</v>
      </c>
      <c r="E47" s="0" t="s">
        <v>8</v>
      </c>
      <c r="F47" s="0" t="s">
        <v>9</v>
      </c>
      <c r="G47" s="0" t="s">
        <v>10</v>
      </c>
    </row>
    <row r="48" customFormat="false" ht="12.75" hidden="false" customHeight="false" outlineLevel="0" collapsed="false">
      <c r="A48" s="1" t="n">
        <v>13</v>
      </c>
      <c r="B48" s="1" t="s">
        <v>11</v>
      </c>
      <c r="C48" s="0" t="s">
        <v>44</v>
      </c>
      <c r="D48" s="0" t="s">
        <v>44</v>
      </c>
      <c r="E48" s="0" t="s">
        <v>44</v>
      </c>
      <c r="F48" s="0" t="s">
        <v>44</v>
      </c>
      <c r="G48" s="0" t="s">
        <v>44</v>
      </c>
    </row>
    <row r="49" customFormat="false" ht="12.75" hidden="false" customHeight="false" outlineLevel="0" collapsed="false">
      <c r="A49" s="1" t="n">
        <v>13</v>
      </c>
      <c r="B49" s="1" t="s">
        <v>12</v>
      </c>
      <c r="C49" s="0" t="n">
        <v>11.312666002656</v>
      </c>
      <c r="D49" s="0" t="n">
        <v>31.7258328782086</v>
      </c>
      <c r="E49" s="0" t="n">
        <v>30.7397464578673</v>
      </c>
      <c r="F49" s="0" t="n">
        <v>16.3627152988855</v>
      </c>
      <c r="G49" s="0" t="n">
        <v>19.8281765928825</v>
      </c>
    </row>
    <row r="50" customFormat="false" ht="12.75" hidden="false" customHeight="false" outlineLevel="0" collapsed="false">
      <c r="A50" s="1" t="n">
        <v>13</v>
      </c>
      <c r="B50" s="1" t="s">
        <v>13</v>
      </c>
      <c r="C50" s="0" t="n">
        <v>27.8967463479416</v>
      </c>
      <c r="D50" s="0" t="n">
        <v>15.0305347301524</v>
      </c>
      <c r="E50" s="0" t="n">
        <v>29.1155853840418</v>
      </c>
      <c r="F50" s="0" t="n">
        <v>6.66773316269397</v>
      </c>
      <c r="G50" s="0" t="n">
        <v>18.8681668093433</v>
      </c>
    </row>
    <row r="51" customFormat="false" ht="12.75" hidden="false" customHeight="false" outlineLevel="0" collapsed="false">
      <c r="A51" s="1" t="n">
        <v>13</v>
      </c>
      <c r="B51" s="1" t="s">
        <v>14</v>
      </c>
      <c r="C51" s="0" t="n">
        <v>10.3859561752988</v>
      </c>
      <c r="D51" s="0" t="n">
        <v>7.46785164589643</v>
      </c>
      <c r="E51" s="0" t="n">
        <v>12.1421824509073</v>
      </c>
      <c r="F51" s="0" t="n">
        <v>2.8283474644057</v>
      </c>
      <c r="G51" s="0" t="n">
        <v>4.1095756389874</v>
      </c>
    </row>
    <row r="52" customFormat="false" ht="12.75" hidden="false" customHeight="false" outlineLevel="0" collapsed="false">
      <c r="A52" s="1" t="n">
        <v>13</v>
      </c>
      <c r="B52" s="1" t="s">
        <v>15</v>
      </c>
      <c r="C52" s="0" t="n">
        <v>9.6246264940239</v>
      </c>
      <c r="D52" s="0" t="n">
        <v>17.6788640087384</v>
      </c>
      <c r="E52" s="0" t="n">
        <v>22.8033805617698</v>
      </c>
      <c r="F52" s="0" t="n">
        <v>3.2714765637498E-005</v>
      </c>
      <c r="G52" s="0" t="n">
        <v>0</v>
      </c>
    </row>
    <row r="53" customFormat="false" ht="12.75" hidden="false" customHeight="false" outlineLevel="0" collapsed="false">
      <c r="A53" s="1" t="n">
        <v>13</v>
      </c>
      <c r="B53" s="1" t="s">
        <v>16</v>
      </c>
      <c r="C53" s="0" t="n">
        <v>0.000640209993359894</v>
      </c>
      <c r="D53" s="0" t="n">
        <v>2.29710540688149E-008</v>
      </c>
      <c r="E53" s="0" t="n">
        <v>0.333000248570718</v>
      </c>
      <c r="F53" s="0" t="n">
        <v>0.602183650615901</v>
      </c>
      <c r="G53" s="0" t="n">
        <v>1.73046349516938E-006</v>
      </c>
    </row>
    <row r="54" customFormat="false" ht="12.75" hidden="false" customHeight="false" outlineLevel="0" collapsed="false">
      <c r="A54" s="1" t="n">
        <v>13</v>
      </c>
      <c r="B54" s="1" t="s">
        <v>17</v>
      </c>
      <c r="C54" s="0" t="n">
        <v>2.71808598937583</v>
      </c>
      <c r="D54" s="0" t="n">
        <v>0.084057395362693</v>
      </c>
      <c r="E54" s="0" t="n">
        <v>2.11976137211037</v>
      </c>
      <c r="F54" s="0" t="n">
        <v>62.8939369700848</v>
      </c>
      <c r="G54" s="0" t="n">
        <v>45.481227834169</v>
      </c>
    </row>
    <row r="55" customFormat="false" ht="12.75" hidden="false" customHeight="false" outlineLevel="0" collapsed="false">
      <c r="A55" s="1" t="n">
        <v>13</v>
      </c>
      <c r="B55" s="1" t="s">
        <v>18</v>
      </c>
      <c r="C55" s="0" t="n">
        <v>0.181335076361222</v>
      </c>
      <c r="D55" s="0" t="n">
        <v>0</v>
      </c>
      <c r="E55" s="0" t="n">
        <v>1.2517524235645</v>
      </c>
      <c r="F55" s="0" t="n">
        <v>4.04841891963952</v>
      </c>
      <c r="G55" s="0" t="n">
        <v>4.66087807264278</v>
      </c>
    </row>
    <row r="56" customFormat="false" ht="12.75" hidden="false" customHeight="false" outlineLevel="0" collapsed="false">
      <c r="A56" s="1" t="n">
        <v>13</v>
      </c>
      <c r="B56" s="1" t="s">
        <v>19</v>
      </c>
      <c r="C56" s="0" t="n">
        <v>0.0199603668658699</v>
      </c>
      <c r="D56" s="0" t="n">
        <v>5.15267365076213</v>
      </c>
      <c r="E56" s="0" t="n">
        <v>1.53696246582153</v>
      </c>
      <c r="F56" s="0" t="n">
        <v>5.05412467338559</v>
      </c>
      <c r="G56" s="0" t="n">
        <v>32.6097590803473</v>
      </c>
    </row>
    <row r="57" customFormat="false" ht="12.75" hidden="false" customHeight="false" outlineLevel="0" collapsed="false">
      <c r="A57" s="1" t="n">
        <v>13</v>
      </c>
      <c r="B57" s="1" t="s">
        <v>20</v>
      </c>
      <c r="C57" s="0" t="n">
        <v>1.04965554448871</v>
      </c>
      <c r="D57" s="0" t="n">
        <v>18.6773248597388</v>
      </c>
      <c r="E57" s="0" t="n">
        <v>0</v>
      </c>
      <c r="F57" s="0" t="n">
        <v>57.0415400202634</v>
      </c>
      <c r="G57" s="0" t="n">
        <v>18.4211813623578</v>
      </c>
    </row>
    <row r="58" customFormat="false" ht="12.75" hidden="false" customHeight="false" outlineLevel="0" collapsed="false">
      <c r="A58" s="1" t="n">
        <v>13</v>
      </c>
      <c r="B58" s="1" t="s">
        <v>21</v>
      </c>
      <c r="C58" s="0" t="n">
        <v>31.8413844621514</v>
      </c>
      <c r="D58" s="0" t="n">
        <v>2.29685715704285</v>
      </c>
      <c r="E58" s="0" t="n">
        <v>0.0308680089485459</v>
      </c>
      <c r="F58" s="0" t="n">
        <v>10.2882205513784</v>
      </c>
      <c r="G58" s="0" t="n">
        <v>0</v>
      </c>
    </row>
    <row r="59" customFormat="false" ht="12.75" hidden="false" customHeight="false" outlineLevel="0" collapsed="false">
      <c r="A59" s="1" t="n">
        <v>13</v>
      </c>
      <c r="B59" s="1" t="s">
        <v>22</v>
      </c>
      <c r="C59" s="0" t="n">
        <v>2.11466633466135</v>
      </c>
      <c r="D59" s="0" t="n">
        <v>0.00102974033066879</v>
      </c>
      <c r="E59" s="0" t="n">
        <v>0.204404673129505</v>
      </c>
      <c r="F59" s="0" t="n">
        <v>0.00631019036954087</v>
      </c>
      <c r="G59" s="0" t="n">
        <v>0.301296318943378</v>
      </c>
    </row>
    <row r="60" customFormat="false" ht="12.75" hidden="false" customHeight="false" outlineLevel="0" collapsed="false">
      <c r="A60" s="1" t="n">
        <v>13</v>
      </c>
      <c r="B60" s="1" t="s">
        <v>23</v>
      </c>
      <c r="C60" s="0" t="n">
        <v>0.936317231075697</v>
      </c>
      <c r="D60" s="0" t="n">
        <v>0.150012412491932</v>
      </c>
      <c r="E60" s="0" t="n">
        <v>0.34076062639821</v>
      </c>
      <c r="F60" s="0" t="n">
        <v>0.0356396309923746</v>
      </c>
      <c r="G60" s="0" t="n">
        <v>0.312577962577963</v>
      </c>
    </row>
    <row r="62" customFormat="false" ht="12.75" hidden="false" customHeight="false" outlineLevel="0" collapsed="false">
      <c r="AJ62" s="12" t="s">
        <v>45</v>
      </c>
    </row>
    <row r="63" customFormat="false" ht="12.75" hidden="false" customHeight="false" outlineLevel="0" collapsed="false">
      <c r="AJ63" s="12" t="s">
        <v>46</v>
      </c>
    </row>
    <row r="93" customFormat="false" ht="12.75" hidden="false" customHeight="false" outlineLevel="0" collapsed="false">
      <c r="I93" s="9" t="s">
        <v>47</v>
      </c>
    </row>
    <row r="94" customFormat="false" ht="12.75" hidden="false" customHeight="false" outlineLevel="0" collapsed="false">
      <c r="I94" s="12" t="s">
        <v>48</v>
      </c>
    </row>
    <row r="103" customFormat="false" ht="12.75" hidden="false" customHeight="false" outlineLevel="0" collapsed="false">
      <c r="I103" s="9" t="s">
        <v>49</v>
      </c>
      <c r="J103" s="9" t="s">
        <v>50</v>
      </c>
      <c r="K103" s="9" t="s">
        <v>51</v>
      </c>
      <c r="L103" s="9" t="s">
        <v>52</v>
      </c>
      <c r="M103" s="9" t="s">
        <v>53</v>
      </c>
    </row>
    <row r="104" customFormat="false" ht="12.75" hidden="false" customHeight="false" outlineLevel="0" collapsed="false">
      <c r="I104" s="13" t="n">
        <v>6.99140002089064</v>
      </c>
      <c r="J104" s="13" t="n">
        <v>29.2193284820631</v>
      </c>
      <c r="K104" s="13" t="n">
        <v>29.1816092754431</v>
      </c>
      <c r="L104" s="13" t="n">
        <v>10.8822812576164</v>
      </c>
      <c r="M104" s="13" t="n">
        <v>23.7253809639869</v>
      </c>
    </row>
    <row r="136" customFormat="false" ht="12.75" hidden="false" customHeight="false" outlineLevel="0" collapsed="false">
      <c r="I136" s="9" t="s">
        <v>1</v>
      </c>
      <c r="J136" s="9" t="s">
        <v>54</v>
      </c>
      <c r="K136" s="9" t="s">
        <v>55</v>
      </c>
      <c r="L136" s="9" t="s">
        <v>56</v>
      </c>
      <c r="M136" s="9" t="s">
        <v>57</v>
      </c>
    </row>
    <row r="137" customFormat="false" ht="12.75" hidden="false" customHeight="false" outlineLevel="0" collapsed="false">
      <c r="I137" s="0" t="n">
        <v>6.99140002089064</v>
      </c>
      <c r="J137" s="0" t="n">
        <v>29.2193284820631</v>
      </c>
      <c r="K137" s="0" t="n">
        <v>29.1816092754431</v>
      </c>
      <c r="L137" s="0" t="n">
        <v>10.8822812576164</v>
      </c>
      <c r="M137" s="0" t="n">
        <v>23.7253809639869</v>
      </c>
    </row>
    <row r="161" customFormat="false" ht="12.75" hidden="false" customHeight="false" outlineLevel="0" collapsed="false">
      <c r="I161" s="9" t="s">
        <v>55</v>
      </c>
      <c r="J161" s="9" t="s">
        <v>54</v>
      </c>
      <c r="K161" s="9" t="s">
        <v>57</v>
      </c>
      <c r="L161" s="9" t="s">
        <v>56</v>
      </c>
      <c r="M161" s="9" t="s">
        <v>1</v>
      </c>
    </row>
    <row r="162" customFormat="false" ht="12.75" hidden="false" customHeight="false" outlineLevel="0" collapsed="false">
      <c r="I162" s="0" t="n">
        <v>29.1816092754431</v>
      </c>
      <c r="J162" s="0" t="n">
        <v>29.2193284820631</v>
      </c>
      <c r="K162" s="0" t="n">
        <v>23.7253809639869</v>
      </c>
      <c r="L162" s="0" t="n">
        <v>10.8822812576164</v>
      </c>
      <c r="M162" s="0" t="n">
        <v>6.99140002089064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16"/>
  <sheetViews>
    <sheetView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Q215" activeCellId="0" sqref="Q215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13.43"/>
    <col collapsed="false" customWidth="true" hidden="false" outlineLevel="0" max="3" min="3" style="0" width="12.71"/>
    <col collapsed="false" customWidth="true" hidden="false" outlineLevel="0" max="7" min="4" style="0" width="12.57"/>
    <col collapsed="false" customWidth="true" hidden="false" outlineLevel="0" max="9" min="9" style="0" width="13.57"/>
    <col collapsed="false" customWidth="true" hidden="false" outlineLevel="0" max="10" min="10" style="0" width="19"/>
  </cols>
  <sheetData>
    <row r="2" customFormat="false" ht="12.75" hidden="false" customHeight="false" outlineLevel="0" collapsed="false">
      <c r="A2" s="1" t="s">
        <v>58</v>
      </c>
    </row>
    <row r="4" customFormat="false" ht="12.75" hidden="false" customHeight="false" outlineLevel="0" collapsed="false">
      <c r="C4" s="0" t="s">
        <v>6</v>
      </c>
      <c r="D4" s="0" t="s">
        <v>7</v>
      </c>
      <c r="E4" s="0" t="s">
        <v>8</v>
      </c>
      <c r="F4" s="0" t="s">
        <v>9</v>
      </c>
      <c r="G4" s="0" t="s">
        <v>10</v>
      </c>
      <c r="H4" s="9"/>
    </row>
    <row r="5" customFormat="false" ht="12.75" hidden="false" customHeight="false" outlineLevel="0" collapsed="false">
      <c r="A5" s="1" t="n">
        <v>13</v>
      </c>
      <c r="B5" s="14" t="n">
        <v>43558</v>
      </c>
      <c r="C5" s="0" t="n">
        <v>2.522</v>
      </c>
      <c r="D5" s="0" t="n">
        <v>1.473</v>
      </c>
      <c r="E5" s="0" t="n">
        <v>1.1337</v>
      </c>
      <c r="F5" s="0" t="n">
        <v>0.36122</v>
      </c>
      <c r="G5" s="0" t="n">
        <v>-0.19934</v>
      </c>
    </row>
    <row r="6" customFormat="false" ht="12.75" hidden="false" customHeight="false" outlineLevel="0" collapsed="false">
      <c r="A6" s="1" t="n">
        <v>13</v>
      </c>
      <c r="B6" s="14" t="n">
        <v>43561</v>
      </c>
      <c r="C6" s="0" t="n">
        <v>0.89733</v>
      </c>
      <c r="D6" s="0" t="n">
        <v>0.71717</v>
      </c>
      <c r="E6" s="0" t="n">
        <v>2.3239</v>
      </c>
      <c r="F6" s="0" t="n">
        <v>1.9171</v>
      </c>
      <c r="G6" s="0" t="n">
        <v>0.2354</v>
      </c>
    </row>
    <row r="7" customFormat="false" ht="12.75" hidden="false" customHeight="false" outlineLevel="0" collapsed="false">
      <c r="A7" s="1" t="n">
        <v>13</v>
      </c>
      <c r="B7" s="14" t="n">
        <v>43564</v>
      </c>
      <c r="C7" s="0" t="n">
        <v>2.9741</v>
      </c>
      <c r="D7" s="0" t="n">
        <v>1.5655</v>
      </c>
      <c r="E7" s="0" t="n">
        <v>1.6958</v>
      </c>
      <c r="F7" s="0" t="n">
        <v>2.2515</v>
      </c>
      <c r="G7" s="0" t="n">
        <v>0.078477</v>
      </c>
    </row>
    <row r="8" customFormat="false" ht="12.75" hidden="false" customHeight="false" outlineLevel="0" collapsed="false">
      <c r="A8" s="1" t="n">
        <v>13</v>
      </c>
      <c r="B8" s="14" t="n">
        <v>43567</v>
      </c>
      <c r="C8" s="0" t="n">
        <v>2.0148</v>
      </c>
      <c r="D8" s="0" t="n">
        <v>0.93602</v>
      </c>
      <c r="E8" s="0" t="n">
        <v>0.74689</v>
      </c>
      <c r="F8" s="0" t="n">
        <v>0.72443</v>
      </c>
      <c r="G8" s="0" t="n">
        <v>-0.091848</v>
      </c>
    </row>
    <row r="9" customFormat="false" ht="12.75" hidden="false" customHeight="false" outlineLevel="0" collapsed="false">
      <c r="A9" s="1" t="n">
        <v>13</v>
      </c>
      <c r="B9" s="14" t="n">
        <v>43570</v>
      </c>
      <c r="C9" s="0" t="n">
        <v>4.423</v>
      </c>
      <c r="D9" s="0" t="n">
        <v>1.9343</v>
      </c>
      <c r="E9" s="0" t="n">
        <v>0.75393</v>
      </c>
      <c r="F9" s="0" t="n">
        <v>2.4188</v>
      </c>
      <c r="G9" s="0" t="n">
        <v>0.085971</v>
      </c>
    </row>
    <row r="10" customFormat="false" ht="12.75" hidden="false" customHeight="false" outlineLevel="0" collapsed="false">
      <c r="A10" s="1" t="n">
        <v>13</v>
      </c>
      <c r="B10" s="14" t="n">
        <v>43573</v>
      </c>
      <c r="C10" s="0" t="n">
        <v>1.1505</v>
      </c>
      <c r="D10" s="0" t="n">
        <v>0.35493</v>
      </c>
      <c r="E10" s="0" t="n">
        <v>2.146</v>
      </c>
      <c r="F10" s="0" t="n">
        <v>2.1671</v>
      </c>
      <c r="G10" s="0" t="n">
        <v>0.24537</v>
      </c>
    </row>
    <row r="11" customFormat="false" ht="12.75" hidden="false" customHeight="false" outlineLevel="0" collapsed="false">
      <c r="A11" s="1" t="n">
        <v>13</v>
      </c>
      <c r="B11" s="14" t="n">
        <v>43576</v>
      </c>
      <c r="C11" s="0" t="n">
        <v>2.8351</v>
      </c>
      <c r="D11" s="0" t="n">
        <v>0.68019</v>
      </c>
      <c r="E11" s="0" t="n">
        <v>2.0594</v>
      </c>
      <c r="F11" s="0" t="n">
        <v>5.2274</v>
      </c>
      <c r="G11" s="0" t="n">
        <v>0.60212</v>
      </c>
    </row>
    <row r="12" customFormat="false" ht="12.75" hidden="false" customHeight="false" outlineLevel="0" collapsed="false">
      <c r="A12" s="1" t="n">
        <v>13</v>
      </c>
      <c r="B12" s="14" t="n">
        <v>43579</v>
      </c>
      <c r="C12" s="0" t="n">
        <v>3.4134</v>
      </c>
      <c r="D12" s="0" t="n">
        <v>0.49444</v>
      </c>
      <c r="E12" s="0" t="n">
        <v>0.88585</v>
      </c>
      <c r="F12" s="0" t="n">
        <v>0.92643</v>
      </c>
      <c r="G12" s="0" t="n">
        <v>0.040499</v>
      </c>
    </row>
    <row r="13" customFormat="false" ht="12.75" hidden="false" customHeight="false" outlineLevel="0" collapsed="false">
      <c r="A13" s="1" t="n">
        <v>13</v>
      </c>
      <c r="B13" s="14" t="n">
        <v>43582</v>
      </c>
      <c r="C13" s="0" t="n">
        <v>1.8829</v>
      </c>
      <c r="D13" s="0" t="n">
        <v>0.53616</v>
      </c>
      <c r="E13" s="0" t="n">
        <v>1.4609</v>
      </c>
      <c r="F13" s="0" t="n">
        <v>2.4056</v>
      </c>
      <c r="G13" s="0" t="n">
        <v>0.15507</v>
      </c>
    </row>
    <row r="14" customFormat="false" ht="12.75" hidden="false" customHeight="false" outlineLevel="0" collapsed="false">
      <c r="A14" s="1" t="n">
        <v>13</v>
      </c>
      <c r="B14" s="14" t="n">
        <v>43585</v>
      </c>
      <c r="C14" s="0" t="n">
        <v>1.2778</v>
      </c>
      <c r="D14" s="0" t="n">
        <v>1.0041</v>
      </c>
      <c r="E14" s="0" t="n">
        <v>1.7126</v>
      </c>
      <c r="F14" s="0" t="n">
        <v>1.8053</v>
      </c>
      <c r="G14" s="0" t="n">
        <v>0.13166</v>
      </c>
    </row>
    <row r="15" customFormat="false" ht="12.75" hidden="false" customHeight="false" outlineLevel="0" collapsed="false">
      <c r="A15" s="1" t="n">
        <v>13</v>
      </c>
      <c r="B15" s="14" t="n">
        <v>43588</v>
      </c>
      <c r="C15" s="0" t="n">
        <v>1.9034</v>
      </c>
      <c r="D15" s="0" t="n">
        <v>0.95048</v>
      </c>
      <c r="E15" s="0" t="n">
        <v>1.2274</v>
      </c>
      <c r="F15" s="0" t="n">
        <v>2.4641</v>
      </c>
      <c r="G15" s="0" t="n">
        <v>0.15851</v>
      </c>
    </row>
    <row r="16" customFormat="false" ht="12.75" hidden="false" customHeight="false" outlineLevel="0" collapsed="false">
      <c r="A16" s="1" t="n">
        <v>13</v>
      </c>
      <c r="B16" s="14" t="n">
        <v>43591</v>
      </c>
      <c r="C16" s="0" t="n">
        <v>4.3575</v>
      </c>
      <c r="D16" s="0" t="n">
        <v>1.0561</v>
      </c>
      <c r="E16" s="0" t="n">
        <v>0.20245</v>
      </c>
      <c r="F16" s="0" t="n">
        <v>0.96621</v>
      </c>
      <c r="G16" s="0" t="n">
        <v>-0.02866</v>
      </c>
    </row>
    <row r="17" customFormat="false" ht="12.75" hidden="false" customHeight="false" outlineLevel="0" collapsed="false">
      <c r="A17" s="1" t="n">
        <v>13</v>
      </c>
      <c r="B17" s="14" t="n">
        <v>43597</v>
      </c>
      <c r="C17" s="0" t="n">
        <v>0.88895</v>
      </c>
      <c r="D17" s="0" t="n">
        <v>0.17739</v>
      </c>
      <c r="E17" s="0" t="n">
        <v>1.9139</v>
      </c>
      <c r="F17" s="0" t="n">
        <v>1.9732</v>
      </c>
      <c r="G17" s="0" t="n">
        <v>0.33108</v>
      </c>
    </row>
    <row r="18" customFormat="false" ht="12.75" hidden="false" customHeight="false" outlineLevel="0" collapsed="false">
      <c r="A18" s="1" t="n">
        <v>13</v>
      </c>
      <c r="B18" s="14" t="n">
        <v>43600</v>
      </c>
      <c r="C18" s="0" t="n">
        <v>2.28</v>
      </c>
      <c r="D18" s="0" t="n">
        <v>2.1956</v>
      </c>
      <c r="E18" s="0" t="n">
        <v>0.33849</v>
      </c>
      <c r="F18" s="0" t="n">
        <v>4.61</v>
      </c>
      <c r="G18" s="0" t="n">
        <v>0.30448</v>
      </c>
    </row>
    <row r="19" customFormat="false" ht="12.75" hidden="false" customHeight="false" outlineLevel="0" collapsed="false">
      <c r="A19" s="1" t="n">
        <v>13</v>
      </c>
      <c r="B19" s="14" t="n">
        <v>43603</v>
      </c>
      <c r="C19" s="0" t="n">
        <v>0.93591</v>
      </c>
      <c r="D19" s="0" t="n">
        <v>1.279</v>
      </c>
      <c r="E19" s="0" t="n">
        <v>1.2756</v>
      </c>
      <c r="F19" s="0" t="n">
        <v>0.77958</v>
      </c>
      <c r="G19" s="0" t="n">
        <v>-0.15225</v>
      </c>
    </row>
    <row r="20" customFormat="false" ht="12.75" hidden="false" customHeight="false" outlineLevel="0" collapsed="false">
      <c r="A20" s="1" t="n">
        <v>13</v>
      </c>
      <c r="B20" s="14" t="n">
        <v>43609</v>
      </c>
      <c r="C20" s="0" t="n">
        <v>0.88084</v>
      </c>
      <c r="D20" s="0" t="n">
        <v>-0.1938</v>
      </c>
      <c r="E20" s="0" t="n">
        <v>2.0954</v>
      </c>
      <c r="F20" s="0" t="n">
        <v>2.6909</v>
      </c>
      <c r="G20" s="0" t="n">
        <v>0.54293</v>
      </c>
    </row>
    <row r="21" customFormat="false" ht="12.75" hidden="false" customHeight="false" outlineLevel="0" collapsed="false">
      <c r="A21" s="1" t="n">
        <v>13</v>
      </c>
      <c r="B21" s="14" t="n">
        <v>43612</v>
      </c>
      <c r="C21" s="0" t="n">
        <v>2.0707</v>
      </c>
      <c r="D21" s="0" t="n">
        <v>1.6867</v>
      </c>
      <c r="E21" s="0" t="n">
        <v>1.3665</v>
      </c>
      <c r="F21" s="0" t="n">
        <v>6.8383</v>
      </c>
      <c r="G21" s="0" t="n">
        <v>0.47462</v>
      </c>
    </row>
    <row r="22" customFormat="false" ht="12.75" hidden="false" customHeight="false" outlineLevel="0" collapsed="false">
      <c r="A22" s="1" t="n">
        <v>13</v>
      </c>
      <c r="B22" s="14" t="n">
        <v>43615</v>
      </c>
      <c r="C22" s="0" t="n">
        <v>1.91</v>
      </c>
      <c r="D22" s="0" t="n">
        <v>1.1287</v>
      </c>
      <c r="E22" s="0" t="n">
        <v>0.10341</v>
      </c>
      <c r="F22" s="0" t="n">
        <v>1.8233</v>
      </c>
      <c r="G22" s="0" t="n">
        <v>0.055676</v>
      </c>
    </row>
    <row r="23" customFormat="false" ht="12.75" hidden="false" customHeight="false" outlineLevel="0" collapsed="false">
      <c r="A23" s="1" t="n">
        <v>13</v>
      </c>
      <c r="B23" s="14" t="n">
        <v>43618</v>
      </c>
      <c r="C23" s="0" t="n">
        <v>0.13467</v>
      </c>
      <c r="D23" s="0" t="n">
        <v>0.20156</v>
      </c>
      <c r="E23" s="0" t="n">
        <v>1.6806</v>
      </c>
      <c r="F23" s="0" t="n">
        <v>2.9016</v>
      </c>
      <c r="G23" s="0" t="n">
        <v>1.0624</v>
      </c>
    </row>
    <row r="24" customFormat="false" ht="12.75" hidden="false" customHeight="false" outlineLevel="0" collapsed="false">
      <c r="A24" s="1" t="n">
        <v>13</v>
      </c>
      <c r="B24" s="14" t="n">
        <v>43627</v>
      </c>
      <c r="C24" s="0" t="n">
        <v>1.0323</v>
      </c>
      <c r="D24" s="0" t="n">
        <v>1.5699</v>
      </c>
      <c r="E24" s="0" t="n">
        <v>1.0593</v>
      </c>
      <c r="F24" s="0" t="n">
        <v>1.911</v>
      </c>
      <c r="G24" s="0" t="n">
        <v>0.031442</v>
      </c>
    </row>
    <row r="25" customFormat="false" ht="12.75" hidden="false" customHeight="false" outlineLevel="0" collapsed="false">
      <c r="A25" s="1" t="n">
        <v>13</v>
      </c>
      <c r="B25" s="14" t="n">
        <v>43630</v>
      </c>
      <c r="C25" s="0" t="n">
        <v>0.88723</v>
      </c>
      <c r="D25" s="0" t="n">
        <v>1.0177</v>
      </c>
      <c r="E25" s="0" t="n">
        <v>0.77353</v>
      </c>
      <c r="F25" s="0" t="n">
        <v>0.17045</v>
      </c>
      <c r="G25" s="0" t="n">
        <v>-0.15866</v>
      </c>
    </row>
    <row r="26" customFormat="false" ht="12.75" hidden="false" customHeight="false" outlineLevel="0" collapsed="false">
      <c r="A26" s="1" t="n">
        <v>13</v>
      </c>
      <c r="B26" s="14" t="n">
        <v>43633</v>
      </c>
      <c r="C26" s="0" t="n">
        <v>1.2951</v>
      </c>
      <c r="D26" s="0" t="n">
        <v>0.29803</v>
      </c>
      <c r="E26" s="0" t="n">
        <v>1.0251</v>
      </c>
      <c r="F26" s="0" t="n">
        <v>1.1474</v>
      </c>
      <c r="G26" s="0" t="n">
        <v>0.1445</v>
      </c>
    </row>
    <row r="27" customFormat="false" ht="12.75" hidden="false" customHeight="false" outlineLevel="0" collapsed="false">
      <c r="A27" s="1" t="n">
        <v>13</v>
      </c>
      <c r="B27" s="14" t="n">
        <v>43636</v>
      </c>
      <c r="C27" s="0" t="n">
        <v>2.0504</v>
      </c>
      <c r="D27" s="0" t="n">
        <v>1.2816</v>
      </c>
      <c r="E27" s="0" t="n">
        <v>0.60769</v>
      </c>
      <c r="F27" s="0" t="n">
        <v>1.5822</v>
      </c>
      <c r="G27" s="0" t="n">
        <v>-0.0081334</v>
      </c>
    </row>
    <row r="28" customFormat="false" ht="12.75" hidden="false" customHeight="false" outlineLevel="0" collapsed="false">
      <c r="A28" s="1" t="n">
        <v>13</v>
      </c>
      <c r="B28" s="14" t="n">
        <v>43639</v>
      </c>
      <c r="C28" s="0" t="n">
        <v>1.4296</v>
      </c>
      <c r="D28" s="0" t="n">
        <v>1.0588</v>
      </c>
      <c r="E28" s="0" t="n">
        <v>1.379</v>
      </c>
      <c r="F28" s="0" t="n">
        <v>4.8936</v>
      </c>
      <c r="G28" s="0" t="n">
        <v>0.80642</v>
      </c>
    </row>
    <row r="29" customFormat="false" ht="12.75" hidden="false" customHeight="false" outlineLevel="0" collapsed="false">
      <c r="A29" s="1" t="n">
        <v>13</v>
      </c>
      <c r="B29" s="14" t="n">
        <v>43642</v>
      </c>
      <c r="C29" s="0" t="n">
        <v>1.0266</v>
      </c>
      <c r="D29" s="0" t="n">
        <v>0.21181</v>
      </c>
      <c r="E29" s="0" t="n">
        <v>1.1634</v>
      </c>
      <c r="F29" s="0" t="n">
        <v>1.4429</v>
      </c>
      <c r="G29" s="0" t="n">
        <v>0.19089</v>
      </c>
    </row>
    <row r="30" customFormat="false" ht="12.75" hidden="false" customHeight="false" outlineLevel="0" collapsed="false">
      <c r="A30" s="1" t="n">
        <v>13</v>
      </c>
      <c r="B30" s="14" t="n">
        <v>43645</v>
      </c>
      <c r="C30" s="0" t="n">
        <v>0.92366</v>
      </c>
      <c r="D30" s="0" t="n">
        <v>0.94528</v>
      </c>
      <c r="E30" s="0" t="n">
        <v>0.60634</v>
      </c>
      <c r="F30" s="0" t="n">
        <v>0.35644</v>
      </c>
      <c r="G30" s="0" t="n">
        <v>-0.1371</v>
      </c>
    </row>
    <row r="31" customFormat="false" ht="12.75" hidden="false" customHeight="false" outlineLevel="0" collapsed="false">
      <c r="A31" s="1" t="n">
        <v>13</v>
      </c>
      <c r="B31" s="14" t="n">
        <v>43654</v>
      </c>
      <c r="C31" s="0" t="n">
        <v>1.6793</v>
      </c>
      <c r="D31" s="0" t="n">
        <v>0.55842</v>
      </c>
      <c r="E31" s="0" t="n">
        <v>1.1126</v>
      </c>
      <c r="F31" s="0" t="n">
        <v>1.9595</v>
      </c>
      <c r="G31" s="0" t="n">
        <v>0.37271</v>
      </c>
    </row>
    <row r="32" customFormat="false" ht="12.75" hidden="false" customHeight="false" outlineLevel="0" collapsed="false">
      <c r="A32" s="1" t="n">
        <v>13</v>
      </c>
      <c r="B32" s="14" t="n">
        <v>43657</v>
      </c>
      <c r="C32" s="0" t="n">
        <v>2.0878</v>
      </c>
      <c r="D32" s="0" t="n">
        <v>1.064</v>
      </c>
      <c r="E32" s="0" t="n">
        <v>1.4893</v>
      </c>
      <c r="F32" s="0" t="n">
        <v>4.022</v>
      </c>
      <c r="G32" s="0" t="n">
        <v>0.74955</v>
      </c>
    </row>
    <row r="33" customFormat="false" ht="12.75" hidden="false" customHeight="false" outlineLevel="0" collapsed="false">
      <c r="A33" s="1" t="n">
        <v>13</v>
      </c>
      <c r="B33" s="14" t="n">
        <v>43660</v>
      </c>
      <c r="C33" s="0" t="n">
        <v>1.7171</v>
      </c>
      <c r="D33" s="0" t="n">
        <v>0.9846</v>
      </c>
      <c r="E33" s="0" t="n">
        <v>1.2257</v>
      </c>
      <c r="F33" s="0" t="n">
        <v>2.8526</v>
      </c>
      <c r="G33" s="0" t="n">
        <v>0.26895</v>
      </c>
    </row>
    <row r="34" customFormat="false" ht="12.75" hidden="false" customHeight="false" outlineLevel="0" collapsed="false">
      <c r="A34" s="1" t="n">
        <v>13</v>
      </c>
      <c r="B34" s="14" t="n">
        <v>43663</v>
      </c>
      <c r="C34" s="0" t="n">
        <v>1.7439</v>
      </c>
      <c r="D34" s="0" t="n">
        <v>0.67021</v>
      </c>
      <c r="E34" s="0" t="n">
        <v>1.1079</v>
      </c>
      <c r="F34" s="0" t="n">
        <v>1.2075</v>
      </c>
      <c r="G34" s="0" t="n">
        <v>0.046296</v>
      </c>
    </row>
    <row r="35" customFormat="false" ht="12.75" hidden="false" customHeight="false" outlineLevel="0" collapsed="false">
      <c r="A35" s="1" t="n">
        <v>13</v>
      </c>
      <c r="B35" s="14" t="n">
        <v>43667</v>
      </c>
      <c r="C35" s="0" t="n">
        <v>0.73443</v>
      </c>
      <c r="D35" s="0" t="n">
        <v>0.71447</v>
      </c>
      <c r="E35" s="0" t="n">
        <v>0.99689</v>
      </c>
      <c r="F35" s="0" t="n">
        <v>0.21809</v>
      </c>
      <c r="G35" s="0" t="n">
        <v>1.1107</v>
      </c>
    </row>
    <row r="36" customFormat="false" ht="12.75" hidden="false" customHeight="false" outlineLevel="0" collapsed="false">
      <c r="A36" s="1" t="n">
        <v>13</v>
      </c>
      <c r="B36" s="14" t="n">
        <v>43669</v>
      </c>
      <c r="C36" s="0" t="n">
        <v>0.50767</v>
      </c>
      <c r="D36" s="0" t="n">
        <v>1.2858</v>
      </c>
      <c r="E36" s="0" t="n">
        <v>0.12893</v>
      </c>
      <c r="F36" s="0" t="n">
        <v>1.1638</v>
      </c>
      <c r="G36" s="0" t="n">
        <v>1.3924</v>
      </c>
    </row>
    <row r="37" customFormat="false" ht="12.75" hidden="false" customHeight="false" outlineLevel="0" collapsed="false">
      <c r="A37" s="1" t="n">
        <v>13</v>
      </c>
      <c r="B37" s="14" t="n">
        <v>43672</v>
      </c>
      <c r="C37" s="0" t="n">
        <v>0.4981</v>
      </c>
      <c r="D37" s="0" t="n">
        <v>1.1841</v>
      </c>
      <c r="E37" s="0" t="n">
        <v>0.36594</v>
      </c>
      <c r="F37" s="0" t="n">
        <v>0.64383</v>
      </c>
      <c r="G37" s="0" t="n">
        <v>0.88923</v>
      </c>
    </row>
    <row r="38" customFormat="false" ht="12.75" hidden="false" customHeight="false" outlineLevel="0" collapsed="false">
      <c r="A38" s="1" t="n">
        <v>13</v>
      </c>
      <c r="B38" s="14" t="n">
        <v>43675</v>
      </c>
      <c r="C38" s="0" t="n">
        <v>0.59619</v>
      </c>
      <c r="D38" s="0" t="n">
        <v>1.9634</v>
      </c>
      <c r="E38" s="0" t="n">
        <v>0.10443</v>
      </c>
      <c r="F38" s="0" t="n">
        <v>1.7334</v>
      </c>
      <c r="G38" s="0" t="n">
        <v>2.1263</v>
      </c>
    </row>
    <row r="39" customFormat="false" ht="12.75" hidden="false" customHeight="false" outlineLevel="0" collapsed="false">
      <c r="A39" s="1" t="n">
        <v>13</v>
      </c>
      <c r="B39" s="14" t="n">
        <v>43678</v>
      </c>
      <c r="C39" s="0" t="n">
        <v>0.63531</v>
      </c>
      <c r="D39" s="0" t="n">
        <v>0.76494</v>
      </c>
      <c r="E39" s="0" t="n">
        <v>0.69343</v>
      </c>
      <c r="F39" s="0" t="n">
        <v>0.27803</v>
      </c>
      <c r="G39" s="0" t="n">
        <v>0.27363</v>
      </c>
    </row>
    <row r="40" customFormat="false" ht="12.75" hidden="false" customHeight="false" outlineLevel="0" collapsed="false">
      <c r="A40" s="1" t="n">
        <v>13</v>
      </c>
      <c r="B40" s="14" t="n">
        <v>43681</v>
      </c>
      <c r="C40" s="0" t="n">
        <v>0.69578</v>
      </c>
      <c r="D40" s="0" t="n">
        <v>0.70584</v>
      </c>
      <c r="E40" s="0" t="n">
        <v>0.75307</v>
      </c>
      <c r="F40" s="0" t="n">
        <v>-0.00018284</v>
      </c>
      <c r="G40" s="0" t="n">
        <v>0.60339</v>
      </c>
    </row>
    <row r="41" customFormat="false" ht="12.75" hidden="false" customHeight="false" outlineLevel="0" collapsed="false">
      <c r="A41" s="1" t="n">
        <v>13</v>
      </c>
      <c r="B41" s="14" t="n">
        <v>43684</v>
      </c>
      <c r="C41" s="0" t="n">
        <v>1.4126</v>
      </c>
      <c r="D41" s="0" t="n">
        <v>1.6366</v>
      </c>
      <c r="E41" s="0" t="n">
        <v>0.017705</v>
      </c>
      <c r="F41" s="0" t="n">
        <v>1.012</v>
      </c>
      <c r="G41" s="0" t="n">
        <v>0.60876</v>
      </c>
    </row>
    <row r="42" customFormat="false" ht="12.75" hidden="false" customHeight="false" outlineLevel="0" collapsed="false">
      <c r="A42" s="1" t="n">
        <v>13</v>
      </c>
      <c r="B42" s="14" t="n">
        <v>43687</v>
      </c>
      <c r="C42" s="0" t="n">
        <v>0.6388</v>
      </c>
      <c r="D42" s="0" t="n">
        <v>0.57936</v>
      </c>
      <c r="E42" s="0" t="n">
        <v>1.1834</v>
      </c>
      <c r="F42" s="0" t="n">
        <v>-0.2</v>
      </c>
      <c r="G42" s="0" t="n">
        <v>1.0659</v>
      </c>
    </row>
    <row r="43" customFormat="false" ht="12.75" hidden="false" customHeight="false" outlineLevel="0" collapsed="false">
      <c r="A43" s="1" t="n">
        <v>13</v>
      </c>
      <c r="B43" s="14" t="n">
        <v>43689</v>
      </c>
      <c r="C43" s="0" t="n">
        <v>1.1743</v>
      </c>
      <c r="D43" s="0" t="n">
        <v>2.042</v>
      </c>
      <c r="E43" s="0" t="n">
        <v>0.013467</v>
      </c>
      <c r="F43" s="0" t="n">
        <v>1.6269</v>
      </c>
      <c r="G43" s="0" t="n">
        <v>1.6935</v>
      </c>
    </row>
    <row r="44" customFormat="false" ht="12.75" hidden="false" customHeight="false" outlineLevel="0" collapsed="false">
      <c r="A44" s="1" t="n">
        <v>13</v>
      </c>
      <c r="B44" s="14" t="n">
        <v>43693</v>
      </c>
      <c r="C44" s="0" t="n">
        <v>-0.19015</v>
      </c>
      <c r="D44" s="0" t="n">
        <v>2.1213</v>
      </c>
      <c r="E44" s="0" t="n">
        <v>1.2244</v>
      </c>
      <c r="F44" s="0" t="n">
        <v>1.3152</v>
      </c>
      <c r="G44" s="0" t="n">
        <v>7.056</v>
      </c>
    </row>
    <row r="45" customFormat="false" ht="12.75" hidden="false" customHeight="false" outlineLevel="0" collapsed="false">
      <c r="A45" s="1" t="n">
        <v>13</v>
      </c>
      <c r="B45" s="14" t="n">
        <v>43696</v>
      </c>
      <c r="C45" s="0" t="n">
        <v>0.82016</v>
      </c>
      <c r="D45" s="0" t="n">
        <v>1.3163</v>
      </c>
      <c r="E45" s="0" t="n">
        <v>0.11681</v>
      </c>
      <c r="F45" s="0" t="n">
        <v>0.87362</v>
      </c>
      <c r="G45" s="0" t="n">
        <v>0.60455</v>
      </c>
    </row>
    <row r="46" customFormat="false" ht="12.75" hidden="false" customHeight="false" outlineLevel="0" collapsed="false">
      <c r="A46" s="1" t="n">
        <v>13</v>
      </c>
      <c r="B46" s="14" t="n">
        <v>43699</v>
      </c>
      <c r="C46" s="0" t="n">
        <v>-0.15169</v>
      </c>
      <c r="D46" s="0" t="n">
        <v>2.6078</v>
      </c>
      <c r="E46" s="0" t="n">
        <v>-0.19644</v>
      </c>
      <c r="F46" s="0" t="n">
        <v>2.758</v>
      </c>
      <c r="G46" s="0" t="n">
        <v>4.8446</v>
      </c>
    </row>
    <row r="47" customFormat="false" ht="12.75" hidden="false" customHeight="false" outlineLevel="0" collapsed="false">
      <c r="A47" s="1" t="n">
        <v>13</v>
      </c>
      <c r="B47" s="14" t="n">
        <v>43702</v>
      </c>
      <c r="C47" s="0" t="n">
        <v>0.29149</v>
      </c>
      <c r="D47" s="0" t="n">
        <v>0.73031</v>
      </c>
      <c r="E47" s="0" t="n">
        <v>0.81465</v>
      </c>
      <c r="F47" s="0" t="n">
        <v>0.54636</v>
      </c>
      <c r="G47" s="0" t="n">
        <v>1.8567</v>
      </c>
    </row>
    <row r="48" customFormat="false" ht="12.75" hidden="false" customHeight="false" outlineLevel="0" collapsed="false">
      <c r="A48" s="1" t="n">
        <v>13</v>
      </c>
      <c r="B48" s="14" t="n">
        <v>43705</v>
      </c>
      <c r="C48" s="0" t="n">
        <v>0.53194</v>
      </c>
      <c r="D48" s="0" t="n">
        <v>1.2939</v>
      </c>
      <c r="E48" s="0" t="n">
        <v>0.99992</v>
      </c>
      <c r="F48" s="0" t="n">
        <v>0.55432</v>
      </c>
      <c r="G48" s="0" t="n">
        <v>3.1909</v>
      </c>
    </row>
    <row r="49" customFormat="false" ht="12.75" hidden="false" customHeight="false" outlineLevel="0" collapsed="false">
      <c r="A49" s="1" t="n">
        <v>13</v>
      </c>
      <c r="B49" s="14" t="n">
        <v>43708</v>
      </c>
      <c r="C49" s="0" t="n">
        <v>0.48683</v>
      </c>
      <c r="D49" s="0" t="n">
        <v>1.2898</v>
      </c>
      <c r="E49" s="0" t="n">
        <v>1.3196</v>
      </c>
      <c r="F49" s="0" t="n">
        <v>0.27644</v>
      </c>
      <c r="G49" s="0" t="n">
        <v>4.3256</v>
      </c>
    </row>
    <row r="50" customFormat="false" ht="12.75" hidden="false" customHeight="false" outlineLevel="0" collapsed="false">
      <c r="A50" s="1" t="n">
        <v>13</v>
      </c>
      <c r="B50" s="14" t="n">
        <v>43711</v>
      </c>
      <c r="C50" s="0" t="n">
        <v>0.71227</v>
      </c>
      <c r="D50" s="0" t="n">
        <v>0.53355</v>
      </c>
      <c r="E50" s="0" t="n">
        <v>0.93565</v>
      </c>
      <c r="F50" s="0" t="n">
        <v>0.23747</v>
      </c>
      <c r="G50" s="0" t="n">
        <v>2.1551</v>
      </c>
    </row>
    <row r="51" customFormat="false" ht="12.75" hidden="false" customHeight="false" outlineLevel="0" collapsed="false">
      <c r="A51" s="1" t="n">
        <v>13</v>
      </c>
      <c r="B51" s="14" t="n">
        <v>43714</v>
      </c>
      <c r="C51" s="0" t="n">
        <v>0.47474</v>
      </c>
      <c r="D51" s="0" t="n">
        <v>1.2334</v>
      </c>
      <c r="E51" s="0" t="n">
        <v>0.44785</v>
      </c>
      <c r="F51" s="0" t="n">
        <v>0.50589</v>
      </c>
      <c r="G51" s="0" t="n">
        <v>0.89959</v>
      </c>
    </row>
    <row r="52" customFormat="false" ht="12.75" hidden="false" customHeight="false" outlineLevel="0" collapsed="false">
      <c r="A52" s="1" t="n">
        <v>13</v>
      </c>
      <c r="B52" s="14" t="n">
        <v>43717</v>
      </c>
      <c r="C52" s="0" t="n">
        <v>1.1153</v>
      </c>
      <c r="D52" s="0" t="n">
        <v>1.4689</v>
      </c>
      <c r="E52" s="0" t="n">
        <v>-0.083294</v>
      </c>
      <c r="F52" s="0" t="n">
        <v>0.86618</v>
      </c>
      <c r="G52" s="0" t="n">
        <v>0.046501</v>
      </c>
    </row>
    <row r="53" customFormat="false" ht="12.75" hidden="false" customHeight="false" outlineLevel="0" collapsed="false">
      <c r="A53" s="1" t="n">
        <v>13</v>
      </c>
      <c r="B53" s="14" t="n">
        <v>43720</v>
      </c>
      <c r="C53" s="0" t="n">
        <v>0.37861</v>
      </c>
      <c r="D53" s="0" t="n">
        <v>0.98714</v>
      </c>
      <c r="E53" s="0" t="n">
        <v>0.7113</v>
      </c>
      <c r="F53" s="0" t="n">
        <v>0.64805</v>
      </c>
      <c r="G53" s="0" t="n">
        <v>1.9492</v>
      </c>
    </row>
    <row r="54" customFormat="false" ht="12.75" hidden="false" customHeight="false" outlineLevel="0" collapsed="false">
      <c r="A54" s="1" t="n">
        <v>13</v>
      </c>
      <c r="B54" s="14" t="n">
        <v>43723</v>
      </c>
      <c r="C54" s="0" t="n">
        <v>0.80502</v>
      </c>
      <c r="D54" s="0" t="n">
        <v>0.65102</v>
      </c>
      <c r="E54" s="0" t="n">
        <v>1.2027</v>
      </c>
      <c r="F54" s="0" t="n">
        <v>-0.028395</v>
      </c>
      <c r="G54" s="0" t="n">
        <v>1.7784</v>
      </c>
    </row>
    <row r="55" customFormat="false" ht="12.75" hidden="false" customHeight="false" outlineLevel="0" collapsed="false">
      <c r="A55" s="1" t="n">
        <v>13</v>
      </c>
      <c r="B55" s="14" t="n">
        <v>43726</v>
      </c>
      <c r="C55" s="0" t="n">
        <v>0.9045</v>
      </c>
      <c r="D55" s="0" t="n">
        <v>-0.090432</v>
      </c>
      <c r="E55" s="0" t="n">
        <v>1.6742</v>
      </c>
      <c r="F55" s="0" t="n">
        <v>-0.14754</v>
      </c>
      <c r="G55" s="0" t="n">
        <v>3.8371</v>
      </c>
    </row>
    <row r="56" customFormat="false" ht="12.75" hidden="false" customHeight="false" outlineLevel="0" collapsed="false">
      <c r="A56" s="1" t="n">
        <v>13</v>
      </c>
      <c r="B56" s="14" t="n">
        <v>43729</v>
      </c>
      <c r="C56" s="0" t="n">
        <v>0.71923</v>
      </c>
      <c r="D56" s="0" t="n">
        <v>0.21676</v>
      </c>
      <c r="E56" s="0" t="n">
        <v>1.2689</v>
      </c>
      <c r="F56" s="0" t="n">
        <v>-0.15095</v>
      </c>
      <c r="G56" s="0" t="n">
        <v>1.4194</v>
      </c>
    </row>
    <row r="57" customFormat="false" ht="12.75" hidden="false" customHeight="false" outlineLevel="0" collapsed="false">
      <c r="A57" s="1" t="n">
        <v>13</v>
      </c>
      <c r="B57" s="14" t="n">
        <v>43732</v>
      </c>
      <c r="C57" s="0" t="n">
        <v>0.98342</v>
      </c>
      <c r="D57" s="0" t="n">
        <v>0.32263</v>
      </c>
      <c r="E57" s="0" t="n">
        <v>1.5139</v>
      </c>
      <c r="F57" s="0" t="n">
        <v>0.36217</v>
      </c>
      <c r="G57" s="0" t="n">
        <v>2.8356</v>
      </c>
    </row>
    <row r="58" customFormat="false" ht="12.75" hidden="false" customHeight="false" outlineLevel="0" collapsed="false">
      <c r="A58" s="1" t="n">
        <v>13</v>
      </c>
      <c r="B58" s="14" t="n">
        <v>43735</v>
      </c>
      <c r="C58" s="0" t="n">
        <v>0.74279</v>
      </c>
      <c r="D58" s="0" t="n">
        <v>0.74356</v>
      </c>
      <c r="E58" s="0" t="n">
        <v>0.82944</v>
      </c>
      <c r="F58" s="0" t="n">
        <v>0.33716</v>
      </c>
      <c r="G58" s="0" t="n">
        <v>0.74384</v>
      </c>
    </row>
    <row r="59" customFormat="false" ht="12.75" hidden="false" customHeight="false" outlineLevel="0" collapsed="false">
      <c r="A59" s="1" t="n">
        <v>13</v>
      </c>
      <c r="B59" s="14" t="n">
        <v>43738</v>
      </c>
      <c r="C59" s="0" t="n">
        <v>0.6483</v>
      </c>
      <c r="D59" s="0" t="n">
        <v>0.98263</v>
      </c>
      <c r="E59" s="0" t="n">
        <v>0.79294</v>
      </c>
      <c r="F59" s="0" t="n">
        <v>0.38241</v>
      </c>
      <c r="G59" s="0" t="n">
        <v>2.0333</v>
      </c>
    </row>
    <row r="60" customFormat="false" ht="12.75" hidden="false" customHeight="false" outlineLevel="0" collapsed="false">
      <c r="A60" s="1" t="n">
        <v>13</v>
      </c>
      <c r="B60" s="14" t="n">
        <v>43741</v>
      </c>
      <c r="C60" s="0" t="n">
        <v>1.8655</v>
      </c>
      <c r="D60" s="0" t="n">
        <v>1.0622</v>
      </c>
      <c r="E60" s="0" t="n">
        <v>0.086678</v>
      </c>
      <c r="F60" s="0" t="n">
        <v>0.4771</v>
      </c>
      <c r="G60" s="0" t="n">
        <v>0.095713</v>
      </c>
    </row>
    <row r="61" customFormat="false" ht="12.75" hidden="false" customHeight="false" outlineLevel="0" collapsed="false">
      <c r="A61" s="1" t="n">
        <v>13</v>
      </c>
      <c r="B61" s="14" t="n">
        <v>43744</v>
      </c>
      <c r="C61" s="0" t="n">
        <v>0.7471</v>
      </c>
      <c r="D61" s="0" t="n">
        <v>0.76582</v>
      </c>
      <c r="E61" s="0" t="n">
        <v>0.64208</v>
      </c>
      <c r="F61" s="0" t="n">
        <v>0.18972</v>
      </c>
      <c r="G61" s="0" t="n">
        <v>0.41705</v>
      </c>
    </row>
    <row r="62" customFormat="false" ht="12.75" hidden="false" customHeight="false" outlineLevel="0" collapsed="false">
      <c r="A62" s="1" t="n">
        <v>13</v>
      </c>
      <c r="B62" s="14" t="n">
        <v>43747</v>
      </c>
      <c r="C62" s="0" t="n">
        <v>1.5679</v>
      </c>
      <c r="D62" s="0" t="n">
        <v>1.6551</v>
      </c>
      <c r="E62" s="0" t="n">
        <v>0.15944</v>
      </c>
      <c r="F62" s="0" t="n">
        <v>1.1309</v>
      </c>
      <c r="G62" s="0" t="n">
        <v>0.72538</v>
      </c>
    </row>
    <row r="63" customFormat="false" ht="12.75" hidden="false" customHeight="false" outlineLevel="0" collapsed="false">
      <c r="A63" s="1" t="n">
        <v>13</v>
      </c>
      <c r="B63" s="14" t="n">
        <v>43753</v>
      </c>
      <c r="C63" s="0" t="n">
        <v>1.3794</v>
      </c>
      <c r="D63" s="0" t="n">
        <v>1.5037</v>
      </c>
      <c r="E63" s="0" t="n">
        <v>-0.19551</v>
      </c>
      <c r="F63" s="0" t="n">
        <v>0.81277</v>
      </c>
      <c r="G63" s="0" t="n">
        <v>0.017765</v>
      </c>
    </row>
    <row r="64" customFormat="false" ht="12.75" hidden="false" customHeight="false" outlineLevel="0" collapsed="false">
      <c r="A64" s="1" t="n">
        <v>13</v>
      </c>
      <c r="B64" s="14" t="n">
        <v>43756</v>
      </c>
      <c r="C64" s="0" t="n">
        <v>0.58416</v>
      </c>
      <c r="D64" s="0" t="n">
        <v>2.2084</v>
      </c>
      <c r="E64" s="0" t="n">
        <v>0.29772</v>
      </c>
      <c r="F64" s="0" t="n">
        <v>1.8848</v>
      </c>
      <c r="G64" s="0" t="n">
        <v>2.9702</v>
      </c>
    </row>
    <row r="65" customFormat="false" ht="12.75" hidden="false" customHeight="false" outlineLevel="0" collapsed="false">
      <c r="A65" s="1" t="n">
        <v>13</v>
      </c>
      <c r="B65" s="14" t="n">
        <v>43759</v>
      </c>
      <c r="C65" s="0" t="n">
        <v>0.65305</v>
      </c>
      <c r="D65" s="0" t="n">
        <v>1.2984</v>
      </c>
      <c r="E65" s="0" t="n">
        <v>0.35195</v>
      </c>
      <c r="F65" s="0" t="n">
        <v>0.69632</v>
      </c>
      <c r="G65" s="0" t="n">
        <v>0.60868</v>
      </c>
    </row>
    <row r="66" customFormat="false" ht="12.75" hidden="false" customHeight="false" outlineLevel="0" collapsed="false">
      <c r="A66" s="1" t="n">
        <v>13</v>
      </c>
      <c r="B66" s="14" t="n">
        <v>43762</v>
      </c>
      <c r="C66" s="0" t="n">
        <v>0.58438</v>
      </c>
      <c r="D66" s="0" t="n">
        <v>0.62227</v>
      </c>
      <c r="E66" s="0" t="n">
        <v>1.2852</v>
      </c>
      <c r="F66" s="0" t="n">
        <v>0.52261</v>
      </c>
      <c r="G66" s="0" t="n">
        <v>1.0499</v>
      </c>
    </row>
    <row r="67" customFormat="false" ht="12.75" hidden="false" customHeight="false" outlineLevel="0" collapsed="false">
      <c r="A67" s="1" t="n">
        <v>13</v>
      </c>
      <c r="B67" s="14" t="n">
        <v>43765</v>
      </c>
      <c r="C67" s="0" t="n">
        <v>0.18136</v>
      </c>
      <c r="D67" s="0" t="n">
        <v>0.78356</v>
      </c>
      <c r="E67" s="0" t="n">
        <v>1.4406</v>
      </c>
      <c r="F67" s="0" t="n">
        <v>0.46502</v>
      </c>
      <c r="G67" s="0" t="n">
        <v>1.3643</v>
      </c>
    </row>
    <row r="68" customFormat="false" ht="12.75" hidden="false" customHeight="false" outlineLevel="0" collapsed="false">
      <c r="A68" s="1" t="n">
        <v>13</v>
      </c>
      <c r="B68" s="14" t="n">
        <v>43768</v>
      </c>
      <c r="C68" s="0" t="n">
        <v>0.56182</v>
      </c>
      <c r="D68" s="0" t="n">
        <v>1.285</v>
      </c>
      <c r="E68" s="0" t="n">
        <v>0.4785</v>
      </c>
      <c r="F68" s="0" t="n">
        <v>0.56711</v>
      </c>
      <c r="G68" s="0" t="n">
        <v>0.32498</v>
      </c>
    </row>
    <row r="69" customFormat="false" ht="12.75" hidden="false" customHeight="false" outlineLevel="0" collapsed="false">
      <c r="A69" s="1" t="n">
        <v>13</v>
      </c>
      <c r="B69" s="14" t="n">
        <v>43771</v>
      </c>
      <c r="C69" s="0" t="n">
        <v>0.2935</v>
      </c>
      <c r="D69" s="0" t="n">
        <v>0.41511</v>
      </c>
      <c r="E69" s="0" t="n">
        <v>0.84068</v>
      </c>
      <c r="F69" s="0" t="n">
        <v>0.072493</v>
      </c>
      <c r="G69" s="0" t="n">
        <v>0.49192</v>
      </c>
    </row>
    <row r="70" customFormat="false" ht="12.75" hidden="false" customHeight="false" outlineLevel="0" collapsed="false">
      <c r="A70" s="1" t="n">
        <v>13</v>
      </c>
      <c r="B70" s="14" t="n">
        <v>43774</v>
      </c>
      <c r="C70" s="0" t="n">
        <v>0.34109</v>
      </c>
      <c r="D70" s="0" t="n">
        <v>1.0956</v>
      </c>
      <c r="E70" s="0" t="n">
        <v>0.61824</v>
      </c>
      <c r="F70" s="0" t="n">
        <v>1.4089</v>
      </c>
      <c r="G70" s="0" t="n">
        <v>1.3247</v>
      </c>
    </row>
    <row r="71" customFormat="false" ht="12.75" hidden="false" customHeight="false" outlineLevel="0" collapsed="false">
      <c r="A71" s="1" t="n">
        <v>13</v>
      </c>
      <c r="B71" s="14" t="n">
        <v>43778</v>
      </c>
      <c r="C71" s="0" t="n">
        <v>0.59532</v>
      </c>
      <c r="D71" s="0" t="n">
        <v>1.2229</v>
      </c>
      <c r="E71" s="0" t="n">
        <v>0.65638</v>
      </c>
      <c r="F71" s="0" t="n">
        <v>0.33909</v>
      </c>
      <c r="G71" s="0" t="n">
        <v>0.47342</v>
      </c>
    </row>
    <row r="72" customFormat="false" ht="12.75" hidden="false" customHeight="false" outlineLevel="0" collapsed="false">
      <c r="A72" s="1" t="n">
        <v>13</v>
      </c>
      <c r="B72" s="14" t="n">
        <v>43780</v>
      </c>
      <c r="C72" s="0" t="n">
        <v>0.63692</v>
      </c>
      <c r="D72" s="0" t="n">
        <v>1.1872</v>
      </c>
      <c r="E72" s="0" t="n">
        <v>0.49858</v>
      </c>
      <c r="F72" s="0" t="n">
        <v>0.30203</v>
      </c>
      <c r="G72" s="0" t="n">
        <v>0.10431</v>
      </c>
    </row>
    <row r="73" customFormat="false" ht="12.75" hidden="false" customHeight="false" outlineLevel="0" collapsed="false">
      <c r="A73" s="1" t="n">
        <v>13</v>
      </c>
      <c r="B73" s="14" t="n">
        <v>43783</v>
      </c>
      <c r="C73" s="0" t="n">
        <v>0.89246</v>
      </c>
      <c r="D73" s="0" t="n">
        <v>1.65</v>
      </c>
      <c r="E73" s="0" t="n">
        <v>1.1401</v>
      </c>
      <c r="F73" s="0" t="n">
        <v>-0.069114</v>
      </c>
      <c r="G73" s="0" t="n">
        <v>-0.026463</v>
      </c>
    </row>
    <row r="74" customFormat="false" ht="12.75" hidden="false" customHeight="false" outlineLevel="0" collapsed="false">
      <c r="A74" s="1" t="n">
        <v>13</v>
      </c>
      <c r="B74" s="14" t="n">
        <v>43786</v>
      </c>
      <c r="C74" s="0" t="n">
        <v>0.47996</v>
      </c>
      <c r="D74" s="0" t="n">
        <v>0.39793</v>
      </c>
      <c r="E74" s="0" t="n">
        <v>1.8856</v>
      </c>
      <c r="F74" s="0" t="n">
        <v>-0.027628</v>
      </c>
      <c r="G74" s="0" t="n">
        <v>1.5298</v>
      </c>
    </row>
    <row r="75" customFormat="false" ht="12.75" hidden="false" customHeight="false" outlineLevel="0" collapsed="false">
      <c r="A75" s="1" t="n">
        <v>13</v>
      </c>
      <c r="B75" s="14" t="n">
        <v>43789</v>
      </c>
      <c r="C75" s="0" t="n">
        <v>0.45887</v>
      </c>
      <c r="D75" s="0" t="n">
        <v>1.4818</v>
      </c>
      <c r="E75" s="0" t="n">
        <v>0.78632</v>
      </c>
      <c r="F75" s="0" t="n">
        <v>0.35212</v>
      </c>
      <c r="G75" s="0" t="n">
        <v>0.54817</v>
      </c>
    </row>
    <row r="76" customFormat="false" ht="12.75" hidden="false" customHeight="false" outlineLevel="0" collapsed="false">
      <c r="A76" s="1" t="n">
        <v>13</v>
      </c>
      <c r="B76" s="14" t="n">
        <v>43792</v>
      </c>
      <c r="C76" s="0" t="n">
        <v>0.1442</v>
      </c>
      <c r="D76" s="0" t="n">
        <v>0.73615</v>
      </c>
      <c r="E76" s="0" t="n">
        <v>0.39258</v>
      </c>
      <c r="F76" s="0" t="n">
        <v>0.061845</v>
      </c>
      <c r="G76" s="0" t="n">
        <v>0.070634</v>
      </c>
    </row>
    <row r="77" customFormat="false" ht="12.75" hidden="false" customHeight="false" outlineLevel="0" collapsed="false">
      <c r="A77" s="1" t="n">
        <v>13</v>
      </c>
      <c r="B77" s="14" t="n">
        <v>43795</v>
      </c>
      <c r="C77" s="0" t="n">
        <v>0.62225</v>
      </c>
      <c r="D77" s="0" t="n">
        <v>1.3099</v>
      </c>
      <c r="E77" s="0" t="n">
        <v>0.48597</v>
      </c>
      <c r="F77" s="0" t="n">
        <v>0.61305</v>
      </c>
      <c r="G77" s="0" t="n">
        <v>0.74891</v>
      </c>
    </row>
    <row r="78" customFormat="false" ht="12.75" hidden="false" customHeight="false" outlineLevel="0" collapsed="false">
      <c r="A78" s="1" t="n">
        <v>13</v>
      </c>
      <c r="B78" s="14" t="n">
        <v>43799</v>
      </c>
      <c r="C78" s="0" t="n">
        <v>0.54057</v>
      </c>
      <c r="D78" s="0" t="n">
        <v>1.1651</v>
      </c>
      <c r="E78" s="0" t="n">
        <v>1.4546</v>
      </c>
      <c r="F78" s="0" t="n">
        <v>0.78671</v>
      </c>
      <c r="G78" s="0" t="n">
        <v>2.609</v>
      </c>
    </row>
    <row r="79" customFormat="false" ht="12.75" hidden="false" customHeight="false" outlineLevel="0" collapsed="false">
      <c r="A79" s="1" t="n">
        <v>13</v>
      </c>
      <c r="B79" s="14" t="n">
        <v>43801</v>
      </c>
      <c r="C79" s="0" t="n">
        <v>0.4316</v>
      </c>
      <c r="D79" s="0" t="n">
        <v>0.7586</v>
      </c>
      <c r="E79" s="0" t="n">
        <v>0.8804</v>
      </c>
      <c r="F79" s="0" t="n">
        <v>0.14521</v>
      </c>
      <c r="G79" s="0" t="n">
        <v>0.69117</v>
      </c>
    </row>
    <row r="80" customFormat="false" ht="12.75" hidden="false" customHeight="false" outlineLevel="0" collapsed="false">
      <c r="A80" s="1" t="n">
        <v>13</v>
      </c>
      <c r="B80" s="14" t="n">
        <v>43804</v>
      </c>
      <c r="C80" s="0" t="n">
        <v>0.49624</v>
      </c>
      <c r="D80" s="0" t="n">
        <v>0.65238</v>
      </c>
      <c r="E80" s="0" t="n">
        <v>1.0655</v>
      </c>
      <c r="F80" s="0" t="n">
        <v>0.046999</v>
      </c>
      <c r="G80" s="0" t="n">
        <v>0.93534</v>
      </c>
    </row>
    <row r="81" customFormat="false" ht="12.75" hidden="false" customHeight="false" outlineLevel="0" collapsed="false">
      <c r="A81" s="1" t="n">
        <v>13</v>
      </c>
      <c r="B81" s="14" t="n">
        <v>43807</v>
      </c>
      <c r="C81" s="0" t="n">
        <v>0.36868</v>
      </c>
      <c r="D81" s="0" t="n">
        <v>0.21978</v>
      </c>
      <c r="E81" s="0" t="n">
        <v>1.8845</v>
      </c>
      <c r="F81" s="0" t="n">
        <v>0.059555</v>
      </c>
      <c r="G81" s="0" t="n">
        <v>1.1793</v>
      </c>
    </row>
    <row r="82" customFormat="false" ht="12.75" hidden="false" customHeight="false" outlineLevel="0" collapsed="false">
      <c r="A82" s="1" t="n">
        <v>13</v>
      </c>
      <c r="B82" s="14" t="n">
        <v>43810</v>
      </c>
      <c r="C82" s="0" t="n">
        <v>0.54985</v>
      </c>
      <c r="D82" s="0" t="n">
        <v>0.22227</v>
      </c>
      <c r="E82" s="0" t="n">
        <v>1.7534</v>
      </c>
      <c r="F82" s="0" t="n">
        <v>-0.058672</v>
      </c>
      <c r="G82" s="0" t="n">
        <v>1.2316</v>
      </c>
    </row>
    <row r="83" customFormat="false" ht="12.75" hidden="false" customHeight="false" outlineLevel="0" collapsed="false">
      <c r="A83" s="1" t="n">
        <v>13</v>
      </c>
      <c r="B83" s="14" t="n">
        <v>43813</v>
      </c>
      <c r="C83" s="0" t="n">
        <v>0.29897</v>
      </c>
      <c r="D83" s="0" t="n">
        <v>0.17406</v>
      </c>
      <c r="E83" s="0" t="n">
        <v>1.2955</v>
      </c>
      <c r="F83" s="0" t="n">
        <v>0.034732</v>
      </c>
      <c r="G83" s="0" t="n">
        <v>1.1801</v>
      </c>
    </row>
    <row r="84" customFormat="false" ht="12.75" hidden="false" customHeight="false" outlineLevel="0" collapsed="false">
      <c r="A84" s="1" t="n">
        <v>13</v>
      </c>
      <c r="B84" s="14" t="n">
        <v>43816</v>
      </c>
      <c r="C84" s="0" t="n">
        <v>0.24848</v>
      </c>
      <c r="D84" s="0" t="n">
        <v>0.99601</v>
      </c>
      <c r="E84" s="0" t="n">
        <v>0.8718</v>
      </c>
      <c r="F84" s="0" t="n">
        <v>0.19569</v>
      </c>
      <c r="G84" s="0" t="n">
        <v>0.071472</v>
      </c>
    </row>
    <row r="85" customFormat="false" ht="12.75" hidden="false" customHeight="false" outlineLevel="0" collapsed="false">
      <c r="A85" s="1" t="n">
        <v>13</v>
      </c>
      <c r="B85" s="14" t="n">
        <v>43819</v>
      </c>
      <c r="C85" s="0" t="n">
        <v>0.54996</v>
      </c>
      <c r="D85" s="0" t="n">
        <v>1.1486</v>
      </c>
      <c r="E85" s="0" t="n">
        <v>0.32836</v>
      </c>
      <c r="F85" s="0" t="n">
        <v>0.46767</v>
      </c>
      <c r="G85" s="0" t="n">
        <v>0.22852</v>
      </c>
    </row>
    <row r="86" customFormat="false" ht="12.75" hidden="false" customHeight="false" outlineLevel="0" collapsed="false">
      <c r="A86" s="1" t="n">
        <v>13</v>
      </c>
      <c r="B86" s="14" t="n">
        <v>43822</v>
      </c>
      <c r="C86" s="0" t="n">
        <v>0.31471</v>
      </c>
      <c r="D86" s="0" t="n">
        <v>0.36482</v>
      </c>
      <c r="E86" s="0" t="n">
        <v>1.0875</v>
      </c>
      <c r="F86" s="0" t="n">
        <v>-0.11015</v>
      </c>
      <c r="G86" s="0" t="n">
        <v>0.62932</v>
      </c>
    </row>
    <row r="87" customFormat="false" ht="12.75" hidden="false" customHeight="false" outlineLevel="0" collapsed="false">
      <c r="A87" s="1" t="n">
        <v>13</v>
      </c>
      <c r="B87" s="14" t="n">
        <v>43825</v>
      </c>
      <c r="C87" s="0" t="n">
        <v>0.37181</v>
      </c>
      <c r="D87" s="0" t="n">
        <v>1.6517</v>
      </c>
      <c r="E87" s="0" t="n">
        <v>0.66042</v>
      </c>
      <c r="F87" s="0" t="n">
        <v>0.58398</v>
      </c>
      <c r="G87" s="0" t="n">
        <v>0.45836</v>
      </c>
    </row>
    <row r="88" customFormat="false" ht="12.75" hidden="false" customHeight="false" outlineLevel="0" collapsed="false">
      <c r="A88" s="1" t="n">
        <v>13</v>
      </c>
      <c r="B88" s="14" t="n">
        <v>43840</v>
      </c>
      <c r="C88" s="0" t="n">
        <v>0.48597</v>
      </c>
      <c r="D88" s="0" t="n">
        <v>0.75268</v>
      </c>
      <c r="E88" s="0" t="n">
        <v>1.3651</v>
      </c>
      <c r="F88" s="0" t="n">
        <v>0.27772</v>
      </c>
      <c r="G88" s="0" t="n">
        <v>2.0838</v>
      </c>
    </row>
    <row r="89" customFormat="false" ht="12.75" hidden="false" customHeight="false" outlineLevel="0" collapsed="false">
      <c r="A89" s="1" t="n">
        <v>13</v>
      </c>
      <c r="B89" s="14" t="n">
        <v>43843</v>
      </c>
      <c r="C89" s="0" t="n">
        <v>0.57211</v>
      </c>
      <c r="D89" s="0" t="n">
        <v>0.5128</v>
      </c>
      <c r="E89" s="0" t="n">
        <v>1.5967</v>
      </c>
      <c r="F89" s="0" t="n">
        <v>0.37168</v>
      </c>
      <c r="G89" s="0" t="n">
        <v>2.0463</v>
      </c>
    </row>
    <row r="90" customFormat="false" ht="12.75" hidden="false" customHeight="false" outlineLevel="0" collapsed="false">
      <c r="A90" s="1" t="n">
        <v>13</v>
      </c>
      <c r="B90" s="14" t="n">
        <v>43849</v>
      </c>
      <c r="C90" s="0" t="n">
        <v>0.38051</v>
      </c>
      <c r="D90" s="0" t="n">
        <v>1.1455</v>
      </c>
      <c r="E90" s="0" t="n">
        <v>0.98596</v>
      </c>
      <c r="F90" s="0" t="n">
        <v>0.76789</v>
      </c>
      <c r="G90" s="0" t="n">
        <v>1.6341</v>
      </c>
    </row>
    <row r="91" customFormat="false" ht="12.75" hidden="false" customHeight="false" outlineLevel="0" collapsed="false">
      <c r="A91" s="1" t="n">
        <v>13</v>
      </c>
      <c r="B91" s="14" t="n">
        <v>43851</v>
      </c>
      <c r="C91" s="0" t="n">
        <v>0.11937</v>
      </c>
      <c r="D91" s="0" t="n">
        <v>1.2254</v>
      </c>
      <c r="E91" s="0" t="n">
        <v>0.92063</v>
      </c>
      <c r="F91" s="0" t="n">
        <v>0.23724</v>
      </c>
      <c r="G91" s="0" t="n">
        <v>1.2575</v>
      </c>
    </row>
    <row r="92" customFormat="false" ht="12.75" hidden="false" customHeight="false" outlineLevel="0" collapsed="false">
      <c r="A92" s="1" t="n">
        <v>13</v>
      </c>
      <c r="B92" s="14" t="n">
        <v>43852</v>
      </c>
      <c r="C92" s="0" t="n">
        <v>0.72197</v>
      </c>
      <c r="D92" s="0" t="n">
        <v>1.574</v>
      </c>
      <c r="E92" s="0" t="n">
        <v>0.33406</v>
      </c>
      <c r="F92" s="0" t="n">
        <v>0.43641</v>
      </c>
      <c r="G92" s="0" t="n">
        <v>0.16474</v>
      </c>
    </row>
    <row r="93" customFormat="false" ht="12.75" hidden="false" customHeight="false" outlineLevel="0" collapsed="false">
      <c r="A93" s="1" t="n">
        <v>13</v>
      </c>
      <c r="B93" s="14" t="n">
        <v>43855</v>
      </c>
      <c r="C93" s="0" t="n">
        <v>0.63727</v>
      </c>
      <c r="D93" s="0" t="n">
        <v>0.68824</v>
      </c>
      <c r="E93" s="0" t="n">
        <v>1.5048</v>
      </c>
      <c r="F93" s="0" t="n">
        <v>-0.17099</v>
      </c>
      <c r="G93" s="0" t="n">
        <v>1.096</v>
      </c>
    </row>
    <row r="94" customFormat="false" ht="12.75" hidden="false" customHeight="false" outlineLevel="0" collapsed="false">
      <c r="A94" s="1" t="n">
        <v>13</v>
      </c>
      <c r="B94" s="14" t="n">
        <v>43858</v>
      </c>
      <c r="C94" s="0" t="n">
        <v>0.89748</v>
      </c>
      <c r="D94" s="0" t="n">
        <v>0.93137</v>
      </c>
      <c r="E94" s="0" t="n">
        <v>1.3852</v>
      </c>
      <c r="F94" s="0" t="n">
        <v>0.33105</v>
      </c>
      <c r="G94" s="0" t="n">
        <v>1.3193</v>
      </c>
    </row>
    <row r="95" customFormat="false" ht="12.75" hidden="false" customHeight="false" outlineLevel="0" collapsed="false">
      <c r="A95" s="1" t="n">
        <v>13</v>
      </c>
      <c r="B95" s="14" t="n">
        <v>43861</v>
      </c>
      <c r="C95" s="0" t="n">
        <v>0.96012</v>
      </c>
      <c r="D95" s="0" t="n">
        <v>1.5146</v>
      </c>
      <c r="E95" s="0" t="n">
        <v>0.81526</v>
      </c>
      <c r="F95" s="0" t="n">
        <v>0.47213</v>
      </c>
      <c r="G95" s="0" t="n">
        <v>0.50446</v>
      </c>
    </row>
    <row r="96" customFormat="false" ht="12.75" hidden="false" customHeight="false" outlineLevel="0" collapsed="false">
      <c r="A96" s="1" t="n">
        <v>13</v>
      </c>
      <c r="B96" s="14" t="n">
        <v>43864</v>
      </c>
      <c r="C96" s="0" t="n">
        <v>0.91367</v>
      </c>
      <c r="D96" s="0" t="n">
        <v>1.4153</v>
      </c>
      <c r="E96" s="0" t="n">
        <v>0.99286</v>
      </c>
      <c r="F96" s="0" t="n">
        <v>0.22825</v>
      </c>
      <c r="G96" s="0" t="n">
        <v>0.42695</v>
      </c>
    </row>
    <row r="97" customFormat="false" ht="12.75" hidden="false" customHeight="false" outlineLevel="0" collapsed="false">
      <c r="A97" s="1" t="n">
        <v>13</v>
      </c>
      <c r="B97" s="14" t="n">
        <v>43867</v>
      </c>
      <c r="C97" s="0" t="n">
        <v>1.085</v>
      </c>
      <c r="D97" s="0" t="n">
        <v>1.702</v>
      </c>
      <c r="E97" s="0" t="n">
        <v>1.5592</v>
      </c>
      <c r="F97" s="0" t="n">
        <v>0.6275</v>
      </c>
      <c r="G97" s="0" t="n">
        <v>1.4813</v>
      </c>
    </row>
    <row r="98" customFormat="false" ht="12.75" hidden="false" customHeight="false" outlineLevel="0" collapsed="false">
      <c r="A98" s="1" t="n">
        <v>13</v>
      </c>
      <c r="B98" s="14" t="n">
        <v>43873</v>
      </c>
      <c r="C98" s="0" t="n">
        <v>1.3003</v>
      </c>
      <c r="D98" s="0" t="n">
        <v>1.2311</v>
      </c>
      <c r="E98" s="0" t="n">
        <v>0.73891</v>
      </c>
      <c r="F98" s="0" t="n">
        <v>0.58531</v>
      </c>
      <c r="G98" s="0" t="n">
        <v>0.17007</v>
      </c>
    </row>
    <row r="99" customFormat="false" ht="12.75" hidden="false" customHeight="false" outlineLevel="0" collapsed="false">
      <c r="A99" s="1" t="n">
        <v>13</v>
      </c>
      <c r="B99" s="14" t="n">
        <v>43876</v>
      </c>
      <c r="C99" s="0" t="n">
        <v>0.6433</v>
      </c>
      <c r="D99" s="0" t="n">
        <v>0.53126</v>
      </c>
      <c r="E99" s="0" t="n">
        <v>2.3752</v>
      </c>
      <c r="F99" s="0" t="n">
        <v>0.19687</v>
      </c>
      <c r="G99" s="0" t="n">
        <v>1.7037</v>
      </c>
    </row>
    <row r="100" customFormat="false" ht="12.75" hidden="false" customHeight="false" outlineLevel="0" collapsed="false">
      <c r="A100" s="1" t="n">
        <v>13</v>
      </c>
      <c r="B100" s="14" t="n">
        <v>43879</v>
      </c>
      <c r="C100" s="0" t="n">
        <v>0.51363</v>
      </c>
      <c r="D100" s="0" t="n">
        <v>0.65826</v>
      </c>
      <c r="E100" s="0" t="n">
        <v>1.2983</v>
      </c>
      <c r="F100" s="0" t="n">
        <v>0.48326</v>
      </c>
      <c r="G100" s="0" t="n">
        <v>1.543</v>
      </c>
    </row>
    <row r="101" customFormat="false" ht="12.75" hidden="false" customHeight="false" outlineLevel="0" collapsed="false">
      <c r="A101" s="1" t="n">
        <v>13</v>
      </c>
      <c r="B101" s="14" t="n">
        <v>43882</v>
      </c>
      <c r="C101" s="0" t="n">
        <v>0.62682</v>
      </c>
      <c r="D101" s="0" t="n">
        <v>1.1288</v>
      </c>
      <c r="E101" s="0" t="n">
        <v>0.95063</v>
      </c>
      <c r="F101" s="0" t="n">
        <v>0.1225</v>
      </c>
      <c r="G101" s="0" t="n">
        <v>0.66358</v>
      </c>
    </row>
    <row r="102" customFormat="false" ht="12.75" hidden="false" customHeight="false" outlineLevel="0" collapsed="false">
      <c r="A102" s="1" t="n">
        <v>13</v>
      </c>
      <c r="B102" s="14" t="n">
        <v>43888</v>
      </c>
      <c r="C102" s="0" t="n">
        <v>0.7687</v>
      </c>
      <c r="D102" s="0" t="n">
        <v>0.21864</v>
      </c>
      <c r="E102" s="0" t="n">
        <v>2.0118</v>
      </c>
      <c r="F102" s="0" t="n">
        <v>0.42944</v>
      </c>
      <c r="G102" s="0" t="n">
        <v>3.1482</v>
      </c>
    </row>
    <row r="103" customFormat="false" ht="12.75" hidden="false" customHeight="false" outlineLevel="0" collapsed="false">
      <c r="A103" s="1" t="n">
        <v>13</v>
      </c>
      <c r="B103" s="14" t="n">
        <v>43891</v>
      </c>
      <c r="C103" s="0" t="n">
        <v>0.87359</v>
      </c>
      <c r="D103" s="0" t="n">
        <v>0.44772</v>
      </c>
      <c r="E103" s="0" t="n">
        <v>2.3241</v>
      </c>
      <c r="F103" s="0" t="n">
        <v>-0.10666</v>
      </c>
      <c r="G103" s="0" t="n">
        <v>2.1319</v>
      </c>
    </row>
    <row r="104" customFormat="false" ht="12.75" hidden="false" customHeight="false" outlineLevel="0" collapsed="false">
      <c r="A104" s="1" t="n">
        <v>13</v>
      </c>
      <c r="B104" s="14" t="n">
        <v>43894</v>
      </c>
      <c r="C104" s="0" t="n">
        <v>0.90304</v>
      </c>
      <c r="D104" s="0" t="n">
        <v>1.119</v>
      </c>
      <c r="E104" s="0" t="n">
        <v>1.1443</v>
      </c>
      <c r="F104" s="0" t="n">
        <v>0.17791</v>
      </c>
      <c r="G104" s="0" t="n">
        <v>0.93679</v>
      </c>
    </row>
    <row r="106" customFormat="false" ht="12.75" hidden="false" customHeight="false" outlineLevel="0" collapsed="false">
      <c r="A106" s="1" t="s">
        <v>59</v>
      </c>
    </row>
    <row r="107" customFormat="false" ht="12.75" hidden="false" customHeight="false" outlineLevel="0" collapsed="false">
      <c r="A107" s="1" t="s">
        <v>60</v>
      </c>
    </row>
    <row r="108" customFormat="false" ht="12.75" hidden="false" customHeight="false" outlineLevel="0" collapsed="false">
      <c r="C108" s="0" t="s">
        <v>6</v>
      </c>
      <c r="D108" s="0" t="s">
        <v>7</v>
      </c>
      <c r="E108" s="0" t="s">
        <v>8</v>
      </c>
      <c r="F108" s="0" t="s">
        <v>9</v>
      </c>
      <c r="G108" s="0" t="s">
        <v>10</v>
      </c>
      <c r="H108" s="9" t="s">
        <v>61</v>
      </c>
      <c r="I108" s="9" t="s">
        <v>62</v>
      </c>
      <c r="K108" s="9" t="s">
        <v>24</v>
      </c>
      <c r="L108" s="9" t="s">
        <v>63</v>
      </c>
      <c r="M108" s="9" t="s">
        <v>64</v>
      </c>
      <c r="Q108" s="9" t="s">
        <v>65</v>
      </c>
      <c r="R108" s="9" t="s">
        <v>66</v>
      </c>
      <c r="S108" s="9" t="s">
        <v>67</v>
      </c>
      <c r="T108" s="9" t="s">
        <v>68</v>
      </c>
      <c r="U108" s="9" t="s">
        <v>69</v>
      </c>
      <c r="V108" s="9"/>
    </row>
    <row r="109" customFormat="false" ht="12.75" hidden="false" customHeight="false" outlineLevel="0" collapsed="false">
      <c r="A109" s="1" t="n">
        <v>13</v>
      </c>
      <c r="B109" s="15" t="n">
        <v>43558</v>
      </c>
      <c r="C109" s="0" t="n">
        <v>1.21540224</v>
      </c>
      <c r="D109" s="0" t="n">
        <v>2.9667693</v>
      </c>
      <c r="E109" s="0" t="n">
        <v>2.28043755</v>
      </c>
      <c r="F109" s="0" t="n">
        <v>0.2709583464</v>
      </c>
      <c r="G109" s="0" t="n">
        <v>-0.326000636</v>
      </c>
      <c r="H109" s="16" t="n">
        <f aca="false">SUM(C109:G109)</f>
        <v>6.4075668004</v>
      </c>
      <c r="I109" s="0" t="n">
        <f aca="false">C5*Profiles!C$5</f>
        <v>1.21540224</v>
      </c>
      <c r="J109" s="0" t="n">
        <f aca="false">D5*Profiles!D$5</f>
        <v>2.9667693</v>
      </c>
      <c r="K109" s="17" t="n">
        <f aca="false">(C109*Profiles!$C$25+D109*Profiles!$D$25+E109*Profiles!$E$25+F109*Profiles!$F$25+G109*Profiles!$G$25)/(C109*Profiles!$C$26+D109*Profiles!$D$26+E109*Profiles!$E$26+F109*Profiles!$F$26+G109*Profiles!$G$26)</f>
        <v>4.14054318643175</v>
      </c>
      <c r="L109" s="0" t="n">
        <f aca="false">(C109*Profiles!$C$25+D109*Profiles!$D$25+F109*Profiles!$F$25+G109*Profiles!$G$25)/(C109*Profiles!$C$26+D109*Profiles!$D$26+F109*Profiles!$F$26+G109*Profiles!$G$26)</f>
        <v>2.38941410305939</v>
      </c>
      <c r="M109" s="0" t="n">
        <f aca="false">(C109*Profiles!$C$25+D109*Profiles!$D$25+F109*Profiles!$F$25)/(C109*Profiles!$C$26+D109*Profiles!$D$26+F109*Profiles!$F$26)</f>
        <v>2.5532460496501</v>
      </c>
      <c r="Q109" s="9" t="n">
        <f aca="false">(C109*Profiles!$C$26)</f>
        <v>0.426000614320262</v>
      </c>
      <c r="R109" s="0" t="n">
        <f aca="false">D109*Profiles!$D$26</f>
        <v>0.791508505479653</v>
      </c>
      <c r="S109" s="0" t="n">
        <f aca="false">E109*Profiles!$E$26</f>
        <v>0.0288238965690467</v>
      </c>
      <c r="T109" s="0" t="n">
        <f aca="false">+F109*Profiles!$F$26</f>
        <v>0.0357477118902257</v>
      </c>
      <c r="U109" s="0" t="n">
        <f aca="false">+G109*Profiles!$G$26</f>
        <v>-0.0356041268540087</v>
      </c>
    </row>
    <row r="110" customFormat="false" ht="12.75" hidden="false" customHeight="false" outlineLevel="0" collapsed="false">
      <c r="A110" s="1" t="n">
        <v>13</v>
      </c>
      <c r="B110" s="15" t="n">
        <v>43561</v>
      </c>
      <c r="C110" s="0" t="n">
        <v>0.4324412736</v>
      </c>
      <c r="D110" s="0" t="n">
        <v>1.444452097</v>
      </c>
      <c r="E110" s="0" t="n">
        <v>4.67452485</v>
      </c>
      <c r="F110" s="0" t="n">
        <v>1.438055052</v>
      </c>
      <c r="G110" s="0" t="n">
        <v>0.38497316</v>
      </c>
      <c r="H110" s="16" t="n">
        <f aca="false">SUM(C110:G110)</f>
        <v>8.3744464326</v>
      </c>
      <c r="I110" s="0" t="n">
        <f aca="false">C6*Profiles!C$5</f>
        <v>0.4324412736</v>
      </c>
      <c r="J110" s="0" t="n">
        <f aca="false">D6*Profiles!D$5</f>
        <v>1.444452097</v>
      </c>
      <c r="K110" s="17" t="n">
        <f aca="false">(C110*Profiles!$C$25+D110*Profiles!$D$25+E110*Profiles!$E$25+F110*Profiles!$F$25+G110*Profiles!$G$25)/(C110*Profiles!$C$26+D110*Profiles!$D$26+E110*Profiles!$E$26+F110*Profiles!$F$26+G110*Profiles!$G$26)</f>
        <v>9.11661395269258</v>
      </c>
      <c r="L110" s="0" t="n">
        <f aca="false">(C110*Profiles!$C$25+D110*Profiles!$D$25+F110*Profiles!$F$25+G110*Profiles!$G$25)/(C110*Profiles!$C$26+D110*Profiles!$D$26+F110*Profiles!$F$26+G110*Profiles!$G$26)</f>
        <v>3.81317437379107</v>
      </c>
      <c r="M110" s="0" t="n">
        <f aca="false">(C110*Profiles!$C$25+D110*Profiles!$D$25+F110*Profiles!$F$25)/(C110*Profiles!$C$26+D110*Profiles!$D$26+F110*Profiles!$F$26)</f>
        <v>3.56188272354035</v>
      </c>
      <c r="Q110" s="9" t="n">
        <f aca="false">(C110*Profiles!$C$26)</f>
        <v>0.151571423968279</v>
      </c>
      <c r="R110" s="0" t="n">
        <f aca="false">D110*Profiles!$D$26</f>
        <v>0.38536738280709</v>
      </c>
      <c r="S110" s="0" t="n">
        <f aca="false">E110*Profiles!$E$26</f>
        <v>0.0590842844110502</v>
      </c>
      <c r="T110" s="0" t="n">
        <f aca="false">+F110*Profiles!$F$26</f>
        <v>0.189723543726127</v>
      </c>
      <c r="U110" s="0" t="n">
        <f aca="false">+G110*Profiles!$G$26</f>
        <v>0.0420448051642101</v>
      </c>
    </row>
    <row r="111" customFormat="false" ht="12.75" hidden="false" customHeight="false" outlineLevel="0" collapsed="false">
      <c r="A111" s="1" t="n">
        <v>13</v>
      </c>
      <c r="B111" s="15" t="n">
        <v>43564</v>
      </c>
      <c r="C111" s="0" t="n">
        <v>1.433278272</v>
      </c>
      <c r="D111" s="0" t="n">
        <v>3.15307355</v>
      </c>
      <c r="E111" s="0" t="n">
        <v>3.4111017</v>
      </c>
      <c r="F111" s="0" t="n">
        <v>1.68889518</v>
      </c>
      <c r="G111" s="0" t="n">
        <v>0.1283412858</v>
      </c>
      <c r="H111" s="16" t="n">
        <f aca="false">SUM(C111:G111)</f>
        <v>9.8146899878</v>
      </c>
      <c r="I111" s="0" t="n">
        <f aca="false">C7*Profiles!C$5</f>
        <v>1.433278272</v>
      </c>
      <c r="J111" s="0" t="n">
        <f aca="false">D7*Profiles!D$5</f>
        <v>3.15307355</v>
      </c>
      <c r="K111" s="17" t="n">
        <f aca="false">(C111*Profiles!$C$25+D111*Profiles!$D$25+E111*Profiles!$E$25+F111*Profiles!$F$25+G111*Profiles!$G$25)/(C111*Profiles!$C$26+D111*Profiles!$D$26+E111*Profiles!$E$26+F111*Profiles!$F$26+G111*Profiles!$G$26)</f>
        <v>5.04528411152071</v>
      </c>
      <c r="L111" s="0" t="n">
        <f aca="false">(C111*Profiles!$C$25+D111*Profiles!$D$25+F111*Profiles!$F$25+G111*Profiles!$G$25)/(C111*Profiles!$C$26+D111*Profiles!$D$26+F111*Profiles!$F$26+G111*Profiles!$G$26)</f>
        <v>3.05184422457413</v>
      </c>
      <c r="M111" s="0" t="n">
        <f aca="false">(C111*Profiles!$C$25+D111*Profiles!$D$25+F111*Profiles!$F$25)/(C111*Profiles!$C$26+D111*Profiles!$D$26+F111*Profiles!$F$26)</f>
        <v>3.00616774646678</v>
      </c>
      <c r="Q111" s="9" t="n">
        <f aca="false">(C111*Profiles!$C$26)</f>
        <v>0.502366545222003</v>
      </c>
      <c r="R111" s="0" t="n">
        <f aca="false">D111*Profiles!$D$26</f>
        <v>0.841212875307805</v>
      </c>
      <c r="S111" s="0" t="n">
        <f aca="false">E111*Profiles!$E$26</f>
        <v>0.0431150778881445</v>
      </c>
      <c r="T111" s="0" t="n">
        <f aca="false">+F111*Profiles!$F$26</f>
        <v>0.222817045902339</v>
      </c>
      <c r="U111" s="0" t="n">
        <f aca="false">+G111*Profiles!$G$26</f>
        <v>0.0140167806918934</v>
      </c>
    </row>
    <row r="112" customFormat="false" ht="12.75" hidden="false" customHeight="false" outlineLevel="0" collapsed="false">
      <c r="A112" s="1" t="n">
        <v>13</v>
      </c>
      <c r="B112" s="15" t="n">
        <v>43567</v>
      </c>
      <c r="C112" s="0" t="n">
        <v>0.970972416</v>
      </c>
      <c r="D112" s="0" t="n">
        <v>1.885237882</v>
      </c>
      <c r="E112" s="0" t="n">
        <v>1.502369235</v>
      </c>
      <c r="F112" s="0" t="n">
        <v>0.5434094316</v>
      </c>
      <c r="G112" s="0" t="n">
        <v>-0.1502082192</v>
      </c>
      <c r="H112" s="16" t="n">
        <f aca="false">SUM(C112:G112)</f>
        <v>4.7517807454</v>
      </c>
      <c r="I112" s="0" t="n">
        <f aca="false">C8*Profiles!C$5</f>
        <v>0.970972416</v>
      </c>
      <c r="J112" s="0" t="n">
        <f aca="false">D8*Profiles!D$5</f>
        <v>1.885237882</v>
      </c>
      <c r="K112" s="17" t="n">
        <f aca="false">(C112*Profiles!$C$25+D112*Profiles!$D$25+E112*Profiles!$E$25+F112*Profiles!$F$25+G112*Profiles!$G$25)/(C112*Profiles!$C$26+D112*Profiles!$D$26+E112*Profiles!$E$26+F112*Profiles!$F$26+G112*Profiles!$G$26)</f>
        <v>4.17866001178312</v>
      </c>
      <c r="L112" s="0" t="n">
        <f aca="false">(C112*Profiles!$C$25+D112*Profiles!$D$25+F112*Profiles!$F$25+G112*Profiles!$G$25)/(C112*Profiles!$C$26+D112*Profiles!$D$26+F112*Profiles!$F$26+G112*Profiles!$G$26)</f>
        <v>2.61616211502564</v>
      </c>
      <c r="M112" s="0" t="n">
        <f aca="false">(C112*Profiles!$C$25+D112*Profiles!$D$25+F112*Profiles!$F$25)/(C112*Profiles!$C$26+D112*Profiles!$D$26+F112*Profiles!$F$26)</f>
        <v>2.71549178155033</v>
      </c>
      <c r="Q112" s="9" t="n">
        <f aca="false">(C112*Profiles!$C$26)</f>
        <v>0.340327532804308</v>
      </c>
      <c r="R112" s="0" t="n">
        <f aca="false">D112*Profiles!$D$26</f>
        <v>0.502965235097804</v>
      </c>
      <c r="S112" s="0" t="n">
        <f aca="false">E112*Profiles!$E$26</f>
        <v>0.0189893976435171</v>
      </c>
      <c r="T112" s="0" t="n">
        <f aca="false">+F112*Profiles!$F$26</f>
        <v>0.0716923617868229</v>
      </c>
      <c r="U112" s="0" t="n">
        <f aca="false">+G112*Profiles!$G$26</f>
        <v>-0.0164049756360339</v>
      </c>
    </row>
    <row r="113" customFormat="false" ht="12.75" hidden="false" customHeight="false" outlineLevel="0" collapsed="false">
      <c r="A113" s="1" t="n">
        <v>13</v>
      </c>
      <c r="B113" s="15" t="n">
        <v>43570</v>
      </c>
      <c r="C113" s="0" t="n">
        <v>2.13153216</v>
      </c>
      <c r="D113" s="0" t="n">
        <v>3.89587363</v>
      </c>
      <c r="E113" s="0" t="n">
        <v>1.516530195</v>
      </c>
      <c r="F113" s="0" t="n">
        <v>1.814390256</v>
      </c>
      <c r="G113" s="0" t="n">
        <v>0.1405969734</v>
      </c>
      <c r="H113" s="16" t="n">
        <f aca="false">SUM(C113:G113)</f>
        <v>9.4989232144</v>
      </c>
      <c r="I113" s="0" t="n">
        <f aca="false">C9*Profiles!C$5</f>
        <v>2.13153216</v>
      </c>
      <c r="J113" s="0" t="n">
        <f aca="false">D9*Profiles!D$5</f>
        <v>3.89587363</v>
      </c>
      <c r="K113" s="17" t="n">
        <f aca="false">(C113*Profiles!$C$25+D113*Profiles!$D$25+E113*Profiles!$E$25+F113*Profiles!$F$25+G113*Profiles!$G$25)/(C113*Profiles!$C$26+D113*Profiles!$D$26+E113*Profiles!$E$26+F113*Profiles!$F$26+G113*Profiles!$G$26)</f>
        <v>3.61025795228578</v>
      </c>
      <c r="L113" s="0" t="n">
        <f aca="false">(C113*Profiles!$C$25+D113*Profiles!$D$25+F113*Profiles!$F$25+G113*Profiles!$G$25)/(C113*Profiles!$C$26+D113*Profiles!$D$26+F113*Profiles!$F$26+G113*Profiles!$G$26)</f>
        <v>2.91059853590411</v>
      </c>
      <c r="M113" s="0" t="n">
        <f aca="false">(C113*Profiles!$C$25+D113*Profiles!$D$25+F113*Profiles!$F$25)/(C113*Profiles!$C$26+D113*Profiles!$D$26+F113*Profiles!$F$26)</f>
        <v>2.87083842300197</v>
      </c>
      <c r="Q113" s="9" t="n">
        <f aca="false">(C113*Profiles!$C$26)</f>
        <v>0.74710575620084</v>
      </c>
      <c r="R113" s="0" t="n">
        <f aca="false">D113*Profiles!$D$26</f>
        <v>1.03938554117399</v>
      </c>
      <c r="S113" s="0" t="n">
        <f aca="false">E113*Profiles!$E$26</f>
        <v>0.0191683869985899</v>
      </c>
      <c r="T113" s="0" t="n">
        <f aca="false">+F113*Profiles!$F$26</f>
        <v>0.239373693372675</v>
      </c>
      <c r="U113" s="0" t="n">
        <f aca="false">+G113*Profiles!$G$26</f>
        <v>0.015355284387308</v>
      </c>
    </row>
    <row r="114" customFormat="false" ht="12.75" hidden="false" customHeight="false" outlineLevel="0" collapsed="false">
      <c r="A114" s="1" t="n">
        <v>13</v>
      </c>
      <c r="B114" s="15" t="n">
        <v>43573</v>
      </c>
      <c r="C114" s="0" t="n">
        <v>0.55444896</v>
      </c>
      <c r="D114" s="0" t="n">
        <v>0.714864513</v>
      </c>
      <c r="E114" s="0" t="n">
        <v>4.316679</v>
      </c>
      <c r="F114" s="0" t="n">
        <v>1.625585052</v>
      </c>
      <c r="G114" s="0" t="n">
        <v>0.401278098</v>
      </c>
      <c r="H114" s="16" t="n">
        <f aca="false">SUM(C114:G114)</f>
        <v>7.612855623</v>
      </c>
      <c r="I114" s="9" t="s">
        <v>70</v>
      </c>
      <c r="J114" s="9" t="s">
        <v>71</v>
      </c>
      <c r="K114" s="17" t="n">
        <f aca="false">(C114*Profiles!$C$25+D114*Profiles!$D$25+E114*Profiles!$E$25+F114*Profiles!$F$25+G114*Profiles!$G$25)/(C114*Profiles!$C$26+D114*Profiles!$D$26+E114*Profiles!$E$26+F114*Profiles!$F$26+G114*Profiles!$G$26)</f>
        <v>9.90813396092717</v>
      </c>
      <c r="L114" s="0" t="n">
        <f aca="false">(C114*Profiles!$C$25+D114*Profiles!$D$25+F114*Profiles!$F$25+G114*Profiles!$G$25)/(C114*Profiles!$C$26+D114*Profiles!$D$26+F114*Profiles!$F$26+G114*Profiles!$G$26)</f>
        <v>4.12349709091974</v>
      </c>
      <c r="M114" s="0" t="n">
        <f aca="false">(C114*Profiles!$C$25+D114*Profiles!$D$25+F114*Profiles!$F$25)/(C114*Profiles!$C$26+D114*Profiles!$D$26+F114*Profiles!$F$26)</f>
        <v>3.82869763002536</v>
      </c>
      <c r="Q114" s="9" t="n">
        <f aca="false">(C114*Profiles!$C$26)</f>
        <v>0.194335331790429</v>
      </c>
      <c r="R114" s="0" t="n">
        <f aca="false">D114*Profiles!$D$26</f>
        <v>0.190719697114659</v>
      </c>
      <c r="S114" s="0" t="n">
        <f aca="false">E114*Profiles!$E$26</f>
        <v>0.0545612437480587</v>
      </c>
      <c r="T114" s="0" t="n">
        <f aca="false">+F114*Profiles!$F$26</f>
        <v>0.214464499300449</v>
      </c>
      <c r="U114" s="0" t="n">
        <f aca="false">+G114*Profiles!$G$26</f>
        <v>0.0438255473370528</v>
      </c>
    </row>
    <row r="115" customFormat="false" ht="12.75" hidden="false" customHeight="false" outlineLevel="0" collapsed="false">
      <c r="A115" s="1" t="n">
        <v>13</v>
      </c>
      <c r="B115" s="15" t="n">
        <v>43576</v>
      </c>
      <c r="C115" s="0" t="n">
        <v>1.366291392</v>
      </c>
      <c r="D115" s="0" t="n">
        <v>1.369970679</v>
      </c>
      <c r="E115" s="0" t="n">
        <v>4.1424831</v>
      </c>
      <c r="F115" s="0" t="n">
        <v>3.921177288</v>
      </c>
      <c r="G115" s="0" t="n">
        <v>0.984707048</v>
      </c>
      <c r="H115" s="16" t="n">
        <f aca="false">SUM(C115:G115)</f>
        <v>11.784629507</v>
      </c>
      <c r="K115" s="17" t="n">
        <f aca="false">(C115*Profiles!$C$25+D115*Profiles!$D$25+E115*Profiles!$E$25+F115*Profiles!$F$25+G115*Profiles!$G$25)/(C115*Profiles!$C$26+D115*Profiles!$D$26+E115*Profiles!$E$26+F115*Profiles!$F$26+G115*Profiles!$G$26)</f>
        <v>6.74483444124731</v>
      </c>
      <c r="L115" s="0" t="n">
        <f aca="false">(C115*Profiles!$C$25+D115*Profiles!$D$25+F115*Profiles!$F$25+G115*Profiles!$G$25)/(C115*Profiles!$C$26+D115*Profiles!$D$26+F115*Profiles!$F$26+G115*Profiles!$G$26)</f>
        <v>4.20138547969651</v>
      </c>
      <c r="M115" s="0" t="n">
        <f aca="false">(C115*Profiles!$C$25+D115*Profiles!$D$25+F115*Profiles!$F$25)/(C115*Profiles!$C$26+D115*Profiles!$D$26+F115*Profiles!$F$26)</f>
        <v>3.88903812510411</v>
      </c>
      <c r="Q115" s="9" t="n">
        <f aca="false">(C115*Profiles!$C$26)</f>
        <v>0.478887526431156</v>
      </c>
      <c r="R115" s="0" t="n">
        <f aca="false">D115*Profiles!$D$26</f>
        <v>0.365496381766602</v>
      </c>
      <c r="S115" s="0" t="n">
        <f aca="false">E115*Profiles!$E$26</f>
        <v>0.0523594712836683</v>
      </c>
      <c r="T115" s="0" t="n">
        <f aca="false">+F115*Profiles!$F$26</f>
        <v>0.517323484676833</v>
      </c>
      <c r="U115" s="0" t="n">
        <f aca="false">+G115*Profiles!$G$26</f>
        <v>0.107544681756475</v>
      </c>
    </row>
    <row r="116" customFormat="false" ht="12.75" hidden="false" customHeight="false" outlineLevel="0" collapsed="false">
      <c r="A116" s="1" t="n">
        <v>13</v>
      </c>
      <c r="B116" s="15" t="n">
        <v>43579</v>
      </c>
      <c r="C116" s="0" t="n">
        <v>1.644985728</v>
      </c>
      <c r="D116" s="0" t="n">
        <v>0.995851604</v>
      </c>
      <c r="E116" s="0" t="n">
        <v>1.781887275</v>
      </c>
      <c r="F116" s="0" t="n">
        <v>0.6949336716</v>
      </c>
      <c r="G116" s="0" t="n">
        <v>0.0662320646</v>
      </c>
      <c r="H116" s="16" t="n">
        <f aca="false">SUM(C116:G116)</f>
        <v>5.1838903432</v>
      </c>
      <c r="K116" s="17" t="n">
        <f aca="false">(C116*Profiles!$C$25+D116*Profiles!$D$25+E116*Profiles!$E$25+F116*Profiles!$F$25+G116*Profiles!$G$25)/(C116*Profiles!$C$26+D116*Profiles!$D$26+E116*Profiles!$E$26+F116*Profiles!$F$26+G116*Profiles!$G$26)</f>
        <v>4.37918711727753</v>
      </c>
      <c r="L116" s="0" t="n">
        <f aca="false">(C116*Profiles!$C$25+D116*Profiles!$D$25+F116*Profiles!$F$25+G116*Profiles!$G$25)/(C116*Profiles!$C$26+D116*Profiles!$D$26+F116*Profiles!$F$26+G116*Profiles!$G$26)</f>
        <v>2.61464698366832</v>
      </c>
      <c r="M116" s="0" t="n">
        <f aca="false">(C116*Profiles!$C$25+D116*Profiles!$D$25+F116*Profiles!$F$25)/(C116*Profiles!$C$26+D116*Profiles!$D$26+F116*Profiles!$F$26)</f>
        <v>2.57172613621002</v>
      </c>
      <c r="Q116" s="9" t="n">
        <f aca="false">(C116*Profiles!$C$26)</f>
        <v>0.576570379429335</v>
      </c>
      <c r="R116" s="0" t="n">
        <f aca="false">D116*Profiles!$D$26</f>
        <v>0.265684633706286</v>
      </c>
      <c r="S116" s="0" t="n">
        <f aca="false">E116*Profiles!$E$26</f>
        <v>0.0225224034362618</v>
      </c>
      <c r="T116" s="0" t="n">
        <f aca="false">+F116*Profiles!$F$26</f>
        <v>0.0916830538908747</v>
      </c>
      <c r="U116" s="0" t="n">
        <f aca="false">+G116*Profiles!$G$26</f>
        <v>0.00723352831072789</v>
      </c>
    </row>
    <row r="117" customFormat="false" ht="12.75" hidden="false" customHeight="false" outlineLevel="0" collapsed="false">
      <c r="A117" s="1" t="n">
        <v>13</v>
      </c>
      <c r="B117" s="15" t="n">
        <v>43582</v>
      </c>
      <c r="C117" s="0" t="n">
        <v>0.907407168</v>
      </c>
      <c r="D117" s="0" t="n">
        <v>1.079879856</v>
      </c>
      <c r="E117" s="0" t="n">
        <v>2.93860035</v>
      </c>
      <c r="F117" s="0" t="n">
        <v>1.804488672</v>
      </c>
      <c r="G117" s="0" t="n">
        <v>0.253601478</v>
      </c>
      <c r="H117" s="16" t="n">
        <f aca="false">SUM(C117:G117)</f>
        <v>6.983977524</v>
      </c>
      <c r="K117" s="17" t="n">
        <f aca="false">(C117*Profiles!$C$25+D117*Profiles!$D$25+E117*Profiles!$E$25+F117*Profiles!$F$25+G117*Profiles!$G$25)/(C117*Profiles!$C$26+D117*Profiles!$D$26+E117*Profiles!$E$26+F117*Profiles!$F$26+G117*Profiles!$G$26)</f>
        <v>6.68265580130677</v>
      </c>
      <c r="L117" s="0" t="n">
        <f aca="false">(C117*Profiles!$C$25+D117*Profiles!$D$25+F117*Profiles!$F$25+G117*Profiles!$G$25)/(C117*Profiles!$C$26+D117*Profiles!$D$26+F117*Profiles!$F$26+G117*Profiles!$G$26)</f>
        <v>3.6396468999656</v>
      </c>
      <c r="M117" s="0" t="n">
        <f aca="false">(C117*Profiles!$C$25+D117*Profiles!$D$25+F117*Profiles!$F$25)/(C117*Profiles!$C$26+D117*Profiles!$D$26+F117*Profiles!$F$26)</f>
        <v>3.49146606784171</v>
      </c>
      <c r="Q117" s="9" t="n">
        <f aca="false">(C117*Profiles!$C$26)</f>
        <v>0.318047802023641</v>
      </c>
      <c r="R117" s="0" t="n">
        <f aca="false">D117*Profiles!$D$26</f>
        <v>0.28810264786013</v>
      </c>
      <c r="S117" s="0" t="n">
        <f aca="false">E117*Profiles!$E$26</f>
        <v>0.0371428336400461</v>
      </c>
      <c r="T117" s="0" t="n">
        <f aca="false">+F117*Profiles!$F$26</f>
        <v>0.238067370918351</v>
      </c>
      <c r="U117" s="0" t="n">
        <f aca="false">+G117*Profiles!$G$26</f>
        <v>0.0276970600544353</v>
      </c>
    </row>
    <row r="118" customFormat="false" ht="12.75" hidden="false" customHeight="false" outlineLevel="0" collapsed="false">
      <c r="A118" s="1" t="n">
        <v>13</v>
      </c>
      <c r="B118" s="15" t="n">
        <v>43585</v>
      </c>
      <c r="C118" s="0" t="n">
        <v>0.615797376</v>
      </c>
      <c r="D118" s="0" t="n">
        <v>2.02235781</v>
      </c>
      <c r="E118" s="0" t="n">
        <v>3.4448949</v>
      </c>
      <c r="F118" s="0" t="n">
        <v>1.354191636</v>
      </c>
      <c r="G118" s="0" t="n">
        <v>0.215316764</v>
      </c>
      <c r="H118" s="16" t="n">
        <f aca="false">SUM(C118:G118)</f>
        <v>7.652558486</v>
      </c>
      <c r="K118" s="17" t="n">
        <f aca="false">(C118*Profiles!$C$25+D118*Profiles!$D$25+E118*Profiles!$E$25+F118*Profiles!$F$25+G118*Profiles!$G$25)/(C118*Profiles!$C$26+D118*Profiles!$D$26+E118*Profiles!$E$26+F118*Profiles!$F$26+G118*Profiles!$G$26)</f>
        <v>6.64412618026252</v>
      </c>
      <c r="L118" s="0" t="n">
        <f aca="false">(C118*Profiles!$C$25+D118*Profiles!$D$25+F118*Profiles!$F$25+G118*Profiles!$G$25)/(C118*Profiles!$C$26+D118*Profiles!$D$26+F118*Profiles!$F$26+G118*Profiles!$G$26)</f>
        <v>3.39414725115079</v>
      </c>
      <c r="M118" s="0" t="n">
        <f aca="false">(C118*Profiles!$C$25+D118*Profiles!$D$25+F118*Profiles!$F$25)/(C118*Profiles!$C$26+D118*Profiles!$D$26+F118*Profiles!$F$26)</f>
        <v>3.27425488053682</v>
      </c>
      <c r="Q118" s="9" t="n">
        <f aca="false">(C118*Profiles!$C$26)</f>
        <v>0.215838059071543</v>
      </c>
      <c r="R118" s="0" t="n">
        <f aca="false">D118*Profiles!$D$26</f>
        <v>0.539547651291324</v>
      </c>
      <c r="S118" s="0" t="n">
        <f aca="false">E118*Profiles!$E$26</f>
        <v>0.0435422115763865</v>
      </c>
      <c r="T118" s="0" t="n">
        <f aca="false">+F118*Profiles!$F$26</f>
        <v>0.17865938839329</v>
      </c>
      <c r="U118" s="0" t="n">
        <f aca="false">+G118*Profiles!$G$26</f>
        <v>0.0235157988441797</v>
      </c>
    </row>
    <row r="119" customFormat="false" ht="12.75" hidden="false" customHeight="false" outlineLevel="0" collapsed="false">
      <c r="A119" s="1" t="n">
        <v>13</v>
      </c>
      <c r="B119" s="15" t="n">
        <v>43588</v>
      </c>
      <c r="C119" s="0" t="n">
        <v>0.917286528</v>
      </c>
      <c r="D119" s="0" t="n">
        <v>1.914361768</v>
      </c>
      <c r="E119" s="0" t="n">
        <v>2.4689151</v>
      </c>
      <c r="F119" s="0" t="n">
        <v>1.848370692</v>
      </c>
      <c r="G119" s="0" t="n">
        <v>0.259227254</v>
      </c>
      <c r="H119" s="16" t="n">
        <f aca="false">SUM(C119:G119)</f>
        <v>7.408161342</v>
      </c>
      <c r="K119" s="17" t="n">
        <f aca="false">(C119*Profiles!$C$25+D119*Profiles!$D$25+E119*Profiles!$E$25+F119*Profiles!$F$25+G119*Profiles!$G$25)/(C119*Profiles!$C$26+D119*Profiles!$D$26+E119*Profiles!$E$26+F119*Profiles!$F$26+G119*Profiles!$G$26)</f>
        <v>5.52344984072763</v>
      </c>
      <c r="L119" s="0" t="n">
        <f aca="false">(C119*Profiles!$C$25+D119*Profiles!$D$25+F119*Profiles!$F$25+G119*Profiles!$G$25)/(C119*Profiles!$C$26+D119*Profiles!$D$26+F119*Profiles!$F$26+G119*Profiles!$G$26)</f>
        <v>3.47227780378929</v>
      </c>
      <c r="M119" s="0" t="n">
        <f aca="false">(C119*Profiles!$C$25+D119*Profiles!$D$25+F119*Profiles!$F$25)/(C119*Profiles!$C$26+D119*Profiles!$D$26+F119*Profiles!$F$26)</f>
        <v>3.34904562720697</v>
      </c>
      <c r="Q119" s="9" t="n">
        <f aca="false">(C119*Profiles!$C$26)</f>
        <v>0.32151053501078</v>
      </c>
      <c r="R119" s="0" t="n">
        <f aca="false">D119*Profiles!$D$26</f>
        <v>0.510735237127156</v>
      </c>
      <c r="S119" s="0" t="n">
        <f aca="false">E119*Profiles!$E$26</f>
        <v>0.031206183865968</v>
      </c>
      <c r="T119" s="0" t="n">
        <f aca="false">+F119*Profiles!$F$26</f>
        <v>0.243856754522742</v>
      </c>
      <c r="U119" s="0" t="n">
        <f aca="false">+G119*Profiles!$G$26</f>
        <v>0.0283114786175826</v>
      </c>
    </row>
    <row r="120" customFormat="false" ht="12.75" hidden="false" customHeight="false" outlineLevel="0" collapsed="false">
      <c r="A120" s="1" t="n">
        <v>13</v>
      </c>
      <c r="B120" s="15" t="n">
        <v>43591</v>
      </c>
      <c r="C120" s="0" t="n">
        <v>2.0999664</v>
      </c>
      <c r="D120" s="0" t="n">
        <v>2.12709101</v>
      </c>
      <c r="E120" s="0" t="n">
        <v>0.407228175</v>
      </c>
      <c r="F120" s="0" t="n">
        <v>0.7247734452</v>
      </c>
      <c r="G120" s="0" t="n">
        <v>-0.046870564</v>
      </c>
      <c r="H120" s="16" t="n">
        <f aca="false">SUM(C120:G120)</f>
        <v>5.3121884662</v>
      </c>
      <c r="K120" s="17" t="n">
        <f aca="false">(C120*Profiles!$C$25+D120*Profiles!$D$25+E120*Profiles!$E$25+F120*Profiles!$F$25+G120*Profiles!$G$25)/(C120*Profiles!$C$26+D120*Profiles!$D$26+E120*Profiles!$E$26+F120*Profiles!$F$26+G120*Profiles!$G$26)</f>
        <v>2.79664528836744</v>
      </c>
      <c r="L120" s="0" t="n">
        <f aca="false">(C120*Profiles!$C$25+D120*Profiles!$D$25+F120*Profiles!$F$25+G120*Profiles!$G$25)/(C120*Profiles!$C$26+D120*Profiles!$D$26+F120*Profiles!$F$26+G120*Profiles!$G$26)</f>
        <v>2.51854124906492</v>
      </c>
      <c r="M120" s="0" t="n">
        <f aca="false">(C120*Profiles!$C$25+D120*Profiles!$D$25+F120*Profiles!$F$25)/(C120*Profiles!$C$26+D120*Profiles!$D$26+F120*Profiles!$F$26)</f>
        <v>2.53916752305904</v>
      </c>
      <c r="Q120" s="9" t="n">
        <f aca="false">(C120*Profiles!$C$26)</f>
        <v>0.736041902022419</v>
      </c>
      <c r="R120" s="0" t="n">
        <f aca="false">D120*Profiles!$D$26</f>
        <v>0.567489567302826</v>
      </c>
      <c r="S120" s="0" t="n">
        <f aca="false">E120*Profiles!$E$26</f>
        <v>0.00514721518955941</v>
      </c>
      <c r="T120" s="0" t="n">
        <f aca="false">+F120*Profiles!$F$26</f>
        <v>0.0956198347418607</v>
      </c>
      <c r="U120" s="0" t="n">
        <f aca="false">+G120*Profiles!$G$26</f>
        <v>-0.00511896395924495</v>
      </c>
    </row>
    <row r="121" customFormat="false" ht="12.75" hidden="false" customHeight="false" outlineLevel="0" collapsed="false">
      <c r="A121" s="1" t="n">
        <v>13</v>
      </c>
      <c r="B121" s="15" t="n">
        <v>43597</v>
      </c>
      <c r="C121" s="0" t="n">
        <v>0.428402784</v>
      </c>
      <c r="D121" s="0" t="n">
        <v>0.357281199</v>
      </c>
      <c r="E121" s="0" t="n">
        <v>3.84980985</v>
      </c>
      <c r="F121" s="0" t="n">
        <v>1.480136784</v>
      </c>
      <c r="G121" s="0" t="n">
        <v>0.541448232</v>
      </c>
      <c r="H121" s="16" t="n">
        <f aca="false">SUM(C121:G121)</f>
        <v>6.657078849</v>
      </c>
      <c r="K121" s="17" t="n">
        <f aca="false">(C121*Profiles!$C$25+D121*Profiles!$D$25+E121*Profiles!$E$25+F121*Profiles!$F$25+G121*Profiles!$G$25)/(C121*Profiles!$C$26+D121*Profiles!$D$26+E121*Profiles!$E$26+F121*Profiles!$F$26+G121*Profiles!$G$26)</f>
        <v>11.1358782161778</v>
      </c>
      <c r="L121" s="0" t="n">
        <f aca="false">(C121*Profiles!$C$25+D121*Profiles!$D$25+F121*Profiles!$F$25+G121*Profiles!$G$25)/(C121*Profiles!$C$26+D121*Profiles!$D$26+F121*Profiles!$F$26+G121*Profiles!$G$26)</f>
        <v>4.61582848545837</v>
      </c>
      <c r="M121" s="0" t="n">
        <f aca="false">(C121*Profiles!$C$25+D121*Profiles!$D$25+F121*Profiles!$F$25)/(C121*Profiles!$C$26+D121*Profiles!$D$26+F121*Profiles!$F$26)</f>
        <v>4.14081951472811</v>
      </c>
      <c r="Q121" s="9" t="n">
        <f aca="false">(C121*Profiles!$C$26)</f>
        <v>0.150155926288659</v>
      </c>
      <c r="R121" s="0" t="n">
        <f aca="false">D121*Profiles!$D$26</f>
        <v>0.0953195477169285</v>
      </c>
      <c r="S121" s="0" t="n">
        <f aca="false">E121*Profiles!$E$26</f>
        <v>0.0486601884480008</v>
      </c>
      <c r="T121" s="0" t="n">
        <f aca="false">+F121*Profiles!$F$26</f>
        <v>0.195275414157005</v>
      </c>
      <c r="U121" s="0" t="n">
        <f aca="false">+G121*Profiles!$G$26</f>
        <v>0.0591342145019825</v>
      </c>
    </row>
    <row r="122" customFormat="false" ht="12.75" hidden="false" customHeight="false" outlineLevel="0" collapsed="false">
      <c r="A122" s="1" t="n">
        <v>13</v>
      </c>
      <c r="B122" s="15" t="n">
        <v>43600</v>
      </c>
      <c r="C122" s="0" t="n">
        <v>1.0987776</v>
      </c>
      <c r="D122" s="0" t="n">
        <v>4.42215796</v>
      </c>
      <c r="E122" s="0" t="n">
        <v>0.680872635</v>
      </c>
      <c r="F122" s="0" t="n">
        <v>3.4580532</v>
      </c>
      <c r="G122" s="0" t="n">
        <v>0.497946592</v>
      </c>
      <c r="H122" s="16" t="n">
        <f aca="false">SUM(C122:G122)</f>
        <v>10.157807987</v>
      </c>
      <c r="K122" s="17" t="n">
        <f aca="false">(C122*Profiles!$C$25+D122*Profiles!$D$25+E122*Profiles!$E$25+F122*Profiles!$F$25+G122*Profiles!$G$25)/(C122*Profiles!$C$26+D122*Profiles!$D$26+E122*Profiles!$E$26+F122*Profiles!$F$26+G122*Profiles!$G$26)</f>
        <v>3.87388515510146</v>
      </c>
      <c r="L122" s="0" t="n">
        <f aca="false">(C122*Profiles!$C$25+D122*Profiles!$D$25+F122*Profiles!$F$25+G122*Profiles!$G$25)/(C122*Profiles!$C$26+D122*Profiles!$D$26+F122*Profiles!$F$26+G122*Profiles!$G$26)</f>
        <v>3.56604568428009</v>
      </c>
      <c r="M122" s="0" t="n">
        <f aca="false">(C122*Profiles!$C$25+D122*Profiles!$D$25+F122*Profiles!$F$25)/(C122*Profiles!$C$26+D122*Profiles!$D$26+F122*Profiles!$F$26)</f>
        <v>3.44253596714344</v>
      </c>
      <c r="Q122" s="9" t="n">
        <f aca="false">(C122*Profiles!$C$26)</f>
        <v>0.385123473691593</v>
      </c>
      <c r="R122" s="0" t="n">
        <f aca="false">D122*Profiles!$D$26</f>
        <v>1.17979366913179</v>
      </c>
      <c r="S122" s="0" t="n">
        <f aca="false">E122*Profiles!$E$26</f>
        <v>0.00860598107934781</v>
      </c>
      <c r="T122" s="0" t="n">
        <f aca="false">+F122*Profiles!$F$26</f>
        <v>0.456223220790489</v>
      </c>
      <c r="U122" s="0" t="n">
        <f aca="false">+G122*Profiles!$G$26</f>
        <v>0.0543831872404363</v>
      </c>
    </row>
    <row r="123" customFormat="false" ht="12.75" hidden="false" customHeight="false" outlineLevel="0" collapsed="false">
      <c r="A123" s="1" t="n">
        <v>13</v>
      </c>
      <c r="B123" s="15" t="n">
        <v>43603</v>
      </c>
      <c r="C123" s="0" t="n">
        <v>0.4510337472</v>
      </c>
      <c r="D123" s="0" t="n">
        <v>2.5760339</v>
      </c>
      <c r="E123" s="0" t="n">
        <v>2.5658694</v>
      </c>
      <c r="F123" s="0" t="n">
        <v>0.5847785496</v>
      </c>
      <c r="G123" s="0" t="n">
        <v>-0.24898965</v>
      </c>
      <c r="H123" s="16" t="n">
        <f aca="false">SUM(C123:G123)</f>
        <v>5.9287259468</v>
      </c>
      <c r="K123" s="17" t="n">
        <f aca="false">(C123*Profiles!$C$25+D123*Profiles!$D$25+E123*Profiles!$E$25+F123*Profiles!$F$25+G123*Profiles!$G$25)/(C123*Profiles!$C$26+D123*Profiles!$D$26+E123*Profiles!$E$26+F123*Profiles!$F$26+G123*Profiles!$G$26)</f>
        <v>5.39050187996016</v>
      </c>
      <c r="L123" s="0" t="n">
        <f aca="false">(C123*Profiles!$C$25+D123*Profiles!$D$25+F123*Profiles!$F$25+G123*Profiles!$G$25)/(C123*Profiles!$C$26+D123*Profiles!$D$26+F123*Profiles!$F$26+G123*Profiles!$G$26)</f>
        <v>2.75608641563489</v>
      </c>
      <c r="M123" s="0" t="n">
        <f aca="false">(C123*Profiles!$C$25+D123*Profiles!$D$25+F123*Profiles!$F$25)/(C123*Profiles!$C$26+D123*Profiles!$D$26+F123*Profiles!$F$26)</f>
        <v>2.91527194132514</v>
      </c>
      <c r="Q123" s="9" t="n">
        <f aca="false">(C123*Profiles!$C$26)</f>
        <v>0.158088118536271</v>
      </c>
      <c r="R123" s="0" t="n">
        <f aca="false">D123*Profiles!$D$26</f>
        <v>0.687263664975205</v>
      </c>
      <c r="S123" s="0" t="n">
        <f aca="false">E123*Profiles!$E$26</f>
        <v>0.0324316507572338</v>
      </c>
      <c r="T123" s="0" t="n">
        <f aca="false">+F123*Profiles!$F$26</f>
        <v>0.0771502165865182</v>
      </c>
      <c r="U123" s="0" t="n">
        <f aca="false">+G123*Profiles!$G$26</f>
        <v>-0.0271933797206924</v>
      </c>
    </row>
    <row r="124" customFormat="false" ht="12.75" hidden="false" customHeight="false" outlineLevel="0" collapsed="false">
      <c r="A124" s="1" t="n">
        <v>13</v>
      </c>
      <c r="B124" s="15" t="n">
        <v>43609</v>
      </c>
      <c r="C124" s="0" t="n">
        <v>0.4244944128</v>
      </c>
      <c r="D124" s="0" t="n">
        <v>-0.39033258</v>
      </c>
      <c r="E124" s="0" t="n">
        <v>4.2148971</v>
      </c>
      <c r="F124" s="0" t="n">
        <v>2.018497908</v>
      </c>
      <c r="G124" s="0" t="n">
        <v>0.887907722</v>
      </c>
      <c r="H124" s="16" t="n">
        <f aca="false">SUM(C124:G124)</f>
        <v>7.1554645628</v>
      </c>
      <c r="K124" s="17" t="n">
        <f aca="false">(C124*Profiles!$C$25+D124*Profiles!$D$25+E124*Profiles!$E$25+F124*Profiles!$F$25+G124*Profiles!$G$25)/(C124*Profiles!$C$26+D124*Profiles!$D$26+E124*Profiles!$E$26+F124*Profiles!$F$26+G124*Profiles!$G$26)</f>
        <v>14.5149539730188</v>
      </c>
      <c r="L124" s="0" t="n">
        <f aca="false">(C124*Profiles!$C$25+D124*Profiles!$D$25+F124*Profiles!$F$25+G124*Profiles!$G$25)/(C124*Profiles!$C$26+D124*Profiles!$D$26+F124*Profiles!$F$26+G124*Profiles!$G$26)</f>
        <v>6.20863070889367</v>
      </c>
      <c r="M124" s="0" t="n">
        <f aca="false">(C124*Profiles!$C$25+D124*Profiles!$D$25+F124*Profiles!$F$25)/(C124*Profiles!$C$26+D124*Profiles!$D$26+F124*Profiles!$F$26)</f>
        <v>5.60124461628811</v>
      </c>
      <c r="Q124" s="9" t="n">
        <f aca="false">(C124*Profiles!$C$26)</f>
        <v>0.148786035336185</v>
      </c>
      <c r="R124" s="0" t="n">
        <f aca="false">D124*Profiles!$D$26</f>
        <v>-0.104137371596712</v>
      </c>
      <c r="S124" s="0" t="n">
        <f aca="false">E124*Profiles!$E$26</f>
        <v>0.0532747577584726</v>
      </c>
      <c r="T124" s="0" t="n">
        <f aca="false">+F124*Profiles!$F$26</f>
        <v>0.266301749419767</v>
      </c>
      <c r="U124" s="0" t="n">
        <f aca="false">+G124*Profiles!$G$26</f>
        <v>0.0969727530492974</v>
      </c>
    </row>
    <row r="125" customFormat="false" ht="12.75" hidden="false" customHeight="false" outlineLevel="0" collapsed="false">
      <c r="A125" s="1" t="n">
        <v>13</v>
      </c>
      <c r="B125" s="15" t="n">
        <v>43612</v>
      </c>
      <c r="C125" s="0" t="n">
        <v>0.997911744</v>
      </c>
      <c r="D125" s="0" t="n">
        <v>3.39718247</v>
      </c>
      <c r="E125" s="0" t="n">
        <v>2.74871475</v>
      </c>
      <c r="F125" s="0" t="n">
        <v>5.129545596</v>
      </c>
      <c r="G125" s="0" t="n">
        <v>0.776193548</v>
      </c>
      <c r="H125" s="16" t="n">
        <f aca="false">SUM(C125:G125)</f>
        <v>13.049548108</v>
      </c>
      <c r="K125" s="17" t="n">
        <f aca="false">(C125*Profiles!$C$25+D125*Profiles!$D$25+E125*Profiles!$E$25+F125*Profiles!$F$25+G125*Profiles!$G$25)/(C125*Profiles!$C$26+D125*Profiles!$D$26+E125*Profiles!$E$26+F125*Profiles!$F$26+G125*Profiles!$G$26)</f>
        <v>5.35828923282772</v>
      </c>
      <c r="L125" s="0" t="n">
        <f aca="false">(C125*Profiles!$C$25+D125*Profiles!$D$25+F125*Profiles!$F$25+G125*Profiles!$G$25)/(C125*Profiles!$C$26+D125*Profiles!$D$26+F125*Profiles!$F$26+G125*Profiles!$G$26)</f>
        <v>4.10542498201083</v>
      </c>
      <c r="M125" s="0" t="n">
        <f aca="false">(C125*Profiles!$C$25+D125*Profiles!$D$25+F125*Profiles!$F$25)/(C125*Profiles!$C$26+D125*Profiles!$D$26+F125*Profiles!$F$26)</f>
        <v>3.92776173446586</v>
      </c>
      <c r="Q125" s="9" t="n">
        <f aca="false">(C125*Profiles!$C$26)</f>
        <v>0.349769814461922</v>
      </c>
      <c r="R125" s="0" t="n">
        <f aca="false">D125*Profiles!$D$26</f>
        <v>0.906339033396152</v>
      </c>
      <c r="S125" s="0" t="n">
        <f aca="false">E125*Profiles!$E$26</f>
        <v>0.0347427491061148</v>
      </c>
      <c r="T125" s="0" t="n">
        <f aca="false">+F125*Profiles!$F$26</f>
        <v>0.676744306015531</v>
      </c>
      <c r="U125" s="0" t="n">
        <f aca="false">+G125*Profiles!$G$26</f>
        <v>0.0847719007095897</v>
      </c>
    </row>
    <row r="126" customFormat="false" ht="12.75" hidden="false" customHeight="false" outlineLevel="0" collapsed="false">
      <c r="A126" s="1" t="n">
        <v>13</v>
      </c>
      <c r="B126" s="15" t="n">
        <v>43615</v>
      </c>
      <c r="C126" s="0" t="n">
        <v>0.9204672</v>
      </c>
      <c r="D126" s="0" t="n">
        <v>2.27331467</v>
      </c>
      <c r="E126" s="0" t="n">
        <v>0.208009215</v>
      </c>
      <c r="F126" s="0" t="n">
        <v>1.367693796</v>
      </c>
      <c r="G126" s="0" t="n">
        <v>0.0910525304</v>
      </c>
      <c r="H126" s="16" t="n">
        <f aca="false">SUM(C126:G126)</f>
        <v>4.8605374114</v>
      </c>
      <c r="K126" s="17" t="n">
        <f aca="false">(C126*Profiles!$C$25+D126*Profiles!$D$25+E126*Profiles!$E$25+F126*Profiles!$F$25+G126*Profiles!$G$25)/(C126*Profiles!$C$26+D126*Profiles!$D$26+E126*Profiles!$E$26+F126*Profiles!$F$26+G126*Profiles!$G$26)</f>
        <v>3.33148800454361</v>
      </c>
      <c r="L126" s="0" t="n">
        <f aca="false">(C126*Profiles!$C$25+D126*Profiles!$D$25+F126*Profiles!$F$25+G126*Profiles!$G$25)/(C126*Profiles!$C$26+D126*Profiles!$D$26+F126*Profiles!$F$26+G126*Profiles!$G$26)</f>
        <v>3.15585685204797</v>
      </c>
      <c r="M126" s="0" t="n">
        <f aca="false">(C126*Profiles!$C$25+D126*Profiles!$D$25+F126*Profiles!$F$25)/(C126*Profiles!$C$26+D126*Profiles!$D$26+F126*Profiles!$F$26)</f>
        <v>3.11104164270235</v>
      </c>
      <c r="Q126" s="9" t="n">
        <f aca="false">(C126*Profiles!$C$26)</f>
        <v>0.322625366118835</v>
      </c>
      <c r="R126" s="0" t="n">
        <f aca="false">D126*Profiles!$D$26</f>
        <v>0.606500780811191</v>
      </c>
      <c r="S126" s="0" t="n">
        <f aca="false">E126*Profiles!$E$26</f>
        <v>0.00262916039887547</v>
      </c>
      <c r="T126" s="0" t="n">
        <f aca="false">+F126*Profiles!$F$26</f>
        <v>0.180440737194642</v>
      </c>
      <c r="U126" s="0" t="n">
        <f aca="false">+G126*Profiles!$G$26</f>
        <v>0.00994429300052066</v>
      </c>
    </row>
    <row r="127" customFormat="false" ht="12.75" hidden="false" customHeight="false" outlineLevel="0" collapsed="false">
      <c r="A127" s="1" t="n">
        <v>13</v>
      </c>
      <c r="B127" s="15" t="n">
        <v>43618</v>
      </c>
      <c r="C127" s="0" t="n">
        <v>0.0649001664</v>
      </c>
      <c r="D127" s="0" t="n">
        <v>0.405961996</v>
      </c>
      <c r="E127" s="0" t="n">
        <v>3.3805269</v>
      </c>
      <c r="F127" s="0" t="n">
        <v>2.176548192</v>
      </c>
      <c r="G127" s="0" t="n">
        <v>1.73744896</v>
      </c>
      <c r="H127" s="16" t="n">
        <f aca="false">SUM(C127:G127)</f>
        <v>7.7653862144</v>
      </c>
      <c r="K127" s="17" t="n">
        <f aca="false">(C127*Profiles!$C$25+D127*Profiles!$D$25+E127*Profiles!$E$25+F127*Profiles!$F$25+G127*Profiles!$G$25)/(C127*Profiles!$C$26+D127*Profiles!$D$26+E127*Profiles!$E$26+F127*Profiles!$F$26+G127*Profiles!$G$26)</f>
        <v>10.9340400688054</v>
      </c>
      <c r="L127" s="0" t="n">
        <f aca="false">(C127*Profiles!$C$25+D127*Profiles!$D$25+F127*Profiles!$F$25+G127*Profiles!$G$25)/(C127*Profiles!$C$26+D127*Profiles!$D$26+F127*Profiles!$F$26+G127*Profiles!$G$26)</f>
        <v>6.21237230454638</v>
      </c>
      <c r="M127" s="0" t="n">
        <f aca="false">(C127*Profiles!$C$25+D127*Profiles!$D$25+F127*Profiles!$F$25)/(C127*Profiles!$C$26+D127*Profiles!$D$26+F127*Profiles!$F$26)</f>
        <v>5.33036431540974</v>
      </c>
      <c r="Q127" s="9" t="n">
        <f aca="false">(C127*Profiles!$C$26)</f>
        <v>0.0227476220184416</v>
      </c>
      <c r="R127" s="0" t="n">
        <f aca="false">D127*Profiles!$D$26</f>
        <v>0.10830716521689</v>
      </c>
      <c r="S127" s="0" t="n">
        <f aca="false">E127*Profiles!$E$26</f>
        <v>0.0427286235987826</v>
      </c>
      <c r="T127" s="0" t="n">
        <f aca="false">+F127*Profiles!$F$26</f>
        <v>0.287153426777805</v>
      </c>
      <c r="U127" s="0" t="n">
        <f aca="false">+G127*Profiles!$G$26</f>
        <v>0.189755314385968</v>
      </c>
    </row>
    <row r="128" customFormat="false" ht="12.75" hidden="false" customHeight="false" outlineLevel="0" collapsed="false">
      <c r="A128" s="1" t="n">
        <v>13</v>
      </c>
      <c r="B128" s="15" t="n">
        <v>43627</v>
      </c>
      <c r="C128" s="0" t="n">
        <v>0.497486016</v>
      </c>
      <c r="D128" s="0" t="n">
        <v>3.16193559</v>
      </c>
      <c r="E128" s="0" t="n">
        <v>2.13078195</v>
      </c>
      <c r="F128" s="0" t="n">
        <v>1.43347932</v>
      </c>
      <c r="G128" s="0" t="n">
        <v>0.0514202468</v>
      </c>
      <c r="H128" s="16" t="n">
        <f aca="false">SUM(C128:G128)</f>
        <v>7.2751031228</v>
      </c>
      <c r="K128" s="17" t="n">
        <f aca="false">(C128*Profiles!$C$25+D128*Profiles!$D$25+E128*Profiles!$E$25+F128*Profiles!$F$25+G128*Profiles!$G$25)/(C128*Profiles!$C$26+D128*Profiles!$D$26+E128*Profiles!$E$26+F128*Profiles!$F$26+G128*Profiles!$G$26)</f>
        <v>4.86884112398226</v>
      </c>
      <c r="L128" s="0" t="n">
        <f aca="false">(C128*Profiles!$C$25+D128*Profiles!$D$25+F128*Profiles!$F$25+G128*Profiles!$G$25)/(C128*Profiles!$C$26+D128*Profiles!$D$26+F128*Profiles!$F$26+G128*Profiles!$G$26)</f>
        <v>3.24210014485165</v>
      </c>
      <c r="M128" s="0" t="n">
        <f aca="false">(C128*Profiles!$C$25+D128*Profiles!$D$25+F128*Profiles!$F$25)/(C128*Profiles!$C$26+D128*Profiles!$D$26+F128*Profiles!$F$26)</f>
        <v>3.21923710273328</v>
      </c>
      <c r="Q128" s="9" t="n">
        <f aca="false">(C128*Profiles!$C$26)</f>
        <v>0.174369720127996</v>
      </c>
      <c r="R128" s="0" t="n">
        <f aca="false">D128*Profiles!$D$26</f>
        <v>0.843577191278009</v>
      </c>
      <c r="S128" s="0" t="n">
        <f aca="false">E128*Profiles!$E$26</f>
        <v>0.0269323045211177</v>
      </c>
      <c r="T128" s="0" t="n">
        <f aca="false">+F128*Profiles!$F$26</f>
        <v>0.189119864410114</v>
      </c>
      <c r="U128" s="0" t="n">
        <f aca="false">+G128*Profiles!$G$26</f>
        <v>0.00561585711118562</v>
      </c>
    </row>
    <row r="129" customFormat="false" ht="12.75" hidden="false" customHeight="false" outlineLevel="0" collapsed="false">
      <c r="A129" s="1" t="n">
        <v>13</v>
      </c>
      <c r="B129" s="15" t="n">
        <v>43630</v>
      </c>
      <c r="C129" s="0" t="n">
        <v>0.4275738816</v>
      </c>
      <c r="D129" s="0" t="n">
        <v>2.04974957</v>
      </c>
      <c r="E129" s="0" t="n">
        <v>1.555955595</v>
      </c>
      <c r="F129" s="0" t="n">
        <v>0.127857954</v>
      </c>
      <c r="G129" s="0" t="n">
        <v>-0.259472564</v>
      </c>
      <c r="H129" s="16" t="n">
        <f aca="false">SUM(C129:G129)</f>
        <v>3.9016644366</v>
      </c>
      <c r="K129" s="17" t="n">
        <f aca="false">(C129*Profiles!$C$25+D129*Profiles!$D$25+E129*Profiles!$E$25+F129*Profiles!$F$25+G129*Profiles!$G$25)/(C129*Profiles!$C$26+D129*Profiles!$D$26+E129*Profiles!$E$26+F129*Profiles!$F$26+G129*Profiles!$G$26)</f>
        <v>4.53492150145271</v>
      </c>
      <c r="L129" s="0" t="n">
        <f aca="false">(C129*Profiles!$C$25+D129*Profiles!$D$25+F129*Profiles!$F$25+G129*Profiles!$G$25)/(C129*Profiles!$C$26+D129*Profiles!$D$26+F129*Profiles!$F$26+G129*Profiles!$G$26)</f>
        <v>2.42313792717505</v>
      </c>
      <c r="M129" s="0" t="n">
        <f aca="false">(C129*Profiles!$C$25+D129*Profiles!$D$25+F129*Profiles!$F$25)/(C129*Profiles!$C$26+D129*Profiles!$D$26+F129*Profiles!$F$26)</f>
        <v>2.65081336080865</v>
      </c>
      <c r="Q129" s="9" t="n">
        <f aca="false">(C129*Profiles!$C$26)</f>
        <v>0.149865394545347</v>
      </c>
      <c r="R129" s="0" t="n">
        <f aca="false">D129*Profiles!$D$26</f>
        <v>0.546855537017409</v>
      </c>
      <c r="S129" s="0" t="n">
        <f aca="false">E129*Profiles!$E$26</f>
        <v>0.0196667096348723</v>
      </c>
      <c r="T129" s="0" t="n">
        <f aca="false">+F129*Profiles!$F$26</f>
        <v>0.0168683835105724</v>
      </c>
      <c r="U129" s="0" t="n">
        <f aca="false">+G129*Profiles!$G$26</f>
        <v>-0.0283382701246966</v>
      </c>
    </row>
    <row r="130" customFormat="false" ht="12.75" hidden="false" customHeight="false" outlineLevel="0" collapsed="false">
      <c r="A130" s="1" t="n">
        <v>13</v>
      </c>
      <c r="B130" s="15" t="n">
        <v>43633</v>
      </c>
      <c r="C130" s="0" t="n">
        <v>0.624134592</v>
      </c>
      <c r="D130" s="0" t="n">
        <v>0.600262223</v>
      </c>
      <c r="E130" s="0" t="n">
        <v>2.06198865</v>
      </c>
      <c r="F130" s="0" t="n">
        <v>0.860687688</v>
      </c>
      <c r="G130" s="0" t="n">
        <v>0.2363153</v>
      </c>
      <c r="H130" s="16" t="n">
        <f aca="false">SUM(C130:G130)</f>
        <v>4.383388453</v>
      </c>
      <c r="K130" s="17" t="n">
        <f aca="false">(C130*Profiles!$C$25+D130*Profiles!$D$25+E130*Profiles!$E$25+F130*Profiles!$F$25+G130*Profiles!$G$25)/(C130*Profiles!$C$26+D130*Profiles!$D$26+E130*Profiles!$E$26+F130*Profiles!$F$26+G130*Profiles!$G$26)</f>
        <v>7.05284271821254</v>
      </c>
      <c r="L130" s="0" t="n">
        <f aca="false">(C130*Profiles!$C$25+D130*Profiles!$D$25+F130*Profiles!$F$25+G130*Profiles!$G$25)/(C130*Profiles!$C$26+D130*Profiles!$D$26+F130*Profiles!$F$26+G130*Profiles!$G$26)</f>
        <v>3.47917271843632</v>
      </c>
      <c r="M130" s="0" t="n">
        <f aca="false">(C130*Profiles!$C$25+D130*Profiles!$D$25+F130*Profiles!$F$25)/(C130*Profiles!$C$26+D130*Profiles!$D$26+F130*Profiles!$F$26)</f>
        <v>3.23405109487144</v>
      </c>
      <c r="Q130" s="9" t="n">
        <f aca="false">(C130*Profiles!$C$26)</f>
        <v>0.21876026788508</v>
      </c>
      <c r="R130" s="0" t="n">
        <f aca="false">D130*Profiles!$D$26</f>
        <v>0.160144792863612</v>
      </c>
      <c r="S130" s="0" t="n">
        <f aca="false">E130*Profiles!$E$26</f>
        <v>0.0260627823700536</v>
      </c>
      <c r="T130" s="0" t="n">
        <f aca="false">+F130*Profiles!$F$26</f>
        <v>0.113551089703906</v>
      </c>
      <c r="U130" s="0" t="n">
        <f aca="false">+G130*Profiles!$G$26</f>
        <v>0.0258091518531366</v>
      </c>
    </row>
    <row r="131" customFormat="false" ht="12.75" hidden="false" customHeight="false" outlineLevel="0" collapsed="false">
      <c r="A131" s="1" t="n">
        <v>13</v>
      </c>
      <c r="B131" s="15" t="n">
        <v>43636</v>
      </c>
      <c r="C131" s="0" t="n">
        <v>0.988128768</v>
      </c>
      <c r="D131" s="0" t="n">
        <v>2.58127056</v>
      </c>
      <c r="E131" s="0" t="n">
        <v>1.222368435</v>
      </c>
      <c r="F131" s="0" t="n">
        <v>1.186839864</v>
      </c>
      <c r="G131" s="0" t="n">
        <v>-0.01330136236</v>
      </c>
      <c r="H131" s="16" t="n">
        <f aca="false">SUM(C131:G131)</f>
        <v>5.96530626464</v>
      </c>
      <c r="K131" s="17" t="n">
        <f aca="false">(C131*Profiles!$C$25+D131*Profiles!$D$25+E131*Profiles!$E$25+F131*Profiles!$F$25+G131*Profiles!$G$25)/(C131*Profiles!$C$26+D131*Profiles!$D$26+E131*Profiles!$E$26+F131*Profiles!$F$26+G131*Profiles!$G$26)</f>
        <v>3.94808093566478</v>
      </c>
      <c r="L131" s="0" t="n">
        <f aca="false">(C131*Profiles!$C$25+D131*Profiles!$D$25+F131*Profiles!$F$25+G131*Profiles!$G$25)/(C131*Profiles!$C$26+D131*Profiles!$D$26+F131*Profiles!$F$26+G131*Profiles!$G$26)</f>
        <v>2.98522842980423</v>
      </c>
      <c r="M131" s="0" t="n">
        <f aca="false">(C131*Profiles!$C$25+D131*Profiles!$D$25+F131*Profiles!$F$25)/(C131*Profiles!$C$26+D131*Profiles!$D$26+F131*Profiles!$F$26)</f>
        <v>2.99153264732329</v>
      </c>
      <c r="Q131" s="9" t="n">
        <f aca="false">(C131*Profiles!$C$26)</f>
        <v>0.346340864235633</v>
      </c>
      <c r="R131" s="0" t="n">
        <f aca="false">D131*Profiles!$D$26</f>
        <v>0.68866076077578</v>
      </c>
      <c r="S131" s="0" t="n">
        <f aca="false">E131*Profiles!$E$26</f>
        <v>0.0154502899409403</v>
      </c>
      <c r="T131" s="0" t="n">
        <f aca="false">+F131*Profiles!$F$26</f>
        <v>0.156580559638766</v>
      </c>
      <c r="U131" s="0" t="n">
        <f aca="false">+G131*Profiles!$G$26</f>
        <v>-0.00145270695973911</v>
      </c>
    </row>
    <row r="132" customFormat="false" ht="12.75" hidden="false" customHeight="false" outlineLevel="0" collapsed="false">
      <c r="A132" s="1" t="n">
        <v>13</v>
      </c>
      <c r="B132" s="18" t="n">
        <v>43639</v>
      </c>
      <c r="C132" s="0" t="n">
        <v>0.688952832</v>
      </c>
      <c r="D132" s="0" t="n">
        <v>2.13252908</v>
      </c>
      <c r="E132" s="0" t="n">
        <v>2.7738585</v>
      </c>
      <c r="F132" s="0" t="n">
        <v>3.670787232</v>
      </c>
      <c r="G132" s="0" t="n">
        <v>1.318819268</v>
      </c>
      <c r="H132" s="16" t="n">
        <f aca="false">SUM(C132:G132)</f>
        <v>10.584946912</v>
      </c>
      <c r="K132" s="17" t="n">
        <f aca="false">(C132*Profiles!$C$25+D132*Profiles!$D$25+E132*Profiles!$E$25+F132*Profiles!$F$25+G132*Profiles!$G$25)/(C132*Profiles!$C$26+D132*Profiles!$D$26+E132*Profiles!$E$26+F132*Profiles!$F$26+G132*Profiles!$G$26)</f>
        <v>6.18205775324714</v>
      </c>
      <c r="L132" s="0" t="n">
        <f aca="false">(C132*Profiles!$C$25+D132*Profiles!$D$25+F132*Profiles!$F$25+G132*Profiles!$G$25)/(C132*Profiles!$C$26+D132*Profiles!$D$26+F132*Profiles!$F$26+G132*Profiles!$G$26)</f>
        <v>4.42910366719365</v>
      </c>
      <c r="M132" s="0" t="n">
        <f aca="false">(C132*Profiles!$C$25+D132*Profiles!$D$25+F132*Profiles!$F$25)/(C132*Profiles!$C$26+D132*Profiles!$D$26+F132*Profiles!$F$26)</f>
        <v>4.01446230807847</v>
      </c>
      <c r="Q132" s="9" t="n">
        <f aca="false">(C132*Profiles!$C$26)</f>
        <v>0.241479174556799</v>
      </c>
      <c r="R132" s="0" t="n">
        <f aca="false">D132*Profiles!$D$26</f>
        <v>0.568940397557269</v>
      </c>
      <c r="S132" s="0" t="n">
        <f aca="false">E132*Profiles!$E$26</f>
        <v>0.0350605569098663</v>
      </c>
      <c r="T132" s="0" t="n">
        <f aca="false">+F132*Profiles!$F$26</f>
        <v>0.484289360793999</v>
      </c>
      <c r="U132" s="0" t="n">
        <f aca="false">+G132*Profiles!$G$26</f>
        <v>0.144034714445719</v>
      </c>
    </row>
    <row r="133" customFormat="false" ht="12.75" hidden="false" customHeight="false" outlineLevel="0" collapsed="false">
      <c r="A133" s="1" t="n">
        <v>13</v>
      </c>
      <c r="B133" s="18" t="n">
        <v>43642</v>
      </c>
      <c r="C133" s="0" t="n">
        <v>0.494739072</v>
      </c>
      <c r="D133" s="0" t="n">
        <v>0.426606521</v>
      </c>
      <c r="E133" s="0" t="n">
        <v>2.3401791</v>
      </c>
      <c r="F133" s="0" t="n">
        <v>1.082348148</v>
      </c>
      <c r="G133" s="0" t="n">
        <v>0.312181506</v>
      </c>
      <c r="H133" s="16" t="n">
        <f aca="false">SUM(C133:G133)</f>
        <v>4.656054347</v>
      </c>
      <c r="K133" s="17" t="n">
        <f aca="false">(C133*Profiles!$C$25+D133*Profiles!$D$25+E133*Profiles!$E$25+F133*Profiles!$F$25+G133*Profiles!$G$25)/(C133*Profiles!$C$26+D133*Profiles!$D$26+E133*Profiles!$E$26+F133*Profiles!$F$26+G133*Profiles!$G$26)</f>
        <v>8.431117375529</v>
      </c>
      <c r="L133" s="0" t="n">
        <f aca="false">(C133*Profiles!$C$25+D133*Profiles!$D$25+F133*Profiles!$F$25+G133*Profiles!$G$25)/(C133*Profiles!$C$26+D133*Profiles!$D$26+F133*Profiles!$F$26+G133*Profiles!$G$26)</f>
        <v>3.98990997134117</v>
      </c>
      <c r="M133" s="0" t="n">
        <f aca="false">(C133*Profiles!$C$25+D133*Profiles!$D$25+F133*Profiles!$F$25)/(C133*Profiles!$C$26+D133*Profiles!$D$26+F133*Profiles!$F$26)</f>
        <v>3.65957129957399</v>
      </c>
      <c r="Q133" s="9" t="n">
        <f aca="false">(C133*Profiles!$C$26)</f>
        <v>0.173406911443767</v>
      </c>
      <c r="R133" s="0" t="n">
        <f aca="false">D133*Profiles!$D$26</f>
        <v>0.113814946738388</v>
      </c>
      <c r="S133" s="0" t="n">
        <f aca="false">E133*Profiles!$E$26</f>
        <v>0.0295790079107603</v>
      </c>
      <c r="T133" s="0" t="n">
        <f aca="false">+F133*Profiles!$F$26</f>
        <v>0.142794899192754</v>
      </c>
      <c r="U133" s="0" t="n">
        <f aca="false">+G133*Profiles!$G$26</f>
        <v>0.0340948719532543</v>
      </c>
    </row>
    <row r="134" customFormat="false" ht="12.75" hidden="false" customHeight="false" outlineLevel="0" collapsed="false">
      <c r="A134" s="1" t="n">
        <v>13</v>
      </c>
      <c r="B134" s="18" t="n">
        <v>43645</v>
      </c>
      <c r="C134" s="0" t="n">
        <v>0.4451302272</v>
      </c>
      <c r="D134" s="0" t="n">
        <v>1.903888448</v>
      </c>
      <c r="E134" s="0" t="n">
        <v>1.21965291</v>
      </c>
      <c r="F134" s="0" t="n">
        <v>0.2673727728</v>
      </c>
      <c r="G134" s="0" t="n">
        <v>-0.22421334</v>
      </c>
      <c r="H134" s="16" t="n">
        <f aca="false">SUM(C134:G134)</f>
        <v>3.611831018</v>
      </c>
      <c r="K134" s="17" t="n">
        <f aca="false">(C134*Profiles!$C$25+D134*Profiles!$D$25+E134*Profiles!$E$25+F134*Profiles!$F$25+G134*Profiles!$G$25)/(C134*Profiles!$C$26+D134*Profiles!$D$26+E134*Profiles!$E$26+F134*Profiles!$F$26+G134*Profiles!$G$26)</f>
        <v>4.23330019120901</v>
      </c>
      <c r="L134" s="0" t="n">
        <f aca="false">(C134*Profiles!$C$25+D134*Profiles!$D$25+F134*Profiles!$F$25+G134*Profiles!$G$25)/(C134*Profiles!$C$26+D134*Profiles!$D$26+F134*Profiles!$F$26+G134*Profiles!$G$26)</f>
        <v>2.54529536047198</v>
      </c>
      <c r="M134" s="0" t="n">
        <f aca="false">(C134*Profiles!$C$25+D134*Profiles!$D$25+F134*Profiles!$F$25)/(C134*Profiles!$C$26+D134*Profiles!$D$26+F134*Profiles!$F$26)</f>
        <v>2.74179326632433</v>
      </c>
      <c r="Q134" s="9" t="n">
        <f aca="false">(C134*Profiles!$C$26)</f>
        <v>0.1560189244342</v>
      </c>
      <c r="R134" s="0" t="n">
        <f aca="false">D134*Profiles!$D$26</f>
        <v>0.507941045526006</v>
      </c>
      <c r="S134" s="0" t="n">
        <f aca="false">E134*Profiles!$E$26</f>
        <v>0.0154159666981351</v>
      </c>
      <c r="T134" s="0" t="n">
        <f aca="false">+F134*Profiles!$F$26</f>
        <v>0.0352746648196446</v>
      </c>
      <c r="U134" s="0" t="n">
        <f aca="false">+G134*Profiles!$G$26</f>
        <v>-0.0244874375021802</v>
      </c>
    </row>
    <row r="135" customFormat="false" ht="12.75" hidden="false" customHeight="false" outlineLevel="0" collapsed="false">
      <c r="A135" s="1" t="n">
        <v>13</v>
      </c>
      <c r="B135" s="18" t="n">
        <v>43654</v>
      </c>
      <c r="C135" s="0" t="n">
        <v>0.809288256</v>
      </c>
      <c r="D135" s="0" t="n">
        <v>1.124713722</v>
      </c>
      <c r="E135" s="0" t="n">
        <v>2.2379949</v>
      </c>
      <c r="F135" s="0" t="n">
        <v>1.46986014</v>
      </c>
      <c r="G135" s="0" t="n">
        <v>0.609529934</v>
      </c>
      <c r="H135" s="16" t="n">
        <f aca="false">SUM(C135:G135)</f>
        <v>6.251386952</v>
      </c>
      <c r="K135" s="17" t="n">
        <f aca="false">(C135*Profiles!$C$25+D135*Profiles!$D$25+E135*Profiles!$E$25+F135*Profiles!$F$25+G135*Profiles!$G$25)/(C135*Profiles!$C$26+D135*Profiles!$D$26+E135*Profiles!$E$26+F135*Profiles!$F$26+G135*Profiles!$G$26)</f>
        <v>6.16493241176317</v>
      </c>
      <c r="L135" s="0" t="n">
        <f aca="false">(C135*Profiles!$C$25+D135*Profiles!$D$25+F135*Profiles!$F$25+G135*Profiles!$G$25)/(C135*Profiles!$C$26+D135*Profiles!$D$26+F135*Profiles!$F$26+G135*Profiles!$G$26)</f>
        <v>3.75401957646279</v>
      </c>
      <c r="M135" s="0" t="n">
        <f aca="false">(C135*Profiles!$C$25+D135*Profiles!$D$25+F135*Profiles!$F$25)/(C135*Profiles!$C$26+D135*Profiles!$D$26+F135*Profiles!$F$26)</f>
        <v>3.37716672974082</v>
      </c>
      <c r="Q135" s="9" t="n">
        <f aca="false">(C135*Profiles!$C$26)</f>
        <v>0.283656951478198</v>
      </c>
      <c r="R135" s="0" t="n">
        <f aca="false">D135*Profiles!$D$26</f>
        <v>0.300063937291207</v>
      </c>
      <c r="S135" s="0" t="n">
        <f aca="false">E135*Profiles!$E$26</f>
        <v>0.0282874369963141</v>
      </c>
      <c r="T135" s="0" t="n">
        <f aca="false">+F135*Profiles!$F$26</f>
        <v>0.193919609791532</v>
      </c>
      <c r="U135" s="0" t="n">
        <f aca="false">+G135*Profiles!$G$26</f>
        <v>0.0665697507763499</v>
      </c>
    </row>
    <row r="136" customFormat="false" ht="12.75" hidden="false" customHeight="false" outlineLevel="0" collapsed="false">
      <c r="A136" s="1" t="n">
        <v>13</v>
      </c>
      <c r="B136" s="18" t="n">
        <v>43657</v>
      </c>
      <c r="C136" s="0" t="n">
        <v>1.006152576</v>
      </c>
      <c r="D136" s="0" t="n">
        <v>2.1430024</v>
      </c>
      <c r="E136" s="0" t="n">
        <v>2.99572695</v>
      </c>
      <c r="F136" s="0" t="n">
        <v>3.01698264</v>
      </c>
      <c r="G136" s="0" t="n">
        <v>1.22581407</v>
      </c>
      <c r="H136" s="16" t="n">
        <f aca="false">SUM(C136:G136)</f>
        <v>10.387678636</v>
      </c>
      <c r="K136" s="17" t="n">
        <f aca="false">(C136*Profiles!$C$25+D136*Profiles!$D$25+E136*Profiles!$E$25+F136*Profiles!$F$25+G136*Profiles!$G$25)/(C136*Profiles!$C$26+D136*Profiles!$D$26+E136*Profiles!$E$26+F136*Profiles!$F$26+G136*Profiles!$G$26)</f>
        <v>5.95215194502166</v>
      </c>
      <c r="L136" s="0" t="n">
        <f aca="false">(C136*Profiles!$C$25+D136*Profiles!$D$25+F136*Profiles!$F$25+G136*Profiles!$G$25)/(C136*Profiles!$C$26+D136*Profiles!$D$26+F136*Profiles!$F$26+G136*Profiles!$G$26)</f>
        <v>4.07583538942414</v>
      </c>
      <c r="M136" s="0" t="n">
        <f aca="false">(C136*Profiles!$C$25+D136*Profiles!$D$25+F136*Profiles!$F$25)/(C136*Profiles!$C$26+D136*Profiles!$D$26+F136*Profiles!$F$26)</f>
        <v>3.66274919950281</v>
      </c>
      <c r="Q136" s="9" t="n">
        <f aca="false">(C136*Profiles!$C$26)</f>
        <v>0.352658240514609</v>
      </c>
      <c r="R136" s="0" t="n">
        <f aca="false">D136*Profiles!$D$26</f>
        <v>0.571734589158419</v>
      </c>
      <c r="S136" s="0" t="n">
        <f aca="false">E136*Profiles!$E$26</f>
        <v>0.0378648929701696</v>
      </c>
      <c r="T136" s="0" t="n">
        <f aca="false">+F136*Profiles!$F$26</f>
        <v>0.398032493279684</v>
      </c>
      <c r="U136" s="0" t="n">
        <f aca="false">+G136*Profiles!$G$26</f>
        <v>0.133877161048571</v>
      </c>
    </row>
    <row r="137" customFormat="false" ht="12.75" hidden="false" customHeight="false" outlineLevel="0" collapsed="false">
      <c r="A137" s="1" t="n">
        <v>13</v>
      </c>
      <c r="B137" s="18" t="n">
        <v>43660</v>
      </c>
      <c r="C137" s="0" t="n">
        <v>0.827504832</v>
      </c>
      <c r="D137" s="0" t="n">
        <v>1.98308286</v>
      </c>
      <c r="E137" s="0" t="n">
        <v>2.46549555</v>
      </c>
      <c r="F137" s="0" t="n">
        <v>2.139792312</v>
      </c>
      <c r="G137" s="0" t="n">
        <v>0.43984083</v>
      </c>
      <c r="H137" s="16" t="n">
        <f aca="false">SUM(C137:G137)</f>
        <v>7.855716384</v>
      </c>
      <c r="K137" s="17" t="n">
        <f aca="false">(C137*Profiles!$C$25+D137*Profiles!$D$25+E137*Profiles!$E$25+F137*Profiles!$F$25+G137*Profiles!$G$25)/(C137*Profiles!$C$26+D137*Profiles!$D$26+E137*Profiles!$E$26+F137*Profiles!$F$26+G137*Profiles!$G$26)</f>
        <v>5.65391511514982</v>
      </c>
      <c r="L137" s="0" t="n">
        <f aca="false">(C137*Profiles!$C$25+D137*Profiles!$D$25+F137*Profiles!$F$25+G137*Profiles!$G$25)/(C137*Profiles!$C$26+D137*Profiles!$D$26+F137*Profiles!$F$26+G137*Profiles!$G$26)</f>
        <v>3.68938029749826</v>
      </c>
      <c r="M137" s="0" t="n">
        <f aca="false">(C137*Profiles!$C$25+D137*Profiles!$D$25+F137*Profiles!$F$25)/(C137*Profiles!$C$26+D137*Profiles!$D$26+F137*Profiles!$F$26)</f>
        <v>3.49456167010442</v>
      </c>
      <c r="Q137" s="9" t="n">
        <f aca="false">(C137*Profiles!$C$26)</f>
        <v>0.290041893278875</v>
      </c>
      <c r="R137" s="0" t="n">
        <f aca="false">D137*Profiles!$D$26</f>
        <v>0.529069432787011</v>
      </c>
      <c r="S137" s="0" t="n">
        <f aca="false">E137*Profiles!$E$26</f>
        <v>0.0311629620046578</v>
      </c>
      <c r="T137" s="0" t="n">
        <f aca="false">+F137*Profiles!$F$26</f>
        <v>0.282304199485238</v>
      </c>
      <c r="U137" s="0" t="n">
        <f aca="false">+G137*Profiles!$G$26</f>
        <v>0.0480371722553709</v>
      </c>
    </row>
    <row r="138" customFormat="false" ht="12.75" hidden="false" customHeight="false" outlineLevel="0" collapsed="false">
      <c r="A138" s="1" t="n">
        <v>13</v>
      </c>
      <c r="B138" s="18" t="n">
        <v>43663</v>
      </c>
      <c r="C138" s="0" t="n">
        <v>0.840420288</v>
      </c>
      <c r="D138" s="0" t="n">
        <v>1.349869961</v>
      </c>
      <c r="E138" s="0" t="n">
        <v>2.22854085</v>
      </c>
      <c r="F138" s="0" t="n">
        <v>0.9057699</v>
      </c>
      <c r="G138" s="0" t="n">
        <v>0.0757124784</v>
      </c>
      <c r="H138" s="16" t="n">
        <f aca="false">SUM(C138:G138)</f>
        <v>5.4003134774</v>
      </c>
      <c r="K138" s="17" t="n">
        <f aca="false">(C138*Profiles!$C$25+D138*Profiles!$D$25+E138*Profiles!$E$25+F138*Profiles!$F$25+G138*Profiles!$G$25)/(C138*Profiles!$C$26+D138*Profiles!$D$26+E138*Profiles!$E$26+F138*Profiles!$F$26+G138*Profiles!$G$26)</f>
        <v>5.66180521002948</v>
      </c>
      <c r="L138" s="0" t="n">
        <f aca="false">(C138*Profiles!$C$25+D138*Profiles!$D$25+F138*Profiles!$F$25+G138*Profiles!$G$25)/(C138*Profiles!$C$26+D138*Profiles!$D$26+F138*Profiles!$F$26+G138*Profiles!$G$26)</f>
        <v>3.05353785484621</v>
      </c>
      <c r="M138" s="0" t="n">
        <f aca="false">(C138*Profiles!$C$25+D138*Profiles!$D$25+F138*Profiles!$F$25)/(C138*Profiles!$C$26+D138*Profiles!$D$26+F138*Profiles!$F$26)</f>
        <v>2.99903774544598</v>
      </c>
      <c r="Q138" s="9" t="n">
        <f aca="false">(C138*Profiles!$C$26)</f>
        <v>0.294568783232793</v>
      </c>
      <c r="R138" s="0" t="n">
        <f aca="false">D138*Profiles!$D$26</f>
        <v>0.360133683270549</v>
      </c>
      <c r="S138" s="0" t="n">
        <f aca="false">E138*Profiles!$E$26</f>
        <v>0.0281679412621036</v>
      </c>
      <c r="T138" s="0" t="n">
        <f aca="false">+F138*Profiles!$F$26</f>
        <v>0.119498815423973</v>
      </c>
      <c r="U138" s="0" t="n">
        <f aca="false">+G138*Profiles!$G$26</f>
        <v>0.00826893075565961</v>
      </c>
    </row>
    <row r="139" customFormat="false" ht="12.75" hidden="false" customHeight="false" outlineLevel="0" collapsed="false">
      <c r="A139" s="1" t="n">
        <v>13</v>
      </c>
      <c r="B139" s="18" t="n">
        <v>43667</v>
      </c>
      <c r="C139" s="0" t="n">
        <v>0.3539365056</v>
      </c>
      <c r="D139" s="0" t="n">
        <v>1.439014027</v>
      </c>
      <c r="E139" s="0" t="n">
        <v>2.005244235</v>
      </c>
      <c r="F139" s="0" t="n">
        <v>0.1635936708</v>
      </c>
      <c r="G139" s="0" t="n">
        <v>1.81643878</v>
      </c>
      <c r="H139" s="16" t="n">
        <f aca="false">SUM(C139:G139)</f>
        <v>5.7782272184</v>
      </c>
      <c r="K139" s="17" t="n">
        <f aca="false">(C139*Profiles!$C$25+D139*Profiles!$D$25+E139*Profiles!$E$25+F139*Profiles!$F$25+G139*Profiles!$G$25)/(C139*Profiles!$C$26+D139*Profiles!$D$26+E139*Profiles!$E$26+F139*Profiles!$F$26+G139*Profiles!$G$26)</f>
        <v>6.67072898295905</v>
      </c>
      <c r="L139" s="0" t="n">
        <f aca="false">(C139*Profiles!$C$25+D139*Profiles!$D$25+F139*Profiles!$F$25+G139*Profiles!$G$25)/(C139*Profiles!$C$26+D139*Profiles!$D$26+F139*Profiles!$F$26+G139*Profiles!$G$26)</f>
        <v>4.18311663569206</v>
      </c>
      <c r="M139" s="0" t="n">
        <f aca="false">(C139*Profiles!$C$25+D139*Profiles!$D$25+F139*Profiles!$F$25)/(C139*Profiles!$C$26+D139*Profiles!$D$26+F139*Profiles!$F$26)</f>
        <v>2.69469542004307</v>
      </c>
      <c r="Q139" s="9" t="n">
        <f aca="false">(C139*Profiles!$C$26)</f>
        <v>0.124055365255841</v>
      </c>
      <c r="R139" s="0" t="n">
        <f aca="false">D139*Profiles!$D$26</f>
        <v>0.383916552552646</v>
      </c>
      <c r="S139" s="0" t="n">
        <f aca="false">E139*Profiles!$E$26</f>
        <v>0.0253455537185472</v>
      </c>
      <c r="T139" s="0" t="n">
        <f aca="false">+F139*Profiles!$F$26</f>
        <v>0.0215830200048151</v>
      </c>
      <c r="U139" s="0" t="n">
        <f aca="false">+G139*Profiles!$G$26</f>
        <v>0.19838217967667</v>
      </c>
    </row>
    <row r="140" customFormat="false" ht="12.75" hidden="false" customHeight="false" outlineLevel="0" collapsed="false">
      <c r="A140" s="1" t="n">
        <v>13</v>
      </c>
      <c r="B140" s="18" t="n">
        <v>43669</v>
      </c>
      <c r="C140" s="0" t="n">
        <v>0.2446563264</v>
      </c>
      <c r="D140" s="0" t="n">
        <v>2.58972978</v>
      </c>
      <c r="E140" s="0" t="n">
        <v>0.259342695</v>
      </c>
      <c r="F140" s="0" t="n">
        <v>0.872989656</v>
      </c>
      <c r="G140" s="0" t="n">
        <v>2.27713096</v>
      </c>
      <c r="H140" s="16" t="n">
        <f aca="false">SUM(C140:G140)</f>
        <v>6.2438494174</v>
      </c>
      <c r="K140" s="17" t="n">
        <f aca="false">(C140*Profiles!$C$25+D140*Profiles!$D$25+E140*Profiles!$E$25+F140*Profiles!$F$25+G140*Profiles!$G$25)/(C140*Profiles!$C$26+D140*Profiles!$D$26+E140*Profiles!$E$26+F140*Profiles!$F$26+G140*Profiles!$G$26)</f>
        <v>4.45877494411557</v>
      </c>
      <c r="L140" s="0" t="n">
        <f aca="false">(C140*Profiles!$C$25+D140*Profiles!$D$25+F140*Profiles!$F$25+G140*Profiles!$G$25)/(C140*Profiles!$C$26+D140*Profiles!$D$26+F140*Profiles!$F$26+G140*Profiles!$G$26)</f>
        <v>4.24707813587705</v>
      </c>
      <c r="M140" s="0" t="n">
        <f aca="false">(C140*Profiles!$C$25+D140*Profiles!$D$25+F140*Profiles!$F$25)/(C140*Profiles!$C$26+D140*Profiles!$D$26+F140*Profiles!$F$26)</f>
        <v>3.15697704303164</v>
      </c>
      <c r="Q140" s="9" t="n">
        <f aca="false">(C140*Profiles!$C$26)</f>
        <v>0.0857524710039522</v>
      </c>
      <c r="R140" s="0" t="n">
        <f aca="false">D140*Profiles!$D$26</f>
        <v>0.690917607838247</v>
      </c>
      <c r="S140" s="0" t="n">
        <f aca="false">E140*Profiles!$E$26</f>
        <v>0.00327799681101454</v>
      </c>
      <c r="T140" s="0" t="n">
        <f aca="false">+F140*Profiles!$F$26</f>
        <v>0.115174096389581</v>
      </c>
      <c r="U140" s="0" t="n">
        <f aca="false">+G140*Profiles!$G$26</f>
        <v>0.24869663003673</v>
      </c>
    </row>
    <row r="141" customFormat="false" ht="12.75" hidden="false" customHeight="false" outlineLevel="0" collapsed="false">
      <c r="A141" s="1" t="n">
        <v>13</v>
      </c>
      <c r="B141" s="18" t="n">
        <v>43672</v>
      </c>
      <c r="C141" s="0" t="n">
        <v>0.240044352</v>
      </c>
      <c r="D141" s="0" t="n">
        <v>2.38489581</v>
      </c>
      <c r="E141" s="0" t="n">
        <v>0.73608831</v>
      </c>
      <c r="F141" s="0" t="n">
        <v>0.4829497596</v>
      </c>
      <c r="G141" s="0" t="n">
        <v>1.454246742</v>
      </c>
      <c r="H141" s="16" t="n">
        <f aca="false">SUM(C141:G141)</f>
        <v>5.2982249736</v>
      </c>
      <c r="K141" s="17" t="n">
        <f aca="false">(C141*Profiles!$C$25+D141*Profiles!$D$25+E141*Profiles!$E$25+F141*Profiles!$F$25+G141*Profiles!$G$25)/(C141*Profiles!$C$26+D141*Profiles!$D$26+E141*Profiles!$E$26+F141*Profiles!$F$26+G141*Profiles!$G$26)</f>
        <v>4.56389651806664</v>
      </c>
      <c r="L141" s="0" t="n">
        <f aca="false">(C141*Profiles!$C$25+D141*Profiles!$D$25+F141*Profiles!$F$25+G141*Profiles!$G$25)/(C141*Profiles!$C$26+D141*Profiles!$D$26+F141*Profiles!$F$26+G141*Profiles!$G$26)</f>
        <v>3.83816909082233</v>
      </c>
      <c r="M141" s="0" t="n">
        <f aca="false">(C141*Profiles!$C$25+D141*Profiles!$D$25+F141*Profiles!$F$25)/(C141*Profiles!$C$26+D141*Profiles!$D$26+F141*Profiles!$F$26)</f>
        <v>2.96353100200411</v>
      </c>
      <c r="Q141" s="9" t="n">
        <f aca="false">(C141*Profiles!$C$26)</f>
        <v>0.084135965897273</v>
      </c>
      <c r="R141" s="0" t="n">
        <f aca="false">D141*Profiles!$D$26</f>
        <v>0.636269668254214</v>
      </c>
      <c r="S141" s="0" t="n">
        <f aca="false">E141*Profiles!$E$26</f>
        <v>0.00930388701638612</v>
      </c>
      <c r="T141" s="0" t="n">
        <f aca="false">+F141*Profiles!$F$26</f>
        <v>0.0637158777096617</v>
      </c>
      <c r="U141" s="0" t="n">
        <f aca="false">+G141*Profiles!$G$26</f>
        <v>0.158825412473112</v>
      </c>
    </row>
    <row r="142" customFormat="false" ht="12.75" hidden="false" customHeight="false" outlineLevel="0" collapsed="false">
      <c r="A142" s="1" t="n">
        <v>13</v>
      </c>
      <c r="B142" s="18" t="n">
        <v>43675</v>
      </c>
      <c r="C142" s="0" t="n">
        <v>0.2873158848</v>
      </c>
      <c r="D142" s="0" t="n">
        <v>3.95448394</v>
      </c>
      <c r="E142" s="0" t="n">
        <v>0.210060945</v>
      </c>
      <c r="F142" s="0" t="n">
        <v>1.300258008</v>
      </c>
      <c r="G142" s="0" t="n">
        <v>3.47735102</v>
      </c>
      <c r="H142" s="16" t="n">
        <f aca="false">SUM(C142:G142)</f>
        <v>9.2294697978</v>
      </c>
      <c r="K142" s="17" t="n">
        <f aca="false">(C142*Profiles!$C$25+D142*Profiles!$D$25+E142*Profiles!$E$25+F142*Profiles!$F$25+G142*Profiles!$G$25)/(C142*Profiles!$C$26+D142*Profiles!$D$26+E142*Profiles!$E$26+F142*Profiles!$F$26+G142*Profiles!$G$26)</f>
        <v>4.39828357245266</v>
      </c>
      <c r="L142" s="0" t="n">
        <f aca="false">(C142*Profiles!$C$25+D142*Profiles!$D$25+F142*Profiles!$F$25+G142*Profiles!$G$25)/(C142*Profiles!$C$26+D142*Profiles!$D$26+F142*Profiles!$F$26+G142*Profiles!$G$26)</f>
        <v>4.28362491359237</v>
      </c>
      <c r="M142" s="0" t="n">
        <f aca="false">(C142*Profiles!$C$25+D142*Profiles!$D$25+F142*Profiles!$F$25)/(C142*Profiles!$C$26+D142*Profiles!$D$26+F142*Profiles!$F$26)</f>
        <v>3.17552884312988</v>
      </c>
      <c r="Q142" s="9" t="n">
        <f aca="false">(C142*Profiles!$C$26)</f>
        <v>0.100704720956224</v>
      </c>
      <c r="R142" s="0" t="n">
        <f aca="false">D142*Profiles!$D$26</f>
        <v>1.05502226724966</v>
      </c>
      <c r="S142" s="0" t="n">
        <f aca="false">E142*Profiles!$E$26</f>
        <v>0.00265509351566159</v>
      </c>
      <c r="T142" s="0" t="n">
        <f aca="false">+F142*Profiles!$F$26</f>
        <v>0.171543889570116</v>
      </c>
      <c r="U142" s="0" t="n">
        <f aca="false">+G142*Profiles!$G$26</f>
        <v>0.379778543843076</v>
      </c>
    </row>
    <row r="143" customFormat="false" ht="12.75" hidden="false" customHeight="false" outlineLevel="0" collapsed="false">
      <c r="A143" s="1" t="n">
        <v>13</v>
      </c>
      <c r="B143" s="18" t="n">
        <v>43678</v>
      </c>
      <c r="C143" s="0" t="n">
        <v>0.3061685952</v>
      </c>
      <c r="D143" s="0" t="n">
        <v>1.540665654</v>
      </c>
      <c r="E143" s="0" t="n">
        <v>1.394834445</v>
      </c>
      <c r="F143" s="0" t="n">
        <v>0.2085558636</v>
      </c>
      <c r="G143" s="0" t="n">
        <v>0.447494502</v>
      </c>
      <c r="H143" s="16" t="n">
        <f aca="false">SUM(C143:G143)</f>
        <v>3.8977190598</v>
      </c>
      <c r="K143" s="17" t="n">
        <f aca="false">(C143*Profiles!$C$25+D143*Profiles!$D$25+E143*Profiles!$E$25+F143*Profiles!$F$25+G143*Profiles!$G$25)/(C143*Profiles!$C$26+D143*Profiles!$D$26+E143*Profiles!$E$26+F143*Profiles!$F$26+G143*Profiles!$G$26)</f>
        <v>5.36500365222457</v>
      </c>
      <c r="L143" s="0" t="n">
        <f aca="false">(C143*Profiles!$C$25+D143*Profiles!$D$25+F143*Profiles!$F$25+G143*Profiles!$G$25)/(C143*Profiles!$C$26+D143*Profiles!$D$26+F143*Profiles!$F$26+G143*Profiles!$G$26)</f>
        <v>3.2083893733127</v>
      </c>
      <c r="M143" s="0" t="n">
        <f aca="false">(C143*Profiles!$C$25+D143*Profiles!$D$25+F143*Profiles!$F$25)/(C143*Profiles!$C$26+D143*Profiles!$D$26+F143*Profiles!$F$26)</f>
        <v>2.7653895386067</v>
      </c>
      <c r="Q143" s="9" t="n">
        <f aca="false">(C143*Profiles!$C$26)</f>
        <v>0.107312628978511</v>
      </c>
      <c r="R143" s="0" t="n">
        <f aca="false">D143*Profiles!$D$26</f>
        <v>0.411036331419963</v>
      </c>
      <c r="S143" s="0" t="n">
        <f aca="false">E143*Profiles!$E$26</f>
        <v>0.0176301972284326</v>
      </c>
      <c r="T143" s="0" t="n">
        <f aca="false">+F143*Profiles!$F$26</f>
        <v>0.0275149115133144</v>
      </c>
      <c r="U143" s="0" t="n">
        <f aca="false">+G143*Profiles!$G$26</f>
        <v>0.0488730672773272</v>
      </c>
    </row>
    <row r="144" customFormat="false" ht="12.75" hidden="false" customHeight="false" outlineLevel="0" collapsed="false">
      <c r="A144" s="1" t="n">
        <v>13</v>
      </c>
      <c r="B144" s="18" t="n">
        <v>43681</v>
      </c>
      <c r="C144" s="0" t="n">
        <v>0.3353102976</v>
      </c>
      <c r="D144" s="0" t="n">
        <v>1.421632344</v>
      </c>
      <c r="E144" s="0" t="n">
        <v>1.514800305</v>
      </c>
      <c r="F144" s="0" t="n">
        <v>-0.0001371519408</v>
      </c>
      <c r="G144" s="0" t="n">
        <v>0.986784006</v>
      </c>
      <c r="H144" s="16" t="n">
        <f aca="false">SUM(C144:G144)</f>
        <v>4.2583898006592</v>
      </c>
      <c r="K144" s="17" t="n">
        <f aca="false">(C144*Profiles!$C$25+D144*Profiles!$D$25+E144*Profiles!$E$25+F144*Profiles!$F$25+G144*Profiles!$G$25)/(C144*Profiles!$C$26+D144*Profiles!$D$26+E144*Profiles!$E$26+F144*Profiles!$F$26+G144*Profiles!$G$26)</f>
        <v>5.82755880665604</v>
      </c>
      <c r="L144" s="0" t="n">
        <f aca="false">(C144*Profiles!$C$25+D144*Profiles!$D$25+F144*Profiles!$F$25+G144*Profiles!$G$25)/(C144*Profiles!$C$26+D144*Profiles!$D$26+F144*Profiles!$F$26+G144*Profiles!$G$26)</f>
        <v>3.5381626188458</v>
      </c>
      <c r="M144" s="0" t="n">
        <f aca="false">(C144*Profiles!$C$25+D144*Profiles!$D$25+F144*Profiles!$F$25)/(C144*Profiles!$C$26+D144*Profiles!$D$26+F144*Profiles!$F$26)</f>
        <v>2.53632820060647</v>
      </c>
      <c r="Q144" s="9" t="n">
        <f aca="false">(C144*Profiles!$C$26)</f>
        <v>0.117526846721551</v>
      </c>
      <c r="R144" s="0" t="n">
        <f aca="false">D144*Profiles!$D$26</f>
        <v>0.379279269183814</v>
      </c>
      <c r="S144" s="0" t="n">
        <f aca="false">E144*Profiles!$E$26</f>
        <v>0.0191465218216918</v>
      </c>
      <c r="T144" s="0" t="n">
        <f aca="false">+F144*Profiles!$F$26</f>
        <v>-1.80945452688358E-005</v>
      </c>
      <c r="U144" s="0" t="n">
        <f aca="false">+G144*Profiles!$G$26</f>
        <v>0.107771516516707</v>
      </c>
    </row>
    <row r="145" customFormat="false" ht="12.75" hidden="false" customHeight="false" outlineLevel="0" collapsed="false">
      <c r="A145" s="1" t="n">
        <v>13</v>
      </c>
      <c r="B145" s="18" t="n">
        <v>43684</v>
      </c>
      <c r="C145" s="0" t="n">
        <v>0.680760192</v>
      </c>
      <c r="D145" s="0" t="n">
        <v>3.29627606</v>
      </c>
      <c r="E145" s="0" t="n">
        <v>0.0356136075</v>
      </c>
      <c r="F145" s="0" t="n">
        <v>0.75912144</v>
      </c>
      <c r="G145" s="0" t="n">
        <v>0.995566104</v>
      </c>
      <c r="H145" s="16" t="n">
        <f aca="false">SUM(C145:G145)</f>
        <v>5.7673374035</v>
      </c>
      <c r="K145" s="17" t="n">
        <f aca="false">(C145*Profiles!$C$25+D145*Profiles!$D$25+E145*Profiles!$E$25+F145*Profiles!$F$25+G145*Profiles!$G$25)/(C145*Profiles!$C$26+D145*Profiles!$D$26+E145*Profiles!$E$26+F145*Profiles!$F$26+G145*Profiles!$G$26)</f>
        <v>3.34497540041236</v>
      </c>
      <c r="L145" s="0" t="n">
        <f aca="false">(C145*Profiles!$C$25+D145*Profiles!$D$25+F145*Profiles!$F$25+G145*Profiles!$G$25)/(C145*Profiles!$C$26+D145*Profiles!$D$26+F145*Profiles!$F$26+G145*Profiles!$G$26)</f>
        <v>3.31960984859425</v>
      </c>
      <c r="M145" s="0" t="n">
        <f aca="false">(C145*Profiles!$C$25+D145*Profiles!$D$25+F145*Profiles!$F$25)/(C145*Profiles!$C$26+D145*Profiles!$D$26+F145*Profiles!$F$26)</f>
        <v>2.88790570088397</v>
      </c>
      <c r="Q145" s="9" t="n">
        <f aca="false">(C145*Profiles!$C$26)</f>
        <v>0.238607639884537</v>
      </c>
      <c r="R145" s="0" t="n">
        <f aca="false">D145*Profiles!$D$26</f>
        <v>0.879418072008147</v>
      </c>
      <c r="S145" s="0" t="n">
        <f aca="false">E145*Profiles!$E$26</f>
        <v>0.000450142973233635</v>
      </c>
      <c r="T145" s="0" t="n">
        <f aca="false">+F145*Profiles!$F$26</f>
        <v>0.100151388164853</v>
      </c>
      <c r="U145" s="0" t="n">
        <f aca="false">+G145*Profiles!$G$26</f>
        <v>0.108730652471387</v>
      </c>
    </row>
    <row r="146" customFormat="false" ht="12.75" hidden="false" customHeight="false" outlineLevel="0" collapsed="false">
      <c r="A146" s="1" t="n">
        <v>13</v>
      </c>
      <c r="B146" s="18" t="n">
        <v>43687</v>
      </c>
      <c r="C146" s="0" t="n">
        <v>0.307850496</v>
      </c>
      <c r="D146" s="0" t="n">
        <v>1.166888976</v>
      </c>
      <c r="E146" s="0" t="n">
        <v>2.3804091</v>
      </c>
      <c r="F146" s="0" t="n">
        <v>-0.150024</v>
      </c>
      <c r="G146" s="0" t="n">
        <v>1.74317286</v>
      </c>
      <c r="H146" s="16" t="n">
        <f aca="false">SUM(C146:G146)</f>
        <v>5.448297432</v>
      </c>
      <c r="K146" s="17" t="n">
        <f aca="false">(C146*Profiles!$C$25+D146*Profiles!$D$25+E146*Profiles!$E$25+F146*Profiles!$F$25+G146*Profiles!$G$25)/(C146*Profiles!$C$26+D146*Profiles!$D$26+E146*Profiles!$E$26+F146*Profiles!$F$26+G146*Profiles!$G$26)</f>
        <v>7.78908970696725</v>
      </c>
      <c r="L146" s="0" t="n">
        <f aca="false">(C146*Profiles!$C$25+D146*Profiles!$D$25+F146*Profiles!$F$25+G146*Profiles!$G$25)/(C146*Profiles!$C$26+D146*Profiles!$D$26+F146*Profiles!$F$26+G146*Profiles!$G$26)</f>
        <v>4.20152322194372</v>
      </c>
      <c r="M146" s="0" t="n">
        <f aca="false">(C146*Profiles!$C$25+D146*Profiles!$D$25+F146*Profiles!$F$25)/(C146*Profiles!$C$26+D146*Profiles!$D$26+F146*Profiles!$F$26)</f>
        <v>2.31655369186023</v>
      </c>
      <c r="Q146" s="9" t="n">
        <f aca="false">(C146*Profiles!$C$26)</f>
        <v>0.107902138155346</v>
      </c>
      <c r="R146" s="0" t="n">
        <f aca="false">D146*Profiles!$D$26</f>
        <v>0.311315931931223</v>
      </c>
      <c r="S146" s="0" t="n">
        <f aca="false">E146*Profiles!$E$26</f>
        <v>0.0300875003967627</v>
      </c>
      <c r="T146" s="0" t="n">
        <f aca="false">+F146*Profiles!$F$26</f>
        <v>-0.0197927644594572</v>
      </c>
      <c r="U146" s="0" t="n">
        <f aca="false">+G146*Profiles!$G$26</f>
        <v>0.190380449551961</v>
      </c>
    </row>
    <row r="147" customFormat="false" ht="12.75" hidden="false" customHeight="false" outlineLevel="0" collapsed="false">
      <c r="A147" s="1" t="n">
        <v>13</v>
      </c>
      <c r="B147" s="18" t="n">
        <v>43689</v>
      </c>
      <c r="C147" s="0" t="n">
        <v>0.565918656</v>
      </c>
      <c r="D147" s="0" t="n">
        <v>4.1127922</v>
      </c>
      <c r="E147" s="0" t="n">
        <v>0.0270888705</v>
      </c>
      <c r="F147" s="0" t="n">
        <v>1.220370228</v>
      </c>
      <c r="G147" s="0" t="n">
        <v>2.7695499</v>
      </c>
      <c r="H147" s="16" t="n">
        <f aca="false">SUM(C147:G147)</f>
        <v>8.6957198545</v>
      </c>
      <c r="K147" s="17" t="n">
        <f aca="false">(C147*Profiles!$C$25+D147*Profiles!$D$25+E147*Profiles!$E$25+F147*Profiles!$F$25+G147*Profiles!$G$25)/(C147*Profiles!$C$26+D147*Profiles!$D$26+E147*Profiles!$E$26+F147*Profiles!$F$26+G147*Profiles!$G$26)</f>
        <v>3.94233432988761</v>
      </c>
      <c r="L147" s="0" t="n">
        <f aca="false">(C147*Profiles!$C$25+D147*Profiles!$D$25+F147*Profiles!$F$25+G147*Profiles!$G$25)/(C147*Profiles!$C$26+D147*Profiles!$D$26+F147*Profiles!$F$26+G147*Profiles!$G$26)</f>
        <v>3.92789697939292</v>
      </c>
      <c r="M147" s="0" t="n">
        <f aca="false">(C147*Profiles!$C$25+D147*Profiles!$D$25+F147*Profiles!$F$25)/(C147*Profiles!$C$26+D147*Profiles!$D$26+F147*Profiles!$F$26)</f>
        <v>3.04984974583651</v>
      </c>
      <c r="Q147" s="9" t="n">
        <f aca="false">(C147*Profiles!$C$26)</f>
        <v>0.198355480331595</v>
      </c>
      <c r="R147" s="0" t="n">
        <f aca="false">D147*Profiles!$D$26</f>
        <v>1.09725754799012</v>
      </c>
      <c r="S147" s="0" t="n">
        <f aca="false">E147*Profiles!$E$26</f>
        <v>0.000342393415449724</v>
      </c>
      <c r="T147" s="0" t="n">
        <f aca="false">+F147*Profiles!$F$26</f>
        <v>0.161004242495455</v>
      </c>
      <c r="U147" s="0" t="n">
        <f aca="false">+G147*Profiles!$G$26</f>
        <v>0.302476115316864</v>
      </c>
    </row>
    <row r="148" customFormat="false" ht="12.75" hidden="false" customHeight="false" outlineLevel="0" collapsed="false">
      <c r="A148" s="1" t="n">
        <v>13</v>
      </c>
      <c r="B148" s="18" t="n">
        <v>43693</v>
      </c>
      <c r="C148" s="0" t="n">
        <v>-0.091637088</v>
      </c>
      <c r="D148" s="0" t="n">
        <v>4.27251033</v>
      </c>
      <c r="E148" s="0" t="n">
        <v>2.4628806</v>
      </c>
      <c r="F148" s="0" t="n">
        <v>0.986557824</v>
      </c>
      <c r="G148" s="0" t="n">
        <v>11.5393824</v>
      </c>
      <c r="H148" s="16" t="n">
        <f aca="false">SUM(C148:G148)</f>
        <v>19.169694066</v>
      </c>
      <c r="K148" s="17" t="n">
        <f aca="false">(C148*Profiles!$C$25+D148*Profiles!$D$25+E148*Profiles!$E$25+F148*Profiles!$F$25+G148*Profiles!$G$25)/(C148*Profiles!$C$26+D148*Profiles!$D$26+E148*Profiles!$E$26+F148*Profiles!$F$26+G148*Profiles!$G$26)</f>
        <v>6.57902227952286</v>
      </c>
      <c r="L148" s="0" t="n">
        <f aca="false">(C148*Profiles!$C$25+D148*Profiles!$D$25+F148*Profiles!$F$25+G148*Profiles!$G$25)/(C148*Profiles!$C$26+D148*Profiles!$D$26+F148*Profiles!$F$26+G148*Profiles!$G$26)</f>
        <v>5.6875946942992</v>
      </c>
      <c r="M148" s="0" t="n">
        <f aca="false">(C148*Profiles!$C$25+D148*Profiles!$D$25+F148*Profiles!$F$25)/(C148*Profiles!$C$26+D148*Profiles!$D$26+F148*Profiles!$F$26)</f>
        <v>3.17432820850007</v>
      </c>
      <c r="Q148" s="9" t="n">
        <f aca="false">(C148*Profiles!$C$26)</f>
        <v>-0.0321189598782704</v>
      </c>
      <c r="R148" s="0" t="n">
        <f aca="false">D148*Profiles!$D$26</f>
        <v>1.13986896990766</v>
      </c>
      <c r="S148" s="0" t="n">
        <f aca="false">E148*Profiles!$E$26</f>
        <v>0.0311299099930676</v>
      </c>
      <c r="T148" s="0" t="n">
        <f aca="false">+F148*Profiles!$F$26</f>
        <v>0.130157219085391</v>
      </c>
      <c r="U148" s="0" t="n">
        <f aca="false">+G148*Profiles!$G$26</f>
        <v>1.26027249464174</v>
      </c>
    </row>
    <row r="149" customFormat="false" ht="12.75" hidden="false" customHeight="false" outlineLevel="0" collapsed="false">
      <c r="A149" s="1" t="n">
        <v>13</v>
      </c>
      <c r="B149" s="18" t="n">
        <v>43696</v>
      </c>
      <c r="C149" s="0" t="n">
        <v>0.3952515072</v>
      </c>
      <c r="D149" s="0" t="n">
        <v>2.65115983</v>
      </c>
      <c r="E149" s="0" t="n">
        <v>0.234963315</v>
      </c>
      <c r="F149" s="0" t="n">
        <v>0.6553198344</v>
      </c>
      <c r="G149" s="0" t="n">
        <v>0.98868107</v>
      </c>
      <c r="H149" s="16" t="n">
        <f aca="false">SUM(C149:G149)</f>
        <v>4.9253755566</v>
      </c>
      <c r="K149" s="17" t="n">
        <f aca="false">(C149*Profiles!$C$25+D149*Profiles!$D$25+E149*Profiles!$E$25+F149*Profiles!$F$25+G149*Profiles!$G$25)/(C149*Profiles!$C$26+D149*Profiles!$D$26+E149*Profiles!$E$26+F149*Profiles!$F$26+G149*Profiles!$G$26)</f>
        <v>3.72119206846809</v>
      </c>
      <c r="L149" s="0" t="n">
        <f aca="false">(C149*Profiles!$C$25+D149*Profiles!$D$25+F149*Profiles!$F$25+G149*Profiles!$G$25)/(C149*Profiles!$C$26+D149*Profiles!$D$26+F149*Profiles!$F$26+G149*Profiles!$G$26)</f>
        <v>3.50880462257075</v>
      </c>
      <c r="M149" s="0" t="n">
        <f aca="false">(C149*Profiles!$C$25+D149*Profiles!$D$25+F149*Profiles!$F$25)/(C149*Profiles!$C$26+D149*Profiles!$D$26+F149*Profiles!$F$26)</f>
        <v>2.97053761476234</v>
      </c>
      <c r="Q149" s="9" t="n">
        <f aca="false">(C149*Profiles!$C$26)</f>
        <v>0.138536345694253</v>
      </c>
      <c r="R149" s="0" t="n">
        <f aca="false">D149*Profiles!$D$26</f>
        <v>0.70730661626807</v>
      </c>
      <c r="S149" s="0" t="n">
        <f aca="false">E149*Profiles!$E$26</f>
        <v>0.00296985036449708</v>
      </c>
      <c r="T149" s="0" t="n">
        <f aca="false">+F149*Profiles!$F$26</f>
        <v>0.086456774435355</v>
      </c>
      <c r="U149" s="0" t="n">
        <f aca="false">+G149*Profiles!$G$26</f>
        <v>0.107978704171721</v>
      </c>
    </row>
    <row r="150" customFormat="false" ht="12.75" hidden="false" customHeight="false" outlineLevel="0" collapsed="false">
      <c r="A150" s="1" t="n">
        <v>13</v>
      </c>
      <c r="B150" s="18" t="n">
        <v>43699</v>
      </c>
      <c r="C150" s="0" t="n">
        <v>-0.0731024448</v>
      </c>
      <c r="D150" s="0" t="n">
        <v>5.25236998</v>
      </c>
      <c r="E150" s="0" t="n">
        <v>-0.39513906</v>
      </c>
      <c r="F150" s="0" t="n">
        <v>2.06883096</v>
      </c>
      <c r="G150" s="0" t="n">
        <v>7.92285884</v>
      </c>
      <c r="H150" s="16" t="n">
        <f aca="false">SUM(C150:G150)</f>
        <v>14.7758182752</v>
      </c>
      <c r="K150" s="17" t="n">
        <f aca="false">(C150*Profiles!$C$25+D150*Profiles!$D$25+E150*Profiles!$E$25+F150*Profiles!$F$25+G150*Profiles!$G$25)/(C150*Profiles!$C$26+D150*Profiles!$D$26+E150*Profiles!$E$26+F150*Profiles!$F$26+G150*Profiles!$G$26)</f>
        <v>4.88934569748178</v>
      </c>
      <c r="L150" s="0" t="n">
        <f aca="false">(C150*Profiles!$C$25+D150*Profiles!$D$25+F150*Profiles!$F$25+G150*Profiles!$G$25)/(C150*Profiles!$C$26+D150*Profiles!$D$26+F150*Profiles!$F$26+G150*Profiles!$G$26)</f>
        <v>5.03482685707067</v>
      </c>
      <c r="M150" s="0" t="n">
        <f aca="false">(C150*Profiles!$C$25+D150*Profiles!$D$25+F150*Profiles!$F$25)/(C150*Profiles!$C$26+D150*Profiles!$D$26+F150*Profiles!$F$26)</f>
        <v>3.39649927776959</v>
      </c>
      <c r="Q150" s="9" t="n">
        <f aca="false">(C150*Profiles!$C$26)</f>
        <v>-0.0256225349667885</v>
      </c>
      <c r="R150" s="0" t="n">
        <f aca="false">D150*Profiles!$D$26</f>
        <v>1.40128708797681</v>
      </c>
      <c r="S150" s="0" t="n">
        <f aca="false">E150*Profiles!$E$26</f>
        <v>-0.00499441319751568</v>
      </c>
      <c r="T150" s="0" t="n">
        <f aca="false">+F150*Profiles!$F$26</f>
        <v>0.272942221895915</v>
      </c>
      <c r="U150" s="0" t="n">
        <f aca="false">+G150*Profiles!$G$26</f>
        <v>0.865294235762669</v>
      </c>
    </row>
    <row r="151" customFormat="false" ht="12.75" hidden="false" customHeight="false" outlineLevel="0" collapsed="false">
      <c r="A151" s="1" t="n">
        <v>13</v>
      </c>
      <c r="B151" s="18" t="n">
        <v>43702</v>
      </c>
      <c r="C151" s="0" t="n">
        <v>0.1404748608</v>
      </c>
      <c r="D151" s="0" t="n">
        <v>1.470917371</v>
      </c>
      <c r="E151" s="0" t="n">
        <v>1.638668475</v>
      </c>
      <c r="F151" s="0" t="n">
        <v>0.4098355632</v>
      </c>
      <c r="G151" s="0" t="n">
        <v>3.03644718</v>
      </c>
      <c r="H151" s="16" t="n">
        <f aca="false">SUM(C151:G151)</f>
        <v>6.69634345</v>
      </c>
      <c r="K151" s="17" t="n">
        <f aca="false">(C151*Profiles!$C$25+D151*Profiles!$D$25+E151*Profiles!$E$25+F151*Profiles!$F$25+G151*Profiles!$G$25)/(C151*Profiles!$C$26+D151*Profiles!$D$26+E151*Profiles!$E$26+F151*Profiles!$F$26+G151*Profiles!$G$26)</f>
        <v>6.89596013954714</v>
      </c>
      <c r="L151" s="0" t="n">
        <f aca="false">(C151*Profiles!$C$25+D151*Profiles!$D$25+F151*Profiles!$F$25+G151*Profiles!$G$25)/(C151*Profiles!$C$26+D151*Profiles!$D$26+F151*Profiles!$F$26+G151*Profiles!$G$26)</f>
        <v>5.11302871843561</v>
      </c>
      <c r="M151" s="0" t="n">
        <f aca="false">(C151*Profiles!$C$25+D151*Profiles!$D$25+F151*Profiles!$F$25)/(C151*Profiles!$C$26+D151*Profiles!$D$26+F151*Profiles!$F$26)</f>
        <v>3.07723728794404</v>
      </c>
      <c r="Q151" s="9" t="n">
        <f aca="false">(C151*Profiles!$C$26)</f>
        <v>0.0492366848010362</v>
      </c>
      <c r="R151" s="0" t="n">
        <f aca="false">D151*Profiles!$D$26</f>
        <v>0.392428090045381</v>
      </c>
      <c r="S151" s="0" t="n">
        <f aca="false">E151*Profiles!$E$26</f>
        <v>0.0207121701860932</v>
      </c>
      <c r="T151" s="0" t="n">
        <f aca="false">+F151*Profiles!$F$26</f>
        <v>0.0540698739503452</v>
      </c>
      <c r="U151" s="0" t="n">
        <f aca="false">+G151*Profiles!$G$26</f>
        <v>0.331625275056877</v>
      </c>
    </row>
    <row r="152" customFormat="false" ht="12.75" hidden="false" customHeight="false" outlineLevel="0" collapsed="false">
      <c r="A152" s="1" t="n">
        <v>13</v>
      </c>
      <c r="B152" s="18" t="n">
        <v>43705</v>
      </c>
      <c r="C152" s="0" t="n">
        <v>0.2563525248</v>
      </c>
      <c r="D152" s="0" t="n">
        <v>2.60604399</v>
      </c>
      <c r="E152" s="0" t="n">
        <v>2.01133908</v>
      </c>
      <c r="F152" s="0" t="n">
        <v>0.4158065184</v>
      </c>
      <c r="G152" s="0" t="n">
        <v>5.21839786</v>
      </c>
      <c r="H152" s="16" t="n">
        <f aca="false">SUM(C152:G152)</f>
        <v>10.5079399732</v>
      </c>
      <c r="K152" s="17" t="n">
        <f aca="false">(C152*Profiles!$C$25+D152*Profiles!$D$25+E152*Profiles!$E$25+F152*Profiles!$F$25+G152*Profiles!$G$25)/(C152*Profiles!$C$26+D152*Profiles!$D$26+E152*Profiles!$E$26+F152*Profiles!$F$26+G152*Profiles!$G$26)</f>
        <v>6.32092716262159</v>
      </c>
      <c r="L152" s="0" t="n">
        <f aca="false">(C152*Profiles!$C$25+D152*Profiles!$D$25+F152*Profiles!$F$25+G152*Profiles!$G$25)/(C152*Profiles!$C$26+D152*Profiles!$D$26+F152*Profiles!$F$26+G152*Profiles!$G$26)</f>
        <v>5.02635755537114</v>
      </c>
      <c r="M152" s="0" t="n">
        <f aca="false">(C152*Profiles!$C$25+D152*Profiles!$D$25+F152*Profiles!$F$25)/(C152*Profiles!$C$26+D152*Profiles!$D$26+F152*Profiles!$F$26)</f>
        <v>2.90271681807029</v>
      </c>
      <c r="Q152" s="9" t="n">
        <f aca="false">(C152*Profiles!$C$26)</f>
        <v>0.0898520090331167</v>
      </c>
      <c r="R152" s="0" t="n">
        <f aca="false">D152*Profiles!$D$26</f>
        <v>0.695270098601577</v>
      </c>
      <c r="S152" s="0" t="n">
        <f aca="false">E152*Profiles!$E$26</f>
        <v>0.0254225903301766</v>
      </c>
      <c r="T152" s="0" t="n">
        <f aca="false">+F152*Profiles!$F$26</f>
        <v>0.0548576259758316</v>
      </c>
      <c r="U152" s="0" t="n">
        <f aca="false">+G152*Profiles!$G$26</f>
        <v>0.569926800333382</v>
      </c>
    </row>
    <row r="153" customFormat="false" ht="12.75" hidden="false" customHeight="false" outlineLevel="0" collapsed="false">
      <c r="A153" s="1" t="n">
        <v>13</v>
      </c>
      <c r="B153" s="18" t="n">
        <v>43708</v>
      </c>
      <c r="C153" s="0" t="n">
        <v>0.2346131136</v>
      </c>
      <c r="D153" s="0" t="n">
        <v>2.59778618</v>
      </c>
      <c r="E153" s="0" t="n">
        <v>2.6543754</v>
      </c>
      <c r="F153" s="0" t="n">
        <v>0.2073631728</v>
      </c>
      <c r="G153" s="0" t="n">
        <v>7.07408624</v>
      </c>
      <c r="H153" s="16" t="n">
        <f aca="false">SUM(C153:G153)</f>
        <v>12.7682241064</v>
      </c>
      <c r="K153" s="17" t="n">
        <f aca="false">(C153*Profiles!$C$25+D153*Profiles!$D$25+E153*Profiles!$E$25+F153*Profiles!$F$25+G153*Profiles!$G$25)/(C153*Profiles!$C$26+D153*Profiles!$D$26+E153*Profiles!$E$26+F153*Profiles!$F$26+G153*Profiles!$G$26)</f>
        <v>6.93647552395816</v>
      </c>
      <c r="L153" s="0" t="n">
        <f aca="false">(C153*Profiles!$C$25+D153*Profiles!$D$25+F153*Profiles!$F$25+G153*Profiles!$G$25)/(C153*Profiles!$C$26+D153*Profiles!$D$26+F153*Profiles!$F$26+G153*Profiles!$G$26)</f>
        <v>5.42046203801553</v>
      </c>
      <c r="M153" s="0" t="n">
        <f aca="false">(C153*Profiles!$C$25+D153*Profiles!$D$25+F153*Profiles!$F$25)/(C153*Profiles!$C$26+D153*Profiles!$D$26+F153*Profiles!$F$26)</f>
        <v>2.78712579041952</v>
      </c>
      <c r="Q153" s="9" t="n">
        <f aca="false">(C153*Profiles!$C$26)</f>
        <v>0.0822323073233676</v>
      </c>
      <c r="R153" s="0" t="n">
        <f aca="false">D153*Profiles!$D$26</f>
        <v>0.693066985992978</v>
      </c>
      <c r="S153" s="0" t="n">
        <f aca="false">E153*Profiles!$E$26</f>
        <v>0.0335503342264391</v>
      </c>
      <c r="T153" s="0" t="n">
        <f aca="false">+F153*Profiles!$F$26</f>
        <v>0.0273575590358617</v>
      </c>
      <c r="U153" s="0" t="n">
        <f aca="false">+G153*Profiles!$G$26</f>
        <v>0.772595621148289</v>
      </c>
    </row>
    <row r="154" customFormat="false" ht="12.75" hidden="false" customHeight="false" outlineLevel="0" collapsed="false">
      <c r="A154" s="1" t="n">
        <v>13</v>
      </c>
      <c r="B154" s="18" t="n">
        <v>43711</v>
      </c>
      <c r="C154" s="0" t="n">
        <v>0.3432571584</v>
      </c>
      <c r="D154" s="0" t="n">
        <v>1.074623055</v>
      </c>
      <c r="E154" s="0" t="n">
        <v>1.882059975</v>
      </c>
      <c r="F154" s="0" t="n">
        <v>0.1781309964</v>
      </c>
      <c r="G154" s="0" t="n">
        <v>3.52445054</v>
      </c>
      <c r="H154" s="16" t="n">
        <f aca="false">SUM(C154:G154)</f>
        <v>7.0025217248</v>
      </c>
      <c r="K154" s="17" t="n">
        <f aca="false">(C154*Profiles!$C$25+D154*Profiles!$D$25+E154*Profiles!$E$25+F154*Profiles!$F$25+G154*Profiles!$G$25)/(C154*Profiles!$C$26+D154*Profiles!$D$26+E154*Profiles!$E$26+F154*Profiles!$F$26+G154*Profiles!$G$26)</f>
        <v>7.34403955973718</v>
      </c>
      <c r="L154" s="0" t="n">
        <f aca="false">(C154*Profiles!$C$25+D154*Profiles!$D$25+F154*Profiles!$F$25+G154*Profiles!$G$25)/(C154*Profiles!$C$26+D154*Profiles!$D$26+F154*Profiles!$F$26+G154*Profiles!$G$26)</f>
        <v>5.27941688971235</v>
      </c>
      <c r="M154" s="0" t="n">
        <f aca="false">(C154*Profiles!$C$25+D154*Profiles!$D$25+F154*Profiles!$F$25)/(C154*Profiles!$C$26+D154*Profiles!$D$26+F154*Profiles!$F$26)</f>
        <v>2.70722812483988</v>
      </c>
      <c r="Q154" s="9" t="n">
        <f aca="false">(C154*Profiles!$C$26)</f>
        <v>0.120312235353645</v>
      </c>
      <c r="R154" s="0" t="n">
        <f aca="false">D154*Profiles!$D$26</f>
        <v>0.286700178614168</v>
      </c>
      <c r="S154" s="0" t="n">
        <f aca="false">E154*Profiles!$E$26</f>
        <v>0.0237885497264078</v>
      </c>
      <c r="T154" s="0" t="n">
        <f aca="false">+F154*Profiles!$F$26</f>
        <v>0.0235009388809365</v>
      </c>
      <c r="U154" s="0" t="n">
        <f aca="false">+G154*Profiles!$G$26</f>
        <v>0.38492251320896</v>
      </c>
    </row>
    <row r="155" customFormat="false" ht="12.75" hidden="false" customHeight="false" outlineLevel="0" collapsed="false">
      <c r="A155" s="1" t="n">
        <v>13</v>
      </c>
      <c r="B155" s="18" t="n">
        <v>43714</v>
      </c>
      <c r="C155" s="0" t="n">
        <v>0.2287867008</v>
      </c>
      <c r="D155" s="0" t="n">
        <v>2.48419094</v>
      </c>
      <c r="E155" s="0" t="n">
        <v>0.900850275</v>
      </c>
      <c r="F155" s="0" t="n">
        <v>0.3794782068</v>
      </c>
      <c r="G155" s="0" t="n">
        <v>1.471189486</v>
      </c>
      <c r="H155" s="16" t="n">
        <f aca="false">SUM(C155:G155)</f>
        <v>5.4644956086</v>
      </c>
      <c r="K155" s="17" t="n">
        <f aca="false">(C155*Profiles!$C$25+D155*Profiles!$D$25+E155*Profiles!$E$25+F155*Profiles!$F$25+G155*Profiles!$G$25)/(C155*Profiles!$C$26+D155*Profiles!$D$26+E155*Profiles!$E$26+F155*Profiles!$F$26+G155*Profiles!$G$26)</f>
        <v>4.66223247580956</v>
      </c>
      <c r="L155" s="0" t="n">
        <f aca="false">(C155*Profiles!$C$25+D155*Profiles!$D$25+F155*Profiles!$F$25+G155*Profiles!$G$25)/(C155*Profiles!$C$26+D155*Profiles!$D$26+F155*Profiles!$F$26+G155*Profiles!$G$26)</f>
        <v>3.78524267678045</v>
      </c>
      <c r="M155" s="0" t="n">
        <f aca="false">(C155*Profiles!$C$25+D155*Profiles!$D$25+F155*Profiles!$F$25)/(C155*Profiles!$C$26+D155*Profiles!$D$26+F155*Profiles!$F$26)</f>
        <v>2.89961490262804</v>
      </c>
      <c r="Q155" s="9" t="n">
        <f aca="false">(C155*Profiles!$C$26)</f>
        <v>0.0801901394299767</v>
      </c>
      <c r="R155" s="0" t="n">
        <f aca="false">D155*Profiles!$D$26</f>
        <v>0.662760754011273</v>
      </c>
      <c r="S155" s="0" t="n">
        <f aca="false">E155*Profiles!$E$26</f>
        <v>0.011386417992809</v>
      </c>
      <c r="T155" s="0" t="n">
        <f aca="false">+F155*Profiles!$F$26</f>
        <v>0.050064808061974</v>
      </c>
      <c r="U155" s="0" t="n">
        <f aca="false">+G155*Profiles!$G$26</f>
        <v>0.160675812564451</v>
      </c>
    </row>
    <row r="156" customFormat="false" ht="12.75" hidden="false" customHeight="false" outlineLevel="0" collapsed="false">
      <c r="A156" s="1" t="n">
        <v>13</v>
      </c>
      <c r="B156" s="18" t="n">
        <v>43717</v>
      </c>
      <c r="C156" s="0" t="n">
        <v>0.537485376</v>
      </c>
      <c r="D156" s="0" t="n">
        <v>2.95851149</v>
      </c>
      <c r="E156" s="0" t="n">
        <v>-0.167545881</v>
      </c>
      <c r="F156" s="0" t="n">
        <v>0.6497389416</v>
      </c>
      <c r="G156" s="0" t="n">
        <v>0.0760477354</v>
      </c>
      <c r="H156" s="16" t="n">
        <f aca="false">SUM(C156:G156)</f>
        <v>4.054237662</v>
      </c>
      <c r="K156" s="17" t="n">
        <f aca="false">(C156*Profiles!$C$25+D156*Profiles!$D$25+E156*Profiles!$E$25+F156*Profiles!$F$25+G156*Profiles!$G$25)/(C156*Profiles!$C$26+D156*Profiles!$D$26+E156*Profiles!$E$26+F156*Profiles!$F$26+G156*Profiles!$G$26)</f>
        <v>2.79041255536171</v>
      </c>
      <c r="L156" s="0" t="n">
        <f aca="false">(C156*Profiles!$C$25+D156*Profiles!$D$25+F156*Profiles!$F$25+G156*Profiles!$G$25)/(C156*Profiles!$C$26+D156*Profiles!$D$26+F156*Profiles!$F$26+G156*Profiles!$G$26)</f>
        <v>2.93925619598969</v>
      </c>
      <c r="M156" s="0" t="n">
        <f aca="false">(C156*Profiles!$C$25+D156*Profiles!$D$25+F156*Profiles!$F$25)/(C156*Profiles!$C$26+D156*Profiles!$D$26+F156*Profiles!$F$26)</f>
        <v>2.89851006718611</v>
      </c>
      <c r="Q156" s="9" t="n">
        <f aca="false">(C156*Profiles!$C$26)</f>
        <v>0.188389565880804</v>
      </c>
      <c r="R156" s="0" t="n">
        <f aca="false">D156*Profiles!$D$26</f>
        <v>0.789305392871054</v>
      </c>
      <c r="S156" s="0" t="n">
        <f aca="false">E156*Profiles!$E$26</f>
        <v>-0.00211771865645424</v>
      </c>
      <c r="T156" s="0" t="n">
        <f aca="false">+F156*Profiles!$F$26</f>
        <v>0.0857204835974632</v>
      </c>
      <c r="U156" s="0" t="n">
        <f aca="false">+G156*Profiles!$G$26</f>
        <v>0.00830554581538205</v>
      </c>
    </row>
    <row r="157" customFormat="false" ht="12.75" hidden="false" customHeight="false" outlineLevel="0" collapsed="false">
      <c r="A157" s="1" t="n">
        <v>13</v>
      </c>
      <c r="B157" s="18" t="n">
        <v>43720</v>
      </c>
      <c r="C157" s="0" t="n">
        <v>0.1824597312</v>
      </c>
      <c r="D157" s="0" t="n">
        <v>1.988198674</v>
      </c>
      <c r="E157" s="0" t="n">
        <v>1.43077995</v>
      </c>
      <c r="F157" s="0" t="n">
        <v>0.486115266</v>
      </c>
      <c r="G157" s="0" t="n">
        <v>3.18772168</v>
      </c>
      <c r="H157" s="16" t="n">
        <f aca="false">SUM(C157:G157)</f>
        <v>7.2752753012</v>
      </c>
      <c r="K157" s="17" t="n">
        <f aca="false">(C157*Profiles!$C$25+D157*Profiles!$D$25+E157*Profiles!$E$25+F157*Profiles!$F$25+G157*Profiles!$G$25)/(C157*Profiles!$C$26+D157*Profiles!$D$26+E157*Profiles!$E$26+F157*Profiles!$F$26+G157*Profiles!$G$26)</f>
        <v>6.09955085281588</v>
      </c>
      <c r="L157" s="0" t="n">
        <f aca="false">(C157*Profiles!$C$25+D157*Profiles!$D$25+F157*Profiles!$F$25+G157*Profiles!$G$25)/(C157*Profiles!$C$26+D157*Profiles!$D$26+F157*Profiles!$F$26+G157*Profiles!$G$26)</f>
        <v>4.80578843359426</v>
      </c>
      <c r="M157" s="0" t="n">
        <f aca="false">(C157*Profiles!$C$25+D157*Profiles!$D$25+F157*Profiles!$F$25)/(C157*Profiles!$C$26+D157*Profiles!$D$26+F157*Profiles!$F$26)</f>
        <v>3.03446010616413</v>
      </c>
      <c r="Q157" s="9" t="n">
        <f aca="false">(C157*Profiles!$C$26)</f>
        <v>0.063952455427357</v>
      </c>
      <c r="R157" s="0" t="n">
        <f aca="false">D157*Profiles!$D$26</f>
        <v>0.530434287915265</v>
      </c>
      <c r="S157" s="0" t="n">
        <f aca="false">E157*Profiles!$E$26</f>
        <v>0.0180845352646758</v>
      </c>
      <c r="T157" s="0" t="n">
        <f aca="false">+F157*Profiles!$F$26</f>
        <v>0.0641335050397562</v>
      </c>
      <c r="U157" s="0" t="n">
        <f aca="false">+G157*Profiles!$G$26</f>
        <v>0.348146704443833</v>
      </c>
    </row>
    <row r="158" customFormat="false" ht="12.75" hidden="false" customHeight="false" outlineLevel="0" collapsed="false">
      <c r="A158" s="1" t="n">
        <v>13</v>
      </c>
      <c r="B158" s="18" t="n">
        <v>43723</v>
      </c>
      <c r="C158" s="0" t="n">
        <v>0.3879552384</v>
      </c>
      <c r="D158" s="0" t="n">
        <v>1.311219382</v>
      </c>
      <c r="E158" s="0" t="n">
        <v>2.41923105</v>
      </c>
      <c r="F158" s="0" t="n">
        <v>-0.0212996574</v>
      </c>
      <c r="G158" s="0" t="n">
        <v>2.90839536</v>
      </c>
      <c r="H158" s="16" t="n">
        <f aca="false">SUM(C158:G158)</f>
        <v>7.005501373</v>
      </c>
      <c r="K158" s="17" t="n">
        <f aca="false">(C158*Profiles!$C$25+D158*Profiles!$D$25+E158*Profiles!$E$25+F158*Profiles!$F$25+G158*Profiles!$G$25)/(C158*Profiles!$C$26+D158*Profiles!$D$26+E158*Profiles!$E$26+F158*Profiles!$F$26+G158*Profiles!$G$26)</f>
        <v>7.42808390443332</v>
      </c>
      <c r="L158" s="0" t="n">
        <f aca="false">(C158*Profiles!$C$25+D158*Profiles!$D$25+F158*Profiles!$F$25+G158*Profiles!$G$25)/(C158*Profiles!$C$26+D158*Profiles!$D$26+F158*Profiles!$F$26+G158*Profiles!$G$26)</f>
        <v>4.72831924169955</v>
      </c>
      <c r="M158" s="0" t="n">
        <f aca="false">(C158*Profiles!$C$25+D158*Profiles!$D$25+F158*Profiles!$F$25)/(C158*Profiles!$C$26+D158*Profiles!$D$26+F158*Profiles!$F$26)</f>
        <v>2.47392626557251</v>
      </c>
      <c r="Q158" s="9" t="n">
        <f aca="false">(C158*Profiles!$C$26)</f>
        <v>0.135978990697897</v>
      </c>
      <c r="R158" s="0" t="n">
        <f aca="false">D158*Profiles!$D$26</f>
        <v>0.349822041573227</v>
      </c>
      <c r="S158" s="0" t="n">
        <f aca="false">E158*Profiles!$E$26</f>
        <v>0.030578195645755</v>
      </c>
      <c r="T158" s="0" t="n">
        <f aca="false">+F158*Profiles!$F$26</f>
        <v>-0.00281007773413144</v>
      </c>
      <c r="U158" s="0" t="n">
        <f aca="false">+G158*Profiles!$G$26</f>
        <v>0.317640108343378</v>
      </c>
    </row>
    <row r="159" customFormat="false" ht="12.75" hidden="false" customHeight="false" outlineLevel="0" collapsed="false">
      <c r="A159" s="1" t="n">
        <v>13</v>
      </c>
      <c r="B159" s="18" t="n">
        <v>43726</v>
      </c>
      <c r="C159" s="0" t="n">
        <v>0.43589664</v>
      </c>
      <c r="D159" s="0" t="n">
        <v>-0.1821390912</v>
      </c>
      <c r="E159" s="0" t="n">
        <v>3.3676533</v>
      </c>
      <c r="F159" s="0" t="n">
        <v>-0.1106727048</v>
      </c>
      <c r="G159" s="0" t="n">
        <v>6.27519334</v>
      </c>
      <c r="H159" s="16" t="n">
        <f aca="false">SUM(C159:G159)</f>
        <v>9.785931484</v>
      </c>
      <c r="K159" s="17" t="n">
        <f aca="false">(C159*Profiles!$C$25+D159*Profiles!$D$25+E159*Profiles!$E$25+F159*Profiles!$F$25+G159*Profiles!$G$25)/(C159*Profiles!$C$26+D159*Profiles!$D$26+E159*Profiles!$E$26+F159*Profiles!$F$26+G159*Profiles!$G$26)</f>
        <v>10.9705760896144</v>
      </c>
      <c r="L159" s="0" t="n">
        <f aca="false">(C159*Profiles!$C$25+D159*Profiles!$D$25+F159*Profiles!$F$25+G159*Profiles!$G$25)/(C159*Profiles!$C$26+D159*Profiles!$D$26+F159*Profiles!$F$26+G159*Profiles!$G$26)</f>
        <v>7.28236651982578</v>
      </c>
      <c r="M159" s="0" t="n">
        <f aca="false">(C159*Profiles!$C$25+D159*Profiles!$D$25+F159*Profiles!$F$25)/(C159*Profiles!$C$26+D159*Profiles!$D$26+F159*Profiles!$F$26)</f>
        <v>0.597138111464289</v>
      </c>
      <c r="Q159" s="9" t="n">
        <f aca="false">(C159*Profiles!$C$26)</f>
        <v>0.152782535944757</v>
      </c>
      <c r="R159" s="0" t="n">
        <f aca="false">D159*Profiles!$D$26</f>
        <v>-0.0485931413221562</v>
      </c>
      <c r="S159" s="0" t="n">
        <f aca="false">E159*Profiles!$E$26</f>
        <v>0.0425659060032619</v>
      </c>
      <c r="T159" s="0" t="n">
        <f aca="false">+F159*Profiles!$F$26</f>
        <v>-0.0146011223417416</v>
      </c>
      <c r="U159" s="0" t="n">
        <f aca="false">+G159*Profiles!$G$26</f>
        <v>0.685344612980419</v>
      </c>
    </row>
    <row r="160" customFormat="false" ht="12.75" hidden="false" customHeight="false" outlineLevel="0" collapsed="false">
      <c r="A160" s="1" t="n">
        <v>13</v>
      </c>
      <c r="B160" s="19" t="n">
        <v>43729</v>
      </c>
      <c r="C160" s="0" t="n">
        <v>0.3466113216</v>
      </c>
      <c r="D160" s="0" t="n">
        <v>0.436576316</v>
      </c>
      <c r="E160" s="0" t="n">
        <v>2.55239235</v>
      </c>
      <c r="F160" s="0" t="n">
        <v>-0.113230614</v>
      </c>
      <c r="G160" s="0" t="n">
        <v>2.32128676</v>
      </c>
      <c r="H160" s="16" t="n">
        <f aca="false">SUM(C160:G160)</f>
        <v>5.5436361336</v>
      </c>
      <c r="K160" s="17" t="n">
        <f aca="false">(C160*Profiles!$C$25+D160*Profiles!$D$25+E160*Profiles!$E$25+F160*Profiles!$F$25+G160*Profiles!$G$25)/(C160*Profiles!$C$26+D160*Profiles!$D$26+E160*Profiles!$E$26+F160*Profiles!$F$26+G160*Profiles!$G$26)</f>
        <v>9.89541499708398</v>
      </c>
      <c r="L160" s="0" t="n">
        <f aca="false">(C160*Profiles!$C$25+D160*Profiles!$D$25+F160*Profiles!$F$25+G160*Profiles!$G$25)/(C160*Profiles!$C$26+D160*Profiles!$D$26+F160*Profiles!$F$26+G160*Profiles!$G$26)</f>
        <v>5.27696260593043</v>
      </c>
      <c r="M160" s="0" t="n">
        <f aca="false">(C160*Profiles!$C$25+D160*Profiles!$D$25+F160*Profiles!$F$25)/(C160*Profiles!$C$26+D160*Profiles!$D$26+F160*Profiles!$F$26)</f>
        <v>2.0039670944262</v>
      </c>
      <c r="Q160" s="9" t="n">
        <f aca="false">(C160*Profiles!$C$26)</f>
        <v>0.12148787543123</v>
      </c>
      <c r="R160" s="0" t="n">
        <f aca="false">D160*Profiles!$D$26</f>
        <v>0.116474802204867</v>
      </c>
      <c r="S160" s="0" t="n">
        <f aca="false">E160*Profiles!$E$26</f>
        <v>0.032261305774423</v>
      </c>
      <c r="T160" s="0" t="n">
        <f aca="false">+F160*Profiles!$F$26</f>
        <v>-0.0149385889757753</v>
      </c>
      <c r="U160" s="0" t="n">
        <f aca="false">+G160*Profiles!$G$26</f>
        <v>0.253519101317247</v>
      </c>
    </row>
    <row r="161" customFormat="false" ht="12.75" hidden="false" customHeight="false" outlineLevel="0" collapsed="false">
      <c r="A161" s="1" t="n">
        <v>13</v>
      </c>
      <c r="B161" s="19" t="n">
        <v>43732</v>
      </c>
      <c r="C161" s="0" t="n">
        <v>0.4739297664</v>
      </c>
      <c r="D161" s="0" t="n">
        <v>0.649809083</v>
      </c>
      <c r="E161" s="0" t="n">
        <v>3.04520985</v>
      </c>
      <c r="F161" s="0" t="n">
        <v>0.2716709604</v>
      </c>
      <c r="G161" s="0" t="n">
        <v>4.63734024</v>
      </c>
      <c r="H161" s="16" t="n">
        <f aca="false">SUM(C161:G161)</f>
        <v>9.0779598998</v>
      </c>
      <c r="K161" s="17" t="n">
        <f aca="false">(C161*Profiles!$C$25+D161*Profiles!$D$25+E161*Profiles!$E$25+F161*Profiles!$F$25+G161*Profiles!$G$25)/(C161*Profiles!$C$26+D161*Profiles!$D$26+E161*Profiles!$E$26+F161*Profiles!$F$26+G161*Profiles!$G$26)</f>
        <v>8.86439484677974</v>
      </c>
      <c r="L161" s="0" t="n">
        <f aca="false">(C161*Profiles!$C$25+D161*Profiles!$D$25+F161*Profiles!$F$25+G161*Profiles!$G$25)/(C161*Profiles!$C$26+D161*Profiles!$D$26+F161*Profiles!$F$26+G161*Profiles!$G$26)</f>
        <v>5.84151991701298</v>
      </c>
      <c r="M161" s="0" t="n">
        <f aca="false">(C161*Profiles!$C$25+D161*Profiles!$D$25+F161*Profiles!$F$25)/(C161*Profiles!$C$26+D161*Profiles!$D$26+F161*Profiles!$F$26)</f>
        <v>2.71793595731963</v>
      </c>
      <c r="Q161" s="9" t="n">
        <f aca="false">(C161*Profiles!$C$26)</f>
        <v>0.166113213376222</v>
      </c>
      <c r="R161" s="0" t="n">
        <f aca="false">D161*Profiles!$D$26</f>
        <v>0.173363468515207</v>
      </c>
      <c r="S161" s="0" t="n">
        <f aca="false">E161*Profiles!$E$26</f>
        <v>0.0384903387279525</v>
      </c>
      <c r="T161" s="0" t="n">
        <f aca="false">+F161*Profiles!$F$26</f>
        <v>0.0358417275214081</v>
      </c>
      <c r="U161" s="0" t="n">
        <f aca="false">+G161*Profiles!$G$26</f>
        <v>0.506466650482728</v>
      </c>
    </row>
    <row r="162" customFormat="false" ht="12.75" hidden="false" customHeight="false" outlineLevel="0" collapsed="false">
      <c r="A162" s="1" t="n">
        <v>13</v>
      </c>
      <c r="B162" s="19" t="n">
        <v>43735</v>
      </c>
      <c r="C162" s="0" t="n">
        <v>0.3579653568</v>
      </c>
      <c r="D162" s="0" t="n">
        <v>1.497604196</v>
      </c>
      <c r="E162" s="0" t="n">
        <v>1.66841856</v>
      </c>
      <c r="F162" s="0" t="n">
        <v>0.2529104592</v>
      </c>
      <c r="G162" s="0" t="n">
        <v>1.216475936</v>
      </c>
      <c r="H162" s="16" t="n">
        <f aca="false">SUM(C162:G162)</f>
        <v>4.993374508</v>
      </c>
      <c r="K162" s="17" t="n">
        <f aca="false">(C162*Profiles!$C$25+D162*Profiles!$D$25+E162*Profiles!$E$25+F162*Profiles!$F$25+G162*Profiles!$G$25)/(C162*Profiles!$C$26+D162*Profiles!$D$26+E162*Profiles!$E$26+F162*Profiles!$F$26+G162*Profiles!$G$26)</f>
        <v>6.00994176993351</v>
      </c>
      <c r="L162" s="0" t="n">
        <f aca="false">(C162*Profiles!$C$25+D162*Profiles!$D$25+F162*Profiles!$F$25+G162*Profiles!$G$25)/(C162*Profiles!$C$26+D162*Profiles!$D$26+F162*Profiles!$F$26+G162*Profiles!$G$26)</f>
        <v>3.81013710365933</v>
      </c>
      <c r="M162" s="0" t="n">
        <f aca="false">(C162*Profiles!$C$25+D162*Profiles!$D$25+F162*Profiles!$F$25)/(C162*Profiles!$C$26+D162*Profiles!$D$26+F162*Profiles!$F$26)</f>
        <v>2.77605275695084</v>
      </c>
      <c r="Q162" s="9" t="n">
        <f aca="false">(C162*Profiles!$C$26)</f>
        <v>0.125467484659376</v>
      </c>
      <c r="R162" s="0" t="n">
        <f aca="false">D162*Profiles!$D$26</f>
        <v>0.399547905182927</v>
      </c>
      <c r="S162" s="0" t="n">
        <f aca="false">E162*Profiles!$E$26</f>
        <v>0.021088200379492</v>
      </c>
      <c r="T162" s="0" t="n">
        <f aca="false">+F162*Profiles!$F$26</f>
        <v>0.033366642325753</v>
      </c>
      <c r="U162" s="0" t="n">
        <f aca="false">+G162*Profiles!$G$26</f>
        <v>0.132857297677766</v>
      </c>
    </row>
    <row r="163" customFormat="false" ht="12.75" hidden="false" customHeight="false" outlineLevel="0" collapsed="false">
      <c r="A163" s="1" t="n">
        <v>13</v>
      </c>
      <c r="B163" s="19" t="n">
        <v>43738</v>
      </c>
      <c r="C163" s="0" t="n">
        <v>0.312428736</v>
      </c>
      <c r="D163" s="0" t="n">
        <v>1.979115083</v>
      </c>
      <c r="E163" s="0" t="n">
        <v>1.59499881</v>
      </c>
      <c r="F163" s="0" t="n">
        <v>0.2868533892</v>
      </c>
      <c r="G163" s="0" t="n">
        <v>3.32525882</v>
      </c>
      <c r="H163" s="16" t="n">
        <f aca="false">SUM(C163:G163)</f>
        <v>7.4986548382</v>
      </c>
      <c r="K163" s="17" t="n">
        <f aca="false">(C163*Profiles!$C$25+D163*Profiles!$D$25+E163*Profiles!$E$25+F163*Profiles!$F$25+G163*Profiles!$G$25)/(C163*Profiles!$C$26+D163*Profiles!$D$26+E163*Profiles!$E$26+F163*Profiles!$F$26+G163*Profiles!$G$26)</f>
        <v>6.08295313391243</v>
      </c>
      <c r="L163" s="0" t="n">
        <f aca="false">(C163*Profiles!$C$25+D163*Profiles!$D$25+F163*Profiles!$F$25+G163*Profiles!$G$25)/(C163*Profiles!$C$26+D163*Profiles!$D$26+F163*Profiles!$F$26+G163*Profiles!$G$26)</f>
        <v>4.68462597910449</v>
      </c>
      <c r="M163" s="0" t="n">
        <f aca="false">(C163*Profiles!$C$25+D163*Profiles!$D$25+F163*Profiles!$F$25)/(C163*Profiles!$C$26+D163*Profiles!$D$26+F163*Profiles!$F$26)</f>
        <v>2.81779776418236</v>
      </c>
      <c r="Q163" s="9" t="n">
        <f aca="false">(C163*Profiles!$C$26)</f>
        <v>0.109506819295728</v>
      </c>
      <c r="R163" s="0" t="n">
        <f aca="false">D163*Profiles!$D$26</f>
        <v>0.528010864045806</v>
      </c>
      <c r="S163" s="0" t="n">
        <f aca="false">E163*Profiles!$E$26</f>
        <v>0.0201602015925376</v>
      </c>
      <c r="T163" s="0" t="n">
        <f aca="false">+F163*Profiles!$F$26</f>
        <v>0.0378447552847051</v>
      </c>
      <c r="U163" s="0" t="n">
        <f aca="false">+G163*Profiles!$G$26</f>
        <v>0.363167809432406</v>
      </c>
    </row>
    <row r="164" customFormat="false" ht="12.75" hidden="false" customHeight="false" outlineLevel="0" collapsed="false">
      <c r="A164" s="1" t="n">
        <v>13</v>
      </c>
      <c r="B164" s="19" t="n">
        <v>43741</v>
      </c>
      <c r="C164" s="0" t="n">
        <v>0.89902176</v>
      </c>
      <c r="D164" s="0" t="n">
        <v>2.13937702</v>
      </c>
      <c r="E164" s="0" t="n">
        <v>0.174352797</v>
      </c>
      <c r="F164" s="0" t="n">
        <v>0.357882252</v>
      </c>
      <c r="G164" s="0" t="n">
        <v>0.1565290402</v>
      </c>
      <c r="H164" s="16" t="n">
        <f aca="false">SUM(C164:G164)</f>
        <v>3.7271628692</v>
      </c>
      <c r="K164" s="17" t="n">
        <f aca="false">(C164*Profiles!$C$25+D164*Profiles!$D$25+E164*Profiles!$E$25+F164*Profiles!$F$25+G164*Profiles!$G$25)/(C164*Profiles!$C$26+D164*Profiles!$D$26+E164*Profiles!$E$26+F164*Profiles!$F$26+G164*Profiles!$G$26)</f>
        <v>2.91348067263635</v>
      </c>
      <c r="L164" s="0" t="n">
        <f aca="false">(C164*Profiles!$C$25+D164*Profiles!$D$25+F164*Profiles!$F$25+G164*Profiles!$G$25)/(C164*Profiles!$C$26+D164*Profiles!$D$26+F164*Profiles!$F$26+G164*Profiles!$G$26)</f>
        <v>2.73906401603597</v>
      </c>
      <c r="M164" s="0" t="n">
        <f aca="false">(C164*Profiles!$C$25+D164*Profiles!$D$25+F164*Profiles!$F$25)/(C164*Profiles!$C$26+D164*Profiles!$D$26+F164*Profiles!$F$26)</f>
        <v>2.63981481564251</v>
      </c>
      <c r="Q164" s="9" t="n">
        <f aca="false">(C164*Profiles!$C$26)</f>
        <v>0.315108701829678</v>
      </c>
      <c r="R164" s="0" t="n">
        <f aca="false">D164*Profiles!$D$26</f>
        <v>0.57076736898879</v>
      </c>
      <c r="S164" s="0" t="n">
        <f aca="false">E164*Profiles!$E$26</f>
        <v>0.00220375558508585</v>
      </c>
      <c r="T164" s="0" t="n">
        <f aca="false">+F164*Profiles!$F$26</f>
        <v>0.0472156396180352</v>
      </c>
      <c r="U164" s="0" t="n">
        <f aca="false">+G164*Profiles!$G$26</f>
        <v>0.0170953034693375</v>
      </c>
    </row>
    <row r="165" customFormat="false" ht="12.75" hidden="false" customHeight="false" outlineLevel="0" collapsed="false">
      <c r="A165" s="1" t="n">
        <v>13</v>
      </c>
      <c r="B165" s="19" t="n">
        <v>43744</v>
      </c>
      <c r="C165" s="0" t="n">
        <v>0.360042432</v>
      </c>
      <c r="D165" s="0" t="n">
        <v>1.542438062</v>
      </c>
      <c r="E165" s="0" t="n">
        <v>1.29154392</v>
      </c>
      <c r="F165" s="0" t="n">
        <v>0.1423127664</v>
      </c>
      <c r="G165" s="0" t="n">
        <v>0.68204357</v>
      </c>
      <c r="H165" s="16" t="n">
        <f aca="false">SUM(C165:G165)</f>
        <v>4.0183807504</v>
      </c>
      <c r="K165" s="17" t="n">
        <f aca="false">(C165*Profiles!$C$25+D165*Profiles!$D$25+E165*Profiles!$E$25+F165*Profiles!$F$25+G165*Profiles!$G$25)/(C165*Profiles!$C$26+D165*Profiles!$D$26+E165*Profiles!$E$26+F165*Profiles!$F$26+G165*Profiles!$G$26)</f>
        <v>5.20796774144825</v>
      </c>
      <c r="L165" s="0" t="n">
        <f aca="false">(C165*Profiles!$C$25+D165*Profiles!$D$25+F165*Profiles!$F$25+G165*Profiles!$G$25)/(C165*Profiles!$C$26+D165*Profiles!$D$26+F165*Profiles!$F$26+G165*Profiles!$G$26)</f>
        <v>3.32166232097656</v>
      </c>
      <c r="M165" s="0" t="n">
        <f aca="false">(C165*Profiles!$C$25+D165*Profiles!$D$25+F165*Profiles!$F$25)/(C165*Profiles!$C$26+D165*Profiles!$D$26+F165*Profiles!$F$26)</f>
        <v>2.67451272463705</v>
      </c>
      <c r="Q165" s="9" t="n">
        <f aca="false">(C165*Profiles!$C$26)</f>
        <v>0.126195503155697</v>
      </c>
      <c r="R165" s="0" t="n">
        <f aca="false">D165*Profiles!$D$26</f>
        <v>0.411509194614004</v>
      </c>
      <c r="S165" s="0" t="n">
        <f aca="false">E165*Profiles!$E$26</f>
        <v>0.0163246427706214</v>
      </c>
      <c r="T165" s="0" t="n">
        <f aca="false">+F165*Profiles!$F$26</f>
        <v>0.0187754163662411</v>
      </c>
      <c r="U165" s="0" t="n">
        <f aca="false">+G165*Profiles!$G$26</f>
        <v>0.0744893202792431</v>
      </c>
    </row>
    <row r="166" customFormat="false" ht="12.75" hidden="false" customHeight="false" outlineLevel="0" collapsed="false">
      <c r="A166" s="1" t="n">
        <v>13</v>
      </c>
      <c r="B166" s="19" t="n">
        <v>43747</v>
      </c>
      <c r="C166" s="0" t="n">
        <v>0.755602368</v>
      </c>
      <c r="D166" s="0" t="n">
        <v>3.33353691</v>
      </c>
      <c r="E166" s="0" t="n">
        <v>0.32071356</v>
      </c>
      <c r="F166" s="0" t="n">
        <v>0.848310708</v>
      </c>
      <c r="G166" s="0" t="n">
        <v>1.186286452</v>
      </c>
      <c r="H166" s="16" t="n">
        <f aca="false">SUM(C166:G166)</f>
        <v>6.444449998</v>
      </c>
      <c r="K166" s="17" t="n">
        <f aca="false">(C166*Profiles!$C$25+D166*Profiles!$D$25+E166*Profiles!$E$25+F166*Profiles!$F$25+G166*Profiles!$G$25)/(C166*Profiles!$C$26+D166*Profiles!$D$26+E166*Profiles!$E$26+F166*Profiles!$F$26+G166*Profiles!$G$26)</f>
        <v>3.60406339009962</v>
      </c>
      <c r="L166" s="0" t="n">
        <f aca="false">(C166*Profiles!$C$25+D166*Profiles!$D$25+F166*Profiles!$F$25+G166*Profiles!$G$25)/(C166*Profiles!$C$26+D166*Profiles!$D$26+F166*Profiles!$F$26+G166*Profiles!$G$26)</f>
        <v>3.38764511703671</v>
      </c>
      <c r="M166" s="0" t="n">
        <f aca="false">(C166*Profiles!$C$25+D166*Profiles!$D$25+F166*Profiles!$F$25)/(C166*Profiles!$C$26+D166*Profiles!$D$26+F166*Profiles!$F$26)</f>
        <v>2.89967882074039</v>
      </c>
      <c r="Q166" s="9" t="n">
        <f aca="false">(C166*Profiles!$C$26)</f>
        <v>0.26483995368467</v>
      </c>
      <c r="R166" s="0" t="n">
        <f aca="false">D166*Profiles!$D$26</f>
        <v>0.889358945973778</v>
      </c>
      <c r="S166" s="0" t="n">
        <f aca="false">E166*Profiles!$E$26</f>
        <v>0.00405370209841122</v>
      </c>
      <c r="T166" s="0" t="n">
        <f aca="false">+F166*Profiles!$F$26</f>
        <v>0.111918186636001</v>
      </c>
      <c r="U166" s="0" t="n">
        <f aca="false">+G166*Profiles!$G$26</f>
        <v>0.129560156202272</v>
      </c>
    </row>
    <row r="167" customFormat="false" ht="12.75" hidden="false" customHeight="false" outlineLevel="0" collapsed="false">
      <c r="A167" s="1" t="n">
        <v>13</v>
      </c>
      <c r="B167" s="19" t="n">
        <v>43753</v>
      </c>
      <c r="C167" s="0" t="n">
        <v>0.664760448</v>
      </c>
      <c r="D167" s="0" t="n">
        <v>3.02860217</v>
      </c>
      <c r="E167" s="0" t="n">
        <v>-0.393268365</v>
      </c>
      <c r="F167" s="0" t="n">
        <v>0.6096750324</v>
      </c>
      <c r="G167" s="0" t="n">
        <v>0.029052881</v>
      </c>
      <c r="H167" s="16" t="n">
        <f aca="false">SUM(C167:G167)</f>
        <v>3.9388221664</v>
      </c>
      <c r="K167" s="17" t="n">
        <f aca="false">(C167*Profiles!$C$25+D167*Profiles!$D$25+E167*Profiles!$E$25+F167*Profiles!$F$25+G167*Profiles!$G$25)/(C167*Profiles!$C$26+D167*Profiles!$D$26+E167*Profiles!$E$26+F167*Profiles!$F$26+G167*Profiles!$G$26)</f>
        <v>2.51793077415444</v>
      </c>
      <c r="L167" s="0" t="n">
        <f aca="false">(C167*Profiles!$C$25+D167*Profiles!$D$25+F167*Profiles!$F$25+G167*Profiles!$G$25)/(C167*Profiles!$C$26+D167*Profiles!$D$26+F167*Profiles!$F$26+G167*Profiles!$G$26)</f>
        <v>2.85207390372912</v>
      </c>
      <c r="M167" s="0" t="n">
        <f aca="false">(C167*Profiles!$C$25+D167*Profiles!$D$25+F167*Profiles!$F$25)/(C167*Profiles!$C$26+D167*Profiles!$D$26+F167*Profiles!$F$26)</f>
        <v>2.83706620916525</v>
      </c>
      <c r="Q167" s="9" t="n">
        <f aca="false">(C167*Profiles!$C$26)</f>
        <v>0.232999701583414</v>
      </c>
      <c r="R167" s="0" t="n">
        <f aca="false">D167*Profiles!$D$26</f>
        <v>0.808004982817213</v>
      </c>
      <c r="S167" s="0" t="n">
        <f aca="false">E167*Profiles!$E$26</f>
        <v>-0.00497076829691657</v>
      </c>
      <c r="T167" s="0" t="n">
        <f aca="false">+F167*Profiles!$F$26</f>
        <v>0.0804348258485652</v>
      </c>
      <c r="U167" s="0" t="n">
        <f aca="false">+G167*Profiles!$G$26</f>
        <v>0.00317300749253268</v>
      </c>
    </row>
    <row r="168" customFormat="false" ht="12.75" hidden="false" customHeight="false" outlineLevel="0" collapsed="false">
      <c r="A168" s="1" t="n">
        <v>13</v>
      </c>
      <c r="B168" s="19" t="n">
        <v>43756</v>
      </c>
      <c r="C168" s="0" t="n">
        <v>0.2815183872</v>
      </c>
      <c r="D168" s="0" t="n">
        <v>4.44793844</v>
      </c>
      <c r="E168" s="0" t="n">
        <v>0.59886378</v>
      </c>
      <c r="F168" s="0" t="n">
        <v>1.413826176</v>
      </c>
      <c r="G168" s="0" t="n">
        <v>4.85746508</v>
      </c>
      <c r="H168" s="16" t="n">
        <f aca="false">SUM(C168:G168)</f>
        <v>11.5996118632</v>
      </c>
      <c r="K168" s="17" t="n">
        <f aca="false">(C168*Profiles!$C$25+D168*Profiles!$D$25+E168*Profiles!$E$25+F168*Profiles!$F$25+G168*Profiles!$G$25)/(C168*Profiles!$C$26+D168*Profiles!$D$26+E168*Profiles!$E$26+F168*Profiles!$F$26+G168*Profiles!$G$26)</f>
        <v>4.7710994401559</v>
      </c>
      <c r="L168" s="0" t="n">
        <f aca="false">(C168*Profiles!$C$25+D168*Profiles!$D$25+F168*Profiles!$F$25+G168*Profiles!$G$25)/(C168*Profiles!$C$26+D168*Profiles!$D$26+F168*Profiles!$F$26+G168*Profiles!$G$26)</f>
        <v>4.49383927841216</v>
      </c>
      <c r="M168" s="0" t="n">
        <f aca="false">(C168*Profiles!$C$25+D168*Profiles!$D$25+F168*Profiles!$F$25)/(C168*Profiles!$C$26+D168*Profiles!$D$26+F168*Profiles!$F$26)</f>
        <v>3.17379065130766</v>
      </c>
      <c r="Q168" s="9" t="n">
        <f aca="false">(C168*Profiles!$C$26)</f>
        <v>0.0986726878910882</v>
      </c>
      <c r="R168" s="0" t="n">
        <f aca="false">D168*Profiles!$D$26</f>
        <v>1.18667167922693</v>
      </c>
      <c r="S168" s="0" t="n">
        <f aca="false">E168*Profiles!$E$26</f>
        <v>0.0075694191466319</v>
      </c>
      <c r="T168" s="0" t="n">
        <f aca="false">+F168*Profiles!$F$26</f>
        <v>0.186527012265925</v>
      </c>
      <c r="U168" s="0" t="n">
        <f aca="false">+G168*Profiles!$G$26</f>
        <v>0.530507562866342</v>
      </c>
    </row>
    <row r="169" customFormat="false" ht="12.75" hidden="false" customHeight="false" outlineLevel="0" collapsed="false">
      <c r="A169" s="1" t="n">
        <v>13</v>
      </c>
      <c r="B169" s="19" t="n">
        <v>43759</v>
      </c>
      <c r="C169" s="0" t="n">
        <v>0.314717856</v>
      </c>
      <c r="D169" s="0" t="n">
        <v>2.61510744</v>
      </c>
      <c r="E169" s="0" t="n">
        <v>0.707947425</v>
      </c>
      <c r="F169" s="0" t="n">
        <v>0.5223235584</v>
      </c>
      <c r="G169" s="0" t="n">
        <v>0.995435272</v>
      </c>
      <c r="H169" s="16" t="n">
        <f aca="false">SUM(C169:G169)</f>
        <v>5.1555315514</v>
      </c>
      <c r="K169" s="17" t="n">
        <f aca="false">(C169*Profiles!$C$25+D169*Profiles!$D$25+E169*Profiles!$E$25+F169*Profiles!$F$25+G169*Profiles!$G$25)/(C169*Profiles!$C$26+D169*Profiles!$D$26+E169*Profiles!$E$26+F169*Profiles!$F$26+G169*Profiles!$G$26)</f>
        <v>4.18366663907848</v>
      </c>
      <c r="L169" s="0" t="n">
        <f aca="false">(C169*Profiles!$C$25+D169*Profiles!$D$25+F169*Profiles!$F$25+G169*Profiles!$G$25)/(C169*Profiles!$C$26+D169*Profiles!$D$26+F169*Profiles!$F$26+G169*Profiles!$G$26)</f>
        <v>3.51245444361709</v>
      </c>
      <c r="M169" s="0" t="n">
        <f aca="false">(C169*Profiles!$C$25+D169*Profiles!$D$25+F169*Profiles!$F$25)/(C169*Profiles!$C$26+D169*Profiles!$D$26+F169*Profiles!$F$26)</f>
        <v>2.93672956691207</v>
      </c>
      <c r="Q169" s="9" t="n">
        <f aca="false">(C169*Profiles!$C$26)</f>
        <v>0.110309159865919</v>
      </c>
      <c r="R169" s="0" t="n">
        <f aca="false">D169*Profiles!$D$26</f>
        <v>0.69768814902565</v>
      </c>
      <c r="S169" s="0" t="n">
        <f aca="false">E169*Profiles!$E$26</f>
        <v>0.00894819652242743</v>
      </c>
      <c r="T169" s="0" t="n">
        <f aca="false">+F169*Profiles!$F$26</f>
        <v>0.0689104887420462</v>
      </c>
      <c r="U169" s="0" t="n">
        <f aca="false">+G169*Profiles!$G$26</f>
        <v>0.108716363667593</v>
      </c>
    </row>
    <row r="170" customFormat="false" ht="12.75" hidden="false" customHeight="false" outlineLevel="0" collapsed="false">
      <c r="A170" s="1" t="n">
        <v>13</v>
      </c>
      <c r="B170" s="19" t="n">
        <v>43762</v>
      </c>
      <c r="C170" s="0" t="n">
        <v>0.2816244096</v>
      </c>
      <c r="D170" s="0" t="n">
        <v>1.253314007</v>
      </c>
      <c r="E170" s="0" t="n">
        <v>2.5851798</v>
      </c>
      <c r="F170" s="0" t="n">
        <v>0.3920202132</v>
      </c>
      <c r="G170" s="0" t="n">
        <v>1.71700646</v>
      </c>
      <c r="H170" s="16" t="n">
        <f aca="false">SUM(C170:G170)</f>
        <v>6.2291448898</v>
      </c>
      <c r="K170" s="17" t="n">
        <f aca="false">(C170*Profiles!$C$25+D170*Profiles!$D$25+E170*Profiles!$E$25+F170*Profiles!$F$25+G170*Profiles!$G$25)/(C170*Profiles!$C$26+D170*Profiles!$D$26+E170*Profiles!$E$26+F170*Profiles!$F$26+G170*Profiles!$G$26)</f>
        <v>7.8356522965027</v>
      </c>
      <c r="L170" s="0" t="n">
        <f aca="false">(C170*Profiles!$C$25+D170*Profiles!$D$25+F170*Profiles!$F$25+G170*Profiles!$G$25)/(C170*Profiles!$C$26+D170*Profiles!$D$26+F170*Profiles!$F$26+G170*Profiles!$G$26)</f>
        <v>4.4199425634959</v>
      </c>
      <c r="M170" s="0" t="n">
        <f aca="false">(C170*Profiles!$C$25+D170*Profiles!$D$25+F170*Profiles!$F$25)/(C170*Profiles!$C$26+D170*Profiles!$D$26+F170*Profiles!$F$26)</f>
        <v>2.97472736335823</v>
      </c>
      <c r="Q170" s="9" t="n">
        <f aca="false">(C170*Profiles!$C$26)</f>
        <v>0.0987098489280233</v>
      </c>
      <c r="R170" s="0" t="n">
        <f aca="false">D170*Profiles!$D$26</f>
        <v>0.334373386086099</v>
      </c>
      <c r="S170" s="0" t="n">
        <f aca="false">E170*Profiles!$E$26</f>
        <v>0.032675727150515</v>
      </c>
      <c r="T170" s="0" t="n">
        <f aca="false">+F170*Profiles!$F$26</f>
        <v>0.0517194831707847</v>
      </c>
      <c r="U170" s="0" t="n">
        <f aca="false">+G170*Profiles!$G$26</f>
        <v>0.187522688793136</v>
      </c>
    </row>
    <row r="171" customFormat="false" ht="12.75" hidden="false" customHeight="false" outlineLevel="0" collapsed="false">
      <c r="A171" s="1" t="n">
        <v>13</v>
      </c>
      <c r="B171" s="19" t="n">
        <v>43765</v>
      </c>
      <c r="C171" s="0" t="n">
        <v>0.0874010112</v>
      </c>
      <c r="D171" s="0" t="n">
        <v>1.578168196</v>
      </c>
      <c r="E171" s="0" t="n">
        <v>2.8977669</v>
      </c>
      <c r="F171" s="0" t="n">
        <v>0.3488208024</v>
      </c>
      <c r="G171" s="0" t="n">
        <v>2.23117622</v>
      </c>
      <c r="H171" s="16" t="n">
        <f aca="false">SUM(C171:G171)</f>
        <v>7.1433331296</v>
      </c>
      <c r="K171" s="17" t="n">
        <f aca="false">(C171*Profiles!$C$25+D171*Profiles!$D$25+E171*Profiles!$E$25+F171*Profiles!$F$25+G171*Profiles!$G$25)/(C171*Profiles!$C$26+D171*Profiles!$D$26+E171*Profiles!$E$26+F171*Profiles!$F$26+G171*Profiles!$G$26)</f>
        <v>8.18165678143914</v>
      </c>
      <c r="L171" s="0" t="n">
        <f aca="false">(C171*Profiles!$C$25+D171*Profiles!$D$25+F171*Profiles!$F$25+G171*Profiles!$G$25)/(C171*Profiles!$C$26+D171*Profiles!$D$26+F171*Profiles!$F$26+G171*Profiles!$G$26)</f>
        <v>4.72662074261618</v>
      </c>
      <c r="M171" s="0" t="n">
        <f aca="false">(C171*Profiles!$C$25+D171*Profiles!$D$25+F171*Profiles!$F$25)/(C171*Profiles!$C$26+D171*Profiles!$D$26+F171*Profiles!$F$26)</f>
        <v>3.04743016526121</v>
      </c>
      <c r="Q171" s="9" t="n">
        <f aca="false">(C171*Profiles!$C$26)</f>
        <v>0.0306342075389067</v>
      </c>
      <c r="R171" s="0" t="n">
        <f aca="false">D171*Profiles!$D$26</f>
        <v>0.421041686730236</v>
      </c>
      <c r="S171" s="0" t="n">
        <f aca="false">E171*Profiles!$E$26</f>
        <v>0.0366267137667537</v>
      </c>
      <c r="T171" s="0" t="n">
        <f aca="false">+F171*Profiles!$F$26</f>
        <v>0.046020156644684</v>
      </c>
      <c r="U171" s="0" t="n">
        <f aca="false">+G171*Profiles!$G$26</f>
        <v>0.243677687704044</v>
      </c>
    </row>
    <row r="172" customFormat="false" ht="12.75" hidden="false" customHeight="false" outlineLevel="0" collapsed="false">
      <c r="A172" s="1" t="n">
        <v>13</v>
      </c>
      <c r="B172" s="19" t="n">
        <v>43768</v>
      </c>
      <c r="C172" s="0" t="n">
        <v>0.2707522944</v>
      </c>
      <c r="D172" s="0" t="n">
        <v>2.5881185</v>
      </c>
      <c r="E172" s="0" t="n">
        <v>0.96250275</v>
      </c>
      <c r="F172" s="0" t="n">
        <v>0.4254005532</v>
      </c>
      <c r="G172" s="0" t="n">
        <v>0.531472292</v>
      </c>
      <c r="H172" s="16" t="n">
        <f aca="false">SUM(C172:G172)</f>
        <v>4.7782463896</v>
      </c>
      <c r="K172" s="17" t="n">
        <f aca="false">(C172*Profiles!$C$25+D172*Profiles!$D$25+E172*Profiles!$E$25+F172*Profiles!$F$25+G172*Profiles!$G$25)/(C172*Profiles!$C$26+D172*Profiles!$D$26+E172*Profiles!$E$26+F172*Profiles!$F$26+G172*Profiles!$G$26)</f>
        <v>4.2409106546622</v>
      </c>
      <c r="L172" s="0" t="n">
        <f aca="false">(C172*Profiles!$C$25+D172*Profiles!$D$25+F172*Profiles!$F$25+G172*Profiles!$G$25)/(C172*Profiles!$C$26+D172*Profiles!$D$26+F172*Profiles!$F$26+G172*Profiles!$G$26)</f>
        <v>3.24181272119356</v>
      </c>
      <c r="M172" s="0" t="n">
        <f aca="false">(C172*Profiles!$C$25+D172*Profiles!$D$25+F172*Profiles!$F$25)/(C172*Profiles!$C$26+D172*Profiles!$D$26+F172*Profiles!$F$26)</f>
        <v>2.90282983787099</v>
      </c>
      <c r="Q172" s="9" t="n">
        <f aca="false">(C172*Profiles!$C$26)</f>
        <v>0.0948991535041275</v>
      </c>
      <c r="R172" s="0" t="n">
        <f aca="false">D172*Profiles!$D$26</f>
        <v>0.690487732207301</v>
      </c>
      <c r="S172" s="0" t="n">
        <f aca="false">E172*Profiles!$E$26</f>
        <v>0.0121656827276077</v>
      </c>
      <c r="T172" s="0" t="n">
        <f aca="false">+F172*Profiles!$F$26</f>
        <v>0.0561233732630139</v>
      </c>
      <c r="U172" s="0" t="n">
        <f aca="false">+G172*Profiles!$G$26</f>
        <v>0.0580446932126806</v>
      </c>
    </row>
    <row r="173" customFormat="false" ht="12.75" hidden="false" customHeight="false" outlineLevel="0" collapsed="false">
      <c r="A173" s="1" t="n">
        <v>13</v>
      </c>
      <c r="B173" s="19" t="n">
        <v>43771</v>
      </c>
      <c r="C173" s="0" t="n">
        <v>0.14144352</v>
      </c>
      <c r="D173" s="0" t="n">
        <v>0.836073051</v>
      </c>
      <c r="E173" s="0" t="n">
        <v>1.69102782</v>
      </c>
      <c r="F173" s="0" t="n">
        <v>0.05437844916</v>
      </c>
      <c r="G173" s="0" t="n">
        <v>0.804485968</v>
      </c>
      <c r="H173" s="16" t="n">
        <f aca="false">SUM(C173:G173)</f>
        <v>3.52740880816</v>
      </c>
      <c r="K173" s="17" t="n">
        <f aca="false">(C173*Profiles!$C$25+D173*Profiles!$D$25+E173*Profiles!$E$25+F173*Profiles!$F$25+G173*Profiles!$G$25)/(C173*Profiles!$C$26+D173*Profiles!$D$26+E173*Profiles!$E$26+F173*Profiles!$F$26+G173*Profiles!$G$26)</f>
        <v>8.06687960520563</v>
      </c>
      <c r="L173" s="0" t="n">
        <f aca="false">(C173*Profiles!$C$25+D173*Profiles!$D$25+F173*Profiles!$F$25+G173*Profiles!$G$25)/(C173*Profiles!$C$26+D173*Profiles!$D$26+F173*Profiles!$F$26+G173*Profiles!$G$26)</f>
        <v>3.99465369784855</v>
      </c>
      <c r="M173" s="0" t="n">
        <f aca="false">(C173*Profiles!$C$25+D173*Profiles!$D$25+F173*Profiles!$F$25)/(C173*Profiles!$C$26+D173*Profiles!$D$26+F173*Profiles!$F$26)</f>
        <v>2.68787506988465</v>
      </c>
      <c r="Q173" s="9" t="n">
        <f aca="false">(C173*Profiles!$C$26)</f>
        <v>0.0495762015475801</v>
      </c>
      <c r="R173" s="0" t="n">
        <f aca="false">D173*Profiles!$D$26</f>
        <v>0.223057091452586</v>
      </c>
      <c r="S173" s="0" t="n">
        <f aca="false">E173*Profiles!$E$26</f>
        <v>0.0213739731566254</v>
      </c>
      <c r="T173" s="0" t="n">
        <f aca="false">+F173*Profiles!$F$26</f>
        <v>0.00717418436979716</v>
      </c>
      <c r="U173" s="0" t="n">
        <f aca="false">+G173*Profiles!$G$26</f>
        <v>0.087861854530069</v>
      </c>
    </row>
    <row r="174" customFormat="false" ht="12.75" hidden="false" customHeight="false" outlineLevel="0" collapsed="false">
      <c r="A174" s="1" t="n">
        <v>13</v>
      </c>
      <c r="B174" s="19" t="n">
        <v>43774</v>
      </c>
      <c r="C174" s="0" t="n">
        <v>0.1643780928</v>
      </c>
      <c r="D174" s="0" t="n">
        <v>2.20664796</v>
      </c>
      <c r="E174" s="0" t="n">
        <v>1.24358976</v>
      </c>
      <c r="F174" s="0" t="n">
        <v>1.056844068</v>
      </c>
      <c r="G174" s="0" t="n">
        <v>2.16641438</v>
      </c>
      <c r="H174" s="16" t="n">
        <f aca="false">SUM(C174:G174)</f>
        <v>6.8378742608</v>
      </c>
      <c r="K174" s="17" t="n">
        <f aca="false">(C174*Profiles!$C$25+D174*Profiles!$D$25+E174*Profiles!$E$25+F174*Profiles!$F$25+G174*Profiles!$G$25)/(C174*Profiles!$C$26+D174*Profiles!$D$26+E174*Profiles!$E$26+F174*Profiles!$F$26+G174*Profiles!$G$26)</f>
        <v>5.58702160710305</v>
      </c>
      <c r="L174" s="0" t="n">
        <f aca="false">(C174*Profiles!$C$25+D174*Profiles!$D$25+F174*Profiles!$F$25+G174*Profiles!$G$25)/(C174*Profiles!$C$26+D174*Profiles!$D$26+F174*Profiles!$F$26+G174*Profiles!$G$26)</f>
        <v>4.47190884289964</v>
      </c>
      <c r="M174" s="0" t="n">
        <f aca="false">(C174*Profiles!$C$25+D174*Profiles!$D$25+F174*Profiles!$F$25)/(C174*Profiles!$C$26+D174*Profiles!$D$26+F174*Profiles!$F$26)</f>
        <v>3.36249210830129</v>
      </c>
      <c r="Q174" s="9" t="n">
        <f aca="false">(C174*Profiles!$C$26)</f>
        <v>0.0576148094918708</v>
      </c>
      <c r="R174" s="0" t="n">
        <f aca="false">D174*Profiles!$D$26</f>
        <v>0.588714676580793</v>
      </c>
      <c r="S174" s="0" t="n">
        <f aca="false">E174*Profiles!$E$26</f>
        <v>0.0157185197273065</v>
      </c>
      <c r="T174" s="0" t="n">
        <f aca="false">+F174*Profiles!$F$26</f>
        <v>0.139430129234646</v>
      </c>
      <c r="U174" s="0" t="n">
        <f aca="false">+G174*Profiles!$G$26</f>
        <v>0.236604729825952</v>
      </c>
    </row>
    <row r="175" customFormat="false" ht="12.75" hidden="false" customHeight="false" outlineLevel="0" collapsed="false">
      <c r="A175" s="1" t="n">
        <v>13</v>
      </c>
      <c r="B175" s="19" t="n">
        <v>43778</v>
      </c>
      <c r="C175" s="0" t="n">
        <v>0.2868966144</v>
      </c>
      <c r="D175" s="0" t="n">
        <v>2.46304289</v>
      </c>
      <c r="E175" s="0" t="n">
        <v>1.32030837</v>
      </c>
      <c r="F175" s="0" t="n">
        <v>0.2543581908</v>
      </c>
      <c r="G175" s="0" t="n">
        <v>0.774231068</v>
      </c>
      <c r="H175" s="16" t="n">
        <f aca="false">SUM(C175:G175)</f>
        <v>5.0988371332</v>
      </c>
      <c r="K175" s="17" t="n">
        <f aca="false">(C175*Profiles!$C$25+D175*Profiles!$D$25+E175*Profiles!$E$25+F175*Profiles!$F$25+G175*Profiles!$G$25)/(C175*Profiles!$C$26+D175*Profiles!$D$26+E175*Profiles!$E$26+F175*Profiles!$F$26+G175*Profiles!$G$26)</f>
        <v>4.71311190595409</v>
      </c>
      <c r="L175" s="0" t="n">
        <f aca="false">(C175*Profiles!$C$25+D175*Profiles!$D$25+F175*Profiles!$F$25+G175*Profiles!$G$25)/(C175*Profiles!$C$26+D175*Profiles!$D$26+F175*Profiles!$F$26+G175*Profiles!$G$26)</f>
        <v>3.31441533024581</v>
      </c>
      <c r="M175" s="0" t="n">
        <f aca="false">(C175*Profiles!$C$25+D175*Profiles!$D$25+F175*Profiles!$F$25)/(C175*Profiles!$C$26+D175*Profiles!$D$26+F175*Profiles!$F$26)</f>
        <v>2.79697728494813</v>
      </c>
      <c r="Q175" s="9" t="n">
        <f aca="false">(C175*Profiles!$C$26)</f>
        <v>0.100557765946526</v>
      </c>
      <c r="R175" s="0" t="n">
        <f aca="false">D175*Profiles!$D$26</f>
        <v>0.657118636355104</v>
      </c>
      <c r="S175" s="0" t="n">
        <f aca="false">E175*Profiles!$E$26</f>
        <v>0.0166882148981131</v>
      </c>
      <c r="T175" s="0" t="n">
        <f aca="false">+F175*Profiles!$F$26</f>
        <v>0.0335576425027867</v>
      </c>
      <c r="U175" s="0" t="n">
        <f aca="false">+G175*Profiles!$G$26</f>
        <v>0.0845575686526778</v>
      </c>
    </row>
    <row r="176" customFormat="false" ht="12.75" hidden="false" customHeight="false" outlineLevel="0" collapsed="false">
      <c r="A176" s="1" t="n">
        <v>13</v>
      </c>
      <c r="B176" s="19" t="n">
        <v>43780</v>
      </c>
      <c r="C176" s="0" t="n">
        <v>0.3069444864</v>
      </c>
      <c r="D176" s="0" t="n">
        <v>2.39113952</v>
      </c>
      <c r="E176" s="0" t="n">
        <v>1.00289367</v>
      </c>
      <c r="F176" s="0" t="n">
        <v>0.2265587436</v>
      </c>
      <c r="G176" s="0" t="n">
        <v>0.170588574</v>
      </c>
      <c r="H176" s="16" t="n">
        <f aca="false">SUM(C176:G176)</f>
        <v>4.098124994</v>
      </c>
      <c r="K176" s="17" t="n">
        <f aca="false">(C176*Profiles!$C$25+D176*Profiles!$D$25+E176*Profiles!$E$25+F176*Profiles!$F$25+G176*Profiles!$G$25)/(C176*Profiles!$C$26+D176*Profiles!$D$26+E176*Profiles!$E$26+F176*Profiles!$F$26+G176*Profiles!$G$26)</f>
        <v>4.08000274238238</v>
      </c>
      <c r="L176" s="0" t="n">
        <f aca="false">(C176*Profiles!$C$25+D176*Profiles!$D$25+F176*Profiles!$F$25+G176*Profiles!$G$25)/(C176*Profiles!$C$26+D176*Profiles!$D$26+F176*Profiles!$F$26+G176*Profiles!$G$26)</f>
        <v>2.89807556013793</v>
      </c>
      <c r="M176" s="0" t="n">
        <f aca="false">(C176*Profiles!$C$25+D176*Profiles!$D$25+F176*Profiles!$F$25)/(C176*Profiles!$C$26+D176*Profiles!$D$26+F176*Profiles!$F$26)</f>
        <v>2.77173691923099</v>
      </c>
      <c r="Q176" s="9" t="n">
        <f aca="false">(C176*Profiles!$C$26)</f>
        <v>0.107584580203355</v>
      </c>
      <c r="R176" s="0" t="n">
        <f aca="false">D176*Profiles!$D$26</f>
        <v>0.637935436324131</v>
      </c>
      <c r="S176" s="0" t="n">
        <f aca="false">E176*Profiles!$E$26</f>
        <v>0.0126762091835541</v>
      </c>
      <c r="T176" s="0" t="n">
        <f aca="false">+F176*Profiles!$F$26</f>
        <v>0.0298900432484493</v>
      </c>
      <c r="U176" s="0" t="n">
        <f aca="false">+G176*Profiles!$G$26</f>
        <v>0.0186308140470635</v>
      </c>
    </row>
    <row r="177" customFormat="false" ht="12.75" hidden="false" customHeight="false" outlineLevel="0" collapsed="false">
      <c r="A177" s="1" t="n">
        <v>13</v>
      </c>
      <c r="B177" s="19" t="n">
        <v>43783</v>
      </c>
      <c r="C177" s="0" t="n">
        <v>0.4300943232</v>
      </c>
      <c r="D177" s="0" t="n">
        <v>3.323265</v>
      </c>
      <c r="E177" s="0" t="n">
        <v>2.29331115</v>
      </c>
      <c r="F177" s="0" t="n">
        <v>-0.05184379368</v>
      </c>
      <c r="G177" s="0" t="n">
        <v>-0.0432775902</v>
      </c>
      <c r="H177" s="16" t="n">
        <f aca="false">SUM(C177:G177)</f>
        <v>5.95154908932</v>
      </c>
      <c r="K177" s="17" t="n">
        <f aca="false">(C177*Profiles!$C$25+D177*Profiles!$D$25+E177*Profiles!$E$25+F177*Profiles!$F$25+G177*Profiles!$G$25)/(C177*Profiles!$C$26+D177*Profiles!$D$26+E177*Profiles!$E$26+F177*Profiles!$F$26+G177*Profiles!$G$26)</f>
        <v>4.64241487027353</v>
      </c>
      <c r="L177" s="0" t="n">
        <f aca="false">(C177*Profiles!$C$25+D177*Profiles!$D$25+F177*Profiles!$F$25+G177*Profiles!$G$25)/(C177*Profiles!$C$26+D177*Profiles!$D$26+F177*Profiles!$F$26+G177*Profiles!$G$26)</f>
        <v>2.56622589037909</v>
      </c>
      <c r="M177" s="0" t="n">
        <f aca="false">(C177*Profiles!$C$25+D177*Profiles!$D$25+F177*Profiles!$F$25)/(C177*Profiles!$C$26+D177*Profiles!$D$26+F177*Profiles!$F$26)</f>
        <v>2.59186481546991</v>
      </c>
      <c r="Q177" s="9" t="n">
        <f aca="false">(C177*Profiles!$C$26)</f>
        <v>0.150748813741579</v>
      </c>
      <c r="R177" s="0" t="n">
        <f aca="false">D177*Profiles!$D$26</f>
        <v>0.886618488826496</v>
      </c>
      <c r="S177" s="0" t="n">
        <f aca="false">E177*Profiles!$E$26</f>
        <v>0.0289866141645675</v>
      </c>
      <c r="T177" s="0" t="n">
        <f aca="false">+F177*Profiles!$F$26</f>
        <v>-0.00683978561425463</v>
      </c>
      <c r="U177" s="0" t="n">
        <f aca="false">+G177*Profiles!$G$26</f>
        <v>-0.00472655768504882</v>
      </c>
    </row>
    <row r="178" customFormat="false" ht="12.75" hidden="false" customHeight="false" outlineLevel="0" collapsed="false">
      <c r="A178" s="1" t="n">
        <v>13</v>
      </c>
      <c r="B178" s="19" t="n">
        <v>43786</v>
      </c>
      <c r="C178" s="0" t="n">
        <v>0.2313023232</v>
      </c>
      <c r="D178" s="0" t="n">
        <v>0.801470813</v>
      </c>
      <c r="E178" s="0" t="n">
        <v>3.7928844</v>
      </c>
      <c r="F178" s="0" t="n">
        <v>-0.02072431536</v>
      </c>
      <c r="G178" s="0" t="n">
        <v>2.50183492</v>
      </c>
      <c r="H178" s="16" t="n">
        <f aca="false">SUM(C178:G178)</f>
        <v>7.30676814084</v>
      </c>
      <c r="K178" s="17" t="n">
        <f aca="false">(C178*Profiles!$C$25+D178*Profiles!$D$25+E178*Profiles!$E$25+F178*Profiles!$F$25+G178*Profiles!$G$25)/(C178*Profiles!$C$26+D178*Profiles!$D$26+E178*Profiles!$E$26+F178*Profiles!$F$26+G178*Profiles!$G$26)</f>
        <v>10.9130496902058</v>
      </c>
      <c r="L178" s="0" t="n">
        <f aca="false">(C178*Profiles!$C$25+D178*Profiles!$D$25+F178*Profiles!$F$25+G178*Profiles!$G$25)/(C178*Profiles!$C$26+D178*Profiles!$D$26+F178*Profiles!$F$26+G178*Profiles!$G$26)</f>
        <v>5.21485390357153</v>
      </c>
      <c r="M178" s="0" t="n">
        <f aca="false">(C178*Profiles!$C$25+D178*Profiles!$D$25+F178*Profiles!$F$25)/(C178*Profiles!$C$26+D178*Profiles!$D$26+F178*Profiles!$F$26)</f>
        <v>2.46398447402419</v>
      </c>
      <c r="Q178" s="9" t="n">
        <f aca="false">(C178*Profiles!$C$26)</f>
        <v>0.0810718694881654</v>
      </c>
      <c r="R178" s="0" t="n">
        <f aca="false">D178*Profiles!$D$26</f>
        <v>0.213825512278017</v>
      </c>
      <c r="S178" s="0" t="n">
        <f aca="false">E178*Profiles!$E$26</f>
        <v>0.0479406715803073</v>
      </c>
      <c r="T178" s="0" t="n">
        <f aca="false">+F178*Profiles!$F$26</f>
        <v>-0.00273417248242942</v>
      </c>
      <c r="U178" s="0" t="n">
        <f aca="false">+G178*Profiles!$G$26</f>
        <v>0.273237650553138</v>
      </c>
    </row>
    <row r="179" customFormat="false" ht="12.75" hidden="false" customHeight="false" outlineLevel="0" collapsed="false">
      <c r="A179" s="1" t="n">
        <v>13</v>
      </c>
      <c r="B179" s="19" t="n">
        <v>43789</v>
      </c>
      <c r="C179" s="0" t="n">
        <v>0.2211386304</v>
      </c>
      <c r="D179" s="0" t="n">
        <v>2.98449338</v>
      </c>
      <c r="E179" s="0" t="n">
        <v>1.58168268</v>
      </c>
      <c r="F179" s="0" t="n">
        <v>0.2641322544</v>
      </c>
      <c r="G179" s="0" t="n">
        <v>0.896477218</v>
      </c>
      <c r="H179" s="16" t="n">
        <f aca="false">SUM(C179:G179)</f>
        <v>5.9479241628</v>
      </c>
      <c r="K179" s="17" t="n">
        <f aca="false">(C179*Profiles!$C$25+D179*Profiles!$D$25+E179*Profiles!$E$25+F179*Profiles!$F$25+G179*Profiles!$G$25)/(C179*Profiles!$C$26+D179*Profiles!$D$26+E179*Profiles!$E$26+F179*Profiles!$F$26+G179*Profiles!$G$26)</f>
        <v>4.79440535534819</v>
      </c>
      <c r="L179" s="0" t="n">
        <f aca="false">(C179*Profiles!$C$25+D179*Profiles!$D$25+F179*Profiles!$F$25+G179*Profiles!$G$25)/(C179*Profiles!$C$26+D179*Profiles!$D$26+F179*Profiles!$F$26+G179*Profiles!$G$26)</f>
        <v>3.33803374122672</v>
      </c>
      <c r="M179" s="0" t="n">
        <f aca="false">(C179*Profiles!$C$25+D179*Profiles!$D$25+F179*Profiles!$F$25)/(C179*Profiles!$C$26+D179*Profiles!$D$26+F179*Profiles!$F$26)</f>
        <v>2.81882908872133</v>
      </c>
      <c r="Q179" s="9" t="n">
        <f aca="false">(C179*Profiles!$C$26)</f>
        <v>0.0775094773565181</v>
      </c>
      <c r="R179" s="0" t="n">
        <f aca="false">D179*Profiles!$D$26</f>
        <v>0.796237137420061</v>
      </c>
      <c r="S179" s="0" t="n">
        <f aca="false">E179*Profiles!$E$26</f>
        <v>0.0199918905796708</v>
      </c>
      <c r="T179" s="0" t="n">
        <f aca="false">+F179*Profiles!$F$26</f>
        <v>0.0348471411073204</v>
      </c>
      <c r="U179" s="0" t="n">
        <f aca="false">+G179*Profiles!$G$26</f>
        <v>0.0979086696978125</v>
      </c>
    </row>
    <row r="180" customFormat="false" ht="12.75" hidden="false" customHeight="false" outlineLevel="0" collapsed="false">
      <c r="A180" s="1" t="n">
        <v>13</v>
      </c>
      <c r="B180" s="19" t="n">
        <v>43792</v>
      </c>
      <c r="C180" s="0" t="n">
        <v>0.069492864</v>
      </c>
      <c r="D180" s="0" t="n">
        <v>1.482679715</v>
      </c>
      <c r="E180" s="0" t="n">
        <v>0.78967467</v>
      </c>
      <c r="F180" s="0" t="n">
        <v>0.0463911714</v>
      </c>
      <c r="G180" s="0" t="n">
        <v>0.1155148436</v>
      </c>
      <c r="H180" s="16" t="n">
        <f aca="false">SUM(C180:G180)</f>
        <v>2.503753264</v>
      </c>
      <c r="K180" s="17" t="n">
        <f aca="false">(C180*Profiles!$C$25+D180*Profiles!$D$25+E180*Profiles!$E$25+F180*Profiles!$F$25+G180*Profiles!$G$25)/(C180*Profiles!$C$26+D180*Profiles!$D$26+E180*Profiles!$E$26+F180*Profiles!$F$26+G180*Profiles!$G$26)</f>
        <v>4.58074862136606</v>
      </c>
      <c r="L180" s="0" t="n">
        <f aca="false">(C180*Profiles!$C$25+D180*Profiles!$D$25+F180*Profiles!$F$25+G180*Profiles!$G$25)/(C180*Profiles!$C$26+D180*Profiles!$D$26+F180*Profiles!$F$26+G180*Profiles!$G$26)</f>
        <v>2.90753416378017</v>
      </c>
      <c r="M180" s="0" t="n">
        <f aca="false">(C180*Profiles!$C$25+D180*Profiles!$D$25+F180*Profiles!$F$25)/(C180*Profiles!$C$26+D180*Profiles!$D$26+F180*Profiles!$F$26)</f>
        <v>2.75210978627636</v>
      </c>
      <c r="Q180" s="9" t="n">
        <f aca="false">(C180*Profiles!$C$26)</f>
        <v>0.0243573705729508</v>
      </c>
      <c r="R180" s="0" t="n">
        <f aca="false">D180*Profiles!$D$26</f>
        <v>0.395566182151288</v>
      </c>
      <c r="S180" s="0" t="n">
        <f aca="false">E180*Profiles!$E$26</f>
        <v>0.00998119900774133</v>
      </c>
      <c r="T180" s="0" t="n">
        <f aca="false">+F180*Profiles!$F$26</f>
        <v>0.00612041758997566</v>
      </c>
      <c r="U180" s="0" t="n">
        <f aca="false">+G180*Profiles!$G$26</f>
        <v>0.012615942089927</v>
      </c>
    </row>
    <row r="181" customFormat="false" ht="12.75" hidden="false" customHeight="false" outlineLevel="0" collapsed="false">
      <c r="A181" s="1" t="n">
        <v>13</v>
      </c>
      <c r="B181" s="19" t="n">
        <v>43795</v>
      </c>
      <c r="C181" s="0" t="n">
        <v>0.29987472</v>
      </c>
      <c r="D181" s="0" t="n">
        <v>2.63826959</v>
      </c>
      <c r="E181" s="0" t="n">
        <v>0.977528655</v>
      </c>
      <c r="F181" s="0" t="n">
        <v>0.459861066</v>
      </c>
      <c r="G181" s="0" t="n">
        <v>1.224767414</v>
      </c>
      <c r="H181" s="16" t="n">
        <f aca="false">SUM(C181:G181)</f>
        <v>5.600301445</v>
      </c>
      <c r="K181" s="17" t="n">
        <f aca="false">(C181*Profiles!$C$25+D181*Profiles!$D$25+E181*Profiles!$E$25+F181*Profiles!$F$25+G181*Profiles!$G$25)/(C181*Profiles!$C$26+D181*Profiles!$D$26+E181*Profiles!$E$26+F181*Profiles!$F$26+G181*Profiles!$G$26)</f>
        <v>4.51339679017855</v>
      </c>
      <c r="L181" s="0" t="n">
        <f aca="false">(C181*Profiles!$C$25+D181*Profiles!$D$25+F181*Profiles!$F$25+G181*Profiles!$G$25)/(C181*Profiles!$C$26+D181*Profiles!$D$26+F181*Profiles!$F$26+G181*Profiles!$G$26)</f>
        <v>3.60707717927928</v>
      </c>
      <c r="M181" s="0" t="n">
        <f aca="false">(C181*Profiles!$C$25+D181*Profiles!$D$25+F181*Profiles!$F$25)/(C181*Profiles!$C$26+D181*Profiles!$D$26+F181*Profiles!$F$26)</f>
        <v>2.90735218898636</v>
      </c>
      <c r="Q181" s="9" t="n">
        <f aca="false">(C181*Profiles!$C$26)</f>
        <v>0.105106614694997</v>
      </c>
      <c r="R181" s="0" t="n">
        <f aca="false">D181*Profiles!$D$26</f>
        <v>0.703867611220501</v>
      </c>
      <c r="S181" s="0" t="n">
        <f aca="false">E181*Profiles!$E$26</f>
        <v>0.0123556046711296</v>
      </c>
      <c r="T181" s="0" t="n">
        <f aca="false">+F181*Profiles!$F$26</f>
        <v>0.0606697712593512</v>
      </c>
      <c r="U181" s="0" t="n">
        <f aca="false">+G181*Profiles!$G$26</f>
        <v>0.133762850618218</v>
      </c>
    </row>
    <row r="182" customFormat="false" ht="12.75" hidden="false" customHeight="false" outlineLevel="0" collapsed="false">
      <c r="A182" s="1" t="n">
        <v>13</v>
      </c>
      <c r="B182" s="19" t="n">
        <v>43799</v>
      </c>
      <c r="C182" s="0" t="n">
        <v>0.2605114944</v>
      </c>
      <c r="D182" s="0" t="n">
        <v>2.34662791</v>
      </c>
      <c r="E182" s="0" t="n">
        <v>2.9259279</v>
      </c>
      <c r="F182" s="0" t="n">
        <v>0.5901269052</v>
      </c>
      <c r="G182" s="0" t="n">
        <v>4.2667586</v>
      </c>
      <c r="H182" s="16" t="n">
        <f aca="false">SUM(C182:G182)</f>
        <v>10.3899528096</v>
      </c>
      <c r="K182" s="17" t="n">
        <f aca="false">(C182*Profiles!$C$25+D182*Profiles!$D$25+E182*Profiles!$E$25+F182*Profiles!$F$25+G182*Profiles!$G$25)/(C182*Profiles!$C$26+D182*Profiles!$D$26+E182*Profiles!$E$26+F182*Profiles!$F$26+G182*Profiles!$G$26)</f>
        <v>7.00334088625434</v>
      </c>
      <c r="L182" s="0" t="n">
        <f aca="false">(C182*Profiles!$C$25+D182*Profiles!$D$25+F182*Profiles!$F$25+G182*Profiles!$G$25)/(C182*Profiles!$C$26+D182*Profiles!$D$26+F182*Profiles!$F$26+G182*Profiles!$G$26)</f>
        <v>4.91810235715023</v>
      </c>
      <c r="M182" s="0" t="n">
        <f aca="false">(C182*Profiles!$C$25+D182*Profiles!$D$25+F182*Profiles!$F$25)/(C182*Profiles!$C$26+D182*Profiles!$D$26+F182*Profiles!$F$26)</f>
        <v>3.02057726077209</v>
      </c>
      <c r="Q182" s="9" t="n">
        <f aca="false">(C182*Profiles!$C$26)</f>
        <v>0.0913097351638002</v>
      </c>
      <c r="R182" s="0" t="n">
        <f aca="false">D182*Profiles!$D$26</f>
        <v>0.626060122019243</v>
      </c>
      <c r="S182" s="0" t="n">
        <f aca="false">E182*Profiles!$E$26</f>
        <v>0.0369826585069554</v>
      </c>
      <c r="T182" s="0" t="n">
        <f aca="false">+F182*Profiles!$F$26</f>
        <v>0.0778558286394979</v>
      </c>
      <c r="U182" s="0" t="n">
        <f aca="false">+G182*Profiles!$G$26</f>
        <v>0.465993613735872</v>
      </c>
    </row>
    <row r="183" customFormat="false" ht="12.75" hidden="false" customHeight="false" outlineLevel="0" collapsed="false">
      <c r="A183" s="1" t="n">
        <v>13</v>
      </c>
      <c r="B183" s="19" t="n">
        <v>43801</v>
      </c>
      <c r="C183" s="0" t="n">
        <v>0.207996672</v>
      </c>
      <c r="D183" s="0" t="n">
        <v>1.52789626</v>
      </c>
      <c r="E183" s="0" t="n">
        <v>1.7709246</v>
      </c>
      <c r="F183" s="0" t="n">
        <v>0.1089249252</v>
      </c>
      <c r="G183" s="0" t="n">
        <v>1.130339418</v>
      </c>
      <c r="H183" s="16" t="n">
        <f aca="false">SUM(C183:G183)</f>
        <v>4.7460818752</v>
      </c>
      <c r="K183" s="17" t="n">
        <f aca="false">(C183*Profiles!$C$25+D183*Profiles!$D$25+E183*Profiles!$E$25+F183*Profiles!$F$25+G183*Profiles!$G$25)/(C183*Profiles!$C$26+D183*Profiles!$D$26+E183*Profiles!$E$26+F183*Profiles!$F$26+G183*Profiles!$G$26)</f>
        <v>6.40722250279542</v>
      </c>
      <c r="L183" s="0" t="n">
        <f aca="false">(C183*Profiles!$C$25+D183*Profiles!$D$25+F183*Profiles!$F$25+G183*Profiles!$G$25)/(C183*Profiles!$C$26+D183*Profiles!$D$26+F183*Profiles!$F$26+G183*Profiles!$G$26)</f>
        <v>3.81142045735057</v>
      </c>
      <c r="M183" s="0" t="n">
        <f aca="false">(C183*Profiles!$C$25+D183*Profiles!$D$25+F183*Profiles!$F$25)/(C183*Profiles!$C$26+D183*Profiles!$D$26+F183*Profiles!$F$26)</f>
        <v>2.72763295628466</v>
      </c>
      <c r="Q183" s="9" t="n">
        <f aca="false">(C183*Profiles!$C$26)</f>
        <v>0.0729031979146015</v>
      </c>
      <c r="R183" s="0" t="n">
        <f aca="false">D183*Profiles!$D$26</f>
        <v>0.407629567044715</v>
      </c>
      <c r="S183" s="0" t="n">
        <f aca="false">E183*Profiles!$E$26</f>
        <v>0.0223838392338261</v>
      </c>
      <c r="T183" s="0" t="n">
        <f aca="false">+F183*Profiles!$F$26</f>
        <v>0.0143705366357889</v>
      </c>
      <c r="U183" s="0" t="n">
        <f aca="false">+G183*Profiles!$G$26</f>
        <v>0.123449906479809</v>
      </c>
    </row>
    <row r="184" customFormat="false" ht="12.75" hidden="false" customHeight="false" outlineLevel="0" collapsed="false">
      <c r="A184" s="1" t="n">
        <v>13</v>
      </c>
      <c r="B184" s="19" t="n">
        <v>43804</v>
      </c>
      <c r="C184" s="0" t="n">
        <v>0.2391479808</v>
      </c>
      <c r="D184" s="0" t="n">
        <v>1.313958558</v>
      </c>
      <c r="E184" s="0" t="n">
        <v>2.14325325</v>
      </c>
      <c r="F184" s="0" t="n">
        <v>0.03525488988</v>
      </c>
      <c r="G184" s="0" t="n">
        <v>1.529655036</v>
      </c>
      <c r="H184" s="16" t="n">
        <f aca="false">SUM(C184:G184)</f>
        <v>5.26126971468</v>
      </c>
      <c r="K184" s="17" t="n">
        <f aca="false">(C184*Profiles!$C$25+D184*Profiles!$D$25+E184*Profiles!$E$25+F184*Profiles!$F$25+G184*Profiles!$G$25)/(C184*Profiles!$C$26+D184*Profiles!$D$26+E184*Profiles!$E$26+F184*Profiles!$F$26+G184*Profiles!$G$26)</f>
        <v>7.3093206875963</v>
      </c>
      <c r="L184" s="0" t="n">
        <f aca="false">(C184*Profiles!$C$25+D184*Profiles!$D$25+F184*Profiles!$F$25+G184*Profiles!$G$25)/(C184*Profiles!$C$26+D184*Profiles!$D$26+F184*Profiles!$F$26+G184*Profiles!$G$26)</f>
        <v>4.14450364298438</v>
      </c>
      <c r="M184" s="0" t="n">
        <f aca="false">(C184*Profiles!$C$25+D184*Profiles!$D$25+F184*Profiles!$F$25)/(C184*Profiles!$C$26+D184*Profiles!$D$26+F184*Profiles!$F$26)</f>
        <v>2.61792260725799</v>
      </c>
      <c r="Q184" s="9" t="n">
        <f aca="false">(C184*Profiles!$C$26)</f>
        <v>0.0838217862213667</v>
      </c>
      <c r="R184" s="0" t="n">
        <f aca="false">D184*Profiles!$D$26</f>
        <v>0.350552830145836</v>
      </c>
      <c r="S184" s="0" t="n">
        <f aca="false">E184*Profiles!$E$26</f>
        <v>0.0270899371917785</v>
      </c>
      <c r="T184" s="0" t="n">
        <f aca="false">+F184*Profiles!$F$26</f>
        <v>0.00465120068415015</v>
      </c>
      <c r="U184" s="0" t="n">
        <f aca="false">+G184*Profiles!$G$26</f>
        <v>0.16706112175995</v>
      </c>
    </row>
    <row r="185" customFormat="false" ht="12.75" hidden="false" customHeight="false" outlineLevel="0" collapsed="false">
      <c r="A185" s="1" t="n">
        <v>13</v>
      </c>
      <c r="B185" s="19" t="n">
        <v>43807</v>
      </c>
      <c r="C185" s="0" t="n">
        <v>0.1776742656</v>
      </c>
      <c r="D185" s="0" t="n">
        <v>0.442658898</v>
      </c>
      <c r="E185" s="0" t="n">
        <v>3.79067175</v>
      </c>
      <c r="F185" s="0" t="n">
        <v>0.0446733966</v>
      </c>
      <c r="G185" s="0" t="n">
        <v>1.92862722</v>
      </c>
      <c r="H185" s="16" t="n">
        <f aca="false">SUM(C185:G185)</f>
        <v>6.3843055302</v>
      </c>
      <c r="K185" s="17" t="n">
        <f aca="false">(C185*Profiles!$C$25+D185*Profiles!$D$25+E185*Profiles!$E$25+F185*Profiles!$F$25+G185*Profiles!$G$25)/(C185*Profiles!$C$26+D185*Profiles!$D$26+E185*Profiles!$E$26+F185*Profiles!$F$26+G185*Profiles!$G$26)</f>
        <v>13.3527515823838</v>
      </c>
      <c r="L185" s="0" t="n">
        <f aca="false">(C185*Profiles!$C$25+D185*Profiles!$D$25+F185*Profiles!$F$25+G185*Profiles!$G$25)/(C185*Profiles!$C$26+D185*Profiles!$D$26+F185*Profiles!$F$26+G185*Profiles!$G$26)</f>
        <v>5.53470647840776</v>
      </c>
      <c r="M185" s="0" t="n">
        <f aca="false">(C185*Profiles!$C$25+D185*Profiles!$D$25+F185*Profiles!$F$25)/(C185*Profiles!$C$26+D185*Profiles!$D$26+F185*Profiles!$F$26)</f>
        <v>2.57018845811326</v>
      </c>
      <c r="Q185" s="9" t="n">
        <f aca="false">(C185*Profiles!$C$26)</f>
        <v>0.0622751413511476</v>
      </c>
      <c r="R185" s="0" t="n">
        <f aca="false">D185*Profiles!$D$26</f>
        <v>0.118097582711689</v>
      </c>
      <c r="S185" s="0" t="n">
        <f aca="false">E185*Profiles!$E$26</f>
        <v>0.0479127044935772</v>
      </c>
      <c r="T185" s="0" t="n">
        <f aca="false">+F185*Profiles!$F$26</f>
        <v>0.00589379043691487</v>
      </c>
      <c r="U185" s="0" t="n">
        <f aca="false">+G185*Profiles!$G$26</f>
        <v>0.210634828930132</v>
      </c>
    </row>
    <row r="186" customFormat="false" ht="12.75" hidden="false" customHeight="false" outlineLevel="0" collapsed="false">
      <c r="A186" s="1" t="n">
        <v>13</v>
      </c>
      <c r="B186" s="19" t="n">
        <v>43810</v>
      </c>
      <c r="C186" s="0" t="n">
        <v>0.264983712</v>
      </c>
      <c r="D186" s="0" t="n">
        <v>0.447674007</v>
      </c>
      <c r="E186" s="0" t="n">
        <v>3.5269641</v>
      </c>
      <c r="F186" s="0" t="n">
        <v>-0.04401104064</v>
      </c>
      <c r="G186" s="0" t="n">
        <v>2.01415864</v>
      </c>
      <c r="H186" s="16" t="n">
        <f aca="false">SUM(C186:G186)</f>
        <v>6.20976941836</v>
      </c>
      <c r="K186" s="17" t="n">
        <f aca="false">(C186*Profiles!$C$25+D186*Profiles!$D$25+E186*Profiles!$E$25+F186*Profiles!$F$25+G186*Profiles!$G$25)/(C186*Profiles!$C$26+D186*Profiles!$D$26+E186*Profiles!$E$26+F186*Profiles!$F$26+G186*Profiles!$G$26)</f>
        <v>12.1824859926862</v>
      </c>
      <c r="L186" s="0" t="n">
        <f aca="false">(C186*Profiles!$C$25+D186*Profiles!$D$25+F186*Profiles!$F$25+G186*Profiles!$G$25)/(C186*Profiles!$C$26+D186*Profiles!$D$26+F186*Profiles!$F$26+G186*Profiles!$G$26)</f>
        <v>5.29053940772004</v>
      </c>
      <c r="M186" s="0" t="n">
        <f aca="false">(C186*Profiles!$C$25+D186*Profiles!$D$25+F186*Profiles!$F$25)/(C186*Profiles!$C$26+D186*Profiles!$D$26+F186*Profiles!$F$26)</f>
        <v>2.23789776969712</v>
      </c>
      <c r="Q186" s="9" t="n">
        <f aca="false">(C186*Profiles!$C$26)</f>
        <v>0.0928772552672467</v>
      </c>
      <c r="R186" s="0" t="n">
        <f aca="false">D186*Profiles!$D$26</f>
        <v>0.119435570613009</v>
      </c>
      <c r="S186" s="0" t="n">
        <f aca="false">E186*Profiles!$E$26</f>
        <v>0.0445795362478314</v>
      </c>
      <c r="T186" s="0" t="n">
        <f aca="false">+F186*Profiles!$F$26</f>
        <v>-0.00580640538182637</v>
      </c>
      <c r="U186" s="0" t="n">
        <f aca="false">+G186*Profiles!$G$26</f>
        <v>0.21997613441054</v>
      </c>
    </row>
    <row r="187" customFormat="false" ht="12.75" hidden="false" customHeight="false" outlineLevel="0" collapsed="false">
      <c r="A187" s="1" t="n">
        <v>13</v>
      </c>
      <c r="B187" s="19" t="n">
        <v>43813</v>
      </c>
      <c r="C187" s="0" t="n">
        <v>0.1440796224</v>
      </c>
      <c r="D187" s="0" t="n">
        <v>0.350574246</v>
      </c>
      <c r="E187" s="0" t="n">
        <v>2.60589825</v>
      </c>
      <c r="F187" s="0" t="n">
        <v>0.02605316784</v>
      </c>
      <c r="G187" s="0" t="n">
        <v>1.92993554</v>
      </c>
      <c r="H187" s="16" t="n">
        <f aca="false">SUM(C187:G187)</f>
        <v>5.05654082624</v>
      </c>
      <c r="K187" s="17" t="n">
        <f aca="false">(C187*Profiles!$C$25+D187*Profiles!$D$25+E187*Profiles!$E$25+F187*Profiles!$F$25+G187*Profiles!$G$25)/(C187*Profiles!$C$26+D187*Profiles!$D$26+E187*Profiles!$E$26+F187*Profiles!$F$26+G187*Profiles!$G$26)</f>
        <v>11.9262835590189</v>
      </c>
      <c r="L187" s="0" t="n">
        <f aca="false">(C187*Profiles!$C$25+D187*Profiles!$D$25+F187*Profiles!$F$25+G187*Profiles!$G$25)/(C187*Profiles!$C$26+D187*Profiles!$D$26+F187*Profiles!$F$26+G187*Profiles!$G$26)</f>
        <v>5.84068352201893</v>
      </c>
      <c r="M187" s="0" t="n">
        <f aca="false">(C187*Profiles!$C$25+D187*Profiles!$D$25+F187*Profiles!$F$25)/(C187*Profiles!$C$26+D187*Profiles!$D$26+F187*Profiles!$F$26)</f>
        <v>2.53099372773294</v>
      </c>
      <c r="Q187" s="9" t="n">
        <f aca="false">(C187*Profiles!$C$26)</f>
        <v>0.0505001600568314</v>
      </c>
      <c r="R187" s="0" t="n">
        <f aca="false">D187*Profiles!$D$26</f>
        <v>0.0935301904031151</v>
      </c>
      <c r="S187" s="0" t="n">
        <f aca="false">E187*Profiles!$E$26</f>
        <v>0.0329376007808062</v>
      </c>
      <c r="T187" s="0" t="n">
        <f aca="false">+F187*Profiles!$F$26</f>
        <v>0.00343721147602934</v>
      </c>
      <c r="U187" s="0" t="n">
        <f aca="false">+G187*Profiles!$G$26</f>
        <v>0.210777716968073</v>
      </c>
    </row>
    <row r="188" customFormat="false" ht="12.75" hidden="false" customHeight="false" outlineLevel="0" collapsed="false">
      <c r="A188" s="1" t="n">
        <v>13</v>
      </c>
      <c r="B188" s="19" t="n">
        <v>43816</v>
      </c>
      <c r="C188" s="0" t="n">
        <v>0.1197474816</v>
      </c>
      <c r="D188" s="0" t="n">
        <v>2.006063741</v>
      </c>
      <c r="E188" s="0" t="n">
        <v>1.7536257</v>
      </c>
      <c r="F188" s="0" t="n">
        <v>0.1467909828</v>
      </c>
      <c r="G188" s="0" t="n">
        <v>0.1168853088</v>
      </c>
      <c r="H188" s="16" t="n">
        <f aca="false">SUM(C188:G188)</f>
        <v>4.1431132142</v>
      </c>
      <c r="K188" s="17" t="n">
        <f aca="false">(C188*Profiles!$C$25+D188*Profiles!$D$25+E188*Profiles!$E$25+F188*Profiles!$F$25+G188*Profiles!$G$25)/(C188*Profiles!$C$26+D188*Profiles!$D$26+E188*Profiles!$E$26+F188*Profiles!$F$26+G188*Profiles!$G$26)</f>
        <v>5.56106861104796</v>
      </c>
      <c r="L188" s="0" t="n">
        <f aca="false">(C188*Profiles!$C$25+D188*Profiles!$D$25+F188*Profiles!$F$25+G188*Profiles!$G$25)/(C188*Profiles!$C$26+D188*Profiles!$D$26+F188*Profiles!$F$26+G188*Profiles!$G$26)</f>
        <v>2.92166666518819</v>
      </c>
      <c r="M188" s="0" t="n">
        <f aca="false">(C188*Profiles!$C$25+D188*Profiles!$D$25+F188*Profiles!$F$25)/(C188*Profiles!$C$26+D188*Profiles!$D$26+F188*Profiles!$F$26)</f>
        <v>2.80964905577062</v>
      </c>
      <c r="Q188" s="9" t="n">
        <f aca="false">(C188*Profiles!$C$26)</f>
        <v>0.0419717020802136</v>
      </c>
      <c r="R188" s="0" t="n">
        <f aca="false">D188*Profiles!$D$26</f>
        <v>0.535200533973381</v>
      </c>
      <c r="S188" s="0" t="n">
        <f aca="false">E188*Profiles!$E$26</f>
        <v>0.0221651874648451</v>
      </c>
      <c r="T188" s="0" t="n">
        <f aca="false">+F188*Profiles!$F$26</f>
        <v>0.0193662303853559</v>
      </c>
      <c r="U188" s="0" t="n">
        <f aca="false">+G188*Profiles!$G$26</f>
        <v>0.0127656173096705</v>
      </c>
    </row>
    <row r="189" customFormat="false" ht="12.75" hidden="false" customHeight="false" outlineLevel="0" collapsed="false">
      <c r="A189" s="1" t="n">
        <v>13</v>
      </c>
      <c r="B189" s="19" t="n">
        <v>43819</v>
      </c>
      <c r="C189" s="0" t="n">
        <v>0.2650367232</v>
      </c>
      <c r="D189" s="0" t="n">
        <v>2.31339526</v>
      </c>
      <c r="E189" s="0" t="n">
        <v>0.66049614</v>
      </c>
      <c r="F189" s="0" t="n">
        <v>0.3508086204</v>
      </c>
      <c r="G189" s="0" t="n">
        <v>0.373721608</v>
      </c>
      <c r="H189" s="16" t="n">
        <f aca="false">SUM(C189:G189)</f>
        <v>3.9634583516</v>
      </c>
      <c r="K189" s="17" t="n">
        <f aca="false">(C189*Profiles!$C$25+D189*Profiles!$D$25+E189*Profiles!$E$25+F189*Profiles!$F$25+G189*Profiles!$G$25)/(C189*Profiles!$C$26+D189*Profiles!$D$26+E189*Profiles!$E$26+F189*Profiles!$F$26+G189*Profiles!$G$26)</f>
        <v>3.92027108798819</v>
      </c>
      <c r="L189" s="0" t="n">
        <f aca="false">(C189*Profiles!$C$25+D189*Profiles!$D$25+F189*Profiles!$F$25+G189*Profiles!$G$25)/(C189*Profiles!$C$26+D189*Profiles!$D$26+F189*Profiles!$F$26+G189*Profiles!$G$26)</f>
        <v>3.14326555711957</v>
      </c>
      <c r="M189" s="0" t="n">
        <f aca="false">(C189*Profiles!$C$25+D189*Profiles!$D$25+F189*Profiles!$F$25)/(C189*Profiles!$C$26+D189*Profiles!$D$26+F189*Profiles!$F$26)</f>
        <v>2.87275030304229</v>
      </c>
      <c r="Q189" s="9" t="n">
        <f aca="false">(C189*Profiles!$C$26)</f>
        <v>0.0928958357857143</v>
      </c>
      <c r="R189" s="0" t="n">
        <f aca="false">D189*Profiles!$D$26</f>
        <v>0.617193937130978</v>
      </c>
      <c r="S189" s="0" t="n">
        <f aca="false">E189*Profiles!$E$26</f>
        <v>0.00834842963518759</v>
      </c>
      <c r="T189" s="0" t="n">
        <f aca="false">+F189*Profiles!$F$26</f>
        <v>0.0462824107737718</v>
      </c>
      <c r="U189" s="0" t="n">
        <f aca="false">+G189*Profiles!$G$26</f>
        <v>0.0408159680379154</v>
      </c>
    </row>
    <row r="190" customFormat="false" ht="12.75" hidden="false" customHeight="false" outlineLevel="0" collapsed="false">
      <c r="A190" s="1" t="n">
        <v>13</v>
      </c>
      <c r="B190" s="20" t="n">
        <v>43822</v>
      </c>
      <c r="C190" s="0" t="n">
        <v>0.1516650432</v>
      </c>
      <c r="D190" s="0" t="n">
        <v>0.734783962</v>
      </c>
      <c r="E190" s="0" t="n">
        <v>2.18750625</v>
      </c>
      <c r="F190" s="0" t="n">
        <v>-0.082625718</v>
      </c>
      <c r="G190" s="0" t="n">
        <v>1.029189928</v>
      </c>
      <c r="H190" s="16" t="n">
        <f aca="false">SUM(C190:G190)</f>
        <v>4.0205194652</v>
      </c>
      <c r="K190" s="17" t="n">
        <f aca="false">(C190*Profiles!$C$25+D190*Profiles!$D$25+E190*Profiles!$E$25+F190*Profiles!$F$25+G190*Profiles!$G$25)/(C190*Profiles!$C$26+D190*Profiles!$D$26+E190*Profiles!$E$26+F190*Profiles!$F$26+G190*Profiles!$G$26)</f>
        <v>9.62661884223528</v>
      </c>
      <c r="L190" s="0" t="n">
        <f aca="false">(C190*Profiles!$C$25+D190*Profiles!$D$25+F190*Profiles!$F$25+G190*Profiles!$G$25)/(C190*Profiles!$C$26+D190*Profiles!$D$26+F190*Profiles!$F$26+G190*Profiles!$G$26)</f>
        <v>4.22680305189214</v>
      </c>
      <c r="M190" s="0" t="n">
        <f aca="false">(C190*Profiles!$C$25+D190*Profiles!$D$25+F190*Profiles!$F$25)/(C190*Profiles!$C$26+D190*Profiles!$D$26+F190*Profiles!$F$26)</f>
        <v>2.37326966989747</v>
      </c>
      <c r="Q190" s="9" t="n">
        <f aca="false">(C190*Profiles!$C$26)</f>
        <v>0.0531588633357374</v>
      </c>
      <c r="R190" s="0" t="n">
        <f aca="false">D190*Profiles!$D$26</f>
        <v>0.196034034602232</v>
      </c>
      <c r="S190" s="0" t="n">
        <f aca="false">E190*Profiles!$E$26</f>
        <v>0.0276492789263811</v>
      </c>
      <c r="T190" s="0" t="n">
        <f aca="false">+F190*Profiles!$F$26</f>
        <v>-0.0109008650260461</v>
      </c>
      <c r="U190" s="0" t="n">
        <f aca="false">+G190*Profiles!$G$26</f>
        <v>0.112402875046477</v>
      </c>
    </row>
    <row r="191" customFormat="false" ht="12.75" hidden="false" customHeight="false" outlineLevel="0" collapsed="false">
      <c r="A191" s="1" t="n">
        <v>13</v>
      </c>
      <c r="B191" s="20" t="n">
        <v>43825</v>
      </c>
      <c r="C191" s="0" t="n">
        <v>0.1791826752</v>
      </c>
      <c r="D191" s="0" t="n">
        <v>3.32668897</v>
      </c>
      <c r="E191" s="0" t="n">
        <v>1.32843483</v>
      </c>
      <c r="F191" s="0" t="n">
        <v>0.4380550776</v>
      </c>
      <c r="G191" s="0" t="n">
        <v>0.749601944</v>
      </c>
      <c r="H191" s="16" t="n">
        <f aca="false">SUM(C191:G191)</f>
        <v>6.0219634968</v>
      </c>
      <c r="K191" s="17" t="n">
        <f aca="false">(C191*Profiles!$C$25+D191*Profiles!$D$25+E191*Profiles!$E$25+F191*Profiles!$F$25+G191*Profiles!$G$25)/(C191*Profiles!$C$26+D191*Profiles!$D$26+E191*Profiles!$E$26+F191*Profiles!$F$26+G191*Profiles!$G$26)</f>
        <v>4.44093998458626</v>
      </c>
      <c r="L191" s="0" t="n">
        <f aca="false">(C191*Profiles!$C$25+D191*Profiles!$D$25+F191*Profiles!$F$25+G191*Profiles!$G$25)/(C191*Profiles!$C$26+D191*Profiles!$D$26+F191*Profiles!$F$26+G191*Profiles!$G$26)</f>
        <v>3.30600378320985</v>
      </c>
      <c r="M191" s="0" t="n">
        <f aca="false">(C191*Profiles!$C$25+D191*Profiles!$D$25+F191*Profiles!$F$25)/(C191*Profiles!$C$26+D191*Profiles!$D$26+F191*Profiles!$F$26)</f>
        <v>2.9121261872729</v>
      </c>
      <c r="Q191" s="9" t="n">
        <f aca="false">(C191*Profiles!$C$26)</f>
        <v>0.0628038415584523</v>
      </c>
      <c r="R191" s="0" t="n">
        <f aca="false">D191*Profiles!$D$26</f>
        <v>0.887531974542256</v>
      </c>
      <c r="S191" s="0" t="n">
        <f aca="false">E191*Profiles!$E$26</f>
        <v>0.0167909303802856</v>
      </c>
      <c r="T191" s="0" t="n">
        <f aca="false">+F191*Profiles!$F$26</f>
        <v>0.0577928929451691</v>
      </c>
      <c r="U191" s="0" t="n">
        <f aca="false">+G191*Profiles!$G$26</f>
        <v>0.0818677013384339</v>
      </c>
    </row>
    <row r="192" customFormat="false" ht="12.75" hidden="false" customHeight="false" outlineLevel="0" collapsed="false">
      <c r="A192" s="1" t="n">
        <v>13</v>
      </c>
      <c r="B192" s="20" t="n">
        <v>43840</v>
      </c>
      <c r="C192" s="0" t="n">
        <v>0.2341986624</v>
      </c>
      <c r="D192" s="0" t="n">
        <v>1.515972788</v>
      </c>
      <c r="E192" s="0" t="n">
        <v>2.74589865</v>
      </c>
      <c r="F192" s="0" t="n">
        <v>0.2083233264</v>
      </c>
      <c r="G192" s="0" t="n">
        <v>3.40784652</v>
      </c>
      <c r="H192" s="16" t="n">
        <f aca="false">SUM(C192:G192)</f>
        <v>8.1122399468</v>
      </c>
      <c r="K192" s="17" t="n">
        <f aca="false">(C192*Profiles!$C$25+D192*Profiles!$D$25+E192*Profiles!$E$25+F192*Profiles!$F$25+G192*Profiles!$G$25)/(C192*Profiles!$C$26+D192*Profiles!$D$26+E192*Profiles!$E$26+F192*Profiles!$F$26+G192*Profiles!$G$26)</f>
        <v>7.80889556627793</v>
      </c>
      <c r="L192" s="0" t="n">
        <f aca="false">(C192*Profiles!$C$25+D192*Profiles!$D$25+F192*Profiles!$F$25+G192*Profiles!$G$25)/(C192*Profiles!$C$26+D192*Profiles!$D$26+F192*Profiles!$F$26+G192*Profiles!$G$26)</f>
        <v>5.05540128382808</v>
      </c>
      <c r="M192" s="0" t="n">
        <f aca="false">(C192*Profiles!$C$25+D192*Profiles!$D$25+F192*Profiles!$F$25)/(C192*Profiles!$C$26+D192*Profiles!$D$26+F192*Profiles!$F$26)</f>
        <v>2.8101546346624</v>
      </c>
      <c r="Q192" s="9" t="n">
        <f aca="false">(C192*Profiles!$C$26)</f>
        <v>0.082087041451712</v>
      </c>
      <c r="R192" s="0" t="n">
        <f aca="false">D192*Profiles!$D$26</f>
        <v>0.404448487375713</v>
      </c>
      <c r="S192" s="0" t="n">
        <f aca="false">E192*Profiles!$E$26</f>
        <v>0.0347071546320946</v>
      </c>
      <c r="T192" s="0" t="n">
        <f aca="false">+F192*Profiles!$F$26</f>
        <v>0.0274842327284023</v>
      </c>
      <c r="U192" s="0" t="n">
        <f aca="false">+G192*Profiles!$G$26</f>
        <v>0.372187616827447</v>
      </c>
    </row>
    <row r="193" customFormat="false" ht="12.75" hidden="false" customHeight="false" outlineLevel="0" collapsed="false">
      <c r="A193" s="1" t="n">
        <v>13</v>
      </c>
      <c r="B193" s="20" t="n">
        <v>43843</v>
      </c>
      <c r="C193" s="0" t="n">
        <v>0.2757112512</v>
      </c>
      <c r="D193" s="0" t="n">
        <v>1.03283048</v>
      </c>
      <c r="E193" s="0" t="n">
        <v>3.21176205</v>
      </c>
      <c r="F193" s="0" t="n">
        <v>0.2788046016</v>
      </c>
      <c r="G193" s="0" t="n">
        <v>3.34651902</v>
      </c>
      <c r="H193" s="16" t="n">
        <f aca="false">SUM(C193:G193)</f>
        <v>8.1456274028</v>
      </c>
      <c r="K193" s="17" t="n">
        <f aca="false">(C193*Profiles!$C$25+D193*Profiles!$D$25+E193*Profiles!$E$25+F193*Profiles!$F$25+G193*Profiles!$G$25)/(C193*Profiles!$C$26+D193*Profiles!$D$26+E193*Profiles!$E$26+F193*Profiles!$F$26+G193*Profiles!$G$26)</f>
        <v>8.99395223091307</v>
      </c>
      <c r="L193" s="0" t="n">
        <f aca="false">(C193*Profiles!$C$25+D193*Profiles!$D$25+F193*Profiles!$F$25+G193*Profiles!$G$25)/(C193*Profiles!$C$26+D193*Profiles!$D$26+F193*Profiles!$F$26+G193*Profiles!$G$26)</f>
        <v>5.3707154312948</v>
      </c>
      <c r="M193" s="0" t="n">
        <f aca="false">(C193*Profiles!$C$25+D193*Profiles!$D$25+F193*Profiles!$F$25)/(C193*Profiles!$C$26+D193*Profiles!$D$26+F193*Profiles!$F$26)</f>
        <v>2.88132299663905</v>
      </c>
      <c r="Q193" s="9" t="n">
        <f aca="false">(C193*Profiles!$C$26)</f>
        <v>0.0966372765498672</v>
      </c>
      <c r="R193" s="0" t="n">
        <f aca="false">D193*Profiles!$D$26</f>
        <v>0.275550279436501</v>
      </c>
      <c r="S193" s="0" t="n">
        <f aca="false">E193*Profiles!$E$26</f>
        <v>0.0405954976200025</v>
      </c>
      <c r="T193" s="0" t="n">
        <f aca="false">+F193*Profiles!$F$26</f>
        <v>0.0367828734714553</v>
      </c>
      <c r="U193" s="0" t="n">
        <f aca="false">+G193*Profiles!$G$26</f>
        <v>0.365489740048951</v>
      </c>
    </row>
    <row r="194" customFormat="false" ht="12.75" hidden="false" customHeight="false" outlineLevel="0" collapsed="false">
      <c r="A194" s="1" t="n">
        <v>13</v>
      </c>
      <c r="B194" s="20" t="n">
        <v>43849</v>
      </c>
      <c r="C194" s="0" t="n">
        <v>0.1833753792</v>
      </c>
      <c r="D194" s="0" t="n">
        <v>2.30715155</v>
      </c>
      <c r="E194" s="0" t="n">
        <v>1.98325854</v>
      </c>
      <c r="F194" s="0" t="n">
        <v>0.5760096468</v>
      </c>
      <c r="G194" s="0" t="n">
        <v>2.67240714</v>
      </c>
      <c r="H194" s="16" t="n">
        <f aca="false">SUM(C194:G194)</f>
        <v>7.722202256</v>
      </c>
      <c r="K194" s="17" t="n">
        <f aca="false">(C194*Profiles!$C$25+D194*Profiles!$D$25+E194*Profiles!$E$25+F194*Profiles!$F$25+G194*Profiles!$G$25)/(C194*Profiles!$C$26+D194*Profiles!$D$26+E194*Profiles!$E$26+F194*Profiles!$F$26+G194*Profiles!$G$26)</f>
        <v>6.19864997682362</v>
      </c>
      <c r="L194" s="0" t="n">
        <f aca="false">(C194*Profiles!$C$25+D194*Profiles!$D$25+F194*Profiles!$F$25+G194*Profiles!$G$25)/(C194*Profiles!$C$26+D194*Profiles!$D$26+F194*Profiles!$F$26+G194*Profiles!$G$26)</f>
        <v>4.47786030083283</v>
      </c>
      <c r="M194" s="0" t="n">
        <f aca="false">(C194*Profiles!$C$25+D194*Profiles!$D$25+F194*Profiles!$F$25)/(C194*Profiles!$C$26+D194*Profiles!$D$26+F194*Profiles!$F$26)</f>
        <v>3.05736611305473</v>
      </c>
      <c r="Q194" s="9" t="n">
        <f aca="false">(C194*Profiles!$C$26)</f>
        <v>0.0642733916554334</v>
      </c>
      <c r="R194" s="0" t="n">
        <f aca="false">D194*Profiles!$D$26</f>
        <v>0.615528169061061</v>
      </c>
      <c r="S194" s="0" t="n">
        <f aca="false">E194*Profiles!$E$26</f>
        <v>0.0250676625749469</v>
      </c>
      <c r="T194" s="0" t="n">
        <f aca="false">+F194*Profiles!$F$26</f>
        <v>0.075993329503863</v>
      </c>
      <c r="U194" s="0" t="n">
        <f aca="false">+G194*Profiles!$G$26</f>
        <v>0.291866678499727</v>
      </c>
    </row>
    <row r="195" customFormat="false" ht="12.75" hidden="false" customHeight="false" outlineLevel="0" collapsed="false">
      <c r="A195" s="1" t="n">
        <v>13</v>
      </c>
      <c r="B195" s="20" t="n">
        <v>43851</v>
      </c>
      <c r="C195" s="0" t="n">
        <v>0.0575267904</v>
      </c>
      <c r="D195" s="0" t="n">
        <v>2.46807814</v>
      </c>
      <c r="E195" s="0" t="n">
        <v>1.851847245</v>
      </c>
      <c r="F195" s="0" t="n">
        <v>0.1779584688</v>
      </c>
      <c r="G195" s="0" t="n">
        <v>2.0565155</v>
      </c>
      <c r="H195" s="16" t="n">
        <f aca="false">SUM(C195:G195)</f>
        <v>6.6119261442</v>
      </c>
      <c r="K195" s="17" t="n">
        <f aca="false">(C195*Profiles!$C$25+D195*Profiles!$D$25+E195*Profiles!$E$25+F195*Profiles!$F$25+G195*Profiles!$G$25)/(C195*Profiles!$C$26+D195*Profiles!$D$26+E195*Profiles!$E$26+F195*Profiles!$F$26+G195*Profiles!$G$26)</f>
        <v>5.95910018788484</v>
      </c>
      <c r="L195" s="0" t="n">
        <f aca="false">(C195*Profiles!$C$25+D195*Profiles!$D$25+F195*Profiles!$F$25+G195*Profiles!$G$25)/(C195*Profiles!$C$26+D195*Profiles!$D$26+F195*Profiles!$F$26+G195*Profiles!$G$26)</f>
        <v>4.13656025624518</v>
      </c>
      <c r="M195" s="0" t="n">
        <f aca="false">(C195*Profiles!$C$25+D195*Profiles!$D$25+F195*Profiles!$F$25)/(C195*Profiles!$C$26+D195*Profiles!$D$26+F195*Profiles!$F$26)</f>
        <v>2.85066264980207</v>
      </c>
      <c r="Q195" s="9" t="n">
        <f aca="false">(C195*Profiles!$C$26)</f>
        <v>0.0201632408134059</v>
      </c>
      <c r="R195" s="0" t="n">
        <f aca="false">D195*Profiles!$D$26</f>
        <v>0.658461997701811</v>
      </c>
      <c r="S195" s="0" t="n">
        <f aca="false">E195*Profiles!$E$26</f>
        <v>0.02340667186942</v>
      </c>
      <c r="T195" s="0" t="n">
        <f aca="false">+F195*Profiles!$F$26</f>
        <v>0.0234781772018081</v>
      </c>
      <c r="U195" s="0" t="n">
        <f aca="false">+G195*Profiles!$G$26</f>
        <v>0.224602134638888</v>
      </c>
    </row>
    <row r="196" customFormat="false" ht="12.75" hidden="false" customHeight="false" outlineLevel="0" collapsed="false">
      <c r="A196" s="1" t="n">
        <v>13</v>
      </c>
      <c r="B196" s="20" t="n">
        <v>43852</v>
      </c>
      <c r="C196" s="0" t="n">
        <v>0.3479317824</v>
      </c>
      <c r="D196" s="0" t="n">
        <v>3.1701934</v>
      </c>
      <c r="E196" s="0" t="n">
        <v>0.67196169</v>
      </c>
      <c r="F196" s="0" t="n">
        <v>0.3273598692</v>
      </c>
      <c r="G196" s="0" t="n">
        <v>0.269415796</v>
      </c>
      <c r="H196" s="16" t="n">
        <f aca="false">SUM(C196:G196)</f>
        <v>4.7868625376</v>
      </c>
      <c r="K196" s="17" t="n">
        <f aca="false">(C196*Profiles!$C$25+D196*Profiles!$D$25+E196*Profiles!$E$25+F196*Profiles!$F$25+G196*Profiles!$G$25)/(C196*Profiles!$C$26+D196*Profiles!$D$26+E196*Profiles!$E$26+F196*Profiles!$F$26+G196*Profiles!$G$26)</f>
        <v>3.56397021701781</v>
      </c>
      <c r="L196" s="0" t="n">
        <f aca="false">(C196*Profiles!$C$25+D196*Profiles!$D$25+F196*Profiles!$F$25+G196*Profiles!$G$25)/(C196*Profiles!$C$26+D196*Profiles!$D$26+F196*Profiles!$F$26+G196*Profiles!$G$26)</f>
        <v>2.95532703846123</v>
      </c>
      <c r="M196" s="0" t="n">
        <f aca="false">(C196*Profiles!$C$25+D196*Profiles!$D$25+F196*Profiles!$F$25)/(C196*Profiles!$C$26+D196*Profiles!$D$26+F196*Profiles!$F$26)</f>
        <v>2.803946696094</v>
      </c>
      <c r="Q196" s="9" t="n">
        <f aca="false">(C196*Profiles!$C$26)</f>
        <v>0.121950699254877</v>
      </c>
      <c r="R196" s="0" t="n">
        <f aca="false">D196*Profiles!$D$26</f>
        <v>0.845780303886609</v>
      </c>
      <c r="S196" s="0" t="n">
        <f aca="false">E196*Profiles!$E$26</f>
        <v>0.00849334999369828</v>
      </c>
      <c r="T196" s="0" t="n">
        <f aca="false">+F196*Profiles!$F$26</f>
        <v>0.0431888016887586</v>
      </c>
      <c r="U196" s="0" t="n">
        <f aca="false">+G196*Profiles!$G$26</f>
        <v>0.02942421921305</v>
      </c>
    </row>
    <row r="197" customFormat="false" ht="12.75" hidden="false" customHeight="false" outlineLevel="0" collapsed="false">
      <c r="A197" s="1" t="n">
        <v>13</v>
      </c>
      <c r="B197" s="20" t="n">
        <v>43855</v>
      </c>
      <c r="C197" s="0" t="n">
        <v>0.3071131584</v>
      </c>
      <c r="D197" s="0" t="n">
        <v>1.386184184</v>
      </c>
      <c r="E197" s="0" t="n">
        <v>3.0269052</v>
      </c>
      <c r="F197" s="0" t="n">
        <v>-0.1282630188</v>
      </c>
      <c r="G197" s="0" t="n">
        <v>1.7923984</v>
      </c>
      <c r="H197" s="16" t="n">
        <f aca="false">SUM(C197:G197)</f>
        <v>6.3843379236</v>
      </c>
      <c r="K197" s="17" t="n">
        <f aca="false">(C197*Profiles!$C$25+D197*Profiles!$D$25+E197*Profiles!$E$25+F197*Profiles!$F$25+G197*Profiles!$G$25)/(C197*Profiles!$C$26+D197*Profiles!$D$26+E197*Profiles!$E$26+F197*Profiles!$F$26+G197*Profiles!$G$26)</f>
        <v>8.1919241156987</v>
      </c>
      <c r="L197" s="0" t="n">
        <f aca="false">(C197*Profiles!$C$25+D197*Profiles!$D$25+F197*Profiles!$F$25+G197*Profiles!$G$25)/(C197*Profiles!$C$26+D197*Profiles!$D$26+F197*Profiles!$F$26+G197*Profiles!$G$26)</f>
        <v>4.11569434680694</v>
      </c>
      <c r="M197" s="0" t="n">
        <f aca="false">(C197*Profiles!$C$25+D197*Profiles!$D$25+F197*Profiles!$F$25)/(C197*Profiles!$C$26+D197*Profiles!$D$26+F197*Profiles!$F$26)</f>
        <v>2.39823062889781</v>
      </c>
      <c r="Q197" s="9" t="n">
        <f aca="false">(C197*Profiles!$C$26)</f>
        <v>0.107643700034843</v>
      </c>
      <c r="R197" s="0" t="n">
        <f aca="false">D197*Profiles!$D$26</f>
        <v>0.369822005302998</v>
      </c>
      <c r="S197" s="0" t="n">
        <f aca="false">E197*Profiles!$E$26</f>
        <v>0.0382589746468214</v>
      </c>
      <c r="T197" s="0" t="n">
        <f aca="false">+F197*Profiles!$F$26</f>
        <v>-0.0169218239746129</v>
      </c>
      <c r="U197" s="0" t="n">
        <f aca="false">+G197*Profiles!$G$26</f>
        <v>0.1957566119795</v>
      </c>
    </row>
    <row r="198" customFormat="false" ht="12.75" hidden="false" customHeight="false" outlineLevel="0" collapsed="false">
      <c r="A198" s="1" t="n">
        <v>13</v>
      </c>
      <c r="B198" s="20" t="n">
        <v>43858</v>
      </c>
      <c r="C198" s="0" t="n">
        <v>0.4325135616</v>
      </c>
      <c r="D198" s="0" t="n">
        <v>1.875872317</v>
      </c>
      <c r="E198" s="0" t="n">
        <v>2.7863298</v>
      </c>
      <c r="F198" s="0" t="n">
        <v>0.248327226</v>
      </c>
      <c r="G198" s="0" t="n">
        <v>2.15758322</v>
      </c>
      <c r="H198" s="16" t="n">
        <f aca="false">SUM(C198:G198)</f>
        <v>7.5006261246</v>
      </c>
      <c r="K198" s="17" t="n">
        <f aca="false">(C198*Profiles!$C$25+D198*Profiles!$D$25+E198*Profiles!$E$25+F198*Profiles!$F$25+G198*Profiles!$G$25)/(C198*Profiles!$C$26+D198*Profiles!$D$26+E198*Profiles!$E$26+F198*Profiles!$F$26+G198*Profiles!$G$26)</f>
        <v>6.84843959420837</v>
      </c>
      <c r="L198" s="0" t="n">
        <f aca="false">(C198*Profiles!$C$25+D198*Profiles!$D$25+F198*Profiles!$F$25+G198*Profiles!$G$25)/(C198*Profiles!$C$26+D198*Profiles!$D$26+F198*Profiles!$F$26+G198*Profiles!$G$26)</f>
        <v>4.12164340031223</v>
      </c>
      <c r="M198" s="0" t="n">
        <f aca="false">(C198*Profiles!$C$25+D198*Profiles!$D$25+F198*Profiles!$F$25)/(C198*Profiles!$C$26+D198*Profiles!$D$26+F198*Profiles!$F$26)</f>
        <v>2.73337994321564</v>
      </c>
      <c r="Q198" s="9" t="n">
        <f aca="false">(C198*Profiles!$C$26)</f>
        <v>0.151596761038917</v>
      </c>
      <c r="R198" s="0" t="n">
        <f aca="false">D198*Profiles!$D$26</f>
        <v>0.500466582992929</v>
      </c>
      <c r="S198" s="0" t="n">
        <f aca="false">E198*Profiles!$E$26</f>
        <v>0.035218189580527</v>
      </c>
      <c r="T198" s="0" t="n">
        <f aca="false">+F198*Profiles!$F$26</f>
        <v>0.0327619733715165</v>
      </c>
      <c r="U198" s="0" t="n">
        <f aca="false">+G198*Profiles!$G$26</f>
        <v>0.235640235569849</v>
      </c>
    </row>
    <row r="199" customFormat="false" ht="12.75" hidden="false" customHeight="false" outlineLevel="0" collapsed="false">
      <c r="A199" s="1" t="n">
        <v>13</v>
      </c>
      <c r="B199" s="20" t="n">
        <v>43861</v>
      </c>
      <c r="C199" s="0" t="n">
        <v>0.4627010304</v>
      </c>
      <c r="D199" s="0" t="n">
        <v>3.05055586</v>
      </c>
      <c r="E199" s="0" t="n">
        <v>1.63989549</v>
      </c>
      <c r="F199" s="0" t="n">
        <v>0.3541541556</v>
      </c>
      <c r="G199" s="0" t="n">
        <v>0.824993884</v>
      </c>
      <c r="H199" s="16" t="n">
        <f aca="false">SUM(C199:G199)</f>
        <v>6.33230042</v>
      </c>
      <c r="K199" s="17" t="n">
        <f aca="false">(C199*Profiles!$C$25+D199*Profiles!$D$25+E199*Profiles!$E$25+F199*Profiles!$F$25+G199*Profiles!$G$25)/(C199*Profiles!$C$26+D199*Profiles!$D$26+E199*Profiles!$E$26+F199*Profiles!$F$26+G199*Profiles!$G$26)</f>
        <v>4.58604574777557</v>
      </c>
      <c r="L199" s="0" t="n">
        <f aca="false">(C199*Profiles!$C$25+D199*Profiles!$D$25+F199*Profiles!$F$25+G199*Profiles!$G$25)/(C199*Profiles!$C$26+D199*Profiles!$D$26+F199*Profiles!$F$26+G199*Profiles!$G$26)</f>
        <v>3.2165087766684</v>
      </c>
      <c r="M199" s="0" t="n">
        <f aca="false">(C199*Profiles!$C$25+D199*Profiles!$D$25+F199*Profiles!$F$25)/(C199*Profiles!$C$26+D199*Profiles!$D$26+F199*Profiles!$F$26)</f>
        <v>2.78133519165516</v>
      </c>
      <c r="Q199" s="9" t="n">
        <f aca="false">(C199*Profiles!$C$26)</f>
        <v>0.162177521737181</v>
      </c>
      <c r="R199" s="0" t="n">
        <f aca="false">D199*Profiles!$D$26</f>
        <v>0.813862038288855</v>
      </c>
      <c r="S199" s="0" t="n">
        <f aca="false">E199*Profiles!$E$26</f>
        <v>0.0207276792069163</v>
      </c>
      <c r="T199" s="0" t="n">
        <f aca="false">+F199*Profiles!$F$26</f>
        <v>0.0467237894212177</v>
      </c>
      <c r="U199" s="0" t="n">
        <f aca="false">+G199*Profiles!$G$26</f>
        <v>0.090101624524798</v>
      </c>
    </row>
    <row r="200" customFormat="false" ht="12.75" hidden="false" customHeight="false" outlineLevel="0" collapsed="false">
      <c r="A200" s="1" t="n">
        <v>13</v>
      </c>
      <c r="B200" s="20" t="n">
        <v>43864</v>
      </c>
      <c r="C200" s="0" t="n">
        <v>0.4403158464</v>
      </c>
      <c r="D200" s="0" t="n">
        <v>2.85055573</v>
      </c>
      <c r="E200" s="0" t="n">
        <v>1.99713789</v>
      </c>
      <c r="F200" s="0" t="n">
        <v>0.17121489</v>
      </c>
      <c r="G200" s="0" t="n">
        <v>0.69823403</v>
      </c>
      <c r="H200" s="16" t="n">
        <f aca="false">SUM(C200:G200)</f>
        <v>6.1574583864</v>
      </c>
      <c r="K200" s="17" t="n">
        <f aca="false">(C200*Profiles!$C$25+D200*Profiles!$D$25+E200*Profiles!$E$25+F200*Profiles!$F$25+G200*Profiles!$G$25)/(C200*Profiles!$C$26+D200*Profiles!$D$26+E200*Profiles!$E$26+F200*Profiles!$F$26+G200*Profiles!$G$26)</f>
        <v>4.92676301340272</v>
      </c>
      <c r="L200" s="0" t="n">
        <f aca="false">(C200*Profiles!$C$25+D200*Profiles!$D$25+F200*Profiles!$F$25+G200*Profiles!$G$25)/(C200*Profiles!$C$26+D200*Profiles!$D$26+F200*Profiles!$F$26+G200*Profiles!$G$26)</f>
        <v>3.10417030283686</v>
      </c>
      <c r="M200" s="0" t="n">
        <f aca="false">(C200*Profiles!$C$25+D200*Profiles!$D$25+F200*Profiles!$F$25)/(C200*Profiles!$C$26+D200*Profiles!$D$26+F200*Profiles!$F$26)</f>
        <v>2.69319283282386</v>
      </c>
      <c r="Q200" s="9" t="n">
        <f aca="false">(C200*Profiles!$C$26)</f>
        <v>0.154331475529736</v>
      </c>
      <c r="R200" s="0" t="n">
        <f aca="false">D200*Profiles!$D$26</f>
        <v>0.76050372559766</v>
      </c>
      <c r="S200" s="0" t="n">
        <f aca="false">E200*Profiles!$E$26</f>
        <v>0.0252430924826177</v>
      </c>
      <c r="T200" s="0" t="n">
        <f aca="false">+F200*Profiles!$F$26</f>
        <v>0.0225884924393555</v>
      </c>
      <c r="U200" s="0" t="n">
        <f aca="false">+G200*Profiles!$G$26</f>
        <v>0.076257559748766</v>
      </c>
    </row>
    <row r="201" customFormat="false" ht="12.75" hidden="false" customHeight="false" outlineLevel="0" collapsed="false">
      <c r="A201" s="1" t="n">
        <v>13</v>
      </c>
      <c r="B201" s="20" t="n">
        <v>43867</v>
      </c>
      <c r="C201" s="0" t="n">
        <v>0.5228832</v>
      </c>
      <c r="D201" s="0" t="n">
        <v>3.4279982</v>
      </c>
      <c r="E201" s="0" t="n">
        <v>3.1363308</v>
      </c>
      <c r="F201" s="0" t="n">
        <v>0.4707003</v>
      </c>
      <c r="G201" s="0" t="n">
        <v>2.42251802</v>
      </c>
      <c r="H201" s="16" t="n">
        <f aca="false">SUM(C201:G201)</f>
        <v>9.98043052</v>
      </c>
      <c r="K201" s="17" t="n">
        <f aca="false">(C201*Profiles!$C$25+D201*Profiles!$D$25+E201*Profiles!$E$25+F201*Profiles!$F$25+G201*Profiles!$G$25)/(C201*Profiles!$C$26+D201*Profiles!$D$26+E201*Profiles!$E$26+F201*Profiles!$F$26+G201*Profiles!$G$26)</f>
        <v>5.81654104729894</v>
      </c>
      <c r="L201" s="0" t="n">
        <f aca="false">(C201*Profiles!$C$25+D201*Profiles!$D$25+F201*Profiles!$F$25+G201*Profiles!$G$25)/(C201*Profiles!$C$26+D201*Profiles!$D$26+F201*Profiles!$F$26+G201*Profiles!$G$26)</f>
        <v>3.80454006124769</v>
      </c>
      <c r="M201" s="0" t="n">
        <f aca="false">(C201*Profiles!$C$25+D201*Profiles!$D$25+F201*Profiles!$F$25)/(C201*Profiles!$C$26+D201*Profiles!$D$26+F201*Profiles!$F$26)</f>
        <v>2.81193286867625</v>
      </c>
      <c r="Q201" s="9" t="n">
        <f aca="false">(C201*Profiles!$C$26)</f>
        <v>0.183271477612008</v>
      </c>
      <c r="R201" s="0" t="n">
        <f aca="false">D201*Profiles!$D$26</f>
        <v>0.914560404837997</v>
      </c>
      <c r="S201" s="0" t="n">
        <f aca="false">E201*Profiles!$E$26</f>
        <v>0.039642074208748</v>
      </c>
      <c r="T201" s="0" t="n">
        <f aca="false">+F201*Profiles!$F$26</f>
        <v>0.062099798491547</v>
      </c>
      <c r="U201" s="0" t="n">
        <f aca="false">+G201*Profiles!$G$26</f>
        <v>0.26457506325295</v>
      </c>
    </row>
    <row r="202" customFormat="false" ht="12.75" hidden="false" customHeight="false" outlineLevel="0" collapsed="false">
      <c r="A202" s="1" t="n">
        <v>13</v>
      </c>
      <c r="B202" s="20" t="n">
        <v>43873</v>
      </c>
      <c r="C202" s="0" t="n">
        <v>0.626640576</v>
      </c>
      <c r="D202" s="0" t="n">
        <v>2.47955851</v>
      </c>
      <c r="E202" s="0" t="n">
        <v>1.486317465</v>
      </c>
      <c r="F202" s="0" t="n">
        <v>0.4390527372</v>
      </c>
      <c r="G202" s="0" t="n">
        <v>0.278132478</v>
      </c>
      <c r="H202" s="16" t="n">
        <f aca="false">SUM(C202:G202)</f>
        <v>5.3097017662</v>
      </c>
      <c r="K202" s="17" t="n">
        <f aca="false">(C202*Profiles!$C$25+D202*Profiles!$D$25+E202*Profiles!$E$25+F202*Profiles!$F$25+G202*Profiles!$G$25)/(C202*Profiles!$C$26+D202*Profiles!$D$26+E202*Profiles!$E$26+F202*Profiles!$F$26+G202*Profiles!$G$26)</f>
        <v>4.3728286560941</v>
      </c>
      <c r="L202" s="0" t="n">
        <f aca="false">(C202*Profiles!$C$25+D202*Profiles!$D$25+F202*Profiles!$F$25+G202*Profiles!$G$25)/(C202*Profiles!$C$26+D202*Profiles!$D$26+F202*Profiles!$F$26+G202*Profiles!$G$26)</f>
        <v>2.94381172017226</v>
      </c>
      <c r="M202" s="0" t="n">
        <f aca="false">(C202*Profiles!$C$25+D202*Profiles!$D$25+F202*Profiles!$F$25)/(C202*Profiles!$C$26+D202*Profiles!$D$26+F202*Profiles!$F$26)</f>
        <v>2.77520726283686</v>
      </c>
      <c r="Q202" s="9" t="n">
        <f aca="false">(C202*Profiles!$C$26)</f>
        <v>0.219638619667183</v>
      </c>
      <c r="R202" s="0" t="n">
        <f aca="false">D202*Profiles!$D$26</f>
        <v>0.661524861572302</v>
      </c>
      <c r="S202" s="0" t="n">
        <f aca="false">E202*Profiles!$E$26</f>
        <v>0.0187865091416021</v>
      </c>
      <c r="T202" s="0" t="n">
        <f aca="false">+F202*Profiles!$F$26</f>
        <v>0.0579245148288245</v>
      </c>
      <c r="U202" s="0" t="n">
        <f aca="false">+G202*Profiles!$G$26</f>
        <v>0.0303762107658335</v>
      </c>
    </row>
    <row r="203" customFormat="false" ht="12.75" hidden="false" customHeight="false" outlineLevel="0" collapsed="false">
      <c r="A203" s="1" t="n">
        <v>13</v>
      </c>
      <c r="B203" s="20" t="n">
        <v>43876</v>
      </c>
      <c r="C203" s="0" t="n">
        <v>0.310019136</v>
      </c>
      <c r="D203" s="0" t="n">
        <v>1.070010766</v>
      </c>
      <c r="E203" s="0" t="n">
        <v>4.7777148</v>
      </c>
      <c r="F203" s="0" t="n">
        <v>0.1476761244</v>
      </c>
      <c r="G203" s="0" t="n">
        <v>2.78623098</v>
      </c>
      <c r="H203" s="16" t="n">
        <f aca="false">SUM(C203:G203)</f>
        <v>9.0916518064</v>
      </c>
      <c r="K203" s="17" t="n">
        <f aca="false">(C203*Profiles!$C$25+D203*Profiles!$D$25+E203*Profiles!$E$25+F203*Profiles!$F$25+G203*Profiles!$G$25)/(C203*Profiles!$C$26+D203*Profiles!$D$26+E203*Profiles!$E$26+F203*Profiles!$F$26+G203*Profiles!$G$26)</f>
        <v>10.6814020087708</v>
      </c>
      <c r="L203" s="0" t="n">
        <f aca="false">(C203*Profiles!$C$25+D203*Profiles!$D$25+F203*Profiles!$F$25+G203*Profiles!$G$25)/(C203*Profiles!$C$26+D203*Profiles!$D$26+F203*Profiles!$F$26+G203*Profiles!$G$26)</f>
        <v>5.00899813118465</v>
      </c>
      <c r="M203" s="0" t="n">
        <f aca="false">(C203*Profiles!$C$25+D203*Profiles!$D$25+F203*Profiles!$F$25)/(C203*Profiles!$C$26+D203*Profiles!$D$26+F203*Profiles!$F$26)</f>
        <v>2.69354673012948</v>
      </c>
      <c r="Q203" s="9" t="n">
        <f aca="false">(C203*Profiles!$C$26)</f>
        <v>0.108662250274474</v>
      </c>
      <c r="R203" s="0" t="n">
        <f aca="false">D203*Profiles!$D$26</f>
        <v>0.285469659620584</v>
      </c>
      <c r="S203" s="0" t="n">
        <f aca="false">E203*Profiles!$E$26</f>
        <v>0.0603885676376464</v>
      </c>
      <c r="T203" s="0" t="n">
        <f aca="false">+F203*Profiles!$F$26</f>
        <v>0.0194830076956667</v>
      </c>
      <c r="U203" s="0" t="n">
        <f aca="false">+G203*Profiles!$G$26</f>
        <v>0.304297937800615</v>
      </c>
    </row>
    <row r="204" customFormat="false" ht="12.75" hidden="false" customHeight="false" outlineLevel="0" collapsed="false">
      <c r="A204" s="1" t="n">
        <v>13</v>
      </c>
      <c r="B204" s="20" t="n">
        <v>43879</v>
      </c>
      <c r="C204" s="0" t="n">
        <v>0.2475285696</v>
      </c>
      <c r="D204" s="0" t="n">
        <v>1.325801466</v>
      </c>
      <c r="E204" s="0" t="n">
        <v>2.61153045</v>
      </c>
      <c r="F204" s="0" t="n">
        <v>0.3625029912</v>
      </c>
      <c r="G204" s="0" t="n">
        <v>2.5234222</v>
      </c>
      <c r="H204" s="16" t="n">
        <f aca="false">SUM(C204:G204)</f>
        <v>7.0707856768</v>
      </c>
      <c r="K204" s="17" t="n">
        <f aca="false">(C204*Profiles!$C$25+D204*Profiles!$D$25+E204*Profiles!$E$25+F204*Profiles!$F$25+G204*Profiles!$G$25)/(C204*Profiles!$C$26+D204*Profiles!$D$26+E204*Profiles!$E$26+F204*Profiles!$F$26+G204*Profiles!$G$26)</f>
        <v>7.87285372368148</v>
      </c>
      <c r="L204" s="0" t="n">
        <f aca="false">(C204*Profiles!$C$25+D204*Profiles!$D$25+F204*Profiles!$F$25+G204*Profiles!$G$25)/(C204*Profiles!$C$26+D204*Profiles!$D$26+F204*Profiles!$F$26+G204*Profiles!$G$26)</f>
        <v>4.8375453800105</v>
      </c>
      <c r="M204" s="0" t="n">
        <f aca="false">(C204*Profiles!$C$25+D204*Profiles!$D$25+F204*Profiles!$F$25)/(C204*Profiles!$C$26+D204*Profiles!$D$26+F204*Profiles!$F$26)</f>
        <v>2.96445921618702</v>
      </c>
      <c r="Q204" s="9" t="n">
        <f aca="false">(C204*Profiles!$C$26)</f>
        <v>0.0867591972772864</v>
      </c>
      <c r="R204" s="0" t="n">
        <f aca="false">D204*Profiles!$D$26</f>
        <v>0.35371241603329</v>
      </c>
      <c r="S204" s="0" t="n">
        <f aca="false">E204*Profiles!$E$26</f>
        <v>0.0330087897288465</v>
      </c>
      <c r="T204" s="0" t="n">
        <f aca="false">+F204*Profiles!$F$26</f>
        <v>0.0478252567633864</v>
      </c>
      <c r="U204" s="0" t="n">
        <f aca="false">+G204*Profiles!$G$26</f>
        <v>0.275595303179168</v>
      </c>
    </row>
    <row r="205" customFormat="false" ht="12.75" hidden="false" customHeight="false" outlineLevel="0" collapsed="false">
      <c r="A205" s="1" t="n">
        <v>13</v>
      </c>
      <c r="B205" s="20" t="n">
        <v>43882</v>
      </c>
      <c r="C205" s="0" t="n">
        <v>0.3020770944</v>
      </c>
      <c r="D205" s="0" t="n">
        <v>2.27351608</v>
      </c>
      <c r="E205" s="0" t="n">
        <v>1.912192245</v>
      </c>
      <c r="F205" s="0" t="n">
        <v>0.0918897</v>
      </c>
      <c r="G205" s="0" t="n">
        <v>1.085218732</v>
      </c>
      <c r="H205" s="16" t="n">
        <f aca="false">SUM(C205:G205)</f>
        <v>5.6648938514</v>
      </c>
      <c r="K205" s="17" t="n">
        <f aca="false">(C205*Profiles!$C$25+D205*Profiles!$D$25+E205*Profiles!$E$25+F205*Profiles!$F$25+G205*Profiles!$G$25)/(C205*Profiles!$C$26+D205*Profiles!$D$26+E205*Profiles!$E$26+F205*Profiles!$F$26+G205*Profiles!$G$26)</f>
        <v>5.53203750629253</v>
      </c>
      <c r="L205" s="0" t="n">
        <f aca="false">(C205*Profiles!$C$25+D205*Profiles!$D$25+F205*Profiles!$F$25+G205*Profiles!$G$25)/(C205*Profiles!$C$26+D205*Profiles!$D$26+F205*Profiles!$F$26+G205*Profiles!$G$26)</f>
        <v>3.4511904742916</v>
      </c>
      <c r="M205" s="0" t="n">
        <f aca="false">(C205*Profiles!$C$25+D205*Profiles!$D$25+F205*Profiles!$F$25)/(C205*Profiles!$C$26+D205*Profiles!$D$26+F205*Profiles!$F$26)</f>
        <v>2.68154066773877</v>
      </c>
      <c r="Q205" s="9" t="n">
        <f aca="false">(C205*Profiles!$C$26)</f>
        <v>0.105878550780423</v>
      </c>
      <c r="R205" s="0" t="n">
        <f aca="false">D205*Profiles!$D$26</f>
        <v>0.60655451526506</v>
      </c>
      <c r="S205" s="0" t="n">
        <f aca="false">E205*Profiles!$E$26</f>
        <v>0.0241694105984236</v>
      </c>
      <c r="T205" s="0" t="n">
        <f aca="false">+F205*Profiles!$F$26</f>
        <v>0.0121230682314175</v>
      </c>
      <c r="U205" s="0" t="n">
        <f aca="false">+G205*Profiles!$G$26</f>
        <v>0.118522055271311</v>
      </c>
    </row>
    <row r="206" customFormat="false" ht="12.75" hidden="false" customHeight="false" outlineLevel="0" collapsed="false">
      <c r="A206" s="1" t="n">
        <v>13</v>
      </c>
      <c r="B206" s="20" t="n">
        <v>43888</v>
      </c>
      <c r="C206" s="0" t="n">
        <v>0.370451904</v>
      </c>
      <c r="D206" s="0" t="n">
        <v>0.440362824</v>
      </c>
      <c r="E206" s="0" t="n">
        <v>4.0467357</v>
      </c>
      <c r="F206" s="0" t="n">
        <v>0.3221315328</v>
      </c>
      <c r="G206" s="0" t="n">
        <v>5.14856628</v>
      </c>
      <c r="H206" s="16" t="n">
        <f aca="false">SUM(C206:G206)</f>
        <v>10.3282482408</v>
      </c>
      <c r="K206" s="17" t="n">
        <f aca="false">(C206*Profiles!$C$25+D206*Profiles!$D$25+E206*Profiles!$E$25+F206*Profiles!$F$25+G206*Profiles!$G$25)/(C206*Profiles!$C$26+D206*Profiles!$D$26+E206*Profiles!$E$26+F206*Profiles!$F$26+G206*Profiles!$G$26)</f>
        <v>10.4341920457368</v>
      </c>
      <c r="L206" s="0" t="n">
        <f aca="false">(C206*Profiles!$C$25+D206*Profiles!$D$25+F206*Profiles!$F$25+G206*Profiles!$G$25)/(C206*Profiles!$C$26+D206*Profiles!$D$26+F206*Profiles!$F$26+G206*Profiles!$G$26)</f>
        <v>6.37155787830769</v>
      </c>
      <c r="M206" s="0" t="n">
        <f aca="false">(C206*Profiles!$C$25+D206*Profiles!$D$25+F206*Profiles!$F$25)/(C206*Profiles!$C$26+D206*Profiles!$D$26+F206*Profiles!$F$26)</f>
        <v>2.90902869006197</v>
      </c>
      <c r="Q206" s="9" t="n">
        <f aca="false">(C206*Profiles!$C$26)</f>
        <v>0.129844041327512</v>
      </c>
      <c r="R206" s="0" t="n">
        <f aca="false">D206*Profiles!$D$26</f>
        <v>0.117485009937591</v>
      </c>
      <c r="S206" s="0" t="n">
        <f aca="false">E206*Profiles!$E$26</f>
        <v>0.0511492591669826</v>
      </c>
      <c r="T206" s="0" t="n">
        <f aca="false">+F206*Profiles!$F$26</f>
        <v>0.0424990238473465</v>
      </c>
      <c r="U206" s="0" t="n">
        <f aca="false">+G206*Profiles!$G$26</f>
        <v>0.562300151308268</v>
      </c>
    </row>
    <row r="207" customFormat="false" ht="12.75" hidden="false" customHeight="false" outlineLevel="0" collapsed="false">
      <c r="A207" s="1" t="n">
        <v>13</v>
      </c>
      <c r="B207" s="20" t="n">
        <v>43891</v>
      </c>
      <c r="C207" s="0" t="n">
        <v>0.4210004928</v>
      </c>
      <c r="D207" s="0" t="n">
        <v>0.901752852</v>
      </c>
      <c r="E207" s="0" t="n">
        <v>4.67492715</v>
      </c>
      <c r="F207" s="0" t="n">
        <v>-0.0800077992</v>
      </c>
      <c r="G207" s="0" t="n">
        <v>3.48650926</v>
      </c>
      <c r="H207" s="16" t="n">
        <f aca="false">SUM(C207:G207)</f>
        <v>9.4041819556</v>
      </c>
      <c r="K207" s="17" t="n">
        <f aca="false">(C207*Profiles!$C$25+D207*Profiles!$D$25+E207*Profiles!$E$25+F207*Profiles!$F$25+G207*Profiles!$G$25)/(C207*Profiles!$C$26+D207*Profiles!$D$26+E207*Profiles!$E$26+F207*Profiles!$F$26+G207*Profiles!$G$26)</f>
        <v>10.5042344525231</v>
      </c>
      <c r="L207" s="0" t="n">
        <f aca="false">(C207*Profiles!$C$25+D207*Profiles!$D$25+F207*Profiles!$F$25+G207*Profiles!$G$25)/(C207*Profiles!$C$26+D207*Profiles!$D$26+F207*Profiles!$F$26+G207*Profiles!$G$26)</f>
        <v>5.23612295892983</v>
      </c>
      <c r="M207" s="0" t="n">
        <f aca="false">(C207*Profiles!$C$25+D207*Profiles!$D$25+F207*Profiles!$F$25)/(C207*Profiles!$C$26+D207*Profiles!$D$26+F207*Profiles!$F$26)</f>
        <v>2.29129289446778</v>
      </c>
      <c r="Q207" s="9" t="n">
        <f aca="false">(C207*Profiles!$C$26)</f>
        <v>0.147561410255368</v>
      </c>
      <c r="R207" s="0" t="n">
        <f aca="false">D207*Profiles!$D$26</f>
        <v>0.240579896859029</v>
      </c>
      <c r="S207" s="0" t="n">
        <f aca="false">E207*Profiles!$E$26</f>
        <v>0.0590893693359102</v>
      </c>
      <c r="T207" s="0" t="n">
        <f aca="false">+F207*Profiles!$F$26</f>
        <v>-0.0105554812862285</v>
      </c>
      <c r="U207" s="0" t="n">
        <f aca="false">+G207*Profiles!$G$26</f>
        <v>0.380778760108664</v>
      </c>
    </row>
    <row r="208" customFormat="false" ht="12.75" hidden="false" customHeight="false" outlineLevel="0" collapsed="false">
      <c r="A208" s="1" t="n">
        <v>13</v>
      </c>
      <c r="B208" s="20" t="n">
        <v>43894</v>
      </c>
      <c r="C208" s="0" t="n">
        <v>0.4351930368</v>
      </c>
      <c r="D208" s="0" t="n">
        <v>2.2537779</v>
      </c>
      <c r="E208" s="0" t="n">
        <v>2.30175945</v>
      </c>
      <c r="F208" s="0" t="n">
        <v>0.1334538492</v>
      </c>
      <c r="G208" s="0" t="n">
        <v>1.532026366</v>
      </c>
      <c r="H208" s="16" t="n">
        <f aca="false">SUM(C208:G208)</f>
        <v>6.656210602</v>
      </c>
      <c r="K208" s="17" t="n">
        <f aca="false">(C208*Profiles!$C$25+D208*Profiles!$D$25+E208*Profiles!$E$25+F208*Profiles!$F$25+G208*Profiles!$G$25)/(C208*Profiles!$C$26+D208*Profiles!$D$26+E208*Profiles!$E$26+F208*Profiles!$F$26+G208*Profiles!$G$26)</f>
        <v>5.87735456436343</v>
      </c>
      <c r="L208" s="0" t="n">
        <f aca="false">(C208*Profiles!$C$25+D208*Profiles!$D$25+F208*Profiles!$F$25+G208*Profiles!$G$25)/(C208*Profiles!$C$26+D208*Profiles!$D$26+F208*Profiles!$F$26+G208*Profiles!$G$26)</f>
        <v>3.63855711371632</v>
      </c>
      <c r="M208" s="0" t="n">
        <f aca="false">(C208*Profiles!$C$25+D208*Profiles!$D$25+F208*Profiles!$F$25)/(C208*Profiles!$C$26+D208*Profiles!$D$26+F208*Profiles!$F$26)</f>
        <v>2.65868673695086</v>
      </c>
      <c r="Q208" s="9" t="n">
        <f aca="false">(C208*Profiles!$C$26)</f>
        <v>0.152535921790551</v>
      </c>
      <c r="R208" s="0" t="n">
        <f aca="false">D208*Profiles!$D$26</f>
        <v>0.601288538785969</v>
      </c>
      <c r="S208" s="0" t="n">
        <f aca="false">E208*Profiles!$E$26</f>
        <v>0.029093397586628</v>
      </c>
      <c r="T208" s="0" t="n">
        <f aca="false">+F208*Profiles!$F$26</f>
        <v>0.0176066536249102</v>
      </c>
      <c r="U208" s="0" t="n">
        <f aca="false">+G208*Profiles!$G$26</f>
        <v>0.167320106328719</v>
      </c>
    </row>
    <row r="209" customFormat="false" ht="15" hidden="false" customHeight="false" outlineLevel="0" collapsed="false">
      <c r="C209" s="9" t="s">
        <v>72</v>
      </c>
      <c r="K209" s="21" t="s">
        <v>73</v>
      </c>
      <c r="L209" s="9" t="s">
        <v>63</v>
      </c>
      <c r="M209" s="9" t="s">
        <v>64</v>
      </c>
      <c r="N209" s="22" t="s">
        <v>74</v>
      </c>
      <c r="O209" s="22" t="s">
        <v>75</v>
      </c>
      <c r="P209" s="22" t="s">
        <v>76</v>
      </c>
    </row>
    <row r="210" customFormat="false" ht="15" hidden="false" customHeight="false" outlineLevel="0" collapsed="false">
      <c r="B210" s="23" t="s">
        <v>77</v>
      </c>
      <c r="C210" s="16" t="n">
        <f aca="false">AVERAGE(C109:C131)</f>
        <v>0.922309601113044</v>
      </c>
      <c r="D210" s="16" t="n">
        <f aca="false">AVERAGE(D109:D131)</f>
        <v>1.95672179378261</v>
      </c>
      <c r="E210" s="16" t="n">
        <f aca="false">AVERAGE(E109:E131)</f>
        <v>2.50023677869565</v>
      </c>
      <c r="F210" s="16" t="n">
        <f aca="false">AVERAGE(F109:F131)</f>
        <v>1.63275424236522</v>
      </c>
      <c r="G210" s="16" t="n">
        <f aca="false">AVERAGE(G109:G131)</f>
        <v>0.287354967888696</v>
      </c>
      <c r="H210" s="16" t="n">
        <f aca="false">SUM(C210:G210)</f>
        <v>7.29937738384522</v>
      </c>
      <c r="I210" s="24" t="n">
        <f aca="false">SUM(C210:D210,F210:G210)</f>
        <v>4.79914060514957</v>
      </c>
      <c r="J210" s="16" t="n">
        <f aca="false">SUM(C210,D210,F210)</f>
        <v>4.51178563726087</v>
      </c>
      <c r="K210" s="25" t="n">
        <f aca="false">AVERAGE(K109:K131)</f>
        <v>6.24843976759033</v>
      </c>
      <c r="L210" s="25" t="n">
        <f aca="false">AVERAGE(L109:L131)</f>
        <v>3.54327046798909</v>
      </c>
      <c r="M210" s="25" t="n">
        <f aca="false">AVERAGE(M109:M131)</f>
        <v>3.40068246313013</v>
      </c>
      <c r="N210" s="22" t="n">
        <f aca="false">C210/H210*Profiles!$C$18+Contributions!D210/Contributions!H210*Profiles!$D$18+Contributions!E210/Contributions!H210*Profiles!$E$18+Contributions!F210/Contributions!H210*Profiles!$F$18+Contributions!G210/Contributions!H210*Profiles!$G$18</f>
        <v>29.5206701482345</v>
      </c>
      <c r="O210" s="26" t="n">
        <f aca="false">C210/I210*Profiles!$C$18+Contributions!D210/Contributions!I210*Profiles!$D$18+Contributions!F210/Contributions!I210*Profiles!$F$18+Contributions!G210/Contributions!I210*Profiles!$G$18</f>
        <v>4.2035614523638</v>
      </c>
      <c r="P210" s="26" t="n">
        <f aca="false">C210/J210*Profiles!$C$18+Contributions!D210/Contributions!J210*Profiles!$D$18+Contributions!F210/Contributions!J210*Profiles!$F$18</f>
        <v>3.95181467122259</v>
      </c>
      <c r="Q210" s="25" t="n">
        <f aca="false">AVERAGE(Q109:Q131)</f>
        <v>0.323271130936563</v>
      </c>
      <c r="R210" s="25" t="n">
        <f aca="false">AVERAGE(R109:R131)</f>
        <v>0.522036527287895</v>
      </c>
      <c r="S210" s="25" t="n">
        <f aca="false">AVERAGE(S109:S131)</f>
        <v>0.0316020784288743</v>
      </c>
      <c r="T210" s="25" t="n">
        <f aca="false">AVERAGE(T109:T131)</f>
        <v>0.215410335275118</v>
      </c>
      <c r="U210" s="25" t="n">
        <f aca="false">AVERAGE(U109:U131)</f>
        <v>0.0313834440765898</v>
      </c>
    </row>
    <row r="211" customFormat="false" ht="15" hidden="false" customHeight="false" outlineLevel="0" collapsed="false">
      <c r="B211" s="27" t="s">
        <v>78</v>
      </c>
      <c r="C211" s="16" t="n">
        <f aca="false">AVERAGE(C132:C159)</f>
        <v>0.4075693824</v>
      </c>
      <c r="D211" s="16" t="n">
        <f aca="false">AVERAGE(D132:D159)</f>
        <v>2.19483799692143</v>
      </c>
      <c r="E211" s="16" t="n">
        <f aca="false">AVERAGE(E132:E159)</f>
        <v>1.54518027685714</v>
      </c>
      <c r="F211" s="16" t="n">
        <f aca="false">AVERAGE(F132:F159)</f>
        <v>0.8469926978664</v>
      </c>
      <c r="G211" s="16" t="n">
        <f aca="false">AVERAGE(G132:G159)</f>
        <v>2.60529540542143</v>
      </c>
      <c r="H211" s="16" t="n">
        <f aca="false">SUM(C211:G211)</f>
        <v>7.5998757594664</v>
      </c>
      <c r="I211" s="24" t="n">
        <f aca="false">SUM(C211:D211,F211:G211)</f>
        <v>6.05469548260926</v>
      </c>
      <c r="J211" s="16" t="n">
        <f aca="false">SUM(C211,D211,F211)</f>
        <v>3.44940007718783</v>
      </c>
      <c r="K211" s="25" t="n">
        <f aca="false">AVERAGE(K132:K159)</f>
        <v>5.83134800803795</v>
      </c>
      <c r="L211" s="25" t="n">
        <f aca="false">AVERAGE(L132:L159)</f>
        <v>4.2462899063813</v>
      </c>
      <c r="M211" s="25" t="n">
        <f aca="false">AVERAGE(M132:M159)</f>
        <v>2.94340799928908</v>
      </c>
      <c r="N211" s="22" t="n">
        <f aca="false">C211/H211*Profiles!$C$18+Contributions!D211/Contributions!H211*Profiles!$D$18+Contributions!E211/Contributions!H211*Profiles!$E$18+Contributions!F211/Contributions!H211*Profiles!$F$18+Contributions!G211/Contributions!H211*Profiles!$G$18</f>
        <v>20.3047127238738</v>
      </c>
      <c r="O211" s="26" t="n">
        <f aca="false">C211/I211*Profiles!$C$18+Contributions!D211/Contributions!I211*Profiles!$D$18+Contributions!F211/Contributions!I211*Profiles!$F$18+Contributions!G211/Contributions!I211*Profiles!$G$18</f>
        <v>5.55100780660737</v>
      </c>
      <c r="P211" s="26" t="n">
        <f aca="false">C211/J211*Profiles!$C$18+Contributions!D211/Contributions!J211*Profiles!$D$18+Contributions!F211/Contributions!J211*Profiles!$F$18</f>
        <v>3.58328851097281</v>
      </c>
      <c r="Q211" s="25" t="n">
        <f aca="false">AVERAGE(Q132:Q159)</f>
        <v>0.142853782530901</v>
      </c>
      <c r="R211" s="25" t="n">
        <f aca="false">AVERAGE(R132:R159)</f>
        <v>0.585563880114721</v>
      </c>
      <c r="S211" s="25" t="n">
        <f aca="false">AVERAGE(S132:S159)</f>
        <v>0.0195305135545857</v>
      </c>
      <c r="T211" s="25" t="n">
        <f aca="false">AVERAGE(T132:T159)</f>
        <v>0.111744300696888</v>
      </c>
      <c r="U211" s="25" t="n">
        <f aca="false">AVERAGE(U132:U159)</f>
        <v>0.284537077120275</v>
      </c>
    </row>
    <row r="212" customFormat="false" ht="15" hidden="false" customHeight="false" outlineLevel="0" collapsed="false">
      <c r="B212" s="28" t="s">
        <v>79</v>
      </c>
      <c r="C212" s="16" t="n">
        <f aca="false">AVERAGE(C160:C189)</f>
        <v>0.30790398912</v>
      </c>
      <c r="D212" s="16" t="n">
        <f aca="false">AVERAGE(D160:D189)</f>
        <v>1.89885454073333</v>
      </c>
      <c r="E212" s="16" t="n">
        <f aca="false">AVERAGE(E160:E189)</f>
        <v>1.7292428334</v>
      </c>
      <c r="F212" s="16" t="n">
        <f aca="false">AVERAGE(F160:F189)</f>
        <v>0.31024513128</v>
      </c>
      <c r="G212" s="16" t="n">
        <f aca="false">AVERAGE(G160:G189)</f>
        <v>1.52626490631333</v>
      </c>
      <c r="H212" s="16" t="n">
        <f aca="false">SUM(C212:G212)</f>
        <v>5.77251140084667</v>
      </c>
      <c r="I212" s="24" t="n">
        <f aca="false">SUM(C212:D212,F212:G212)</f>
        <v>4.04326856744667</v>
      </c>
      <c r="J212" s="16" t="n">
        <f aca="false">SUM(C212,D212,F212)</f>
        <v>2.51700366113333</v>
      </c>
      <c r="K212" s="25" t="n">
        <f aca="false">AVERAGE(K160:K189)</f>
        <v>6.4620969745225</v>
      </c>
      <c r="L212" s="25" t="n">
        <f aca="false">AVERAGE(L160:L189)</f>
        <v>4.0075342370043</v>
      </c>
      <c r="M212" s="25" t="n">
        <f aca="false">AVERAGE(M160:M189)</f>
        <v>2.76477225340962</v>
      </c>
      <c r="N212" s="22" t="n">
        <f aca="false">C212/H212*Profiles!$C$18+Contributions!D212/Contributions!H212*Profiles!$D$18+Contributions!E212/Contributions!H212*Profiles!$E$18+Contributions!F212/Contributions!H212*Profiles!$F$18+Contributions!G212/Contributions!H212*Profiles!$G$18</f>
        <v>26.9139235982568</v>
      </c>
      <c r="O212" s="26" t="n">
        <f aca="false">C212/I212*Profiles!$C$18+Contributions!D212/Contributions!I212*Profiles!$D$18+Contributions!F212/Contributions!I212*Profiles!$F$18+Contributions!G212/Contributions!I212*Profiles!$G$18</f>
        <v>5.01550376840916</v>
      </c>
      <c r="P212" s="26" t="n">
        <f aca="false">C212/J212*Profiles!$C$18+Contributions!D212/Contributions!J212*Profiles!$D$18+Contributions!F212/Contributions!J212*Profiles!$F$18</f>
        <v>3.11100684261047</v>
      </c>
      <c r="Q212" s="25" t="n">
        <f aca="false">AVERAGE(Q160:Q189)</f>
        <v>0.107920887587618</v>
      </c>
      <c r="R212" s="25" t="n">
        <f aca="false">AVERAGE(R160:R189)</f>
        <v>0.506598042408992</v>
      </c>
      <c r="S212" s="25" t="n">
        <f aca="false">AVERAGE(S160:S189)</f>
        <v>0.0218569969489789</v>
      </c>
      <c r="T212" s="25" t="n">
        <f aca="false">AVERAGE(T160:T189)</f>
        <v>0.0409308431192237</v>
      </c>
      <c r="U212" s="25" t="n">
        <f aca="false">AVERAGE(U160:U189)</f>
        <v>0.166690869085303</v>
      </c>
    </row>
    <row r="213" customFormat="false" ht="15" hidden="false" customHeight="false" outlineLevel="0" collapsed="false">
      <c r="B213" s="29" t="s">
        <v>80</v>
      </c>
      <c r="C213" s="16" t="n">
        <f aca="false">AVERAGE(C190:C208)</f>
        <v>0.332001536336842</v>
      </c>
      <c r="D213" s="16" t="n">
        <f aca="false">AVERAGE(D190:D208)</f>
        <v>1.99429715678947</v>
      </c>
      <c r="E213" s="16" t="n">
        <f aca="false">AVERAGE(E190:E208)</f>
        <v>2.54623398394737</v>
      </c>
      <c r="F213" s="16" t="n">
        <f aca="false">AVERAGE(F190:F208)</f>
        <v>0.2345641032</v>
      </c>
      <c r="G213" s="16" t="n">
        <f aca="false">AVERAGE(G190:G208)</f>
        <v>2.01406998410526</v>
      </c>
      <c r="H213" s="16" t="n">
        <f aca="false">SUM(C213:G213)</f>
        <v>7.12116676437895</v>
      </c>
      <c r="I213" s="24" t="n">
        <f aca="false">SUM(C213:D213,F213:G213)</f>
        <v>4.57493278043158</v>
      </c>
      <c r="J213" s="16" t="n">
        <f aca="false">SUM(C213,D213,F213)</f>
        <v>2.56086279632632</v>
      </c>
      <c r="K213" s="25" t="n">
        <f aca="false">AVERAGE(K190:K208)</f>
        <v>6.95982860429397</v>
      </c>
      <c r="L213" s="25" t="n">
        <f aca="false">AVERAGE(L190:L208)</f>
        <v>4.17784272053943</v>
      </c>
      <c r="M213" s="25" t="n">
        <f aca="false">AVERAGE(M190:M208)</f>
        <v>2.74108855847706</v>
      </c>
      <c r="N213" s="22" t="n">
        <f aca="false">C213/H213*Profiles!$C$18+Contributions!D213/Contributions!H213*Profiles!$D$18+Contributions!E213/Contributions!H213*Profiles!$E$18+Contributions!F213/Contributions!H213*Profiles!$F$18+Contributions!G213/Contributions!H213*Profiles!$G$18</f>
        <v>31.3107178353331</v>
      </c>
      <c r="O213" s="26" t="n">
        <f aca="false">C213/I213*Profiles!$C$18+Contributions!D213/Contributions!I213*Profiles!$D$18+Contributions!F213/Contributions!I213*Profiles!$F$18+Contributions!G213/Contributions!I213*Profiles!$G$18</f>
        <v>5.2605551362355</v>
      </c>
      <c r="P213" s="26" t="n">
        <f aca="false">C213/J213*Profiles!$C$18+Contributions!D213/Contributions!J213*Profiles!$D$18+Contributions!F213/Contributions!J213*Profiles!$F$18</f>
        <v>2.98313836604542</v>
      </c>
      <c r="Q213" s="25" t="n">
        <f aca="false">AVERAGE(Q190:Q208)</f>
        <v>0.116367120102367</v>
      </c>
      <c r="R213" s="25" t="n">
        <f aca="false">AVERAGE(R190:R208)</f>
        <v>0.532061310615813</v>
      </c>
      <c r="S213" s="25" t="n">
        <f aca="false">AVERAGE(S190:S208)</f>
        <v>0.032183466279921</v>
      </c>
      <c r="T213" s="25" t="n">
        <f aca="false">AVERAGE(T190:T208)</f>
        <v>0.0309461955772504</v>
      </c>
      <c r="U213" s="25" t="n">
        <f aca="false">AVERAGE(U190:U208)</f>
        <v>0.219966451865864</v>
      </c>
    </row>
    <row r="214" customFormat="false" ht="12.75" hidden="false" customHeight="false" outlineLevel="0" collapsed="false">
      <c r="C214" s="9" t="s">
        <v>81</v>
      </c>
      <c r="D214" s="9" t="s">
        <v>82</v>
      </c>
      <c r="E214" s="9" t="s">
        <v>3</v>
      </c>
      <c r="F214" s="9" t="s">
        <v>83</v>
      </c>
      <c r="G214" s="9" t="s">
        <v>57</v>
      </c>
      <c r="H214" s="9" t="s">
        <v>61</v>
      </c>
      <c r="I214" s="2" t="s">
        <v>84</v>
      </c>
      <c r="J214" s="9" t="s">
        <v>85</v>
      </c>
    </row>
    <row r="215" customFormat="false" ht="12.75" hidden="false" customHeight="false" outlineLevel="0" collapsed="false">
      <c r="Q215" s="2" t="n">
        <f aca="false">SUM(Q109:Q208)</f>
        <v>16.8837438319797</v>
      </c>
      <c r="R215" s="2" t="n">
        <f aca="false">SUM(R109:R208)</f>
        <v>53.709734944804</v>
      </c>
      <c r="S215" s="2" t="n">
        <f aca="false">SUM(S109:S208)</f>
        <v>2.54089795118037</v>
      </c>
      <c r="T215" s="2" t="n">
        <f aca="false">SUM(T109:T208)</f>
        <v>9.89918114038503</v>
      </c>
      <c r="U215" s="2" t="n">
        <f aca="false">SUM(U109:U208)</f>
        <v>17.8689460311398</v>
      </c>
      <c r="V215" s="2" t="n">
        <f aca="false">SUM(Q215:U215)</f>
        <v>100.902503899489</v>
      </c>
    </row>
    <row r="216" customFormat="false" ht="12.75" hidden="false" customHeight="false" outlineLevel="0" collapsed="false">
      <c r="C216" s="30" t="n">
        <f aca="false">SUM(C109:C208)/$H$216</f>
        <v>0.0698970232633335</v>
      </c>
      <c r="D216" s="30" t="n">
        <f aca="false">SUM(D109:D208)/$H$216</f>
        <v>0.292120018002953</v>
      </c>
      <c r="E216" s="30" t="n">
        <f aca="false">SUM(E109:E208)/$H$216</f>
        <v>0.291697586151697</v>
      </c>
      <c r="F216" s="30" t="n">
        <f aca="false">SUM(F109:F208)/$H$216</f>
        <v>0.108876380534598</v>
      </c>
      <c r="G216" s="30" t="n">
        <f aca="false">SUM(G109:G208)/$H$216</f>
        <v>0.237408992047418</v>
      </c>
      <c r="H216" s="13" t="n">
        <f aca="false">SUM(H109:H208)</f>
        <v>689.159711642099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0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43" activeCellId="0" sqref="A43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1" width="28.57"/>
  </cols>
  <sheetData>
    <row r="2" customFormat="false" ht="12.75" hidden="false" customHeight="false" outlineLevel="0" collapsed="false">
      <c r="A2" s="1" t="s">
        <v>86</v>
      </c>
    </row>
    <row r="3" customFormat="false" ht="12.75" hidden="false" customHeight="false" outlineLevel="0" collapsed="false">
      <c r="A3" s="1" t="s">
        <v>87</v>
      </c>
      <c r="B3" s="1" t="s">
        <v>88</v>
      </c>
      <c r="C3" s="0" t="s">
        <v>11</v>
      </c>
      <c r="D3" s="0" t="s">
        <v>12</v>
      </c>
      <c r="E3" s="0" t="s">
        <v>13</v>
      </c>
      <c r="F3" s="0" t="s">
        <v>14</v>
      </c>
      <c r="G3" s="0" t="s">
        <v>15</v>
      </c>
      <c r="H3" s="0" t="s">
        <v>16</v>
      </c>
      <c r="I3" s="0" t="s">
        <v>17</v>
      </c>
      <c r="J3" s="0" t="s">
        <v>18</v>
      </c>
      <c r="K3" s="0" t="s">
        <v>19</v>
      </c>
      <c r="L3" s="0" t="s">
        <v>20</v>
      </c>
      <c r="M3" s="0" t="s">
        <v>21</v>
      </c>
      <c r="N3" s="0" t="s">
        <v>22</v>
      </c>
      <c r="O3" s="0" t="s">
        <v>23</v>
      </c>
    </row>
    <row r="4" customFormat="false" ht="12.75" hidden="false" customHeight="false" outlineLevel="0" collapsed="false">
      <c r="A4" s="1" t="n">
        <v>13</v>
      </c>
      <c r="B4" s="31" t="n">
        <v>43558</v>
      </c>
      <c r="C4" s="0" t="n">
        <v>-0.1877</v>
      </c>
      <c r="D4" s="0" t="n">
        <v>-0.2043</v>
      </c>
      <c r="E4" s="0" t="n">
        <v>-0.2142</v>
      </c>
      <c r="F4" s="0" t="n">
        <v>0.125</v>
      </c>
      <c r="G4" s="0" t="n">
        <v>0.221</v>
      </c>
      <c r="H4" s="0" t="n">
        <v>0.001495</v>
      </c>
      <c r="I4" s="0" t="n">
        <v>-0.0002076</v>
      </c>
      <c r="J4" s="0" t="n">
        <v>-8.085E-005</v>
      </c>
      <c r="K4" s="0" t="n">
        <v>0.001497</v>
      </c>
      <c r="L4" s="0" t="n">
        <v>-0.006869</v>
      </c>
      <c r="M4" s="0" t="n">
        <v>0.02625</v>
      </c>
      <c r="N4" s="0" t="n">
        <v>-0.0004607</v>
      </c>
      <c r="O4" s="0" t="n">
        <v>-0.003473</v>
      </c>
    </row>
    <row r="5" customFormat="false" ht="12.75" hidden="false" customHeight="false" outlineLevel="0" collapsed="false">
      <c r="A5" s="1" t="n">
        <v>13</v>
      </c>
      <c r="B5" s="31" t="n">
        <v>43561</v>
      </c>
      <c r="C5" s="0" t="n">
        <v>-0.1841</v>
      </c>
      <c r="D5" s="0" t="n">
        <v>-0.06836</v>
      </c>
      <c r="E5" s="0" t="n">
        <v>-0.09223</v>
      </c>
      <c r="F5" s="0" t="n">
        <v>0.02921</v>
      </c>
      <c r="G5" s="0" t="n">
        <v>-0.009656</v>
      </c>
      <c r="H5" s="0" t="n">
        <v>0.005665</v>
      </c>
      <c r="I5" s="0" t="n">
        <v>0.0731</v>
      </c>
      <c r="J5" s="0" t="n">
        <v>-0.01525</v>
      </c>
      <c r="K5" s="0" t="n">
        <v>0.00307</v>
      </c>
      <c r="L5" s="0" t="n">
        <v>0.04829</v>
      </c>
      <c r="M5" s="0" t="n">
        <v>-0.01963</v>
      </c>
      <c r="N5" s="0" t="n">
        <v>0.005098</v>
      </c>
      <c r="O5" s="0" t="n">
        <v>0.007336</v>
      </c>
    </row>
    <row r="6" customFormat="false" ht="12.75" hidden="false" customHeight="false" outlineLevel="0" collapsed="false">
      <c r="A6" s="1" t="n">
        <v>13</v>
      </c>
      <c r="B6" s="31" t="n">
        <v>43564</v>
      </c>
      <c r="C6" s="0" t="n">
        <v>0.0009309</v>
      </c>
      <c r="D6" s="0" t="n">
        <v>0.2507</v>
      </c>
      <c r="E6" s="0" t="n">
        <v>-0.01904</v>
      </c>
      <c r="F6" s="0" t="n">
        <v>-0.03065</v>
      </c>
      <c r="G6" s="0" t="n">
        <v>-0.05879</v>
      </c>
      <c r="H6" s="0" t="n">
        <v>0.003192</v>
      </c>
      <c r="I6" s="0" t="n">
        <v>-0.01511</v>
      </c>
      <c r="J6" s="0" t="n">
        <v>-0.0001338</v>
      </c>
      <c r="K6" s="0" t="n">
        <v>0.003563</v>
      </c>
      <c r="L6" s="0" t="n">
        <v>-0.07123</v>
      </c>
      <c r="M6" s="0" t="n">
        <v>0.05442</v>
      </c>
      <c r="N6" s="0" t="n">
        <v>-0.005489</v>
      </c>
      <c r="O6" s="0" t="n">
        <v>0.0009327</v>
      </c>
    </row>
    <row r="7" customFormat="false" ht="12.75" hidden="false" customHeight="false" outlineLevel="0" collapsed="false">
      <c r="A7" s="1" t="n">
        <v>13</v>
      </c>
      <c r="B7" s="31" t="n">
        <v>43567</v>
      </c>
      <c r="C7" s="0" t="n">
        <v>-0.05421</v>
      </c>
      <c r="D7" s="0" t="n">
        <v>-0.006931</v>
      </c>
      <c r="E7" s="0" t="n">
        <v>0.009388</v>
      </c>
      <c r="F7" s="0" t="n">
        <v>0.04401</v>
      </c>
      <c r="G7" s="0" t="n">
        <v>0.0883</v>
      </c>
      <c r="H7" s="0" t="n">
        <v>0.001383</v>
      </c>
      <c r="I7" s="0" t="n">
        <v>0.1086</v>
      </c>
      <c r="J7" s="0" t="n">
        <v>-0.006806</v>
      </c>
      <c r="K7" s="0" t="n">
        <v>0.002409</v>
      </c>
      <c r="L7" s="0" t="n">
        <v>-0.08767</v>
      </c>
      <c r="M7" s="0" t="n">
        <v>-0.01281</v>
      </c>
      <c r="N7" s="0" t="n">
        <v>0.0002472</v>
      </c>
      <c r="O7" s="0" t="n">
        <v>-0.001161</v>
      </c>
    </row>
    <row r="8" customFormat="false" ht="12.75" hidden="false" customHeight="false" outlineLevel="0" collapsed="false">
      <c r="A8" s="1" t="n">
        <v>13</v>
      </c>
      <c r="B8" s="31" t="n">
        <v>43570</v>
      </c>
      <c r="C8" s="0" t="n">
        <v>-0.1613</v>
      </c>
      <c r="D8" s="0" t="n">
        <v>-0.1426</v>
      </c>
      <c r="E8" s="0" t="n">
        <v>-0.003641</v>
      </c>
      <c r="F8" s="0" t="n">
        <v>-0.01797</v>
      </c>
      <c r="G8" s="0" t="n">
        <v>-0.01471</v>
      </c>
      <c r="H8" s="0" t="n">
        <v>0.01294</v>
      </c>
      <c r="I8" s="0" t="n">
        <v>-0.09463</v>
      </c>
      <c r="J8" s="0" t="n">
        <v>-0.003271</v>
      </c>
      <c r="K8" s="0" t="n">
        <v>0.01831</v>
      </c>
      <c r="L8" s="0" t="n">
        <v>0.1187</v>
      </c>
      <c r="M8" s="0" t="n">
        <v>0.008822</v>
      </c>
      <c r="N8" s="0" t="n">
        <v>0.0006799</v>
      </c>
      <c r="O8" s="0" t="n">
        <v>0.001816</v>
      </c>
    </row>
    <row r="9" customFormat="false" ht="12.75" hidden="false" customHeight="false" outlineLevel="0" collapsed="false">
      <c r="A9" s="1" t="n">
        <v>13</v>
      </c>
      <c r="B9" s="31" t="n">
        <v>43573</v>
      </c>
      <c r="C9" s="0" t="n">
        <v>0.01508</v>
      </c>
      <c r="D9" s="0" t="n">
        <v>0.02151</v>
      </c>
      <c r="E9" s="0" t="n">
        <v>0.1222</v>
      </c>
      <c r="F9" s="0" t="n">
        <v>0.01641</v>
      </c>
      <c r="G9" s="0" t="n">
        <v>-0.1013</v>
      </c>
      <c r="H9" s="0" t="n">
        <v>0.002278</v>
      </c>
      <c r="I9" s="0" t="n">
        <v>0.008341</v>
      </c>
      <c r="J9" s="0" t="n">
        <v>-0.00884</v>
      </c>
      <c r="K9" s="0" t="n">
        <v>0.0009781</v>
      </c>
      <c r="L9" s="0" t="n">
        <v>0.02627</v>
      </c>
      <c r="M9" s="0" t="n">
        <v>-0.007735</v>
      </c>
      <c r="N9" s="0" t="n">
        <v>0.0001385</v>
      </c>
      <c r="O9" s="0" t="n">
        <v>0.002505</v>
      </c>
    </row>
    <row r="10" customFormat="false" ht="12.75" hidden="false" customHeight="false" outlineLevel="0" collapsed="false">
      <c r="A10" s="1" t="n">
        <v>13</v>
      </c>
      <c r="B10" s="31" t="n">
        <v>43576</v>
      </c>
      <c r="C10" s="0" t="n">
        <v>0.4965</v>
      </c>
      <c r="D10" s="0" t="n">
        <v>0.2559</v>
      </c>
      <c r="E10" s="0" t="n">
        <v>0.3125</v>
      </c>
      <c r="F10" s="0" t="n">
        <v>0.08786</v>
      </c>
      <c r="G10" s="0" t="n">
        <v>-0.1835</v>
      </c>
      <c r="H10" s="0" t="n">
        <v>-0.004861</v>
      </c>
      <c r="I10" s="0" t="n">
        <v>-0.2736</v>
      </c>
      <c r="J10" s="0" t="n">
        <v>0.02765</v>
      </c>
      <c r="K10" s="0" t="n">
        <v>-0.01952</v>
      </c>
      <c r="L10" s="0" t="n">
        <v>0.04578</v>
      </c>
      <c r="M10" s="0" t="n">
        <v>0.02528</v>
      </c>
      <c r="N10" s="0" t="n">
        <v>-0.002906</v>
      </c>
      <c r="O10" s="0" t="n">
        <v>-0.003676</v>
      </c>
    </row>
    <row r="11" customFormat="false" ht="12.75" hidden="false" customHeight="false" outlineLevel="0" collapsed="false">
      <c r="A11" s="1" t="n">
        <v>13</v>
      </c>
      <c r="B11" s="31" t="n">
        <v>43579</v>
      </c>
      <c r="C11" s="0" t="n">
        <v>0.09149</v>
      </c>
      <c r="D11" s="0" t="n">
        <v>-0.1341</v>
      </c>
      <c r="E11" s="0" t="n">
        <v>0.1497</v>
      </c>
      <c r="F11" s="0" t="n">
        <v>0.1311</v>
      </c>
      <c r="G11" s="0" t="n">
        <v>0.03117</v>
      </c>
      <c r="H11" s="0" t="n">
        <v>-0.002011</v>
      </c>
      <c r="I11" s="0" t="n">
        <v>0.01876</v>
      </c>
      <c r="J11" s="0" t="n">
        <v>0.001531</v>
      </c>
      <c r="K11" s="0" t="n">
        <v>-0.001833</v>
      </c>
      <c r="L11" s="0" t="n">
        <v>-0.002561</v>
      </c>
      <c r="M11" s="0" t="n">
        <v>0.03023</v>
      </c>
      <c r="N11" s="0" t="n">
        <v>-0.00289</v>
      </c>
      <c r="O11" s="0" t="n">
        <v>-0.00767</v>
      </c>
    </row>
    <row r="12" customFormat="false" ht="12.75" hidden="false" customHeight="false" outlineLevel="0" collapsed="false">
      <c r="A12" s="1" t="n">
        <v>13</v>
      </c>
      <c r="B12" s="31" t="n">
        <v>43582</v>
      </c>
      <c r="C12" s="0" t="n">
        <v>0.02584</v>
      </c>
      <c r="D12" s="0" t="n">
        <v>0.07436</v>
      </c>
      <c r="E12" s="0" t="n">
        <v>0.04525</v>
      </c>
      <c r="F12" s="0" t="n">
        <v>0.005488</v>
      </c>
      <c r="G12" s="0" t="n">
        <v>-0.02694</v>
      </c>
      <c r="H12" s="0" t="n">
        <v>-0.004734</v>
      </c>
      <c r="I12" s="0" t="n">
        <v>0.04012</v>
      </c>
      <c r="J12" s="0" t="n">
        <v>0.009535</v>
      </c>
      <c r="K12" s="0" t="n">
        <v>-0.01006</v>
      </c>
      <c r="L12" s="0" t="n">
        <v>-0.0107</v>
      </c>
      <c r="M12" s="0" t="n">
        <v>-0.002435</v>
      </c>
      <c r="N12" s="0" t="n">
        <v>-0.001785</v>
      </c>
      <c r="O12" s="0" t="n">
        <v>0.002953</v>
      </c>
    </row>
    <row r="13" customFormat="false" ht="12.75" hidden="false" customHeight="false" outlineLevel="0" collapsed="false">
      <c r="A13" s="1" t="n">
        <v>13</v>
      </c>
      <c r="B13" s="31" t="n">
        <v>43585</v>
      </c>
      <c r="C13" s="0" t="n">
        <v>-0.08717</v>
      </c>
      <c r="D13" s="0" t="n">
        <v>-0.1039</v>
      </c>
      <c r="E13" s="0" t="n">
        <v>0.1254</v>
      </c>
      <c r="F13" s="0" t="n">
        <v>0.01933</v>
      </c>
      <c r="G13" s="0" t="n">
        <v>-0.0874</v>
      </c>
      <c r="H13" s="0" t="n">
        <v>0.01153</v>
      </c>
      <c r="I13" s="0" t="n">
        <v>0.0377</v>
      </c>
      <c r="J13" s="0" t="n">
        <v>-0.01422</v>
      </c>
      <c r="K13" s="0" t="n">
        <v>0.008516</v>
      </c>
      <c r="L13" s="0" t="n">
        <v>0.04347</v>
      </c>
      <c r="M13" s="0" t="n">
        <v>-0.01531</v>
      </c>
      <c r="N13" s="0" t="n">
        <v>0.000802</v>
      </c>
      <c r="O13" s="0" t="n">
        <v>0.003892</v>
      </c>
    </row>
    <row r="14" customFormat="false" ht="12.75" hidden="false" customHeight="false" outlineLevel="0" collapsed="false">
      <c r="A14" s="1" t="n">
        <v>13</v>
      </c>
      <c r="B14" s="31" t="n">
        <v>43588</v>
      </c>
      <c r="C14" s="0" t="n">
        <v>-0.09979</v>
      </c>
      <c r="D14" s="0" t="n">
        <v>-0.3687</v>
      </c>
      <c r="E14" s="0" t="n">
        <v>0.08251</v>
      </c>
      <c r="F14" s="0" t="n">
        <v>0.00406</v>
      </c>
      <c r="G14" s="0" t="n">
        <v>0.1139</v>
      </c>
      <c r="H14" s="0" t="n">
        <v>0.004263</v>
      </c>
      <c r="I14" s="0" t="n">
        <v>-0.04593</v>
      </c>
      <c r="J14" s="0" t="n">
        <v>-0.005661</v>
      </c>
      <c r="K14" s="0" t="n">
        <v>0.01373</v>
      </c>
      <c r="L14" s="0" t="n">
        <v>0.103</v>
      </c>
      <c r="M14" s="0" t="n">
        <v>0.01541</v>
      </c>
      <c r="N14" s="0" t="n">
        <v>-0.002906</v>
      </c>
      <c r="O14" s="0" t="n">
        <v>0.00293</v>
      </c>
    </row>
    <row r="15" customFormat="false" ht="12.75" hidden="false" customHeight="false" outlineLevel="0" collapsed="false">
      <c r="A15" s="1" t="n">
        <v>13</v>
      </c>
      <c r="B15" s="31" t="n">
        <v>43591</v>
      </c>
      <c r="C15" s="0" t="n">
        <v>0.2328</v>
      </c>
      <c r="D15" s="0" t="n">
        <v>0.3134</v>
      </c>
      <c r="E15" s="0" t="n">
        <v>-0.1207</v>
      </c>
      <c r="F15" s="0" t="n">
        <v>-0.05903</v>
      </c>
      <c r="G15" s="0" t="n">
        <v>-0.01101</v>
      </c>
      <c r="H15" s="0" t="n">
        <v>8.425E-005</v>
      </c>
      <c r="I15" s="0" t="n">
        <v>-0.07411</v>
      </c>
      <c r="J15" s="0" t="n">
        <v>0.007705</v>
      </c>
      <c r="K15" s="0" t="n">
        <v>-0.001626</v>
      </c>
      <c r="L15" s="0" t="n">
        <v>0.02292</v>
      </c>
      <c r="M15" s="0" t="n">
        <v>0.1922</v>
      </c>
      <c r="N15" s="0" t="n">
        <v>0.01517</v>
      </c>
      <c r="O15" s="0" t="n">
        <v>-0.005903</v>
      </c>
    </row>
    <row r="16" customFormat="false" ht="12.75" hidden="false" customHeight="false" outlineLevel="0" collapsed="false">
      <c r="A16" s="1" t="n">
        <v>13</v>
      </c>
      <c r="B16" s="31" t="n">
        <v>43597</v>
      </c>
      <c r="C16" s="0" t="n">
        <v>-0.05702</v>
      </c>
      <c r="D16" s="0" t="n">
        <v>-0.1764</v>
      </c>
      <c r="E16" s="0" t="n">
        <v>0.09209</v>
      </c>
      <c r="F16" s="0" t="n">
        <v>0.003582</v>
      </c>
      <c r="G16" s="0" t="n">
        <v>0.008293</v>
      </c>
      <c r="H16" s="0" t="n">
        <v>0.002667</v>
      </c>
      <c r="I16" s="0" t="n">
        <v>-0.05286</v>
      </c>
      <c r="J16" s="0" t="n">
        <v>-0.003202</v>
      </c>
      <c r="K16" s="0" t="n">
        <v>0.005923</v>
      </c>
      <c r="L16" s="0" t="n">
        <v>0.05673</v>
      </c>
      <c r="M16" s="0" t="n">
        <v>-0.002885</v>
      </c>
      <c r="N16" s="0" t="n">
        <v>-0.000272</v>
      </c>
      <c r="O16" s="0" t="n">
        <v>0.002006</v>
      </c>
    </row>
    <row r="17" customFormat="false" ht="12.75" hidden="false" customHeight="false" outlineLevel="0" collapsed="false">
      <c r="A17" s="1" t="n">
        <v>13</v>
      </c>
      <c r="B17" s="31" t="n">
        <v>43600</v>
      </c>
      <c r="C17" s="0" t="n">
        <v>0.1532</v>
      </c>
      <c r="D17" s="0" t="n">
        <v>0.2044</v>
      </c>
      <c r="E17" s="0" t="n">
        <v>0.01207</v>
      </c>
      <c r="F17" s="0" t="n">
        <v>-0.03054</v>
      </c>
      <c r="G17" s="0" t="n">
        <v>-0.06424</v>
      </c>
      <c r="H17" s="0" t="n">
        <v>0.01043</v>
      </c>
      <c r="I17" s="0" t="n">
        <v>-0.24</v>
      </c>
      <c r="J17" s="0" t="n">
        <v>-0.002025</v>
      </c>
      <c r="K17" s="0" t="n">
        <v>0.01768</v>
      </c>
      <c r="L17" s="0" t="n">
        <v>0.01792</v>
      </c>
      <c r="M17" s="0" t="n">
        <v>0.0307</v>
      </c>
      <c r="N17" s="0" t="n">
        <v>-0.001699</v>
      </c>
      <c r="O17" s="0" t="n">
        <v>0.003081</v>
      </c>
    </row>
    <row r="18" customFormat="false" ht="12.75" hidden="false" customHeight="false" outlineLevel="0" collapsed="false">
      <c r="A18" s="1" t="n">
        <v>13</v>
      </c>
      <c r="B18" s="31" t="n">
        <v>43603</v>
      </c>
      <c r="C18" s="0" t="n">
        <v>0.171</v>
      </c>
      <c r="D18" s="0" t="n">
        <v>-0.3851</v>
      </c>
      <c r="E18" s="0" t="n">
        <v>0.1194</v>
      </c>
      <c r="F18" s="0" t="n">
        <v>0.1912</v>
      </c>
      <c r="G18" s="0" t="n">
        <v>0.422</v>
      </c>
      <c r="H18" s="0" t="n">
        <v>0.006163</v>
      </c>
      <c r="I18" s="0" t="n">
        <v>0.06583</v>
      </c>
      <c r="J18" s="0" t="n">
        <v>-0.009505</v>
      </c>
      <c r="K18" s="0" t="n">
        <v>0.005739</v>
      </c>
      <c r="L18" s="0" t="n">
        <v>-0.09408</v>
      </c>
      <c r="M18" s="0" t="n">
        <v>0.006386</v>
      </c>
      <c r="N18" s="0" t="n">
        <v>-0.001035</v>
      </c>
      <c r="O18" s="0" t="n">
        <v>-0.003248</v>
      </c>
    </row>
    <row r="19" customFormat="false" ht="12.75" hidden="false" customHeight="false" outlineLevel="0" collapsed="false">
      <c r="A19" s="1" t="n">
        <v>13</v>
      </c>
      <c r="B19" s="31" t="n">
        <v>43609</v>
      </c>
      <c r="C19" s="0" t="n">
        <v>0.1003</v>
      </c>
      <c r="D19" s="0" t="n">
        <v>0.1011</v>
      </c>
      <c r="E19" s="0" t="n">
        <v>0.003569</v>
      </c>
      <c r="F19" s="0" t="n">
        <v>-0.01643</v>
      </c>
      <c r="G19" s="0" t="n">
        <v>-0.03342</v>
      </c>
      <c r="H19" s="0" t="n">
        <v>-0.004169</v>
      </c>
      <c r="I19" s="0" t="n">
        <v>-0.1284</v>
      </c>
      <c r="J19" s="0" t="n">
        <v>0.03503</v>
      </c>
      <c r="K19" s="0" t="n">
        <v>-0.01974</v>
      </c>
      <c r="L19" s="0" t="n">
        <v>0.06664</v>
      </c>
      <c r="M19" s="0" t="n">
        <v>-0.01131</v>
      </c>
      <c r="N19" s="0" t="n">
        <v>0.002231</v>
      </c>
      <c r="O19" s="0" t="n">
        <v>0.001272</v>
      </c>
    </row>
    <row r="20" customFormat="false" ht="12.75" hidden="false" customHeight="false" outlineLevel="0" collapsed="false">
      <c r="A20" s="1" t="n">
        <v>13</v>
      </c>
      <c r="B20" s="31" t="n">
        <v>43612</v>
      </c>
      <c r="C20" s="0" t="n">
        <v>0.1289</v>
      </c>
      <c r="D20" s="0" t="n">
        <v>0.1268</v>
      </c>
      <c r="E20" s="0" t="n">
        <v>0.1183</v>
      </c>
      <c r="F20" s="0" t="n">
        <v>-0.04666</v>
      </c>
      <c r="G20" s="0" t="n">
        <v>-0.005859</v>
      </c>
      <c r="H20" s="0" t="n">
        <v>-0.002017</v>
      </c>
      <c r="I20" s="0" t="n">
        <v>-0.1465</v>
      </c>
      <c r="J20" s="0" t="n">
        <v>0.01951</v>
      </c>
      <c r="K20" s="0" t="n">
        <v>-0.007456</v>
      </c>
      <c r="L20" s="0" t="n">
        <v>-0.1055</v>
      </c>
      <c r="M20" s="0" t="n">
        <v>0.04014</v>
      </c>
      <c r="N20" s="0" t="n">
        <v>-0.0009792</v>
      </c>
      <c r="O20" s="0" t="n">
        <v>-0.001746</v>
      </c>
    </row>
    <row r="21" customFormat="false" ht="12.75" hidden="false" customHeight="false" outlineLevel="0" collapsed="false">
      <c r="A21" s="1" t="n">
        <v>13</v>
      </c>
      <c r="B21" s="31" t="n">
        <v>43615</v>
      </c>
      <c r="C21" s="0" t="n">
        <v>0.01961</v>
      </c>
      <c r="D21" s="0" t="n">
        <v>0.06121</v>
      </c>
      <c r="E21" s="0" t="n">
        <v>-0.003056</v>
      </c>
      <c r="F21" s="0" t="n">
        <v>-0.004087</v>
      </c>
      <c r="G21" s="0" t="n">
        <v>0.0001842</v>
      </c>
      <c r="H21" s="0" t="n">
        <v>-0.0009817</v>
      </c>
      <c r="I21" s="0" t="n">
        <v>-0.0578</v>
      </c>
      <c r="J21" s="0" t="n">
        <v>0.009803</v>
      </c>
      <c r="K21" s="0" t="n">
        <v>-0.005717</v>
      </c>
      <c r="L21" s="0" t="n">
        <v>-0.05401</v>
      </c>
      <c r="M21" s="0" t="n">
        <v>0.06749</v>
      </c>
      <c r="N21" s="0" t="n">
        <v>-0.002721</v>
      </c>
      <c r="O21" s="0" t="n">
        <v>-0.0006846</v>
      </c>
    </row>
    <row r="22" customFormat="false" ht="12.75" hidden="false" customHeight="false" outlineLevel="0" collapsed="false">
      <c r="A22" s="1" t="n">
        <v>13</v>
      </c>
      <c r="B22" s="31" t="n">
        <v>43618</v>
      </c>
      <c r="C22" s="0" t="n">
        <v>-0.01423</v>
      </c>
      <c r="D22" s="0" t="n">
        <v>0.0007429</v>
      </c>
      <c r="E22" s="0" t="n">
        <v>-0.06072</v>
      </c>
      <c r="F22" s="0" t="n">
        <v>0.03894</v>
      </c>
      <c r="G22" s="0" t="n">
        <v>0.03875</v>
      </c>
      <c r="H22" s="0" t="n">
        <v>-0.006908</v>
      </c>
      <c r="I22" s="0" t="n">
        <v>0.05093</v>
      </c>
      <c r="J22" s="0" t="n">
        <v>0.0932</v>
      </c>
      <c r="K22" s="0" t="n">
        <v>-0.06652</v>
      </c>
      <c r="L22" s="0" t="n">
        <v>-0.03823</v>
      </c>
      <c r="M22" s="0" t="n">
        <v>0.001382</v>
      </c>
      <c r="N22" s="0" t="n">
        <v>0.0001537</v>
      </c>
      <c r="O22" s="0" t="n">
        <v>-0.002333</v>
      </c>
    </row>
    <row r="23" customFormat="false" ht="12.75" hidden="false" customHeight="false" outlineLevel="0" collapsed="false">
      <c r="A23" s="1" t="n">
        <v>13</v>
      </c>
      <c r="B23" s="31" t="n">
        <v>43627</v>
      </c>
      <c r="C23" s="0" t="n">
        <v>-0.2257</v>
      </c>
      <c r="D23" s="0" t="n">
        <v>-0.2062</v>
      </c>
      <c r="E23" s="0" t="n">
        <v>-0.1472</v>
      </c>
      <c r="F23" s="0" t="n">
        <v>0.0321</v>
      </c>
      <c r="G23" s="0" t="n">
        <v>0.2164</v>
      </c>
      <c r="H23" s="0" t="n">
        <v>0.01257</v>
      </c>
      <c r="I23" s="0" t="n">
        <v>0.03688</v>
      </c>
      <c r="J23" s="0" t="n">
        <v>-0.006423</v>
      </c>
      <c r="K23" s="0" t="n">
        <v>0.01824</v>
      </c>
      <c r="L23" s="0" t="n">
        <v>-0.09528</v>
      </c>
      <c r="M23" s="0" t="n">
        <v>0.02264</v>
      </c>
      <c r="N23" s="0" t="n">
        <v>-0.0008318</v>
      </c>
      <c r="O23" s="0" t="n">
        <v>-0.000747</v>
      </c>
    </row>
    <row r="24" customFormat="false" ht="12.75" hidden="false" customHeight="false" outlineLevel="0" collapsed="false">
      <c r="A24" s="1" t="n">
        <v>13</v>
      </c>
      <c r="B24" s="31" t="n">
        <v>43630</v>
      </c>
      <c r="C24" s="0" t="n">
        <v>0.005961</v>
      </c>
      <c r="D24" s="0" t="n">
        <v>-0.159</v>
      </c>
      <c r="E24" s="0" t="n">
        <v>-0.1811</v>
      </c>
      <c r="F24" s="0" t="n">
        <v>0.06566</v>
      </c>
      <c r="G24" s="0" t="n">
        <v>0.3201</v>
      </c>
      <c r="H24" s="0" t="n">
        <v>0.004313</v>
      </c>
      <c r="I24" s="0" t="n">
        <v>-0.001182</v>
      </c>
      <c r="J24" s="0" t="n">
        <v>0.0001213</v>
      </c>
      <c r="K24" s="0" t="n">
        <v>0.001608</v>
      </c>
      <c r="L24" s="0" t="n">
        <v>-0.02677</v>
      </c>
      <c r="M24" s="0" t="n">
        <v>0.06032</v>
      </c>
      <c r="N24" s="0" t="n">
        <v>-0.002864</v>
      </c>
      <c r="O24" s="0" t="n">
        <v>-0.001997</v>
      </c>
    </row>
    <row r="25" customFormat="false" ht="12.75" hidden="false" customHeight="false" outlineLevel="0" collapsed="false">
      <c r="A25" s="1" t="n">
        <v>13</v>
      </c>
      <c r="B25" s="31" t="n">
        <v>43633</v>
      </c>
      <c r="C25" s="0" t="n">
        <v>-0.1033</v>
      </c>
      <c r="D25" s="0" t="n">
        <v>-0.1661</v>
      </c>
      <c r="E25" s="0" t="n">
        <v>-0.01948</v>
      </c>
      <c r="F25" s="0" t="n">
        <v>0.07493</v>
      </c>
      <c r="G25" s="0" t="n">
        <v>0.04767</v>
      </c>
      <c r="H25" s="0" t="n">
        <v>-0.001677</v>
      </c>
      <c r="I25" s="0" t="n">
        <v>0.05035</v>
      </c>
      <c r="J25" s="0" t="n">
        <v>-0.00281</v>
      </c>
      <c r="K25" s="0" t="n">
        <v>-0.001463</v>
      </c>
      <c r="L25" s="0" t="n">
        <v>0.02577</v>
      </c>
      <c r="M25" s="0" t="n">
        <v>-0.01575</v>
      </c>
      <c r="N25" s="0" t="n">
        <v>0.000322</v>
      </c>
      <c r="O25" s="0" t="n">
        <v>0.002891</v>
      </c>
    </row>
    <row r="26" customFormat="false" ht="12.75" hidden="false" customHeight="false" outlineLevel="0" collapsed="false">
      <c r="A26" s="1" t="n">
        <v>13</v>
      </c>
      <c r="B26" s="31" t="n">
        <v>43636</v>
      </c>
      <c r="C26" s="0" t="n">
        <v>-0.1907</v>
      </c>
      <c r="D26" s="0" t="n">
        <v>-0.09909</v>
      </c>
      <c r="E26" s="0" t="n">
        <v>-0.06175</v>
      </c>
      <c r="F26" s="0" t="n">
        <v>0.0244</v>
      </c>
      <c r="G26" s="0" t="n">
        <v>0.02922</v>
      </c>
      <c r="H26" s="0" t="n">
        <v>0.006713</v>
      </c>
      <c r="I26" s="0" t="n">
        <v>0.02674</v>
      </c>
      <c r="J26" s="0" t="n">
        <v>-0.005436</v>
      </c>
      <c r="K26" s="0" t="n">
        <v>0.0111</v>
      </c>
      <c r="L26" s="0" t="n">
        <v>-0.06965</v>
      </c>
      <c r="M26" s="0" t="n">
        <v>0.0519</v>
      </c>
      <c r="N26" s="0" t="n">
        <v>-0.003974</v>
      </c>
      <c r="O26" s="0" t="n">
        <v>0.002005</v>
      </c>
    </row>
    <row r="27" customFormat="false" ht="12.75" hidden="false" customHeight="false" outlineLevel="0" collapsed="false">
      <c r="A27" s="1" t="n">
        <v>13</v>
      </c>
      <c r="B27" s="31" t="n">
        <v>43639</v>
      </c>
      <c r="C27" s="0" t="n">
        <v>-0.08982</v>
      </c>
      <c r="D27" s="0" t="n">
        <v>-0.01333</v>
      </c>
      <c r="E27" s="0" t="n">
        <v>-0.03097</v>
      </c>
      <c r="F27" s="0" t="n">
        <v>0.05193</v>
      </c>
      <c r="G27" s="0" t="n">
        <v>0.03088</v>
      </c>
      <c r="H27" s="0" t="n">
        <v>-0.007697</v>
      </c>
      <c r="I27" s="0" t="n">
        <v>0.08868</v>
      </c>
      <c r="J27" s="0" t="n">
        <v>0.05119</v>
      </c>
      <c r="K27" s="0" t="n">
        <v>-0.03817</v>
      </c>
      <c r="L27" s="0" t="n">
        <v>-0.1368</v>
      </c>
      <c r="M27" s="0" t="n">
        <v>0.02344</v>
      </c>
      <c r="N27" s="0" t="n">
        <v>-0.0007013</v>
      </c>
      <c r="O27" s="0" t="n">
        <v>-0.003207</v>
      </c>
    </row>
    <row r="28" customFormat="false" ht="12.75" hidden="false" customHeight="false" outlineLevel="0" collapsed="false">
      <c r="A28" s="1" t="n">
        <v>13</v>
      </c>
      <c r="B28" s="31" t="n">
        <v>43642</v>
      </c>
      <c r="C28" s="0" t="n">
        <v>0.004031</v>
      </c>
      <c r="D28" s="0" t="n">
        <v>-0.05421</v>
      </c>
      <c r="E28" s="0" t="n">
        <v>0.07431</v>
      </c>
      <c r="F28" s="0" t="n">
        <v>0.0171</v>
      </c>
      <c r="G28" s="0" t="n">
        <v>-0.02429</v>
      </c>
      <c r="H28" s="0" t="n">
        <v>-0.001772</v>
      </c>
      <c r="I28" s="0" t="n">
        <v>0.007467</v>
      </c>
      <c r="J28" s="0" t="n">
        <v>-0.0005034</v>
      </c>
      <c r="K28" s="0" t="n">
        <v>-0.004423</v>
      </c>
      <c r="L28" s="0" t="n">
        <v>0.04585</v>
      </c>
      <c r="M28" s="0" t="n">
        <v>-0.01441</v>
      </c>
      <c r="N28" s="0" t="n">
        <v>0.000995</v>
      </c>
      <c r="O28" s="0" t="n">
        <v>0.002201</v>
      </c>
    </row>
    <row r="29" customFormat="false" ht="12.75" hidden="false" customHeight="false" outlineLevel="0" collapsed="false">
      <c r="A29" s="1" t="n">
        <v>13</v>
      </c>
      <c r="B29" s="31" t="n">
        <v>43645</v>
      </c>
      <c r="C29" s="0" t="n">
        <v>-0.02073</v>
      </c>
      <c r="D29" s="0" t="n">
        <v>-0.1894</v>
      </c>
      <c r="E29" s="0" t="n">
        <v>0.06261</v>
      </c>
      <c r="F29" s="0" t="n">
        <v>0.06235</v>
      </c>
      <c r="G29" s="0" t="n">
        <v>0.1204</v>
      </c>
      <c r="H29" s="0" t="n">
        <v>0.001014</v>
      </c>
      <c r="I29" s="0" t="n">
        <v>0.004773</v>
      </c>
      <c r="J29" s="0" t="n">
        <v>-0.001303</v>
      </c>
      <c r="K29" s="0" t="n">
        <v>0.001773</v>
      </c>
      <c r="L29" s="0" t="n">
        <v>-0.05727</v>
      </c>
      <c r="M29" s="0" t="n">
        <v>0.04734</v>
      </c>
      <c r="N29" s="0" t="n">
        <v>-0.003232</v>
      </c>
      <c r="O29" s="0" t="n">
        <v>-0.001235</v>
      </c>
    </row>
    <row r="30" customFormat="false" ht="12.75" hidden="false" customHeight="false" outlineLevel="0" collapsed="false">
      <c r="A30" s="1" t="n">
        <v>13</v>
      </c>
      <c r="B30" s="31" t="n">
        <v>43654</v>
      </c>
      <c r="C30" s="0" t="n">
        <v>0.00276</v>
      </c>
      <c r="D30" s="0" t="n">
        <v>0.1394</v>
      </c>
      <c r="E30" s="0" t="n">
        <v>-0.02759</v>
      </c>
      <c r="F30" s="0" t="n">
        <v>-0.004862</v>
      </c>
      <c r="G30" s="0" t="n">
        <v>-0.0185</v>
      </c>
      <c r="H30" s="0" t="n">
        <v>-0.002313</v>
      </c>
      <c r="I30" s="0" t="n">
        <v>0.06539</v>
      </c>
      <c r="J30" s="0" t="n">
        <v>0.003111</v>
      </c>
      <c r="K30" s="0" t="n">
        <v>-0.01657</v>
      </c>
      <c r="L30" s="0" t="n">
        <v>0.001396</v>
      </c>
      <c r="M30" s="0" t="n">
        <v>-0.02297</v>
      </c>
      <c r="N30" s="0" t="n">
        <v>0.002907</v>
      </c>
      <c r="O30" s="0" t="n">
        <v>0.002582</v>
      </c>
    </row>
    <row r="31" customFormat="false" ht="12.75" hidden="false" customHeight="false" outlineLevel="0" collapsed="false">
      <c r="A31" s="1" t="n">
        <v>13</v>
      </c>
      <c r="B31" s="31" t="n">
        <v>43657</v>
      </c>
      <c r="C31" s="0" t="n">
        <v>-0.06586</v>
      </c>
      <c r="D31" s="0" t="n">
        <v>0.04365</v>
      </c>
      <c r="E31" s="0" t="n">
        <v>-0.06961</v>
      </c>
      <c r="F31" s="0" t="n">
        <v>-0.04641</v>
      </c>
      <c r="G31" s="0" t="n">
        <v>0.09335</v>
      </c>
      <c r="H31" s="0" t="n">
        <v>-0.00214</v>
      </c>
      <c r="I31" s="0" t="n">
        <v>-0.1354</v>
      </c>
      <c r="J31" s="0" t="n">
        <v>0.04276</v>
      </c>
      <c r="K31" s="0" t="n">
        <v>-0.007761</v>
      </c>
      <c r="L31" s="0" t="n">
        <v>-0.1147</v>
      </c>
      <c r="M31" s="0" t="n">
        <v>0.05182</v>
      </c>
      <c r="N31" s="0" t="n">
        <v>-0.002251</v>
      </c>
      <c r="O31" s="0" t="n">
        <v>-0.001573</v>
      </c>
    </row>
    <row r="32" customFormat="false" ht="12.75" hidden="false" customHeight="false" outlineLevel="0" collapsed="false">
      <c r="A32" s="1" t="n">
        <v>13</v>
      </c>
      <c r="B32" s="31" t="n">
        <v>43660</v>
      </c>
      <c r="C32" s="0" t="n">
        <v>0.09446</v>
      </c>
      <c r="D32" s="0" t="n">
        <v>0.3846</v>
      </c>
      <c r="E32" s="0" t="n">
        <v>-0.191</v>
      </c>
      <c r="F32" s="0" t="n">
        <v>-0.03098</v>
      </c>
      <c r="G32" s="0" t="n">
        <v>0.04856</v>
      </c>
      <c r="H32" s="0" t="n">
        <v>0.002807</v>
      </c>
      <c r="I32" s="0" t="n">
        <v>-0.1313</v>
      </c>
      <c r="J32" s="0" t="n">
        <v>0.02375</v>
      </c>
      <c r="K32" s="0" t="n">
        <v>0.003851</v>
      </c>
      <c r="L32" s="0" t="n">
        <v>-0.1374</v>
      </c>
      <c r="M32" s="0" t="n">
        <v>0.04578</v>
      </c>
      <c r="N32" s="0" t="n">
        <v>0.0008019</v>
      </c>
      <c r="O32" s="0" t="n">
        <v>-0.003725</v>
      </c>
    </row>
    <row r="33" customFormat="false" ht="12.75" hidden="false" customHeight="false" outlineLevel="0" collapsed="false">
      <c r="A33" s="1" t="n">
        <v>13</v>
      </c>
      <c r="B33" s="31" t="n">
        <v>43663</v>
      </c>
      <c r="C33" s="0" t="n">
        <v>-0.1135</v>
      </c>
      <c r="D33" s="0" t="n">
        <v>-0.007318</v>
      </c>
      <c r="E33" s="0" t="n">
        <v>-0.05693</v>
      </c>
      <c r="F33" s="0" t="n">
        <v>-0.01373</v>
      </c>
      <c r="G33" s="0" t="n">
        <v>0.05891</v>
      </c>
      <c r="H33" s="0" t="n">
        <v>0.004522</v>
      </c>
      <c r="I33" s="0" t="n">
        <v>0.04206</v>
      </c>
      <c r="J33" s="0" t="n">
        <v>-0.006394</v>
      </c>
      <c r="K33" s="0" t="n">
        <v>0.004213</v>
      </c>
      <c r="L33" s="0" t="n">
        <v>-0.02064</v>
      </c>
      <c r="M33" s="0" t="n">
        <v>-0.007814</v>
      </c>
      <c r="N33" s="0" t="n">
        <v>0.003188</v>
      </c>
      <c r="O33" s="0" t="n">
        <v>-0.0004785</v>
      </c>
    </row>
    <row r="34" customFormat="false" ht="12.75" hidden="false" customHeight="false" outlineLevel="0" collapsed="false">
      <c r="A34" s="1" t="n">
        <v>13</v>
      </c>
      <c r="B34" s="31" t="n">
        <v>43667</v>
      </c>
      <c r="C34" s="0" t="n">
        <v>-0.2278</v>
      </c>
      <c r="D34" s="0" t="n">
        <v>-0.1617</v>
      </c>
      <c r="E34" s="0" t="n">
        <v>-0.1136</v>
      </c>
      <c r="F34" s="0" t="n">
        <v>0.04788</v>
      </c>
      <c r="G34" s="0" t="n">
        <v>0.07625</v>
      </c>
      <c r="H34" s="0" t="n">
        <v>-0.0001465</v>
      </c>
      <c r="I34" s="0" t="n">
        <v>0.09262</v>
      </c>
      <c r="J34" s="0" t="n">
        <v>-0.008105</v>
      </c>
      <c r="K34" s="0" t="n">
        <v>0.02072</v>
      </c>
      <c r="L34" s="0" t="n">
        <v>-0.008051</v>
      </c>
      <c r="M34" s="0" t="n">
        <v>-0.0002852</v>
      </c>
      <c r="N34" s="0" t="n">
        <v>-0.0008601</v>
      </c>
      <c r="O34" s="0" t="n">
        <v>0.004242</v>
      </c>
    </row>
    <row r="35" customFormat="false" ht="12.75" hidden="false" customHeight="false" outlineLevel="0" collapsed="false">
      <c r="A35" s="1" t="n">
        <v>13</v>
      </c>
      <c r="B35" s="31" t="n">
        <v>43669</v>
      </c>
      <c r="C35" s="0" t="n">
        <v>-0.08636</v>
      </c>
      <c r="D35" s="0" t="n">
        <v>-0.04246</v>
      </c>
      <c r="E35" s="0" t="n">
        <v>-0.09628</v>
      </c>
      <c r="F35" s="0" t="n">
        <v>0.007409</v>
      </c>
      <c r="G35" s="0" t="n">
        <v>0.01434</v>
      </c>
      <c r="H35" s="0" t="n">
        <v>0.000219</v>
      </c>
      <c r="I35" s="0" t="n">
        <v>0.2077</v>
      </c>
      <c r="J35" s="0" t="n">
        <v>-0.0189</v>
      </c>
      <c r="K35" s="0" t="n">
        <v>0.01072</v>
      </c>
      <c r="L35" s="0" t="n">
        <v>0.1039</v>
      </c>
      <c r="M35" s="0" t="n">
        <v>-0.01527</v>
      </c>
      <c r="N35" s="0" t="n">
        <v>0.002454</v>
      </c>
      <c r="O35" s="0" t="n">
        <v>0.004536</v>
      </c>
    </row>
    <row r="36" customFormat="false" ht="12.75" hidden="false" customHeight="false" outlineLevel="0" collapsed="false">
      <c r="A36" s="1" t="n">
        <v>13</v>
      </c>
      <c r="B36" s="31" t="n">
        <v>43672</v>
      </c>
      <c r="C36" s="0" t="n">
        <v>-0.1441</v>
      </c>
      <c r="D36" s="0" t="n">
        <v>-0.009917</v>
      </c>
      <c r="E36" s="0" t="n">
        <v>-0.07539</v>
      </c>
      <c r="F36" s="0" t="n">
        <v>0.01196</v>
      </c>
      <c r="G36" s="0" t="n">
        <v>0.02779</v>
      </c>
      <c r="H36" s="0" t="n">
        <v>0.0002201</v>
      </c>
      <c r="I36" s="0" t="n">
        <v>0.1902</v>
      </c>
      <c r="J36" s="0" t="n">
        <v>-0.01301</v>
      </c>
      <c r="K36" s="0" t="n">
        <v>0.03848</v>
      </c>
      <c r="L36" s="0" t="n">
        <v>-0.06199</v>
      </c>
      <c r="M36" s="0" t="n">
        <v>-0.0002792</v>
      </c>
      <c r="N36" s="0" t="n">
        <v>-0.0003082</v>
      </c>
      <c r="O36" s="0" t="n">
        <v>0.002639</v>
      </c>
    </row>
    <row r="37" customFormat="false" ht="12.75" hidden="false" customHeight="false" outlineLevel="0" collapsed="false">
      <c r="A37" s="1" t="n">
        <v>13</v>
      </c>
      <c r="B37" s="31" t="n">
        <v>43675</v>
      </c>
      <c r="C37" s="0" t="n">
        <v>-0.1502</v>
      </c>
      <c r="D37" s="0" t="n">
        <v>0.00312</v>
      </c>
      <c r="E37" s="0" t="n">
        <v>-0.0218</v>
      </c>
      <c r="F37" s="0" t="n">
        <v>0.01012</v>
      </c>
      <c r="G37" s="0" t="n">
        <v>0.01103</v>
      </c>
      <c r="H37" s="0" t="n">
        <v>-6.042E-005</v>
      </c>
      <c r="I37" s="0" t="n">
        <v>0.4125</v>
      </c>
      <c r="J37" s="0" t="n">
        <v>-0.02056</v>
      </c>
      <c r="K37" s="0" t="n">
        <v>-0.01023</v>
      </c>
      <c r="L37" s="0" t="n">
        <v>-0.03378</v>
      </c>
      <c r="M37" s="0" t="n">
        <v>-0.00729</v>
      </c>
      <c r="N37" s="0" t="n">
        <v>0.001372</v>
      </c>
      <c r="O37" s="0" t="n">
        <v>-0.0009132</v>
      </c>
    </row>
    <row r="38" customFormat="false" ht="12.75" hidden="false" customHeight="false" outlineLevel="0" collapsed="false">
      <c r="A38" s="1" t="n">
        <v>13</v>
      </c>
      <c r="B38" s="31" t="n">
        <v>43678</v>
      </c>
      <c r="C38" s="0" t="n">
        <v>0.1056</v>
      </c>
      <c r="D38" s="0" t="n">
        <v>0.07877</v>
      </c>
      <c r="E38" s="0" t="n">
        <v>0.1273</v>
      </c>
      <c r="F38" s="0" t="n">
        <v>0.02095</v>
      </c>
      <c r="G38" s="0" t="n">
        <v>-0.01423</v>
      </c>
      <c r="H38" s="0" t="n">
        <v>-0.001908</v>
      </c>
      <c r="I38" s="0" t="n">
        <v>0.08891</v>
      </c>
      <c r="J38" s="0" t="n">
        <v>-0.001815</v>
      </c>
      <c r="K38" s="0" t="n">
        <v>-0.04037</v>
      </c>
      <c r="L38" s="0" t="n">
        <v>0.004137</v>
      </c>
      <c r="M38" s="0" t="n">
        <v>-0.01646</v>
      </c>
      <c r="N38" s="0" t="n">
        <v>0.006931</v>
      </c>
      <c r="O38" s="0" t="n">
        <v>0.003356</v>
      </c>
    </row>
    <row r="39" customFormat="false" ht="12.75" hidden="false" customHeight="false" outlineLevel="0" collapsed="false">
      <c r="A39" s="1" t="n">
        <v>13</v>
      </c>
      <c r="B39" s="31" t="n">
        <v>43681</v>
      </c>
      <c r="C39" s="0" t="n">
        <v>-0.01548</v>
      </c>
      <c r="D39" s="0" t="n">
        <v>0.01512</v>
      </c>
      <c r="E39" s="0" t="n">
        <v>0.04819</v>
      </c>
      <c r="F39" s="0" t="n">
        <v>0.0225</v>
      </c>
      <c r="G39" s="0" t="n">
        <v>0.02254</v>
      </c>
      <c r="H39" s="0" t="n">
        <v>-0.0003745</v>
      </c>
      <c r="I39" s="0" t="n">
        <v>0.1816</v>
      </c>
      <c r="J39" s="0" t="n">
        <v>-0.01248</v>
      </c>
      <c r="K39" s="0" t="n">
        <v>-0.01217</v>
      </c>
      <c r="L39" s="0" t="n">
        <v>-0.02259</v>
      </c>
      <c r="M39" s="0" t="n">
        <v>-0.004676</v>
      </c>
      <c r="N39" s="0" t="n">
        <v>0.001468</v>
      </c>
      <c r="O39" s="0" t="n">
        <v>-6.133E-005</v>
      </c>
    </row>
    <row r="40" customFormat="false" ht="12.75" hidden="false" customHeight="false" outlineLevel="0" collapsed="false">
      <c r="A40" s="1" t="n">
        <v>13</v>
      </c>
      <c r="B40" s="31" t="n">
        <v>43684</v>
      </c>
      <c r="C40" s="0" t="n">
        <v>0.02332</v>
      </c>
      <c r="D40" s="0" t="n">
        <v>0.06386</v>
      </c>
      <c r="E40" s="0" t="n">
        <v>0.02604</v>
      </c>
      <c r="F40" s="0" t="n">
        <v>-0.02205</v>
      </c>
      <c r="G40" s="0" t="n">
        <v>-0.01966</v>
      </c>
      <c r="H40" s="0" t="n">
        <v>0.0001767</v>
      </c>
      <c r="I40" s="0" t="n">
        <v>-0.01136</v>
      </c>
      <c r="J40" s="0" t="n">
        <v>-0.002307</v>
      </c>
      <c r="K40" s="0" t="n">
        <v>-0.0006246</v>
      </c>
      <c r="L40" s="0" t="n">
        <v>0.07341</v>
      </c>
      <c r="M40" s="0" t="n">
        <v>-0.02145</v>
      </c>
      <c r="N40" s="0" t="n">
        <v>0.002991</v>
      </c>
      <c r="O40" s="0" t="n">
        <v>0.001611</v>
      </c>
    </row>
    <row r="41" customFormat="false" ht="12.75" hidden="false" customHeight="false" outlineLevel="0" collapsed="false">
      <c r="A41" s="1" t="n">
        <v>13</v>
      </c>
      <c r="B41" s="31" t="n">
        <v>43687</v>
      </c>
      <c r="C41" s="0" t="n">
        <v>0.09707</v>
      </c>
      <c r="D41" s="0" t="n">
        <v>0.05637</v>
      </c>
      <c r="E41" s="0" t="n">
        <v>0.2212</v>
      </c>
      <c r="F41" s="0" t="n">
        <v>0.01268</v>
      </c>
      <c r="G41" s="0" t="n">
        <v>-0.04518</v>
      </c>
      <c r="H41" s="0" t="n">
        <v>-0.0004787</v>
      </c>
      <c r="I41" s="0" t="n">
        <v>0.173</v>
      </c>
      <c r="J41" s="0" t="n">
        <v>-0.01906</v>
      </c>
      <c r="K41" s="0" t="n">
        <v>-0.04459</v>
      </c>
      <c r="L41" s="0" t="n">
        <v>0.001434</v>
      </c>
      <c r="M41" s="0" t="n">
        <v>-0.00425</v>
      </c>
      <c r="N41" s="0" t="n">
        <v>0.01009</v>
      </c>
      <c r="O41" s="0" t="n">
        <v>-7.65E-006</v>
      </c>
    </row>
    <row r="42" customFormat="false" ht="12.75" hidden="false" customHeight="false" outlineLevel="0" collapsed="false">
      <c r="A42" s="1" t="n">
        <v>13</v>
      </c>
      <c r="B42" s="31" t="n">
        <v>43689</v>
      </c>
      <c r="C42" s="0" t="n">
        <v>0.0271</v>
      </c>
      <c r="D42" s="0" t="n">
        <v>0.1659</v>
      </c>
      <c r="E42" s="0" t="n">
        <v>-0.05116</v>
      </c>
      <c r="F42" s="0" t="n">
        <v>0.0137</v>
      </c>
      <c r="G42" s="0" t="n">
        <v>-0.04008</v>
      </c>
      <c r="H42" s="0" t="n">
        <v>0.0003824</v>
      </c>
      <c r="I42" s="0" t="n">
        <v>0.263</v>
      </c>
      <c r="J42" s="0" t="n">
        <v>-0.02617</v>
      </c>
      <c r="K42" s="0" t="n">
        <v>0.002195</v>
      </c>
      <c r="L42" s="0" t="n">
        <v>0.07085</v>
      </c>
      <c r="M42" s="0" t="n">
        <v>-0.02887</v>
      </c>
      <c r="N42" s="0" t="n">
        <v>0.004612</v>
      </c>
      <c r="O42" s="0" t="n">
        <v>0.00607</v>
      </c>
    </row>
    <row r="43" customFormat="false" ht="12.75" hidden="false" customHeight="false" outlineLevel="0" collapsed="false">
      <c r="A43" s="1" t="n">
        <v>13</v>
      </c>
      <c r="B43" s="31" t="n">
        <v>43693</v>
      </c>
      <c r="C43" s="0" t="n">
        <v>0.08608</v>
      </c>
      <c r="D43" s="0" t="n">
        <v>-0.5441</v>
      </c>
      <c r="E43" s="0" t="n">
        <v>0.2631</v>
      </c>
      <c r="F43" s="0" t="n">
        <v>0.2221</v>
      </c>
      <c r="G43" s="0" t="n">
        <v>0.07649</v>
      </c>
      <c r="H43" s="0" t="n">
        <v>-0.001097</v>
      </c>
      <c r="I43" s="0" t="n">
        <v>1.345</v>
      </c>
      <c r="J43" s="0" t="n">
        <v>0.09905</v>
      </c>
      <c r="K43" s="0" t="n">
        <v>0.963</v>
      </c>
      <c r="L43" s="0" t="n">
        <v>-0.7911</v>
      </c>
      <c r="M43" s="0" t="n">
        <v>0.01005</v>
      </c>
      <c r="N43" s="0" t="n">
        <v>-0.01238</v>
      </c>
      <c r="O43" s="0" t="n">
        <v>-0.01478</v>
      </c>
    </row>
    <row r="44" customFormat="false" ht="12.75" hidden="false" customHeight="false" outlineLevel="0" collapsed="false">
      <c r="A44" s="1" t="n">
        <v>13</v>
      </c>
      <c r="B44" s="31" t="n">
        <v>43696</v>
      </c>
      <c r="C44" s="0" t="n">
        <v>0.01101</v>
      </c>
      <c r="D44" s="0" t="n">
        <v>0.1291</v>
      </c>
      <c r="E44" s="0" t="n">
        <v>-0.06147</v>
      </c>
      <c r="F44" s="0" t="n">
        <v>-0.04546</v>
      </c>
      <c r="G44" s="0" t="n">
        <v>0.04271</v>
      </c>
      <c r="H44" s="0" t="n">
        <v>0.0006361</v>
      </c>
      <c r="I44" s="0" t="n">
        <v>0.05563</v>
      </c>
      <c r="J44" s="0" t="n">
        <v>-0.006812</v>
      </c>
      <c r="K44" s="0" t="n">
        <v>0.02004</v>
      </c>
      <c r="L44" s="0" t="n">
        <v>-0.002516</v>
      </c>
      <c r="M44" s="0" t="n">
        <v>-0.01501</v>
      </c>
      <c r="N44" s="0" t="n">
        <v>0.002561</v>
      </c>
      <c r="O44" s="0" t="n">
        <v>0.006828</v>
      </c>
    </row>
    <row r="45" customFormat="false" ht="12.75" hidden="false" customHeight="false" outlineLevel="0" collapsed="false">
      <c r="A45" s="1" t="n">
        <v>13</v>
      </c>
      <c r="B45" s="31" t="n">
        <v>43699</v>
      </c>
      <c r="C45" s="0" t="n">
        <v>-0.2409</v>
      </c>
      <c r="D45" s="0" t="n">
        <v>-0.3348</v>
      </c>
      <c r="E45" s="0" t="n">
        <v>-0.1055</v>
      </c>
      <c r="F45" s="0" t="n">
        <v>0.03995</v>
      </c>
      <c r="G45" s="0" t="n">
        <v>0.04413</v>
      </c>
      <c r="H45" s="0" t="n">
        <v>-1.001E-005</v>
      </c>
      <c r="I45" s="0" t="n">
        <v>0.4772</v>
      </c>
      <c r="J45" s="0" t="n">
        <v>-0.01845</v>
      </c>
      <c r="K45" s="0" t="n">
        <v>0.299</v>
      </c>
      <c r="L45" s="0" t="n">
        <v>-0.06515</v>
      </c>
      <c r="M45" s="0" t="n">
        <v>0.000144</v>
      </c>
      <c r="N45" s="0" t="n">
        <v>0.001191</v>
      </c>
      <c r="O45" s="0" t="n">
        <v>-0.005197</v>
      </c>
    </row>
    <row r="46" customFormat="false" ht="12.75" hidden="false" customHeight="false" outlineLevel="0" collapsed="false">
      <c r="A46" s="1" t="n">
        <v>13</v>
      </c>
      <c r="B46" s="31" t="n">
        <v>43702</v>
      </c>
      <c r="C46" s="0" t="n">
        <v>-0.05266</v>
      </c>
      <c r="D46" s="0" t="n">
        <v>-0.06546</v>
      </c>
      <c r="E46" s="0" t="n">
        <v>-0.05671</v>
      </c>
      <c r="F46" s="0" t="n">
        <v>0.009553</v>
      </c>
      <c r="G46" s="0" t="n">
        <v>0.07054</v>
      </c>
      <c r="H46" s="0" t="n">
        <v>-4.612E-005</v>
      </c>
      <c r="I46" s="0" t="n">
        <v>0.08732</v>
      </c>
      <c r="J46" s="0" t="n">
        <v>0.01288</v>
      </c>
      <c r="K46" s="0" t="n">
        <v>0.1969</v>
      </c>
      <c r="L46" s="0" t="n">
        <v>-0.1495</v>
      </c>
      <c r="M46" s="0" t="n">
        <v>0.008729</v>
      </c>
      <c r="N46" s="0" t="n">
        <v>-0.003467</v>
      </c>
      <c r="O46" s="0" t="n">
        <v>-0.003202</v>
      </c>
    </row>
    <row r="47" customFormat="false" ht="12.75" hidden="false" customHeight="false" outlineLevel="0" collapsed="false">
      <c r="A47" s="1" t="n">
        <v>13</v>
      </c>
      <c r="B47" s="31" t="n">
        <v>43705</v>
      </c>
      <c r="C47" s="0" t="n">
        <v>-0.1417</v>
      </c>
      <c r="D47" s="0" t="n">
        <v>-0.3804</v>
      </c>
      <c r="E47" s="0" t="n">
        <v>0.2694</v>
      </c>
      <c r="F47" s="0" t="n">
        <v>0.1034</v>
      </c>
      <c r="G47" s="0" t="n">
        <v>0.03009</v>
      </c>
      <c r="H47" s="0" t="n">
        <v>-0.0005578</v>
      </c>
      <c r="I47" s="0" t="n">
        <v>0.6062</v>
      </c>
      <c r="J47" s="0" t="n">
        <v>-0.02364</v>
      </c>
      <c r="K47" s="0" t="n">
        <v>0.1097</v>
      </c>
      <c r="L47" s="0" t="n">
        <v>-0.1246</v>
      </c>
      <c r="M47" s="0" t="n">
        <v>0.006958</v>
      </c>
      <c r="N47" s="0" t="n">
        <v>-0.005212</v>
      </c>
      <c r="O47" s="0" t="n">
        <v>-0.003257</v>
      </c>
    </row>
    <row r="48" customFormat="false" ht="12.75" hidden="false" customHeight="false" outlineLevel="0" collapsed="false">
      <c r="A48" s="1" t="n">
        <v>13</v>
      </c>
      <c r="B48" s="31" t="n">
        <v>43708</v>
      </c>
      <c r="C48" s="0" t="n">
        <v>0.5692</v>
      </c>
      <c r="D48" s="0" t="n">
        <v>0.2933</v>
      </c>
      <c r="E48" s="0" t="n">
        <v>0.6499</v>
      </c>
      <c r="F48" s="0" t="n">
        <v>0.289</v>
      </c>
      <c r="G48" s="0" t="n">
        <v>-0.1919</v>
      </c>
      <c r="H48" s="0" t="n">
        <v>-0.0004746</v>
      </c>
      <c r="I48" s="0" t="n">
        <v>0.4291</v>
      </c>
      <c r="J48" s="0" t="n">
        <v>-0.06296</v>
      </c>
      <c r="K48" s="0" t="n">
        <v>-0.2887</v>
      </c>
      <c r="L48" s="0" t="n">
        <v>0.03475</v>
      </c>
      <c r="M48" s="0" t="n">
        <v>-0.001354</v>
      </c>
      <c r="N48" s="0" t="n">
        <v>-0.002202</v>
      </c>
      <c r="O48" s="0" t="n">
        <v>0.00464</v>
      </c>
    </row>
    <row r="49" customFormat="false" ht="12.75" hidden="false" customHeight="false" outlineLevel="0" collapsed="false">
      <c r="A49" s="1" t="n">
        <v>13</v>
      </c>
      <c r="B49" s="31" t="n">
        <v>43711</v>
      </c>
      <c r="C49" s="0" t="n">
        <v>-0.173</v>
      </c>
      <c r="D49" s="0" t="n">
        <v>-0.01495</v>
      </c>
      <c r="E49" s="0" t="n">
        <v>-0.2461</v>
      </c>
      <c r="F49" s="0" t="n">
        <v>0.04841</v>
      </c>
      <c r="G49" s="0" t="n">
        <v>0.02103</v>
      </c>
      <c r="H49" s="0" t="n">
        <v>0.0005613</v>
      </c>
      <c r="I49" s="0" t="n">
        <v>0.2707</v>
      </c>
      <c r="J49" s="0" t="n">
        <v>-0.02899</v>
      </c>
      <c r="K49" s="0" t="n">
        <v>0.1577</v>
      </c>
      <c r="L49" s="0" t="n">
        <v>-0.02627</v>
      </c>
      <c r="M49" s="0" t="n">
        <v>-0.001158</v>
      </c>
      <c r="N49" s="0" t="n">
        <v>0.0009498</v>
      </c>
      <c r="O49" s="0" t="n">
        <v>0.005678</v>
      </c>
    </row>
    <row r="50" customFormat="false" ht="12.75" hidden="false" customHeight="false" outlineLevel="0" collapsed="false">
      <c r="A50" s="1" t="n">
        <v>13</v>
      </c>
      <c r="B50" s="31" t="n">
        <v>43714</v>
      </c>
      <c r="C50" s="0" t="n">
        <v>-0.03543</v>
      </c>
      <c r="D50" s="0" t="n">
        <v>0.0001311</v>
      </c>
      <c r="E50" s="0" t="n">
        <v>0.01245</v>
      </c>
      <c r="F50" s="0" t="n">
        <v>-0.01279</v>
      </c>
      <c r="G50" s="0" t="n">
        <v>0.01526</v>
      </c>
      <c r="H50" s="0" t="n">
        <v>0.0003514</v>
      </c>
      <c r="I50" s="0" t="n">
        <v>0.01051</v>
      </c>
      <c r="J50" s="0" t="n">
        <v>-0.004799</v>
      </c>
      <c r="K50" s="0" t="n">
        <v>0.04463</v>
      </c>
      <c r="L50" s="0" t="n">
        <v>-0.01959</v>
      </c>
      <c r="M50" s="0" t="n">
        <v>0.001392</v>
      </c>
      <c r="N50" s="0" t="n">
        <v>0.0001691</v>
      </c>
      <c r="O50" s="0" t="n">
        <v>-0.001317</v>
      </c>
    </row>
    <row r="51" customFormat="false" ht="12.75" hidden="false" customHeight="false" outlineLevel="0" collapsed="false">
      <c r="A51" s="1" t="n">
        <v>13</v>
      </c>
      <c r="B51" s="31" t="n">
        <v>43717</v>
      </c>
      <c r="C51" s="0" t="n">
        <v>-0.1072</v>
      </c>
      <c r="D51" s="0" t="n">
        <v>0.01867</v>
      </c>
      <c r="E51" s="0" t="n">
        <v>-0.03168</v>
      </c>
      <c r="F51" s="0" t="n">
        <v>-0.006196</v>
      </c>
      <c r="G51" s="0" t="n">
        <v>0.04717</v>
      </c>
      <c r="H51" s="0" t="n">
        <v>-3.38E-005</v>
      </c>
      <c r="I51" s="0" t="n">
        <v>0.03512</v>
      </c>
      <c r="J51" s="0" t="n">
        <v>-0.0006605</v>
      </c>
      <c r="K51" s="0" t="n">
        <v>0.0006681</v>
      </c>
      <c r="L51" s="0" t="n">
        <v>-0.09174</v>
      </c>
      <c r="M51" s="0" t="n">
        <v>0.01364</v>
      </c>
      <c r="N51" s="0" t="n">
        <v>-0.001134</v>
      </c>
      <c r="O51" s="0" t="n">
        <v>0.001929</v>
      </c>
    </row>
    <row r="52" customFormat="false" ht="12.75" hidden="false" customHeight="false" outlineLevel="0" collapsed="false">
      <c r="A52" s="1" t="n">
        <v>13</v>
      </c>
      <c r="B52" s="31" t="n">
        <v>43720</v>
      </c>
      <c r="C52" s="0" t="n">
        <v>-0.05742</v>
      </c>
      <c r="D52" s="0" t="n">
        <v>0.01162</v>
      </c>
      <c r="E52" s="0" t="n">
        <v>-0.02146</v>
      </c>
      <c r="F52" s="0" t="n">
        <v>-0.02328</v>
      </c>
      <c r="G52" s="0" t="n">
        <v>0.05321</v>
      </c>
      <c r="H52" s="0" t="n">
        <v>0.0002644</v>
      </c>
      <c r="I52" s="0" t="n">
        <v>0.2286</v>
      </c>
      <c r="J52" s="0" t="n">
        <v>-0.01437</v>
      </c>
      <c r="K52" s="0" t="n">
        <v>0.1145</v>
      </c>
      <c r="L52" s="0" t="n">
        <v>-0.09818</v>
      </c>
      <c r="M52" s="0" t="n">
        <v>0.003442</v>
      </c>
      <c r="N52" s="0" t="n">
        <v>-0.0009205</v>
      </c>
      <c r="O52" s="0" t="n">
        <v>-0.002047</v>
      </c>
    </row>
    <row r="53" customFormat="false" ht="12.75" hidden="false" customHeight="false" outlineLevel="0" collapsed="false">
      <c r="A53" s="1" t="n">
        <v>13</v>
      </c>
      <c r="B53" s="31" t="n">
        <v>43723</v>
      </c>
      <c r="C53" s="0" t="n">
        <v>-0.03604</v>
      </c>
      <c r="D53" s="0" t="n">
        <v>-0.2512</v>
      </c>
      <c r="E53" s="0" t="n">
        <v>0.2905</v>
      </c>
      <c r="F53" s="0" t="n">
        <v>0.08585</v>
      </c>
      <c r="G53" s="0" t="n">
        <v>-0.02033</v>
      </c>
      <c r="H53" s="0" t="n">
        <v>-0.0006772</v>
      </c>
      <c r="I53" s="0" t="n">
        <v>0.07196</v>
      </c>
      <c r="J53" s="0" t="n">
        <v>-0.008164</v>
      </c>
      <c r="K53" s="0" t="n">
        <v>-0.05792</v>
      </c>
      <c r="L53" s="0" t="n">
        <v>0.03253</v>
      </c>
      <c r="M53" s="0" t="n">
        <v>-0.002154</v>
      </c>
      <c r="N53" s="0" t="n">
        <v>-0.0004535</v>
      </c>
      <c r="O53" s="0" t="n">
        <v>0.0006019</v>
      </c>
    </row>
    <row r="54" customFormat="false" ht="12.75" hidden="false" customHeight="false" outlineLevel="0" collapsed="false">
      <c r="A54" s="1" t="n">
        <v>13</v>
      </c>
      <c r="B54" s="31" t="n">
        <v>43726</v>
      </c>
      <c r="C54" s="0" t="n">
        <v>-0.2346</v>
      </c>
      <c r="D54" s="0" t="n">
        <v>-0.266</v>
      </c>
      <c r="E54" s="0" t="n">
        <v>-0.09912</v>
      </c>
      <c r="F54" s="0" t="n">
        <v>0.09204</v>
      </c>
      <c r="G54" s="0" t="n">
        <v>0.05075</v>
      </c>
      <c r="H54" s="0" t="n">
        <v>-0.0006453</v>
      </c>
      <c r="I54" s="0" t="n">
        <v>0.1845</v>
      </c>
      <c r="J54" s="0" t="n">
        <v>0.03038</v>
      </c>
      <c r="K54" s="0" t="n">
        <v>0.1413</v>
      </c>
      <c r="L54" s="0" t="n">
        <v>-0.04955</v>
      </c>
      <c r="M54" s="0" t="n">
        <v>0.003397</v>
      </c>
      <c r="N54" s="0" t="n">
        <v>-0.009178</v>
      </c>
      <c r="O54" s="0" t="n">
        <v>-0.001545</v>
      </c>
    </row>
    <row r="55" customFormat="false" ht="12.75" hidden="false" customHeight="false" outlineLevel="0" collapsed="false">
      <c r="A55" s="1" t="n">
        <v>13</v>
      </c>
      <c r="B55" s="31" t="n">
        <v>43729</v>
      </c>
      <c r="C55" s="0" t="n">
        <v>-0.1133</v>
      </c>
      <c r="D55" s="0" t="n">
        <v>-0.2305</v>
      </c>
      <c r="E55" s="0" t="n">
        <v>0.1841</v>
      </c>
      <c r="F55" s="0" t="n">
        <v>0.07111</v>
      </c>
      <c r="G55" s="0" t="n">
        <v>-0.01089</v>
      </c>
      <c r="H55" s="0" t="n">
        <v>-0.0008863</v>
      </c>
      <c r="I55" s="0" t="n">
        <v>0.02813</v>
      </c>
      <c r="J55" s="0" t="n">
        <v>-0.005029</v>
      </c>
      <c r="K55" s="0" t="n">
        <v>-0.07519</v>
      </c>
      <c r="L55" s="0" t="n">
        <v>0.03204</v>
      </c>
      <c r="M55" s="0" t="n">
        <v>-0.004262</v>
      </c>
      <c r="N55" s="0" t="n">
        <v>0.005359</v>
      </c>
      <c r="O55" s="0" t="n">
        <v>0.007092</v>
      </c>
    </row>
    <row r="56" customFormat="false" ht="12.75" hidden="false" customHeight="false" outlineLevel="0" collapsed="false">
      <c r="A56" s="1" t="n">
        <v>13</v>
      </c>
      <c r="B56" s="31" t="n">
        <v>43732</v>
      </c>
      <c r="C56" s="0" t="n">
        <v>-0.01042</v>
      </c>
      <c r="D56" s="0" t="n">
        <v>-0.156</v>
      </c>
      <c r="E56" s="0" t="n">
        <v>0.2038</v>
      </c>
      <c r="F56" s="0" t="n">
        <v>0.05057</v>
      </c>
      <c r="G56" s="0" t="n">
        <v>-0.02526</v>
      </c>
      <c r="H56" s="0" t="n">
        <v>-3.693E-005</v>
      </c>
      <c r="I56" s="0" t="n">
        <v>0.1352</v>
      </c>
      <c r="J56" s="0" t="n">
        <v>-0.03242</v>
      </c>
      <c r="K56" s="0" t="n">
        <v>0.03569</v>
      </c>
      <c r="L56" s="0" t="n">
        <v>0.02711</v>
      </c>
      <c r="M56" s="0" t="n">
        <v>-0.001761</v>
      </c>
      <c r="N56" s="0" t="n">
        <v>-0.0002869</v>
      </c>
      <c r="O56" s="0" t="n">
        <v>0.000936</v>
      </c>
    </row>
    <row r="57" customFormat="false" ht="12.75" hidden="false" customHeight="false" outlineLevel="0" collapsed="false">
      <c r="A57" s="1" t="n">
        <v>13</v>
      </c>
      <c r="B57" s="31" t="n">
        <v>43735</v>
      </c>
      <c r="C57" s="0" t="n">
        <v>-0.05241</v>
      </c>
      <c r="D57" s="0" t="n">
        <v>-0.1435</v>
      </c>
      <c r="E57" s="0" t="n">
        <v>0.1038</v>
      </c>
      <c r="F57" s="0" t="n">
        <v>0.068</v>
      </c>
      <c r="G57" s="0" t="n">
        <v>-0.04664</v>
      </c>
      <c r="H57" s="0" t="n">
        <v>0.0003085</v>
      </c>
      <c r="I57" s="0" t="n">
        <v>0.02564</v>
      </c>
      <c r="J57" s="0" t="n">
        <v>-0.01054</v>
      </c>
      <c r="K57" s="0" t="n">
        <v>0.02041</v>
      </c>
      <c r="L57" s="0" t="n">
        <v>0.03187</v>
      </c>
      <c r="M57" s="0" t="n">
        <v>-0.005338</v>
      </c>
      <c r="N57" s="0" t="n">
        <v>0.0006515</v>
      </c>
      <c r="O57" s="0" t="n">
        <v>0.0007848</v>
      </c>
    </row>
    <row r="58" customFormat="false" ht="12.75" hidden="false" customHeight="false" outlineLevel="0" collapsed="false">
      <c r="A58" s="1" t="n">
        <v>13</v>
      </c>
      <c r="B58" s="31" t="n">
        <v>43738</v>
      </c>
      <c r="C58" s="0" t="n">
        <v>-0.1951</v>
      </c>
      <c r="D58" s="0" t="n">
        <v>-0.3603</v>
      </c>
      <c r="E58" s="0" t="n">
        <v>0.1191</v>
      </c>
      <c r="F58" s="0" t="n">
        <v>0.03464</v>
      </c>
      <c r="G58" s="0" t="n">
        <v>0.05874</v>
      </c>
      <c r="H58" s="0" t="n">
        <v>-0.0004601</v>
      </c>
      <c r="I58" s="0" t="n">
        <v>0.0473</v>
      </c>
      <c r="J58" s="0" t="n">
        <v>0.0008734</v>
      </c>
      <c r="K58" s="0" t="n">
        <v>-0.03642</v>
      </c>
      <c r="L58" s="0" t="n">
        <v>0.08683</v>
      </c>
      <c r="M58" s="0" t="n">
        <v>-0.002618</v>
      </c>
      <c r="N58" s="0" t="n">
        <v>0.0006784</v>
      </c>
      <c r="O58" s="0" t="n">
        <v>-0.0005813</v>
      </c>
    </row>
    <row r="59" customFormat="false" ht="12.75" hidden="false" customHeight="false" outlineLevel="0" collapsed="false">
      <c r="A59" s="1" t="n">
        <v>13</v>
      </c>
      <c r="B59" s="31" t="n">
        <v>43741</v>
      </c>
      <c r="C59" s="0" t="n">
        <v>0.07829</v>
      </c>
      <c r="D59" s="0" t="n">
        <v>0.0943</v>
      </c>
      <c r="E59" s="0" t="n">
        <v>0.1186</v>
      </c>
      <c r="F59" s="0" t="n">
        <v>-0.03266</v>
      </c>
      <c r="G59" s="0" t="n">
        <v>-0.03217</v>
      </c>
      <c r="H59" s="0" t="n">
        <v>-0.0002057</v>
      </c>
      <c r="I59" s="0" t="n">
        <v>0.004259</v>
      </c>
      <c r="J59" s="0" t="n">
        <v>0.000275</v>
      </c>
      <c r="K59" s="0" t="n">
        <v>-0.01156</v>
      </c>
      <c r="L59" s="0" t="n">
        <v>0.04803</v>
      </c>
      <c r="M59" s="0" t="n">
        <v>-0.05598</v>
      </c>
      <c r="N59" s="0" t="n">
        <v>0.0185</v>
      </c>
      <c r="O59" s="0" t="n">
        <v>0.005239</v>
      </c>
    </row>
    <row r="60" customFormat="false" ht="12.75" hidden="false" customHeight="false" outlineLevel="0" collapsed="false">
      <c r="A60" s="1" t="n">
        <v>13</v>
      </c>
      <c r="B60" s="31" t="n">
        <v>43744</v>
      </c>
      <c r="C60" s="0" t="n">
        <v>0.1253</v>
      </c>
      <c r="D60" s="0" t="n">
        <v>-0.08937</v>
      </c>
      <c r="E60" s="0" t="n">
        <v>0.3</v>
      </c>
      <c r="F60" s="0" t="n">
        <v>0.008713</v>
      </c>
      <c r="G60" s="0" t="n">
        <v>-0.001273</v>
      </c>
      <c r="H60" s="0" t="n">
        <v>-0.001036</v>
      </c>
      <c r="I60" s="0" t="n">
        <v>0.07266</v>
      </c>
      <c r="J60" s="0" t="n">
        <v>-0.003736</v>
      </c>
      <c r="K60" s="0" t="n">
        <v>-0.04216</v>
      </c>
      <c r="L60" s="0" t="n">
        <v>0.0294</v>
      </c>
      <c r="M60" s="0" t="n">
        <v>-0.0171</v>
      </c>
      <c r="N60" s="0" t="n">
        <v>0.006041</v>
      </c>
      <c r="O60" s="0" t="n">
        <v>0.00185</v>
      </c>
    </row>
    <row r="61" customFormat="false" ht="12.75" hidden="false" customHeight="false" outlineLevel="0" collapsed="false">
      <c r="A61" s="1" t="n">
        <v>13</v>
      </c>
      <c r="B61" s="31" t="n">
        <v>43747</v>
      </c>
      <c r="C61" s="0" t="n">
        <v>0.0308</v>
      </c>
      <c r="D61" s="0" t="n">
        <v>-0.0929</v>
      </c>
      <c r="E61" s="0" t="n">
        <v>0.2114</v>
      </c>
      <c r="F61" s="0" t="n">
        <v>-0.002948</v>
      </c>
      <c r="G61" s="0" t="n">
        <v>-0.02557</v>
      </c>
      <c r="H61" s="0" t="n">
        <v>-0.0003325</v>
      </c>
      <c r="I61" s="0" t="n">
        <v>-0.0122</v>
      </c>
      <c r="J61" s="0" t="n">
        <v>0.001864</v>
      </c>
      <c r="K61" s="0" t="n">
        <v>-0.02007</v>
      </c>
      <c r="L61" s="0" t="n">
        <v>0.03744</v>
      </c>
      <c r="M61" s="0" t="n">
        <v>0.01015</v>
      </c>
      <c r="N61" s="0" t="n">
        <v>-0.002333</v>
      </c>
      <c r="O61" s="0" t="n">
        <v>0.0002739</v>
      </c>
    </row>
    <row r="62" customFormat="false" ht="12.75" hidden="false" customHeight="false" outlineLevel="0" collapsed="false">
      <c r="A62" s="1" t="n">
        <v>13</v>
      </c>
      <c r="B62" s="31" t="n">
        <v>43753</v>
      </c>
      <c r="C62" s="0" t="n">
        <v>0.005871</v>
      </c>
      <c r="D62" s="0" t="n">
        <v>0.1477</v>
      </c>
      <c r="E62" s="0" t="n">
        <v>0.008708</v>
      </c>
      <c r="F62" s="0" t="n">
        <v>-0.009275</v>
      </c>
      <c r="G62" s="0" t="n">
        <v>-0.009852</v>
      </c>
      <c r="H62" s="0" t="n">
        <v>-0.0001336</v>
      </c>
      <c r="I62" s="0" t="n">
        <v>0.02056</v>
      </c>
      <c r="J62" s="0" t="n">
        <v>8.569E-005</v>
      </c>
      <c r="K62" s="0" t="n">
        <v>-0.007133</v>
      </c>
      <c r="L62" s="0" t="n">
        <v>-0.06644</v>
      </c>
      <c r="M62" s="0" t="n">
        <v>0.00444</v>
      </c>
      <c r="N62" s="0" t="n">
        <v>-0.001003</v>
      </c>
      <c r="O62" s="0" t="n">
        <v>0.001124</v>
      </c>
    </row>
    <row r="63" customFormat="false" ht="12.75" hidden="false" customHeight="false" outlineLevel="0" collapsed="false">
      <c r="A63" s="1" t="n">
        <v>13</v>
      </c>
      <c r="B63" s="31" t="n">
        <v>43756</v>
      </c>
      <c r="C63" s="0" t="n">
        <v>0.2846</v>
      </c>
      <c r="D63" s="0" t="n">
        <v>-0.4954</v>
      </c>
      <c r="E63" s="0" t="n">
        <v>0.3529</v>
      </c>
      <c r="F63" s="0" t="n">
        <v>0.1337</v>
      </c>
      <c r="G63" s="0" t="n">
        <v>-0.04542</v>
      </c>
      <c r="H63" s="0" t="n">
        <v>-0.0004241</v>
      </c>
      <c r="I63" s="0" t="n">
        <v>0.2771</v>
      </c>
      <c r="J63" s="0" t="n">
        <v>-0.04426</v>
      </c>
      <c r="K63" s="0" t="n">
        <v>-0.0275</v>
      </c>
      <c r="L63" s="0" t="n">
        <v>0.5299</v>
      </c>
      <c r="M63" s="0" t="n">
        <v>-0.01496</v>
      </c>
      <c r="N63" s="0" t="n">
        <v>0.001649</v>
      </c>
      <c r="O63" s="0" t="n">
        <v>-0.0007874</v>
      </c>
    </row>
    <row r="64" customFormat="false" ht="12.75" hidden="false" customHeight="false" outlineLevel="0" collapsed="false">
      <c r="A64" s="1" t="n">
        <v>13</v>
      </c>
      <c r="B64" s="31" t="n">
        <v>43759</v>
      </c>
      <c r="C64" s="0" t="n">
        <v>0.006351</v>
      </c>
      <c r="D64" s="0" t="n">
        <v>0.1351</v>
      </c>
      <c r="E64" s="0" t="n">
        <v>-0.02823</v>
      </c>
      <c r="F64" s="0" t="n">
        <v>-0.01881</v>
      </c>
      <c r="G64" s="0" t="n">
        <v>-0.006616</v>
      </c>
      <c r="H64" s="0" t="n">
        <v>0.0005719</v>
      </c>
      <c r="I64" s="0" t="n">
        <v>0.0152</v>
      </c>
      <c r="J64" s="0" t="n">
        <v>-0.00436</v>
      </c>
      <c r="K64" s="0" t="n">
        <v>0.02138</v>
      </c>
      <c r="L64" s="0" t="n">
        <v>-0.02615</v>
      </c>
      <c r="M64" s="0" t="n">
        <v>-0.001145</v>
      </c>
      <c r="N64" s="0" t="n">
        <v>0.0004393</v>
      </c>
      <c r="O64" s="0" t="n">
        <v>0.0004555</v>
      </c>
    </row>
    <row r="65" customFormat="false" ht="12.75" hidden="false" customHeight="false" outlineLevel="0" collapsed="false">
      <c r="A65" s="1" t="n">
        <v>13</v>
      </c>
      <c r="B65" s="31" t="n">
        <v>43762</v>
      </c>
      <c r="C65" s="0" t="n">
        <v>-0.007768</v>
      </c>
      <c r="D65" s="0" t="n">
        <v>0.1444</v>
      </c>
      <c r="E65" s="0" t="n">
        <v>-0.04913</v>
      </c>
      <c r="F65" s="0" t="n">
        <v>-0.05741</v>
      </c>
      <c r="G65" s="0" t="n">
        <v>-0.01446</v>
      </c>
      <c r="H65" s="0" t="n">
        <v>0.001641</v>
      </c>
      <c r="I65" s="0" t="n">
        <v>-0.07833</v>
      </c>
      <c r="J65" s="0" t="n">
        <v>0.003792</v>
      </c>
      <c r="K65" s="0" t="n">
        <v>0.0002597</v>
      </c>
      <c r="L65" s="0" t="n">
        <v>0.03821</v>
      </c>
      <c r="M65" s="0" t="n">
        <v>-0.004342</v>
      </c>
      <c r="N65" s="0" t="n">
        <v>0.003792</v>
      </c>
      <c r="O65" s="0" t="n">
        <v>0.003889</v>
      </c>
    </row>
    <row r="66" customFormat="false" ht="12.75" hidden="false" customHeight="false" outlineLevel="0" collapsed="false">
      <c r="A66" s="1" t="n">
        <v>13</v>
      </c>
      <c r="B66" s="31" t="n">
        <v>43765</v>
      </c>
      <c r="C66" s="0" t="n">
        <v>-0.0862</v>
      </c>
      <c r="D66" s="0" t="n">
        <v>0.02397</v>
      </c>
      <c r="E66" s="0" t="n">
        <v>-0.0958</v>
      </c>
      <c r="F66" s="0" t="n">
        <v>-0.05172</v>
      </c>
      <c r="G66" s="0" t="n">
        <v>0.08405</v>
      </c>
      <c r="H66" s="0" t="n">
        <v>0.000789</v>
      </c>
      <c r="I66" s="0" t="n">
        <v>-0.07086</v>
      </c>
      <c r="J66" s="0" t="n">
        <v>0.01306</v>
      </c>
      <c r="K66" s="0" t="n">
        <v>0.02083</v>
      </c>
      <c r="L66" s="0" t="n">
        <v>0.003932</v>
      </c>
      <c r="M66" s="0" t="n">
        <v>0.0001457</v>
      </c>
      <c r="N66" s="0" t="n">
        <v>0.000588</v>
      </c>
      <c r="O66" s="0" t="n">
        <v>-0.0001652</v>
      </c>
    </row>
    <row r="67" customFormat="false" ht="12.75" hidden="false" customHeight="false" outlineLevel="0" collapsed="false">
      <c r="A67" s="1" t="n">
        <v>13</v>
      </c>
      <c r="B67" s="31" t="n">
        <v>43768</v>
      </c>
      <c r="C67" s="0" t="n">
        <v>0.0334</v>
      </c>
      <c r="D67" s="0" t="n">
        <v>-0.01657</v>
      </c>
      <c r="E67" s="0" t="n">
        <v>0.03785</v>
      </c>
      <c r="F67" s="0" t="n">
        <v>-0.02582</v>
      </c>
      <c r="G67" s="0" t="n">
        <v>-0.06313</v>
      </c>
      <c r="H67" s="0" t="n">
        <v>0.000785</v>
      </c>
      <c r="I67" s="0" t="n">
        <v>-0.07457</v>
      </c>
      <c r="J67" s="0" t="n">
        <v>0.005492</v>
      </c>
      <c r="K67" s="0" t="n">
        <v>0.007098</v>
      </c>
      <c r="L67" s="0" t="n">
        <v>0.1552</v>
      </c>
      <c r="M67" s="0" t="n">
        <v>-0.002978</v>
      </c>
      <c r="N67" s="0" t="n">
        <v>0.0004284</v>
      </c>
      <c r="O67" s="0" t="n">
        <v>0.001333</v>
      </c>
    </row>
    <row r="68" customFormat="false" ht="12.75" hidden="false" customHeight="false" outlineLevel="0" collapsed="false">
      <c r="A68" s="1" t="n">
        <v>13</v>
      </c>
      <c r="B68" s="31" t="n">
        <v>43771</v>
      </c>
      <c r="C68" s="0" t="n">
        <v>-0.05003</v>
      </c>
      <c r="D68" s="0" t="n">
        <v>0.01041</v>
      </c>
      <c r="E68" s="0" t="n">
        <v>-0.003792</v>
      </c>
      <c r="F68" s="0" t="n">
        <v>-0.02263</v>
      </c>
      <c r="G68" s="0" t="n">
        <v>0.007838</v>
      </c>
      <c r="H68" s="0" t="n">
        <v>0.0004953</v>
      </c>
      <c r="I68" s="0" t="n">
        <v>-0.004005</v>
      </c>
      <c r="J68" s="0" t="n">
        <v>-0.001613</v>
      </c>
      <c r="K68" s="0" t="n">
        <v>0.009135</v>
      </c>
      <c r="L68" s="0" t="n">
        <v>0.001846</v>
      </c>
      <c r="M68" s="0" t="n">
        <v>-0.0002259</v>
      </c>
      <c r="N68" s="0" t="n">
        <v>0.0001368</v>
      </c>
      <c r="O68" s="0" t="n">
        <v>0.001092</v>
      </c>
    </row>
    <row r="69" customFormat="false" ht="12.75" hidden="false" customHeight="false" outlineLevel="0" collapsed="false">
      <c r="A69" s="1" t="n">
        <v>13</v>
      </c>
      <c r="B69" s="31" t="n">
        <v>43774</v>
      </c>
      <c r="C69" s="0" t="n">
        <v>0.2901</v>
      </c>
      <c r="D69" s="0" t="n">
        <v>0.2153</v>
      </c>
      <c r="E69" s="0" t="n">
        <v>0.008277</v>
      </c>
      <c r="F69" s="0" t="n">
        <v>-0.05691</v>
      </c>
      <c r="G69" s="0" t="n">
        <v>-0.02276</v>
      </c>
      <c r="H69" s="0" t="n">
        <v>0.001546</v>
      </c>
      <c r="I69" s="0" t="n">
        <v>-0.2378</v>
      </c>
      <c r="J69" s="0" t="n">
        <v>0.006858</v>
      </c>
      <c r="K69" s="0" t="n">
        <v>-0.001728</v>
      </c>
      <c r="L69" s="0" t="n">
        <v>0.2</v>
      </c>
      <c r="M69" s="0" t="n">
        <v>-0.009475</v>
      </c>
      <c r="N69" s="0" t="n">
        <v>0.002404</v>
      </c>
      <c r="O69" s="0" t="n">
        <v>0.00121</v>
      </c>
    </row>
    <row r="70" customFormat="false" ht="12.75" hidden="false" customHeight="false" outlineLevel="0" collapsed="false">
      <c r="A70" s="1" t="n">
        <v>13</v>
      </c>
      <c r="B70" s="31" t="n">
        <v>43778</v>
      </c>
      <c r="C70" s="0" t="n">
        <v>0.005453</v>
      </c>
      <c r="D70" s="0" t="n">
        <v>0.1336</v>
      </c>
      <c r="E70" s="0" t="n">
        <v>-0.09656</v>
      </c>
      <c r="F70" s="0" t="n">
        <v>-0.03163</v>
      </c>
      <c r="G70" s="0" t="n">
        <v>-0.04227</v>
      </c>
      <c r="H70" s="0" t="n">
        <v>0.001285</v>
      </c>
      <c r="I70" s="0" t="n">
        <v>-0.07932</v>
      </c>
      <c r="J70" s="0" t="n">
        <v>0.01094</v>
      </c>
      <c r="K70" s="0" t="n">
        <v>0.01091</v>
      </c>
      <c r="L70" s="0" t="n">
        <v>0.09734</v>
      </c>
      <c r="M70" s="0" t="n">
        <v>-0.004076</v>
      </c>
      <c r="N70" s="0" t="n">
        <v>0.003018</v>
      </c>
      <c r="O70" s="0" t="n">
        <v>0.0002364</v>
      </c>
    </row>
    <row r="71" customFormat="false" ht="12.75" hidden="false" customHeight="false" outlineLevel="0" collapsed="false">
      <c r="A71" s="1" t="n">
        <v>13</v>
      </c>
      <c r="B71" s="31" t="n">
        <v>43780</v>
      </c>
      <c r="C71" s="0" t="n">
        <v>-0.07179</v>
      </c>
      <c r="D71" s="0" t="n">
        <v>-0.03213</v>
      </c>
      <c r="E71" s="0" t="n">
        <v>0.01931</v>
      </c>
      <c r="F71" s="0" t="n">
        <v>0.02504</v>
      </c>
      <c r="G71" s="0" t="n">
        <v>-0.04563</v>
      </c>
      <c r="H71" s="0" t="n">
        <v>-0.000382</v>
      </c>
      <c r="I71" s="0" t="n">
        <v>-0.01117</v>
      </c>
      <c r="J71" s="0" t="n">
        <v>0.002657</v>
      </c>
      <c r="K71" s="0" t="n">
        <v>-0.005785</v>
      </c>
      <c r="L71" s="0" t="n">
        <v>0.0301</v>
      </c>
      <c r="M71" s="0" t="n">
        <v>0.003397</v>
      </c>
      <c r="N71" s="0" t="n">
        <v>-0.000557</v>
      </c>
      <c r="O71" s="0" t="n">
        <v>-0.000132</v>
      </c>
    </row>
    <row r="72" customFormat="false" ht="12.75" hidden="false" customHeight="false" outlineLevel="0" collapsed="false">
      <c r="A72" s="1" t="n">
        <v>13</v>
      </c>
      <c r="B72" s="31" t="n">
        <v>43783</v>
      </c>
      <c r="C72" s="0" t="n">
        <v>-0.3981</v>
      </c>
      <c r="D72" s="0" t="n">
        <v>-0.2721</v>
      </c>
      <c r="E72" s="0" t="n">
        <v>-0.06617</v>
      </c>
      <c r="F72" s="0" t="n">
        <v>0.04416</v>
      </c>
      <c r="G72" s="0" t="n">
        <v>-0.06596</v>
      </c>
      <c r="H72" s="0" t="n">
        <v>0.003879</v>
      </c>
      <c r="I72" s="0" t="n">
        <v>-0.00321</v>
      </c>
      <c r="J72" s="0" t="n">
        <v>0.002513</v>
      </c>
      <c r="K72" s="0" t="n">
        <v>0.01331</v>
      </c>
      <c r="L72" s="0" t="n">
        <v>0.02276</v>
      </c>
      <c r="M72" s="0" t="n">
        <v>0.04177</v>
      </c>
      <c r="N72" s="0" t="n">
        <v>-0.0032</v>
      </c>
      <c r="O72" s="0" t="n">
        <v>-0.003073</v>
      </c>
    </row>
    <row r="73" customFormat="false" ht="12.75" hidden="false" customHeight="false" outlineLevel="0" collapsed="false">
      <c r="A73" s="1" t="n">
        <v>13</v>
      </c>
      <c r="B73" s="31" t="n">
        <v>43786</v>
      </c>
      <c r="C73" s="0" t="n">
        <v>0.1899</v>
      </c>
      <c r="D73" s="0" t="n">
        <v>0.3431</v>
      </c>
      <c r="E73" s="0" t="n">
        <v>0.09345</v>
      </c>
      <c r="F73" s="0" t="n">
        <v>-0.03435</v>
      </c>
      <c r="G73" s="0" t="n">
        <v>-0.07754</v>
      </c>
      <c r="H73" s="0" t="n">
        <v>0.0001355</v>
      </c>
      <c r="I73" s="0" t="n">
        <v>0.003004</v>
      </c>
      <c r="J73" s="0" t="n">
        <v>-0.0002468</v>
      </c>
      <c r="K73" s="0" t="n">
        <v>-0.01829</v>
      </c>
      <c r="L73" s="0" t="n">
        <v>-0.01167</v>
      </c>
      <c r="M73" s="0" t="n">
        <v>0.0005891</v>
      </c>
      <c r="N73" s="0" t="n">
        <v>-0.001571</v>
      </c>
      <c r="O73" s="0" t="n">
        <v>0.001468</v>
      </c>
    </row>
    <row r="74" customFormat="false" ht="12.75" hidden="false" customHeight="false" outlineLevel="0" collapsed="false">
      <c r="A74" s="1" t="n">
        <v>13</v>
      </c>
      <c r="B74" s="31" t="n">
        <v>43789</v>
      </c>
      <c r="C74" s="0" t="n">
        <v>0.1414</v>
      </c>
      <c r="D74" s="0" t="n">
        <v>0.1964</v>
      </c>
      <c r="E74" s="0" t="n">
        <v>0.06115</v>
      </c>
      <c r="F74" s="0" t="n">
        <v>-0.03171</v>
      </c>
      <c r="G74" s="0" t="n">
        <v>-0.01558</v>
      </c>
      <c r="H74" s="0" t="n">
        <v>-0.000335</v>
      </c>
      <c r="I74" s="0" t="n">
        <v>-0.05132</v>
      </c>
      <c r="J74" s="0" t="n">
        <v>0.01585</v>
      </c>
      <c r="K74" s="0" t="n">
        <v>-0.02239</v>
      </c>
      <c r="L74" s="0" t="n">
        <v>0.02868</v>
      </c>
      <c r="M74" s="0" t="n">
        <v>0.0007407</v>
      </c>
      <c r="N74" s="0" t="n">
        <v>0.001472</v>
      </c>
      <c r="O74" s="0" t="n">
        <v>-0.004274</v>
      </c>
    </row>
    <row r="75" customFormat="false" ht="12.75" hidden="false" customHeight="false" outlineLevel="0" collapsed="false">
      <c r="A75" s="1" t="n">
        <v>13</v>
      </c>
      <c r="B75" s="31" t="n">
        <v>43792</v>
      </c>
      <c r="C75" s="0" t="n">
        <v>0.4031</v>
      </c>
      <c r="D75" s="0" t="n">
        <v>0.05735</v>
      </c>
      <c r="E75" s="0" t="n">
        <v>0.324</v>
      </c>
      <c r="F75" s="0" t="n">
        <v>0.1103</v>
      </c>
      <c r="G75" s="0" t="n">
        <v>0.01471</v>
      </c>
      <c r="H75" s="0" t="n">
        <v>-0.001623</v>
      </c>
      <c r="I75" s="0" t="n">
        <v>0.00464</v>
      </c>
      <c r="J75" s="0" t="n">
        <v>0.007637</v>
      </c>
      <c r="K75" s="0" t="n">
        <v>-0.02916</v>
      </c>
      <c r="L75" s="0" t="n">
        <v>-0.0414</v>
      </c>
      <c r="M75" s="0" t="n">
        <v>0.005827</v>
      </c>
      <c r="N75" s="0" t="n">
        <v>-0.00109</v>
      </c>
      <c r="O75" s="0" t="n">
        <v>-0.001754</v>
      </c>
    </row>
    <row r="76" customFormat="false" ht="12.75" hidden="false" customHeight="false" outlineLevel="0" collapsed="false">
      <c r="A76" s="1" t="n">
        <v>13</v>
      </c>
      <c r="B76" s="31" t="n">
        <v>43795</v>
      </c>
      <c r="C76" s="0" t="n">
        <v>0.03555</v>
      </c>
      <c r="D76" s="0" t="n">
        <v>0.06571</v>
      </c>
      <c r="E76" s="0" t="n">
        <v>0.02448</v>
      </c>
      <c r="F76" s="0" t="n">
        <v>-0.01892</v>
      </c>
      <c r="G76" s="0" t="n">
        <v>-0.03544</v>
      </c>
      <c r="H76" s="0" t="n">
        <v>0.0009404</v>
      </c>
      <c r="I76" s="0" t="n">
        <v>-0.05496</v>
      </c>
      <c r="J76" s="0" t="n">
        <v>-0.00213</v>
      </c>
      <c r="K76" s="0" t="n">
        <v>0.03963</v>
      </c>
      <c r="L76" s="0" t="n">
        <v>0.03687</v>
      </c>
      <c r="M76" s="0" t="n">
        <v>-0.00175</v>
      </c>
      <c r="N76" s="0" t="n">
        <v>0.0009734</v>
      </c>
      <c r="O76" s="0" t="n">
        <v>-0.0008011</v>
      </c>
    </row>
    <row r="77" customFormat="false" ht="12.75" hidden="false" customHeight="false" outlineLevel="0" collapsed="false">
      <c r="A77" s="1" t="n">
        <v>13</v>
      </c>
      <c r="B77" s="31" t="n">
        <v>43799</v>
      </c>
      <c r="C77" s="0" t="n">
        <v>0.1604</v>
      </c>
      <c r="D77" s="0" t="n">
        <v>0.2389</v>
      </c>
      <c r="E77" s="0" t="n">
        <v>0.1389</v>
      </c>
      <c r="F77" s="0" t="n">
        <v>-0.03982</v>
      </c>
      <c r="G77" s="0" t="n">
        <v>-0.06866</v>
      </c>
      <c r="H77" s="0" t="n">
        <v>5.577E-005</v>
      </c>
      <c r="I77" s="0" t="n">
        <v>-0.1729</v>
      </c>
      <c r="J77" s="0" t="n">
        <v>0.01403</v>
      </c>
      <c r="K77" s="0" t="n">
        <v>-0.1012</v>
      </c>
      <c r="L77" s="0" t="n">
        <v>0.09632</v>
      </c>
      <c r="M77" s="0" t="n">
        <v>-0.003873</v>
      </c>
      <c r="N77" s="0" t="n">
        <v>0.004041</v>
      </c>
      <c r="O77" s="0" t="n">
        <v>0.001108</v>
      </c>
    </row>
    <row r="78" customFormat="false" ht="12.75" hidden="false" customHeight="false" outlineLevel="0" collapsed="false">
      <c r="A78" s="1" t="n">
        <v>13</v>
      </c>
      <c r="B78" s="31" t="n">
        <v>43801</v>
      </c>
      <c r="C78" s="0" t="n">
        <v>0.01878</v>
      </c>
      <c r="D78" s="0" t="n">
        <v>0.01799</v>
      </c>
      <c r="E78" s="0" t="n">
        <v>0.141</v>
      </c>
      <c r="F78" s="0" t="n">
        <v>0.01161</v>
      </c>
      <c r="G78" s="0" t="n">
        <v>-0.05109</v>
      </c>
      <c r="H78" s="0" t="n">
        <v>-0.001246</v>
      </c>
      <c r="I78" s="0" t="n">
        <v>0.01558</v>
      </c>
      <c r="J78" s="0" t="n">
        <v>0.00546</v>
      </c>
      <c r="K78" s="0" t="n">
        <v>-0.07173</v>
      </c>
      <c r="L78" s="0" t="n">
        <v>0.03769</v>
      </c>
      <c r="M78" s="0" t="n">
        <v>-0.005076</v>
      </c>
      <c r="N78" s="0" t="n">
        <v>0.002353</v>
      </c>
      <c r="O78" s="0" t="n">
        <v>0.002648</v>
      </c>
    </row>
    <row r="79" customFormat="false" ht="12.75" hidden="false" customHeight="false" outlineLevel="0" collapsed="false">
      <c r="A79" s="1" t="n">
        <v>13</v>
      </c>
      <c r="B79" s="31" t="n">
        <v>43804</v>
      </c>
      <c r="C79" s="0" t="n">
        <v>4.899E-005</v>
      </c>
      <c r="D79" s="0" t="n">
        <v>0.14</v>
      </c>
      <c r="E79" s="0" t="n">
        <v>-0.03193</v>
      </c>
      <c r="F79" s="0" t="n">
        <v>-0.03333</v>
      </c>
      <c r="G79" s="0" t="n">
        <v>-0.001187</v>
      </c>
      <c r="H79" s="0" t="n">
        <v>0.0005913</v>
      </c>
      <c r="I79" s="0" t="n">
        <v>-0.004539</v>
      </c>
      <c r="J79" s="0" t="n">
        <v>-0.00126</v>
      </c>
      <c r="K79" s="0" t="n">
        <v>0.01306</v>
      </c>
      <c r="L79" s="0" t="n">
        <v>-0.007195</v>
      </c>
      <c r="M79" s="0" t="n">
        <v>0.0002521</v>
      </c>
      <c r="N79" s="0" t="n">
        <v>0.0002412</v>
      </c>
      <c r="O79" s="0" t="n">
        <v>0.0005146</v>
      </c>
    </row>
    <row r="80" customFormat="false" ht="12.75" hidden="false" customHeight="false" outlineLevel="0" collapsed="false">
      <c r="A80" s="1" t="n">
        <v>13</v>
      </c>
      <c r="B80" s="31" t="n">
        <v>43807</v>
      </c>
      <c r="C80" s="0" t="n">
        <v>-0.005629</v>
      </c>
      <c r="D80" s="0" t="n">
        <v>0.1334</v>
      </c>
      <c r="E80" s="0" t="n">
        <v>-0.05442</v>
      </c>
      <c r="F80" s="0" t="n">
        <v>-0.0473</v>
      </c>
      <c r="G80" s="0" t="n">
        <v>0.02554</v>
      </c>
      <c r="H80" s="0" t="n">
        <v>0.00189</v>
      </c>
      <c r="I80" s="0" t="n">
        <v>-0.02281</v>
      </c>
      <c r="J80" s="0" t="n">
        <v>0.002244</v>
      </c>
      <c r="K80" s="0" t="n">
        <v>0.02993</v>
      </c>
      <c r="L80" s="0" t="n">
        <v>-0.006443</v>
      </c>
      <c r="M80" s="0" t="n">
        <v>0.0004535</v>
      </c>
      <c r="N80" s="0" t="n">
        <v>4.204E-005</v>
      </c>
      <c r="O80" s="0" t="n">
        <v>-0.001969</v>
      </c>
    </row>
    <row r="81" customFormat="false" ht="12.75" hidden="false" customHeight="false" outlineLevel="0" collapsed="false">
      <c r="A81" s="1" t="n">
        <v>13</v>
      </c>
      <c r="B81" s="31" t="n">
        <v>43810</v>
      </c>
      <c r="C81" s="0" t="n">
        <v>-0.04237</v>
      </c>
      <c r="D81" s="0" t="n">
        <v>0.1907</v>
      </c>
      <c r="E81" s="0" t="n">
        <v>-0.0764</v>
      </c>
      <c r="F81" s="0" t="n">
        <v>-0.04892</v>
      </c>
      <c r="G81" s="0" t="n">
        <v>0.01276</v>
      </c>
      <c r="H81" s="0" t="n">
        <v>-0.001228</v>
      </c>
      <c r="I81" s="0" t="n">
        <v>-0.04055</v>
      </c>
      <c r="J81" s="0" t="n">
        <v>0.0359</v>
      </c>
      <c r="K81" s="0" t="n">
        <v>-0.07034</v>
      </c>
      <c r="L81" s="0" t="n">
        <v>0.003894</v>
      </c>
      <c r="M81" s="0" t="n">
        <v>-0.0006835</v>
      </c>
      <c r="N81" s="0" t="n">
        <v>0.002173</v>
      </c>
      <c r="O81" s="0" t="n">
        <v>0.00233</v>
      </c>
    </row>
    <row r="82" customFormat="false" ht="12.75" hidden="false" customHeight="false" outlineLevel="0" collapsed="false">
      <c r="A82" s="1" t="n">
        <v>13</v>
      </c>
      <c r="B82" s="31" t="n">
        <v>43813</v>
      </c>
      <c r="C82" s="0" t="n">
        <v>0.0901</v>
      </c>
      <c r="D82" s="0" t="n">
        <v>0.1899</v>
      </c>
      <c r="E82" s="0" t="n">
        <v>-0.004899</v>
      </c>
      <c r="F82" s="0" t="n">
        <v>-0.02153</v>
      </c>
      <c r="G82" s="0" t="n">
        <v>0.001078</v>
      </c>
      <c r="H82" s="0" t="n">
        <v>-7.535E-005</v>
      </c>
      <c r="I82" s="0" t="n">
        <v>-0.01353</v>
      </c>
      <c r="J82" s="0" t="n">
        <v>0.01384</v>
      </c>
      <c r="K82" s="0" t="n">
        <v>0.002832</v>
      </c>
      <c r="L82" s="0" t="n">
        <v>-0.01947</v>
      </c>
      <c r="M82" s="0" t="n">
        <v>0.001102</v>
      </c>
      <c r="N82" s="0" t="n">
        <v>-0.001488</v>
      </c>
      <c r="O82" s="0" t="n">
        <v>-0.002665</v>
      </c>
    </row>
    <row r="83" customFormat="false" ht="12.75" hidden="false" customHeight="false" outlineLevel="0" collapsed="false">
      <c r="A83" s="1" t="n">
        <v>13</v>
      </c>
      <c r="B83" s="31" t="n">
        <v>43816</v>
      </c>
      <c r="C83" s="0" t="n">
        <v>0.01519</v>
      </c>
      <c r="D83" s="0" t="n">
        <v>0.006445</v>
      </c>
      <c r="E83" s="0" t="n">
        <v>0.06739</v>
      </c>
      <c r="F83" s="0" t="n">
        <v>0.02814</v>
      </c>
      <c r="G83" s="0" t="n">
        <v>0.0002958</v>
      </c>
      <c r="H83" s="0" t="n">
        <v>-0.0006908</v>
      </c>
      <c r="I83" s="0" t="n">
        <v>0.005431</v>
      </c>
      <c r="J83" s="0" t="n">
        <v>-0.0007337</v>
      </c>
      <c r="K83" s="0" t="n">
        <v>-0.002381</v>
      </c>
      <c r="L83" s="0" t="n">
        <v>-0.01676</v>
      </c>
      <c r="M83" s="0" t="n">
        <v>0.0005244</v>
      </c>
      <c r="N83" s="0" t="n">
        <v>-5.36E-005</v>
      </c>
      <c r="O83" s="0" t="n">
        <v>-0.001845</v>
      </c>
    </row>
    <row r="84" customFormat="false" ht="12.75" hidden="false" customHeight="false" outlineLevel="0" collapsed="false">
      <c r="A84" s="1" t="n">
        <v>13</v>
      </c>
      <c r="B84" s="31" t="n">
        <v>43819</v>
      </c>
      <c r="C84" s="0" t="n">
        <v>-0.0129</v>
      </c>
      <c r="D84" s="0" t="n">
        <v>-0.04731</v>
      </c>
      <c r="E84" s="0" t="n">
        <v>0.07469</v>
      </c>
      <c r="F84" s="0" t="n">
        <v>-0.004497</v>
      </c>
      <c r="G84" s="0" t="n">
        <v>-0.03137</v>
      </c>
      <c r="H84" s="0" t="n">
        <v>-0.0001982</v>
      </c>
      <c r="I84" s="0" t="n">
        <v>-0.01683</v>
      </c>
      <c r="J84" s="0" t="n">
        <v>0.001711</v>
      </c>
      <c r="K84" s="0" t="n">
        <v>-0.008175</v>
      </c>
      <c r="L84" s="0" t="n">
        <v>0.06168</v>
      </c>
      <c r="M84" s="0" t="n">
        <v>-0.003051</v>
      </c>
      <c r="N84" s="0" t="n">
        <v>-5.051E-005</v>
      </c>
      <c r="O84" s="0" t="n">
        <v>0.001024</v>
      </c>
    </row>
    <row r="85" customFormat="false" ht="12.75" hidden="false" customHeight="false" outlineLevel="0" collapsed="false">
      <c r="A85" s="1" t="n">
        <v>13</v>
      </c>
      <c r="B85" s="31" t="n">
        <v>43822</v>
      </c>
      <c r="C85" s="0" t="n">
        <v>0.07405</v>
      </c>
      <c r="D85" s="0" t="n">
        <v>0.2111</v>
      </c>
      <c r="E85" s="0" t="n">
        <v>-0.02987</v>
      </c>
      <c r="F85" s="0" t="n">
        <v>-0.02244</v>
      </c>
      <c r="G85" s="0" t="n">
        <v>0.007027</v>
      </c>
      <c r="H85" s="0" t="n">
        <v>-0.0006776</v>
      </c>
      <c r="I85" s="0" t="n">
        <v>0.01223</v>
      </c>
      <c r="J85" s="0" t="n">
        <v>0.005393</v>
      </c>
      <c r="K85" s="0" t="n">
        <v>-0.02274</v>
      </c>
      <c r="L85" s="0" t="n">
        <v>-0.008917</v>
      </c>
      <c r="M85" s="0" t="n">
        <v>0.0007169</v>
      </c>
      <c r="N85" s="0" t="n">
        <v>-0.001008</v>
      </c>
      <c r="O85" s="0" t="n">
        <v>0.0002476</v>
      </c>
    </row>
    <row r="86" customFormat="false" ht="12.75" hidden="false" customHeight="false" outlineLevel="0" collapsed="false">
      <c r="A86" s="1" t="n">
        <v>13</v>
      </c>
      <c r="B86" s="31" t="n">
        <v>43825</v>
      </c>
      <c r="C86" s="0" t="n">
        <v>-0.1195</v>
      </c>
      <c r="D86" s="0" t="n">
        <v>-0.1191</v>
      </c>
      <c r="E86" s="0" t="n">
        <v>-0.1322</v>
      </c>
      <c r="F86" s="0" t="n">
        <v>0.0227</v>
      </c>
      <c r="G86" s="0" t="n">
        <v>0.08166</v>
      </c>
      <c r="H86" s="0" t="n">
        <v>-0.0001104</v>
      </c>
      <c r="I86" s="0" t="n">
        <v>-0.06599</v>
      </c>
      <c r="J86" s="0" t="n">
        <v>0.01431</v>
      </c>
      <c r="K86" s="0" t="n">
        <v>-0.00474</v>
      </c>
      <c r="L86" s="0" t="n">
        <v>0.1028</v>
      </c>
      <c r="M86" s="0" t="n">
        <v>-0.001616</v>
      </c>
      <c r="N86" s="0" t="n">
        <v>0.0008968</v>
      </c>
      <c r="O86" s="0" t="n">
        <v>-0.001386</v>
      </c>
    </row>
    <row r="87" customFormat="false" ht="12.75" hidden="false" customHeight="false" outlineLevel="0" collapsed="false">
      <c r="A87" s="1" t="n">
        <v>13</v>
      </c>
      <c r="B87" s="31" t="n">
        <v>43840</v>
      </c>
      <c r="C87" s="0" t="n">
        <v>0.02872</v>
      </c>
      <c r="D87" s="0" t="n">
        <v>0.2798</v>
      </c>
      <c r="E87" s="0" t="n">
        <v>-0.2381</v>
      </c>
      <c r="F87" s="0" t="n">
        <v>-0.07383</v>
      </c>
      <c r="G87" s="0" t="n">
        <v>0.04698</v>
      </c>
      <c r="H87" s="0" t="n">
        <v>0.001794</v>
      </c>
      <c r="I87" s="0" t="n">
        <v>-0.125</v>
      </c>
      <c r="J87" s="0" t="n">
        <v>0.007792</v>
      </c>
      <c r="K87" s="0" t="n">
        <v>0.1131</v>
      </c>
      <c r="L87" s="0" t="n">
        <v>-0.009014</v>
      </c>
      <c r="M87" s="0" t="n">
        <v>-0.0001083</v>
      </c>
      <c r="N87" s="0" t="n">
        <v>0.001961</v>
      </c>
      <c r="O87" s="0" t="n">
        <v>0.002195</v>
      </c>
    </row>
    <row r="88" customFormat="false" ht="12.75" hidden="false" customHeight="false" outlineLevel="0" collapsed="false">
      <c r="A88" s="1" t="n">
        <v>13</v>
      </c>
      <c r="B88" s="31" t="n">
        <v>43843</v>
      </c>
      <c r="C88" s="0" t="n">
        <v>-0.08909</v>
      </c>
      <c r="D88" s="0" t="n">
        <v>0.1147</v>
      </c>
      <c r="E88" s="0" t="n">
        <v>-0.2492</v>
      </c>
      <c r="F88" s="0" t="n">
        <v>-0.01098</v>
      </c>
      <c r="G88" s="0" t="n">
        <v>0.06016</v>
      </c>
      <c r="H88" s="0" t="n">
        <v>0.0007638</v>
      </c>
      <c r="I88" s="0" t="n">
        <v>-0.1084</v>
      </c>
      <c r="J88" s="0" t="n">
        <v>0.0388</v>
      </c>
      <c r="K88" s="0" t="n">
        <v>0.1222</v>
      </c>
      <c r="L88" s="0" t="n">
        <v>-0.06625</v>
      </c>
      <c r="M88" s="0" t="n">
        <v>0.006174</v>
      </c>
      <c r="N88" s="0" t="n">
        <v>-0.004124</v>
      </c>
      <c r="O88" s="0" t="n">
        <v>-9.955E-005</v>
      </c>
    </row>
    <row r="89" customFormat="false" ht="12.75" hidden="false" customHeight="false" outlineLevel="0" collapsed="false">
      <c r="A89" s="1" t="n">
        <v>13</v>
      </c>
      <c r="B89" s="31" t="n">
        <v>43849</v>
      </c>
      <c r="C89" s="0" t="n">
        <v>0.06384</v>
      </c>
      <c r="D89" s="0" t="n">
        <v>0.2072</v>
      </c>
      <c r="E89" s="0" t="n">
        <v>-0.0809</v>
      </c>
      <c r="F89" s="0" t="n">
        <v>-0.05559</v>
      </c>
      <c r="G89" s="0" t="n">
        <v>-0.007921</v>
      </c>
      <c r="H89" s="0" t="n">
        <v>0.0009648</v>
      </c>
      <c r="I89" s="0" t="n">
        <v>-0.1399</v>
      </c>
      <c r="J89" s="0" t="n">
        <v>0.006094</v>
      </c>
      <c r="K89" s="0" t="n">
        <v>0.005264</v>
      </c>
      <c r="L89" s="0" t="n">
        <v>0.07498</v>
      </c>
      <c r="M89" s="0" t="n">
        <v>-0.004108</v>
      </c>
      <c r="N89" s="0" t="n">
        <v>0.002485</v>
      </c>
      <c r="O89" s="0" t="n">
        <v>0.002483</v>
      </c>
    </row>
    <row r="90" customFormat="false" ht="12.75" hidden="false" customHeight="false" outlineLevel="0" collapsed="false">
      <c r="A90" s="1" t="n">
        <v>13</v>
      </c>
      <c r="B90" s="31" t="n">
        <v>43851</v>
      </c>
      <c r="C90" s="0" t="n">
        <v>0.05009</v>
      </c>
      <c r="D90" s="0" t="n">
        <v>-0.03582</v>
      </c>
      <c r="E90" s="0" t="n">
        <v>-0.06767</v>
      </c>
      <c r="F90" s="0" t="n">
        <v>-0.03129</v>
      </c>
      <c r="G90" s="0" t="n">
        <v>0.07175</v>
      </c>
      <c r="H90" s="0" t="n">
        <v>0.001561</v>
      </c>
      <c r="I90" s="0" t="n">
        <v>-0.07574</v>
      </c>
      <c r="J90" s="0" t="n">
        <v>-0.00109</v>
      </c>
      <c r="K90" s="0" t="n">
        <v>0.2285</v>
      </c>
      <c r="L90" s="0" t="n">
        <v>-0.02618</v>
      </c>
      <c r="M90" s="0" t="n">
        <v>0.001771</v>
      </c>
      <c r="N90" s="0" t="n">
        <v>-0.0001799</v>
      </c>
      <c r="O90" s="0" t="n">
        <v>-0.00284</v>
      </c>
    </row>
    <row r="91" customFormat="false" ht="12.75" hidden="false" customHeight="false" outlineLevel="0" collapsed="false">
      <c r="A91" s="1" t="n">
        <v>13</v>
      </c>
      <c r="B91" s="31" t="n">
        <v>43852</v>
      </c>
      <c r="C91" s="0" t="n">
        <v>0.06401</v>
      </c>
      <c r="D91" s="0" t="n">
        <v>0.1988</v>
      </c>
      <c r="E91" s="0" t="n">
        <v>0.01601</v>
      </c>
      <c r="F91" s="0" t="n">
        <v>0.03034</v>
      </c>
      <c r="G91" s="0" t="n">
        <v>-0.04744</v>
      </c>
      <c r="H91" s="0" t="n">
        <v>-0.0006143</v>
      </c>
      <c r="I91" s="0" t="n">
        <v>0.02875</v>
      </c>
      <c r="J91" s="0" t="n">
        <v>-0.0002993</v>
      </c>
      <c r="K91" s="0" t="n">
        <v>-0.02462</v>
      </c>
      <c r="L91" s="0" t="n">
        <v>-0.02165</v>
      </c>
      <c r="M91" s="0" t="n">
        <v>-0.01205</v>
      </c>
      <c r="N91" s="0" t="n">
        <v>0.0004779</v>
      </c>
      <c r="O91" s="0" t="n">
        <v>0.001776</v>
      </c>
    </row>
    <row r="92" customFormat="false" ht="12.75" hidden="false" customHeight="false" outlineLevel="0" collapsed="false">
      <c r="A92" s="1" t="n">
        <v>13</v>
      </c>
      <c r="B92" s="31" t="n">
        <v>43855</v>
      </c>
      <c r="C92" s="0" t="n">
        <v>-0.0709</v>
      </c>
      <c r="D92" s="0" t="n">
        <v>0.2318</v>
      </c>
      <c r="E92" s="0" t="n">
        <v>-0.1779</v>
      </c>
      <c r="F92" s="0" t="n">
        <v>-0.04831</v>
      </c>
      <c r="G92" s="0" t="n">
        <v>0.07186</v>
      </c>
      <c r="H92" s="0" t="n">
        <v>-0.0003878</v>
      </c>
      <c r="I92" s="0" t="n">
        <v>0.05219</v>
      </c>
      <c r="J92" s="0" t="n">
        <v>-0.001843</v>
      </c>
      <c r="K92" s="0" t="n">
        <v>-0.0495</v>
      </c>
      <c r="L92" s="0" t="n">
        <v>0.000192</v>
      </c>
      <c r="M92" s="0" t="n">
        <v>-0.003262</v>
      </c>
      <c r="N92" s="0" t="n">
        <v>0.005439</v>
      </c>
      <c r="O92" s="0" t="n">
        <v>0.00564</v>
      </c>
    </row>
    <row r="93" customFormat="false" ht="12.75" hidden="false" customHeight="false" outlineLevel="0" collapsed="false">
      <c r="A93" s="1" t="n">
        <v>13</v>
      </c>
      <c r="B93" s="31" t="n">
        <v>43858</v>
      </c>
      <c r="C93" s="0" t="n">
        <v>0.007511</v>
      </c>
      <c r="D93" s="0" t="n">
        <v>0.2397</v>
      </c>
      <c r="E93" s="0" t="n">
        <v>-0.07668</v>
      </c>
      <c r="F93" s="0" t="n">
        <v>-0.05185</v>
      </c>
      <c r="G93" s="0" t="n">
        <v>-0.0624</v>
      </c>
      <c r="H93" s="0" t="n">
        <v>0.001317</v>
      </c>
      <c r="I93" s="0" t="n">
        <v>-0.1274</v>
      </c>
      <c r="J93" s="0" t="n">
        <v>0.01016</v>
      </c>
      <c r="K93" s="0" t="n">
        <v>0.01033</v>
      </c>
      <c r="L93" s="0" t="n">
        <v>0.04196</v>
      </c>
      <c r="M93" s="0" t="n">
        <v>-0.003872</v>
      </c>
      <c r="N93" s="0" t="n">
        <v>0.002485</v>
      </c>
      <c r="O93" s="0" t="n">
        <v>0.004252</v>
      </c>
    </row>
    <row r="94" customFormat="false" ht="12.75" hidden="false" customHeight="false" outlineLevel="0" collapsed="false">
      <c r="A94" s="1" t="n">
        <v>13</v>
      </c>
      <c r="B94" s="31" t="n">
        <v>43861</v>
      </c>
      <c r="C94" s="0" t="n">
        <v>0.04876</v>
      </c>
      <c r="D94" s="0" t="n">
        <v>0.2369</v>
      </c>
      <c r="E94" s="0" t="n">
        <v>-0.03023</v>
      </c>
      <c r="F94" s="0" t="n">
        <v>-0.04286</v>
      </c>
      <c r="G94" s="0" t="n">
        <v>-0.07151</v>
      </c>
      <c r="H94" s="0" t="n">
        <v>0.0008545</v>
      </c>
      <c r="I94" s="0" t="n">
        <v>-0.03936</v>
      </c>
      <c r="J94" s="0" t="n">
        <v>0.002161</v>
      </c>
      <c r="K94" s="0" t="n">
        <v>0.002627</v>
      </c>
      <c r="L94" s="0" t="n">
        <v>0.05233</v>
      </c>
      <c r="M94" s="0" t="n">
        <v>-0.00745</v>
      </c>
      <c r="N94" s="0" t="n">
        <v>0.002162</v>
      </c>
      <c r="O94" s="0" t="n">
        <v>0.002345</v>
      </c>
    </row>
    <row r="95" customFormat="false" ht="12.75" hidden="false" customHeight="false" outlineLevel="0" collapsed="false">
      <c r="A95" s="1" t="n">
        <v>13</v>
      </c>
      <c r="B95" s="31" t="n">
        <v>43864</v>
      </c>
      <c r="C95" s="0" t="n">
        <v>-0.08813</v>
      </c>
      <c r="D95" s="0" t="n">
        <v>0.09407</v>
      </c>
      <c r="E95" s="0" t="n">
        <v>-0.06824</v>
      </c>
      <c r="F95" s="0" t="n">
        <v>-0.01999</v>
      </c>
      <c r="G95" s="0" t="n">
        <v>-0.03415</v>
      </c>
      <c r="H95" s="0" t="n">
        <v>0.0005881</v>
      </c>
      <c r="I95" s="0" t="n">
        <v>-0.01479</v>
      </c>
      <c r="J95" s="0" t="n">
        <v>0.0007147</v>
      </c>
      <c r="K95" s="0" t="n">
        <v>-8.038E-005</v>
      </c>
      <c r="L95" s="0" t="n">
        <v>0.04726</v>
      </c>
      <c r="M95" s="0" t="n">
        <v>-0.01111</v>
      </c>
      <c r="N95" s="0" t="n">
        <v>0.005709</v>
      </c>
      <c r="O95" s="0" t="n">
        <v>0.0005772</v>
      </c>
    </row>
    <row r="96" customFormat="false" ht="12.75" hidden="false" customHeight="false" outlineLevel="0" collapsed="false">
      <c r="A96" s="1" t="n">
        <v>13</v>
      </c>
      <c r="B96" s="31" t="n">
        <v>43867</v>
      </c>
      <c r="C96" s="0" t="n">
        <v>0.0009032</v>
      </c>
      <c r="D96" s="0" t="n">
        <v>0.2172</v>
      </c>
      <c r="E96" s="0" t="n">
        <v>-0.2531</v>
      </c>
      <c r="F96" s="0" t="n">
        <v>-0.07944</v>
      </c>
      <c r="G96" s="0" t="n">
        <v>0.0231</v>
      </c>
      <c r="H96" s="0" t="n">
        <v>0.008049</v>
      </c>
      <c r="I96" s="0" t="n">
        <v>-0.191</v>
      </c>
      <c r="J96" s="0" t="n">
        <v>0.008399</v>
      </c>
      <c r="K96" s="0" t="n">
        <v>0.1324</v>
      </c>
      <c r="L96" s="0" t="n">
        <v>0.08141</v>
      </c>
      <c r="M96" s="0" t="n">
        <v>-0.005993</v>
      </c>
      <c r="N96" s="0" t="n">
        <v>0.01282</v>
      </c>
      <c r="O96" s="0" t="n">
        <v>-0.00252</v>
      </c>
    </row>
    <row r="97" customFormat="false" ht="12.75" hidden="false" customHeight="false" outlineLevel="0" collapsed="false">
      <c r="A97" s="1" t="n">
        <v>13</v>
      </c>
      <c r="B97" s="31" t="n">
        <v>43873</v>
      </c>
      <c r="C97" s="0" t="n">
        <v>0.002286</v>
      </c>
      <c r="D97" s="0" t="n">
        <v>0.03717</v>
      </c>
      <c r="E97" s="0" t="n">
        <v>0.07689</v>
      </c>
      <c r="F97" s="0" t="n">
        <v>0.01202</v>
      </c>
      <c r="G97" s="0" t="n">
        <v>-0.07996</v>
      </c>
      <c r="H97" s="0" t="n">
        <v>-0.001155</v>
      </c>
      <c r="I97" s="0" t="n">
        <v>-0.01775</v>
      </c>
      <c r="J97" s="0" t="n">
        <v>0.005338</v>
      </c>
      <c r="K97" s="0" t="n">
        <v>-0.01682</v>
      </c>
      <c r="L97" s="0" t="n">
        <v>0.06648</v>
      </c>
      <c r="M97" s="0" t="n">
        <v>-0.01514</v>
      </c>
      <c r="N97" s="0" t="n">
        <v>0.001055</v>
      </c>
      <c r="O97" s="0" t="n">
        <v>0.002504</v>
      </c>
    </row>
    <row r="98" customFormat="false" ht="12.75" hidden="false" customHeight="false" outlineLevel="0" collapsed="false">
      <c r="A98" s="1" t="n">
        <v>13</v>
      </c>
      <c r="B98" s="31" t="n">
        <v>43876</v>
      </c>
      <c r="C98" s="0" t="n">
        <v>0.2492</v>
      </c>
      <c r="D98" s="0" t="n">
        <v>0.4372</v>
      </c>
      <c r="E98" s="0" t="n">
        <v>0.1423</v>
      </c>
      <c r="F98" s="0" t="n">
        <v>-0.04619</v>
      </c>
      <c r="G98" s="0" t="n">
        <v>-0.1022</v>
      </c>
      <c r="H98" s="0" t="n">
        <v>-0.0009172</v>
      </c>
      <c r="I98" s="0" t="n">
        <v>-0.02259</v>
      </c>
      <c r="J98" s="0" t="n">
        <v>0.01384</v>
      </c>
      <c r="K98" s="0" t="n">
        <v>-0.06007</v>
      </c>
      <c r="L98" s="0" t="n">
        <v>-0.009631</v>
      </c>
      <c r="M98" s="0" t="n">
        <v>0.0007301</v>
      </c>
      <c r="N98" s="0" t="n">
        <v>-0.001354</v>
      </c>
      <c r="O98" s="0" t="n">
        <v>0.001501</v>
      </c>
    </row>
    <row r="99" customFormat="false" ht="12.75" hidden="false" customHeight="false" outlineLevel="0" collapsed="false">
      <c r="A99" s="1" t="n">
        <v>13</v>
      </c>
      <c r="B99" s="31" t="n">
        <v>43879</v>
      </c>
      <c r="C99" s="0" t="n">
        <v>0.22</v>
      </c>
      <c r="D99" s="0" t="n">
        <v>0.107</v>
      </c>
      <c r="E99" s="0" t="n">
        <v>0.2571</v>
      </c>
      <c r="F99" s="0" t="n">
        <v>-0.06028</v>
      </c>
      <c r="G99" s="0" t="n">
        <v>-0.06289</v>
      </c>
      <c r="H99" s="0" t="n">
        <v>0.001308</v>
      </c>
      <c r="I99" s="0" t="n">
        <v>-0.1091</v>
      </c>
      <c r="J99" s="0" t="n">
        <v>-0.006386</v>
      </c>
      <c r="K99" s="0" t="n">
        <v>0.03325</v>
      </c>
      <c r="L99" s="0" t="n">
        <v>0.03647</v>
      </c>
      <c r="M99" s="0" t="n">
        <v>-0.001112</v>
      </c>
      <c r="N99" s="0" t="n">
        <v>0.0004596</v>
      </c>
      <c r="O99" s="0" t="n">
        <v>0.001722</v>
      </c>
    </row>
    <row r="100" customFormat="false" ht="12.75" hidden="false" customHeight="false" outlineLevel="0" collapsed="false">
      <c r="A100" s="1" t="n">
        <v>13</v>
      </c>
      <c r="B100" s="31" t="n">
        <v>43882</v>
      </c>
      <c r="C100" s="0" t="n">
        <v>0.07548</v>
      </c>
      <c r="D100" s="0" t="n">
        <v>0.2057</v>
      </c>
      <c r="E100" s="0" t="n">
        <v>0.07716</v>
      </c>
      <c r="F100" s="0" t="n">
        <v>0.008465</v>
      </c>
      <c r="G100" s="0" t="n">
        <v>-0.1556</v>
      </c>
      <c r="H100" s="0" t="n">
        <v>0.0003964</v>
      </c>
      <c r="I100" s="0" t="n">
        <v>-0.03603</v>
      </c>
      <c r="J100" s="0" t="n">
        <v>0.001579</v>
      </c>
      <c r="K100" s="0" t="n">
        <v>-0.006101</v>
      </c>
      <c r="L100" s="0" t="n">
        <v>0.03426</v>
      </c>
      <c r="M100" s="0" t="n">
        <v>-0.002539</v>
      </c>
      <c r="N100" s="0" t="n">
        <v>0.000374</v>
      </c>
      <c r="O100" s="0" t="n">
        <v>0.002824</v>
      </c>
    </row>
    <row r="101" customFormat="false" ht="12.75" hidden="false" customHeight="false" outlineLevel="0" collapsed="false">
      <c r="A101" s="1" t="n">
        <v>13</v>
      </c>
      <c r="B101" s="31" t="n">
        <v>43888</v>
      </c>
      <c r="C101" s="0" t="n">
        <v>0.05294</v>
      </c>
      <c r="D101" s="0" t="n">
        <v>0.1654</v>
      </c>
      <c r="E101" s="0" t="n">
        <v>-0.1855</v>
      </c>
      <c r="F101" s="0" t="n">
        <v>-0.07942</v>
      </c>
      <c r="G101" s="0" t="n">
        <v>0.04338</v>
      </c>
      <c r="H101" s="0" t="n">
        <v>0.00256</v>
      </c>
      <c r="I101" s="0" t="n">
        <v>-0.2715</v>
      </c>
      <c r="J101" s="0" t="n">
        <v>0.02998</v>
      </c>
      <c r="K101" s="0" t="n">
        <v>0.2184</v>
      </c>
      <c r="L101" s="0" t="n">
        <v>-0.02073</v>
      </c>
      <c r="M101" s="0" t="n">
        <v>0.001987</v>
      </c>
      <c r="N101" s="0" t="n">
        <v>-0.0005008</v>
      </c>
      <c r="O101" s="0" t="n">
        <v>-0.0004441</v>
      </c>
    </row>
    <row r="102" customFormat="false" ht="12.75" hidden="false" customHeight="false" outlineLevel="0" collapsed="false">
      <c r="A102" s="1" t="n">
        <v>13</v>
      </c>
      <c r="B102" s="31" t="n">
        <v>43891</v>
      </c>
      <c r="C102" s="0" t="n">
        <v>0.1453</v>
      </c>
      <c r="D102" s="0" t="n">
        <v>0.4142</v>
      </c>
      <c r="E102" s="0" t="n">
        <v>-0.004565</v>
      </c>
      <c r="F102" s="0" t="n">
        <v>-0.09567</v>
      </c>
      <c r="G102" s="0" t="n">
        <v>-0.05135</v>
      </c>
      <c r="H102" s="0" t="n">
        <v>0.001139</v>
      </c>
      <c r="I102" s="0" t="n">
        <v>-0.1396</v>
      </c>
      <c r="J102" s="0" t="n">
        <v>0.0277</v>
      </c>
      <c r="K102" s="0" t="n">
        <v>-0.01175</v>
      </c>
      <c r="L102" s="0" t="n">
        <v>0.002492</v>
      </c>
      <c r="M102" s="0" t="n">
        <v>0.0004256</v>
      </c>
      <c r="N102" s="0" t="n">
        <v>0.0004936</v>
      </c>
      <c r="O102" s="0" t="n">
        <v>0.001718</v>
      </c>
    </row>
    <row r="103" customFormat="false" ht="12.75" hidden="false" customHeight="false" outlineLevel="0" collapsed="false">
      <c r="A103" s="1" t="n">
        <v>13</v>
      </c>
      <c r="B103" s="31" t="n">
        <v>43894</v>
      </c>
      <c r="C103" s="0" t="n">
        <v>-0.1357</v>
      </c>
      <c r="D103" s="0" t="n">
        <v>-0.03858</v>
      </c>
      <c r="E103" s="0" t="n">
        <v>-0.1075</v>
      </c>
      <c r="F103" s="0" t="n">
        <v>-0.04693</v>
      </c>
      <c r="G103" s="0" t="n">
        <v>-0.01682</v>
      </c>
      <c r="H103" s="0" t="n">
        <v>0.002689</v>
      </c>
      <c r="I103" s="0" t="n">
        <v>-0.1475</v>
      </c>
      <c r="J103" s="0" t="n">
        <v>0.01942</v>
      </c>
      <c r="K103" s="0" t="n">
        <v>0.05577</v>
      </c>
      <c r="L103" s="0" t="n">
        <v>0.09964</v>
      </c>
      <c r="M103" s="0" t="n">
        <v>-0.004703</v>
      </c>
      <c r="N103" s="0" t="n">
        <v>0.007068</v>
      </c>
      <c r="O103" s="0" t="n">
        <v>-0.0002457</v>
      </c>
    </row>
    <row r="105" customFormat="false" ht="12.75" hidden="false" customHeight="false" outlineLevel="0" collapsed="false">
      <c r="A105" s="1" t="s">
        <v>89</v>
      </c>
    </row>
    <row r="106" customFormat="false" ht="12.75" hidden="false" customHeight="false" outlineLevel="0" collapsed="false">
      <c r="A106" s="1" t="s">
        <v>87</v>
      </c>
      <c r="B106" s="1" t="s">
        <v>88</v>
      </c>
      <c r="C106" s="0" t="s">
        <v>11</v>
      </c>
      <c r="D106" s="0" t="s">
        <v>12</v>
      </c>
      <c r="E106" s="0" t="s">
        <v>13</v>
      </c>
      <c r="F106" s="0" t="s">
        <v>14</v>
      </c>
      <c r="G106" s="0" t="s">
        <v>15</v>
      </c>
      <c r="H106" s="0" t="s">
        <v>16</v>
      </c>
      <c r="I106" s="0" t="s">
        <v>17</v>
      </c>
      <c r="J106" s="0" t="s">
        <v>18</v>
      </c>
      <c r="K106" s="0" t="s">
        <v>19</v>
      </c>
      <c r="L106" s="0" t="s">
        <v>20</v>
      </c>
      <c r="M106" s="0" t="s">
        <v>21</v>
      </c>
      <c r="N106" s="0" t="s">
        <v>22</v>
      </c>
      <c r="O106" s="0" t="s">
        <v>23</v>
      </c>
      <c r="P106" s="0" t="s">
        <v>90</v>
      </c>
    </row>
    <row r="107" customFormat="false" ht="12.75" hidden="false" customHeight="false" outlineLevel="0" collapsed="false">
      <c r="A107" s="1" t="n">
        <v>13</v>
      </c>
      <c r="B107" s="31" t="n">
        <v>43558</v>
      </c>
      <c r="C107" s="0" t="n">
        <v>-0.01</v>
      </c>
      <c r="D107" s="0" t="n">
        <v>-0.654</v>
      </c>
      <c r="E107" s="0" t="n">
        <v>-0.874</v>
      </c>
      <c r="F107" s="0" t="n">
        <v>0.899</v>
      </c>
      <c r="G107" s="0" t="n">
        <v>0.861</v>
      </c>
      <c r="H107" s="0" t="n">
        <v>0.388</v>
      </c>
      <c r="I107" s="0" t="n">
        <v>-0.01</v>
      </c>
      <c r="J107" s="0" t="n">
        <v>-0.016</v>
      </c>
      <c r="K107" s="0" t="n">
        <v>0.083</v>
      </c>
      <c r="L107" s="0" t="n">
        <v>-0.056</v>
      </c>
      <c r="M107" s="0" t="n">
        <v>0.277</v>
      </c>
      <c r="N107" s="0" t="n">
        <v>-0.044</v>
      </c>
      <c r="O107" s="0" t="n">
        <v>-0.464</v>
      </c>
      <c r="P107" s="0" t="n">
        <v>0.734735635090167</v>
      </c>
    </row>
    <row r="108" customFormat="false" ht="12.75" hidden="false" customHeight="false" outlineLevel="0" collapsed="false">
      <c r="A108" s="1" t="n">
        <v>13</v>
      </c>
      <c r="B108" s="31" t="n">
        <v>43561</v>
      </c>
      <c r="C108" s="0" t="n">
        <v>-0.007</v>
      </c>
      <c r="D108" s="0" t="n">
        <v>-0.175</v>
      </c>
      <c r="E108" s="0" t="n">
        <v>-0.288</v>
      </c>
      <c r="F108" s="0" t="n">
        <v>0.206</v>
      </c>
      <c r="G108" s="0" t="n">
        <v>-0.041</v>
      </c>
      <c r="H108" s="0" t="n">
        <v>0.584</v>
      </c>
      <c r="I108" s="0" t="n">
        <v>0.331</v>
      </c>
      <c r="J108" s="0" t="n">
        <v>-0.677</v>
      </c>
      <c r="K108" s="0" t="n">
        <v>0.051</v>
      </c>
      <c r="L108" s="0" t="n">
        <v>0.228</v>
      </c>
      <c r="M108" s="0" t="n">
        <v>-0.36</v>
      </c>
      <c r="N108" s="0" t="n">
        <v>0.625</v>
      </c>
      <c r="O108" s="0" t="n">
        <v>0.715</v>
      </c>
      <c r="P108" s="0" t="n">
        <v>0.494877243336806</v>
      </c>
    </row>
    <row r="109" customFormat="false" ht="12.75" hidden="false" customHeight="false" outlineLevel="0" collapsed="false">
      <c r="A109" s="1" t="n">
        <v>13</v>
      </c>
      <c r="B109" s="31" t="n">
        <v>43564</v>
      </c>
      <c r="C109" s="0" t="n">
        <v>0</v>
      </c>
      <c r="D109" s="0" t="n">
        <v>0.482</v>
      </c>
      <c r="E109" s="0" t="n">
        <v>-0.051</v>
      </c>
      <c r="F109" s="0" t="n">
        <v>-0.194</v>
      </c>
      <c r="G109" s="0" t="n">
        <v>-0.217</v>
      </c>
      <c r="H109" s="0" t="n">
        <v>0.356</v>
      </c>
      <c r="I109" s="0" t="n">
        <v>-0.066</v>
      </c>
      <c r="J109" s="0" t="n">
        <v>-0.006</v>
      </c>
      <c r="K109" s="0" t="n">
        <v>0.055</v>
      </c>
      <c r="L109" s="0" t="n">
        <v>-0.244</v>
      </c>
      <c r="M109" s="0" t="n">
        <v>0.383</v>
      </c>
      <c r="N109" s="0" t="n">
        <v>-0.447</v>
      </c>
      <c r="O109" s="0" t="n">
        <v>0.08</v>
      </c>
      <c r="P109" s="0" t="n">
        <v>0.199134943316417</v>
      </c>
    </row>
    <row r="110" customFormat="false" ht="12.75" hidden="false" customHeight="false" outlineLevel="0" collapsed="false">
      <c r="A110" s="1" t="n">
        <v>13</v>
      </c>
      <c r="B110" s="31" t="n">
        <v>43567</v>
      </c>
      <c r="C110" s="0" t="n">
        <v>-0.004</v>
      </c>
      <c r="D110" s="0" t="n">
        <v>-0.035</v>
      </c>
      <c r="E110" s="0" t="n">
        <v>0.057</v>
      </c>
      <c r="F110" s="0" t="n">
        <v>0.564</v>
      </c>
      <c r="G110" s="0" t="n">
        <v>0.638</v>
      </c>
      <c r="H110" s="0" t="n">
        <v>0.501</v>
      </c>
      <c r="I110" s="0" t="n">
        <v>1.525</v>
      </c>
      <c r="J110" s="0" t="n">
        <v>-1.279</v>
      </c>
      <c r="K110" s="0" t="n">
        <v>0.148</v>
      </c>
      <c r="L110" s="0" t="n">
        <v>-0.89</v>
      </c>
      <c r="M110" s="0" t="n">
        <v>-0.197</v>
      </c>
      <c r="N110" s="0" t="n">
        <v>0.037</v>
      </c>
      <c r="O110" s="0" t="n">
        <v>-0.243</v>
      </c>
      <c r="P110" s="0" t="n">
        <v>1.34605241911744</v>
      </c>
    </row>
    <row r="111" customFormat="false" ht="12.75" hidden="false" customHeight="false" outlineLevel="0" collapsed="false">
      <c r="A111" s="1" t="n">
        <v>13</v>
      </c>
      <c r="B111" s="31" t="n">
        <v>43570</v>
      </c>
      <c r="C111" s="0" t="n">
        <v>-0.006</v>
      </c>
      <c r="D111" s="0" t="n">
        <v>-0.398</v>
      </c>
      <c r="E111" s="0" t="n">
        <v>-0.013</v>
      </c>
      <c r="F111" s="0" t="n">
        <v>-0.149</v>
      </c>
      <c r="G111" s="0" t="n">
        <v>-0.074</v>
      </c>
      <c r="H111" s="0" t="n">
        <v>1.58</v>
      </c>
      <c r="I111" s="0" t="n">
        <v>-0.466</v>
      </c>
      <c r="J111" s="0" t="n">
        <v>-0.2</v>
      </c>
      <c r="K111" s="0" t="n">
        <v>0.299</v>
      </c>
      <c r="L111" s="0" t="n">
        <v>0.382</v>
      </c>
      <c r="M111" s="0" t="n">
        <v>0.057</v>
      </c>
      <c r="N111" s="0" t="n">
        <v>0.049</v>
      </c>
      <c r="O111" s="0" t="n">
        <v>0.187</v>
      </c>
      <c r="P111" s="0" t="n">
        <v>0.739261152349447</v>
      </c>
    </row>
    <row r="112" customFormat="false" ht="12.75" hidden="false" customHeight="false" outlineLevel="0" collapsed="false">
      <c r="A112" s="1" t="n">
        <v>13</v>
      </c>
      <c r="B112" s="31" t="n">
        <v>43573</v>
      </c>
      <c r="C112" s="0" t="n">
        <v>0.001</v>
      </c>
      <c r="D112" s="0" t="n">
        <v>0.067</v>
      </c>
      <c r="E112" s="0" t="n">
        <v>0.414</v>
      </c>
      <c r="F112" s="0" t="n">
        <v>0.142</v>
      </c>
      <c r="G112" s="0" t="n">
        <v>-0.558</v>
      </c>
      <c r="H112" s="0" t="n">
        <v>0.304</v>
      </c>
      <c r="I112" s="0" t="n">
        <v>0.039</v>
      </c>
      <c r="J112" s="0" t="n">
        <v>-0.403</v>
      </c>
      <c r="K112" s="0" t="n">
        <v>0.019</v>
      </c>
      <c r="L112" s="0" t="n">
        <v>0.14</v>
      </c>
      <c r="M112" s="0" t="n">
        <v>-0.134</v>
      </c>
      <c r="N112" s="0" t="n">
        <v>0.022</v>
      </c>
      <c r="O112" s="0" t="n">
        <v>0.342</v>
      </c>
      <c r="P112" s="0" t="n">
        <v>0.211293104284049</v>
      </c>
    </row>
    <row r="113" customFormat="false" ht="12.75" hidden="false" customHeight="false" outlineLevel="0" collapsed="false">
      <c r="A113" s="1" t="n">
        <v>13</v>
      </c>
      <c r="B113" s="31" t="n">
        <v>43576</v>
      </c>
      <c r="C113" s="0" t="n">
        <v>0.013</v>
      </c>
      <c r="D113" s="0" t="n">
        <v>0.536</v>
      </c>
      <c r="E113" s="0" t="n">
        <v>0.759</v>
      </c>
      <c r="F113" s="0" t="n">
        <v>0.551</v>
      </c>
      <c r="G113" s="0" t="n">
        <v>-0.912</v>
      </c>
      <c r="H113" s="0" t="n">
        <v>-0.501</v>
      </c>
      <c r="I113" s="0" t="n">
        <v>-0.579</v>
      </c>
      <c r="J113" s="0" t="n">
        <v>0.599</v>
      </c>
      <c r="K113" s="0" t="n">
        <v>-0.188</v>
      </c>
      <c r="L113" s="0" t="n">
        <v>0.104</v>
      </c>
      <c r="M113" s="0" t="n">
        <v>0.175</v>
      </c>
      <c r="N113" s="0" t="n">
        <v>-0.265</v>
      </c>
      <c r="O113" s="0" t="n">
        <v>-0.412</v>
      </c>
      <c r="P113" s="0" t="n">
        <v>0.749583451240852</v>
      </c>
    </row>
    <row r="114" customFormat="false" ht="12.75" hidden="false" customHeight="false" outlineLevel="0" collapsed="false">
      <c r="A114" s="1" t="n">
        <v>13</v>
      </c>
      <c r="B114" s="31" t="n">
        <v>43579</v>
      </c>
      <c r="C114" s="0" t="n">
        <v>0.006</v>
      </c>
      <c r="D114" s="0" t="n">
        <v>-0.725</v>
      </c>
      <c r="E114" s="0" t="n">
        <v>0.691</v>
      </c>
      <c r="F114" s="0" t="n">
        <v>1.312</v>
      </c>
      <c r="G114" s="0" t="n">
        <v>0.25</v>
      </c>
      <c r="H114" s="0" t="n">
        <v>-0.797</v>
      </c>
      <c r="I114" s="0" t="n">
        <v>0.205</v>
      </c>
      <c r="J114" s="0" t="n">
        <v>0.164</v>
      </c>
      <c r="K114" s="0" t="n">
        <v>-0.084</v>
      </c>
      <c r="L114" s="0" t="n">
        <v>-0.026</v>
      </c>
      <c r="M114" s="0" t="n">
        <v>0.289</v>
      </c>
      <c r="N114" s="0" t="n">
        <v>-0.277</v>
      </c>
      <c r="O114" s="0" t="n">
        <v>-1.405</v>
      </c>
      <c r="P114" s="0" t="n">
        <v>1.29497080971998</v>
      </c>
    </row>
    <row r="115" customFormat="false" ht="12.75" hidden="false" customHeight="false" outlineLevel="0" collapsed="false">
      <c r="A115" s="1" t="n">
        <v>13</v>
      </c>
      <c r="B115" s="31" t="n">
        <v>43582</v>
      </c>
      <c r="C115" s="0" t="n">
        <v>0.001</v>
      </c>
      <c r="D115" s="0" t="n">
        <v>0.259</v>
      </c>
      <c r="E115" s="0" t="n">
        <v>0.188</v>
      </c>
      <c r="F115" s="0" t="n">
        <v>0.056</v>
      </c>
      <c r="G115" s="0" t="n">
        <v>-0.178</v>
      </c>
      <c r="H115" s="0" t="n">
        <v>-0.947</v>
      </c>
      <c r="I115" s="0" t="n">
        <v>0.181</v>
      </c>
      <c r="J115" s="0" t="n">
        <v>0.446</v>
      </c>
      <c r="K115" s="0" t="n">
        <v>-0.231</v>
      </c>
      <c r="L115" s="0" t="n">
        <v>-0.052</v>
      </c>
      <c r="M115" s="0" t="n">
        <v>-0.03</v>
      </c>
      <c r="N115" s="0" t="n">
        <v>-0.252</v>
      </c>
      <c r="O115" s="0" t="n">
        <v>0.416</v>
      </c>
      <c r="P115" s="0" t="n">
        <v>0.358449886475326</v>
      </c>
    </row>
    <row r="116" customFormat="false" ht="12.75" hidden="false" customHeight="false" outlineLevel="0" collapsed="false">
      <c r="A116" s="1" t="n">
        <v>13</v>
      </c>
      <c r="B116" s="31" t="n">
        <v>43585</v>
      </c>
      <c r="C116" s="0" t="n">
        <v>-0.004</v>
      </c>
      <c r="D116" s="0" t="n">
        <v>-0.322</v>
      </c>
      <c r="E116" s="0" t="n">
        <v>0.447</v>
      </c>
      <c r="F116" s="0" t="n">
        <v>0.17</v>
      </c>
      <c r="G116" s="0" t="n">
        <v>-0.464</v>
      </c>
      <c r="H116" s="0" t="n">
        <v>1.308</v>
      </c>
      <c r="I116" s="0" t="n">
        <v>0.217</v>
      </c>
      <c r="J116" s="0" t="n">
        <v>-0.852</v>
      </c>
      <c r="K116" s="0" t="n">
        <v>0.174</v>
      </c>
      <c r="L116" s="0" t="n">
        <v>0.218</v>
      </c>
      <c r="M116" s="0" t="n">
        <v>-0.252</v>
      </c>
      <c r="N116" s="0" t="n">
        <v>0.13</v>
      </c>
      <c r="O116" s="0" t="n">
        <v>0.527</v>
      </c>
      <c r="P116" s="0" t="n">
        <v>0.797125290509365</v>
      </c>
    </row>
    <row r="117" customFormat="false" ht="12.75" hidden="false" customHeight="false" outlineLevel="0" collapsed="false">
      <c r="A117" s="1" t="n">
        <v>13</v>
      </c>
      <c r="B117" s="31" t="n">
        <v>43588</v>
      </c>
      <c r="C117" s="0" t="n">
        <v>-0.004</v>
      </c>
      <c r="D117" s="0" t="n">
        <v>-1.346</v>
      </c>
      <c r="E117" s="0" t="n">
        <v>0.336</v>
      </c>
      <c r="F117" s="0" t="n">
        <v>0.041</v>
      </c>
      <c r="G117" s="0" t="n">
        <v>0.64</v>
      </c>
      <c r="H117" s="0" t="n">
        <v>0.636</v>
      </c>
      <c r="I117" s="0" t="n">
        <v>-0.212</v>
      </c>
      <c r="J117" s="0" t="n">
        <v>-0.299</v>
      </c>
      <c r="K117" s="0" t="n">
        <v>0.26</v>
      </c>
      <c r="L117" s="0" t="n">
        <v>0.407</v>
      </c>
      <c r="M117" s="0" t="n">
        <v>0.176</v>
      </c>
      <c r="N117" s="0" t="n">
        <v>-0.435</v>
      </c>
      <c r="O117" s="0" t="n">
        <v>0.417</v>
      </c>
      <c r="P117" s="0" t="n">
        <v>0.805077934218982</v>
      </c>
    </row>
    <row r="118" customFormat="false" ht="12.75" hidden="false" customHeight="false" outlineLevel="0" collapsed="false">
      <c r="A118" s="1" t="n">
        <v>13</v>
      </c>
      <c r="B118" s="31" t="n">
        <v>43591</v>
      </c>
      <c r="C118" s="0" t="n">
        <v>0.014</v>
      </c>
      <c r="D118" s="0" t="n">
        <v>1.319</v>
      </c>
      <c r="E118" s="0" t="n">
        <v>-0.727</v>
      </c>
      <c r="F118" s="0" t="n">
        <v>-0.849</v>
      </c>
      <c r="G118" s="0" t="n">
        <v>-0.102</v>
      </c>
      <c r="H118" s="0" t="n">
        <v>0.05</v>
      </c>
      <c r="I118" s="0" t="n">
        <v>-0.97</v>
      </c>
      <c r="J118" s="0" t="n">
        <v>1.093</v>
      </c>
      <c r="K118" s="0" t="n">
        <v>-0.074</v>
      </c>
      <c r="L118" s="0" t="n">
        <v>0.168</v>
      </c>
      <c r="M118" s="0" t="n">
        <v>1.213</v>
      </c>
      <c r="N118" s="0" t="n">
        <v>0.888</v>
      </c>
      <c r="O118" s="0" t="n">
        <v>-0.983</v>
      </c>
      <c r="P118" s="0" t="n">
        <v>1.9304924214292</v>
      </c>
    </row>
    <row r="119" customFormat="false" ht="12.75" hidden="false" customHeight="false" outlineLevel="0" collapsed="false">
      <c r="A119" s="1" t="n">
        <v>13</v>
      </c>
      <c r="B119" s="31" t="n">
        <v>43597</v>
      </c>
      <c r="C119" s="0" t="n">
        <v>-0.003</v>
      </c>
      <c r="D119" s="0" t="n">
        <v>-0.666</v>
      </c>
      <c r="E119" s="0" t="n">
        <v>0.358</v>
      </c>
      <c r="F119" s="0" t="n">
        <v>0.036</v>
      </c>
      <c r="G119" s="0" t="n">
        <v>0.052</v>
      </c>
      <c r="H119" s="0" t="n">
        <v>0.385</v>
      </c>
      <c r="I119" s="0" t="n">
        <v>-0.262</v>
      </c>
      <c r="J119" s="0" t="n">
        <v>-0.149</v>
      </c>
      <c r="K119" s="0" t="n">
        <v>0.11</v>
      </c>
      <c r="L119" s="0" t="n">
        <v>0.328</v>
      </c>
      <c r="M119" s="0" t="n">
        <v>-0.06</v>
      </c>
      <c r="N119" s="0" t="n">
        <v>-0.052</v>
      </c>
      <c r="O119" s="0" t="n">
        <v>0.314</v>
      </c>
      <c r="P119" s="0" t="n">
        <v>0.238938621634781</v>
      </c>
    </row>
    <row r="120" customFormat="false" ht="12.75" hidden="false" customHeight="false" outlineLevel="0" collapsed="false">
      <c r="A120" s="1" t="n">
        <v>13</v>
      </c>
      <c r="B120" s="31" t="n">
        <v>43600</v>
      </c>
      <c r="C120" s="0" t="n">
        <v>0.005</v>
      </c>
      <c r="D120" s="0" t="n">
        <v>0.485</v>
      </c>
      <c r="E120" s="0" t="n">
        <v>0.049</v>
      </c>
      <c r="F120" s="0" t="n">
        <v>-0.296</v>
      </c>
      <c r="G120" s="0" t="n">
        <v>-0.391</v>
      </c>
      <c r="H120" s="0" t="n">
        <v>1.097</v>
      </c>
      <c r="I120" s="0" t="n">
        <v>-0.632</v>
      </c>
      <c r="J120" s="0" t="n">
        <v>-0.073</v>
      </c>
      <c r="K120" s="0" t="n">
        <v>0.185</v>
      </c>
      <c r="L120" s="0" t="n">
        <v>0.038</v>
      </c>
      <c r="M120" s="0" t="n">
        <v>0.227</v>
      </c>
      <c r="N120" s="0" t="n">
        <v>-0.236</v>
      </c>
      <c r="O120" s="0" t="n">
        <v>0.424</v>
      </c>
      <c r="P120" s="0" t="n">
        <v>0.553788507937646</v>
      </c>
    </row>
    <row r="121" customFormat="false" ht="12.75" hidden="false" customHeight="false" outlineLevel="0" collapsed="false">
      <c r="A121" s="1" t="n">
        <v>13</v>
      </c>
      <c r="B121" s="31" t="n">
        <v>43603</v>
      </c>
      <c r="C121" s="0" t="n">
        <v>0.009</v>
      </c>
      <c r="D121" s="0" t="n">
        <v>-1.515</v>
      </c>
      <c r="E121" s="0" t="n">
        <v>0.536</v>
      </c>
      <c r="F121" s="0" t="n">
        <v>1.574</v>
      </c>
      <c r="G121" s="0" t="n">
        <v>1.737</v>
      </c>
      <c r="H121" s="0" t="n">
        <v>1.189</v>
      </c>
      <c r="I121" s="0" t="n">
        <v>1.048</v>
      </c>
      <c r="J121" s="0" t="n">
        <v>-1.422</v>
      </c>
      <c r="K121" s="0" t="n">
        <v>0.281</v>
      </c>
      <c r="L121" s="0" t="n">
        <v>-0.791</v>
      </c>
      <c r="M121" s="0" t="n">
        <v>0.147</v>
      </c>
      <c r="N121" s="0" t="n">
        <v>-0.268</v>
      </c>
      <c r="O121" s="0" t="n">
        <v>-0.755</v>
      </c>
      <c r="P121" s="0" t="n">
        <v>3.21366805868873</v>
      </c>
    </row>
    <row r="122" customFormat="false" ht="12.75" hidden="false" customHeight="false" outlineLevel="0" collapsed="false">
      <c r="A122" s="1" t="n">
        <v>13</v>
      </c>
      <c r="B122" s="31" t="n">
        <v>43609</v>
      </c>
      <c r="C122" s="0" t="n">
        <v>0.004</v>
      </c>
      <c r="D122" s="0" t="n">
        <v>0.341</v>
      </c>
      <c r="E122" s="0" t="n">
        <v>0.014</v>
      </c>
      <c r="F122" s="0" t="n">
        <v>-0.164</v>
      </c>
      <c r="G122" s="0" t="n">
        <v>-0.225</v>
      </c>
      <c r="H122" s="0" t="n">
        <v>-0.625</v>
      </c>
      <c r="I122" s="0" t="n">
        <v>-0.462</v>
      </c>
      <c r="J122" s="0" t="n">
        <v>1.027</v>
      </c>
      <c r="K122" s="0" t="n">
        <v>-0.286</v>
      </c>
      <c r="L122" s="0" t="n">
        <v>0.315</v>
      </c>
      <c r="M122" s="0" t="n">
        <v>-0.212</v>
      </c>
      <c r="N122" s="0" t="n">
        <v>0.346</v>
      </c>
      <c r="O122" s="0" t="n">
        <v>0.194</v>
      </c>
      <c r="P122" s="0" t="n">
        <v>0.514052645711505</v>
      </c>
    </row>
    <row r="123" customFormat="false" ht="12.75" hidden="false" customHeight="false" outlineLevel="0" collapsed="false">
      <c r="A123" s="1" t="n">
        <v>13</v>
      </c>
      <c r="B123" s="31" t="n">
        <v>43612</v>
      </c>
      <c r="C123" s="0" t="n">
        <v>0.003</v>
      </c>
      <c r="D123" s="0" t="n">
        <v>0.249</v>
      </c>
      <c r="E123" s="0" t="n">
        <v>0.333</v>
      </c>
      <c r="F123" s="0" t="n">
        <v>-0.339</v>
      </c>
      <c r="G123" s="0" t="n">
        <v>-0.027</v>
      </c>
      <c r="H123" s="0" t="n">
        <v>-0.183</v>
      </c>
      <c r="I123" s="0" t="n">
        <v>-0.252</v>
      </c>
      <c r="J123" s="0" t="n">
        <v>0.404</v>
      </c>
      <c r="K123" s="0" t="n">
        <v>-0.064</v>
      </c>
      <c r="L123" s="0" t="n">
        <v>-0.178</v>
      </c>
      <c r="M123" s="0" t="n">
        <v>0.258</v>
      </c>
      <c r="N123" s="0" t="n">
        <v>-0.12</v>
      </c>
      <c r="O123" s="0" t="n">
        <v>-0.224</v>
      </c>
      <c r="P123" s="0" t="n">
        <v>0.164523678811696</v>
      </c>
    </row>
    <row r="124" customFormat="false" ht="12.75" hidden="false" customHeight="false" outlineLevel="0" collapsed="false">
      <c r="A124" s="1" t="n">
        <v>13</v>
      </c>
      <c r="B124" s="31" t="n">
        <v>43615</v>
      </c>
      <c r="C124" s="0" t="n">
        <v>0.001</v>
      </c>
      <c r="D124" s="0" t="n">
        <v>0.338</v>
      </c>
      <c r="E124" s="0" t="n">
        <v>-0.026</v>
      </c>
      <c r="F124" s="0" t="n">
        <v>-0.08</v>
      </c>
      <c r="G124" s="0" t="n">
        <v>0.002</v>
      </c>
      <c r="H124" s="0" t="n">
        <v>-0.468</v>
      </c>
      <c r="I124" s="0" t="n">
        <v>-0.423</v>
      </c>
      <c r="J124" s="0" t="n">
        <v>0.89</v>
      </c>
      <c r="K124" s="0" t="n">
        <v>-0.176</v>
      </c>
      <c r="L124" s="0" t="n">
        <v>-0.298</v>
      </c>
      <c r="M124" s="0" t="n">
        <v>0.815</v>
      </c>
      <c r="N124" s="0" t="n">
        <v>-0.583</v>
      </c>
      <c r="O124" s="0" t="n">
        <v>-0.196</v>
      </c>
      <c r="P124" s="0" t="n">
        <v>0.568663910295337</v>
      </c>
    </row>
    <row r="125" customFormat="false" ht="12.75" hidden="false" customHeight="false" outlineLevel="0" collapsed="false">
      <c r="A125" s="1" t="n">
        <v>13</v>
      </c>
      <c r="B125" s="31" t="n">
        <v>43618</v>
      </c>
      <c r="C125" s="0" t="n">
        <v>-0.001</v>
      </c>
      <c r="D125" s="0" t="n">
        <v>0.002</v>
      </c>
      <c r="E125" s="0" t="n">
        <v>-0.253</v>
      </c>
      <c r="F125" s="0" t="n">
        <v>0.395</v>
      </c>
      <c r="G125" s="0" t="n">
        <v>0.276</v>
      </c>
      <c r="H125" s="0" t="n">
        <v>-1.262</v>
      </c>
      <c r="I125" s="0" t="n">
        <v>0.141</v>
      </c>
      <c r="J125" s="0" t="n">
        <v>1.939</v>
      </c>
      <c r="K125" s="0" t="n">
        <v>-0.581</v>
      </c>
      <c r="L125" s="0" t="n">
        <v>-0.149</v>
      </c>
      <c r="M125" s="0" t="n">
        <v>0.034</v>
      </c>
      <c r="N125" s="0" t="n">
        <v>0.04</v>
      </c>
      <c r="O125" s="0" t="n">
        <v>-0.468</v>
      </c>
      <c r="P125" s="0" t="n">
        <v>1.43678230453379</v>
      </c>
    </row>
    <row r="126" customFormat="false" ht="12.75" hidden="false" customHeight="false" outlineLevel="0" collapsed="false">
      <c r="A126" s="1" t="n">
        <v>13</v>
      </c>
      <c r="B126" s="31" t="n">
        <v>43627</v>
      </c>
      <c r="C126" s="0" t="n">
        <v>-0.01</v>
      </c>
      <c r="D126" s="0" t="n">
        <v>-0.675</v>
      </c>
      <c r="E126" s="0" t="n">
        <v>-0.705</v>
      </c>
      <c r="F126" s="0" t="n">
        <v>0.317</v>
      </c>
      <c r="G126" s="0" t="n">
        <v>1.024</v>
      </c>
      <c r="H126" s="0" t="n">
        <v>1.564</v>
      </c>
      <c r="I126" s="0" t="n">
        <v>0.224</v>
      </c>
      <c r="J126" s="0" t="n">
        <v>-0.465</v>
      </c>
      <c r="K126" s="0" t="n">
        <v>0.373</v>
      </c>
      <c r="L126" s="0" t="n">
        <v>-0.426</v>
      </c>
      <c r="M126" s="0" t="n">
        <v>0.349</v>
      </c>
      <c r="N126" s="0" t="n">
        <v>-0.198</v>
      </c>
      <c r="O126" s="0" t="n">
        <v>-0.149</v>
      </c>
      <c r="P126" s="0" t="n">
        <v>1.2225570163301</v>
      </c>
    </row>
    <row r="127" customFormat="false" ht="12.75" hidden="false" customHeight="false" outlineLevel="0" collapsed="false">
      <c r="A127" s="1" t="n">
        <v>13</v>
      </c>
      <c r="B127" s="31" t="n">
        <v>43630</v>
      </c>
      <c r="C127" s="0" t="n">
        <v>0</v>
      </c>
      <c r="D127" s="0" t="n">
        <v>-0.906</v>
      </c>
      <c r="E127" s="0" t="n">
        <v>-1.448</v>
      </c>
      <c r="F127" s="0" t="n">
        <v>0.919</v>
      </c>
      <c r="G127" s="0" t="n">
        <v>1.879</v>
      </c>
      <c r="H127" s="0" t="n">
        <v>1.526</v>
      </c>
      <c r="I127" s="0" t="n">
        <v>-0.088</v>
      </c>
      <c r="J127" s="0" t="n">
        <v>0.057</v>
      </c>
      <c r="K127" s="0" t="n">
        <v>0.191</v>
      </c>
      <c r="L127" s="0" t="n">
        <v>-0.422</v>
      </c>
      <c r="M127" s="0" t="n">
        <v>1.487</v>
      </c>
      <c r="N127" s="0" t="n">
        <v>-1.054</v>
      </c>
      <c r="O127" s="0" t="n">
        <v>-0.629</v>
      </c>
      <c r="P127" s="0" t="n">
        <v>3.11832231118515</v>
      </c>
    </row>
    <row r="128" customFormat="false" ht="12.75" hidden="false" customHeight="false" outlineLevel="0" collapsed="false">
      <c r="A128" s="1" t="n">
        <v>13</v>
      </c>
      <c r="B128" s="31" t="n">
        <v>43633</v>
      </c>
      <c r="C128" s="0" t="n">
        <v>-0.008</v>
      </c>
      <c r="D128" s="0" t="n">
        <v>-1.024</v>
      </c>
      <c r="E128" s="0" t="n">
        <v>-0.129</v>
      </c>
      <c r="F128" s="0" t="n">
        <v>1.017</v>
      </c>
      <c r="G128" s="0" t="n">
        <v>0.449</v>
      </c>
      <c r="H128" s="0" t="n">
        <v>-0.573</v>
      </c>
      <c r="I128" s="0" t="n">
        <v>0.428</v>
      </c>
      <c r="J128" s="0" t="n">
        <v>-0.253</v>
      </c>
      <c r="K128" s="0" t="n">
        <v>-0.052</v>
      </c>
      <c r="L128" s="0" t="n">
        <v>0.245</v>
      </c>
      <c r="M128" s="0" t="n">
        <v>-0.344</v>
      </c>
      <c r="N128" s="0" t="n">
        <v>0.065</v>
      </c>
      <c r="O128" s="0" t="n">
        <v>0.594</v>
      </c>
      <c r="P128" s="0" t="n">
        <v>0.785015865174109</v>
      </c>
    </row>
    <row r="129" customFormat="false" ht="12.75" hidden="false" customHeight="false" outlineLevel="0" collapsed="false">
      <c r="A129" s="1" t="n">
        <v>13</v>
      </c>
      <c r="B129" s="31" t="n">
        <v>43636</v>
      </c>
      <c r="C129" s="0" t="n">
        <v>-0.011</v>
      </c>
      <c r="D129" s="0" t="n">
        <v>-0.416</v>
      </c>
      <c r="E129" s="0" t="n">
        <v>-0.353</v>
      </c>
      <c r="F129" s="0" t="n">
        <v>0.298</v>
      </c>
      <c r="G129" s="0" t="n">
        <v>0.211</v>
      </c>
      <c r="H129" s="0" t="n">
        <v>1.318</v>
      </c>
      <c r="I129" s="0" t="n">
        <v>0.202</v>
      </c>
      <c r="J129" s="0" t="n">
        <v>-0.54</v>
      </c>
      <c r="K129" s="0" t="n">
        <v>0.315</v>
      </c>
      <c r="L129" s="0" t="n">
        <v>-0.379</v>
      </c>
      <c r="M129" s="0" t="n">
        <v>0.587</v>
      </c>
      <c r="N129" s="0" t="n">
        <v>-0.667</v>
      </c>
      <c r="O129" s="0" t="n">
        <v>0.348</v>
      </c>
      <c r="P129" s="0" t="n">
        <v>0.840015405621546</v>
      </c>
    </row>
    <row r="130" customFormat="false" ht="12.75" hidden="false" customHeight="false" outlineLevel="0" collapsed="false">
      <c r="A130" s="1" t="n">
        <v>13</v>
      </c>
      <c r="B130" s="31" t="n">
        <v>43639</v>
      </c>
      <c r="C130" s="0" t="n">
        <v>-0.003</v>
      </c>
      <c r="D130" s="0" t="n">
        <v>-0.033</v>
      </c>
      <c r="E130" s="0" t="n">
        <v>-0.105</v>
      </c>
      <c r="F130" s="0" t="n">
        <v>0.407</v>
      </c>
      <c r="G130" s="0" t="n">
        <v>0.171</v>
      </c>
      <c r="H130" s="0" t="n">
        <v>-1.01</v>
      </c>
      <c r="I130" s="0" t="n">
        <v>0.177</v>
      </c>
      <c r="J130" s="0" t="n">
        <v>1.056</v>
      </c>
      <c r="K130" s="0" t="n">
        <v>-0.311</v>
      </c>
      <c r="L130" s="0" t="n">
        <v>-0.312</v>
      </c>
      <c r="M130" s="0" t="n">
        <v>0.214</v>
      </c>
      <c r="N130" s="0" t="n">
        <v>-0.1</v>
      </c>
      <c r="O130" s="0" t="n">
        <v>-0.48</v>
      </c>
      <c r="P130" s="0" t="n">
        <v>0.656054945123772</v>
      </c>
    </row>
    <row r="131" customFormat="false" ht="12.75" hidden="false" customHeight="false" outlineLevel="0" collapsed="false">
      <c r="A131" s="1" t="n">
        <v>13</v>
      </c>
      <c r="B131" s="31" t="n">
        <v>43642</v>
      </c>
      <c r="C131" s="0" t="n">
        <v>0</v>
      </c>
      <c r="D131" s="0" t="n">
        <v>-0.292</v>
      </c>
      <c r="E131" s="0" t="n">
        <v>0.419</v>
      </c>
      <c r="F131" s="0" t="n">
        <v>0.243</v>
      </c>
      <c r="G131" s="0" t="n">
        <v>-0.232</v>
      </c>
      <c r="H131" s="0" t="n">
        <v>-0.473</v>
      </c>
      <c r="I131" s="0" t="n">
        <v>0.052</v>
      </c>
      <c r="J131" s="0" t="n">
        <v>-0.035</v>
      </c>
      <c r="K131" s="0" t="n">
        <v>-0.129</v>
      </c>
      <c r="L131" s="0" t="n">
        <v>0.353</v>
      </c>
      <c r="M131" s="0" t="n">
        <v>-0.327</v>
      </c>
      <c r="N131" s="0" t="n">
        <v>0.202</v>
      </c>
      <c r="O131" s="0" t="n">
        <v>0.442</v>
      </c>
      <c r="P131" s="0" t="n">
        <v>0.249586897538969</v>
      </c>
    </row>
    <row r="132" customFormat="false" ht="12.75" hidden="false" customHeight="false" outlineLevel="0" collapsed="false">
      <c r="A132" s="1" t="n">
        <v>13</v>
      </c>
      <c r="B132" s="31" t="n">
        <v>43645</v>
      </c>
      <c r="C132" s="0" t="n">
        <v>-0.002</v>
      </c>
      <c r="D132" s="0" t="n">
        <v>-1.218</v>
      </c>
      <c r="E132" s="0" t="n">
        <v>0.485</v>
      </c>
      <c r="F132" s="0" t="n">
        <v>0.974</v>
      </c>
      <c r="G132" s="0" t="n">
        <v>0.979</v>
      </c>
      <c r="H132" s="0" t="n">
        <v>0.546</v>
      </c>
      <c r="I132" s="0" t="n">
        <v>0.271</v>
      </c>
      <c r="J132" s="0" t="n">
        <v>-0.514</v>
      </c>
      <c r="K132" s="0" t="n">
        <v>0.19</v>
      </c>
      <c r="L132" s="0" t="n">
        <v>-0.806</v>
      </c>
      <c r="M132" s="0" t="n">
        <v>1.151</v>
      </c>
      <c r="N132" s="0" t="n">
        <v>-1.242</v>
      </c>
      <c r="O132" s="0" t="n">
        <v>-0.408</v>
      </c>
      <c r="P132" s="0" t="n">
        <v>1.83475586932637</v>
      </c>
    </row>
    <row r="133" customFormat="false" ht="12.75" hidden="false" customHeight="false" outlineLevel="0" collapsed="false">
      <c r="A133" s="1" t="n">
        <v>13</v>
      </c>
      <c r="B133" s="31" t="n">
        <v>43654</v>
      </c>
      <c r="C133" s="0" t="n">
        <v>0</v>
      </c>
      <c r="D133" s="0" t="n">
        <v>0.518</v>
      </c>
      <c r="E133" s="0" t="n">
        <v>-0.134</v>
      </c>
      <c r="F133" s="0" t="n">
        <v>-0.058</v>
      </c>
      <c r="G133" s="0" t="n">
        <v>-0.145</v>
      </c>
      <c r="H133" s="0" t="n">
        <v>-0.539</v>
      </c>
      <c r="I133" s="0" t="n">
        <v>0.3</v>
      </c>
      <c r="J133" s="0" t="n">
        <v>0.158</v>
      </c>
      <c r="K133" s="0" t="n">
        <v>-0.283</v>
      </c>
      <c r="L133" s="0" t="n">
        <v>0.007</v>
      </c>
      <c r="M133" s="0" t="n">
        <v>-0.33</v>
      </c>
      <c r="N133" s="0" t="n">
        <v>0.378</v>
      </c>
      <c r="O133" s="0" t="n">
        <v>0.397</v>
      </c>
      <c r="P133" s="0" t="n">
        <v>0.277168966613588</v>
      </c>
    </row>
    <row r="134" customFormat="false" ht="12.75" hidden="false" customHeight="false" outlineLevel="0" collapsed="false">
      <c r="A134" s="1" t="n">
        <v>13</v>
      </c>
      <c r="B134" s="31" t="n">
        <v>43657</v>
      </c>
      <c r="C134" s="0" t="n">
        <v>-0.002</v>
      </c>
      <c r="D134" s="0" t="n">
        <v>0.108</v>
      </c>
      <c r="E134" s="0" t="n">
        <v>-0.229</v>
      </c>
      <c r="F134" s="0" t="n">
        <v>-0.383</v>
      </c>
      <c r="G134" s="0" t="n">
        <v>0.462</v>
      </c>
      <c r="H134" s="0" t="n">
        <v>-0.282</v>
      </c>
      <c r="I134" s="0" t="n">
        <v>-0.337</v>
      </c>
      <c r="J134" s="0" t="n">
        <v>1.015</v>
      </c>
      <c r="K134" s="0" t="n">
        <v>-0.068</v>
      </c>
      <c r="L134" s="0" t="n">
        <v>-0.308</v>
      </c>
      <c r="M134" s="0" t="n">
        <v>0.439</v>
      </c>
      <c r="N134" s="0" t="n">
        <v>-0.265</v>
      </c>
      <c r="O134" s="0" t="n">
        <v>-0.204</v>
      </c>
      <c r="P134" s="0" t="n">
        <v>0.471634484624179</v>
      </c>
    </row>
    <row r="135" customFormat="false" ht="12.75" hidden="false" customHeight="false" outlineLevel="0" collapsed="false">
      <c r="A135" s="1" t="n">
        <v>13</v>
      </c>
      <c r="B135" s="31" t="n">
        <v>43660</v>
      </c>
      <c r="C135" s="0" t="n">
        <v>0.004</v>
      </c>
      <c r="D135" s="0" t="n">
        <v>1.032</v>
      </c>
      <c r="E135" s="0" t="n">
        <v>-0.841</v>
      </c>
      <c r="F135" s="0" t="n">
        <v>-0.317</v>
      </c>
      <c r="G135" s="0" t="n">
        <v>0.289</v>
      </c>
      <c r="H135" s="0" t="n">
        <v>0.414</v>
      </c>
      <c r="I135" s="0" t="n">
        <v>-0.518</v>
      </c>
      <c r="J135" s="0" t="n">
        <v>0.903</v>
      </c>
      <c r="K135" s="0" t="n">
        <v>0.06</v>
      </c>
      <c r="L135" s="0" t="n">
        <v>-0.524</v>
      </c>
      <c r="M135" s="0" t="n">
        <v>0.494</v>
      </c>
      <c r="N135" s="0" t="n">
        <v>0.114</v>
      </c>
      <c r="O135" s="0" t="n">
        <v>-0.671</v>
      </c>
      <c r="P135" s="0" t="n">
        <v>0.964806670482976</v>
      </c>
    </row>
    <row r="136" customFormat="false" ht="12.75" hidden="false" customHeight="false" outlineLevel="0" collapsed="false">
      <c r="A136" s="1" t="n">
        <v>13</v>
      </c>
      <c r="B136" s="31" t="n">
        <v>43663</v>
      </c>
      <c r="C136" s="0" t="n">
        <v>-0.007</v>
      </c>
      <c r="D136" s="0" t="n">
        <v>-0.033</v>
      </c>
      <c r="E136" s="0" t="n">
        <v>-0.307</v>
      </c>
      <c r="F136" s="0" t="n">
        <v>-0.174</v>
      </c>
      <c r="G136" s="0" t="n">
        <v>0.412</v>
      </c>
      <c r="H136" s="0" t="n">
        <v>0.915</v>
      </c>
      <c r="I136" s="0" t="n">
        <v>0.364</v>
      </c>
      <c r="J136" s="0" t="n">
        <v>-0.591</v>
      </c>
      <c r="K136" s="0" t="n">
        <v>0.146</v>
      </c>
      <c r="L136" s="0" t="n">
        <v>-0.163</v>
      </c>
      <c r="M136" s="0" t="n">
        <v>-0.125</v>
      </c>
      <c r="N136" s="0" t="n">
        <v>0.434</v>
      </c>
      <c r="O136" s="0" t="n">
        <v>-0.091</v>
      </c>
      <c r="P136" s="0" t="n">
        <v>0.430932415497664</v>
      </c>
    </row>
    <row r="137" customFormat="false" ht="12.75" hidden="false" customHeight="false" outlineLevel="0" collapsed="false">
      <c r="A137" s="1" t="n">
        <v>13</v>
      </c>
      <c r="B137" s="31" t="n">
        <v>43667</v>
      </c>
      <c r="C137" s="0" t="n">
        <v>-0.013</v>
      </c>
      <c r="D137" s="0" t="n">
        <v>-0.689</v>
      </c>
      <c r="E137" s="0" t="n">
        <v>-0.577</v>
      </c>
      <c r="F137" s="0" t="n">
        <v>0.569</v>
      </c>
      <c r="G137" s="0" t="n">
        <v>0.574</v>
      </c>
      <c r="H137" s="0" t="n">
        <v>-0.067</v>
      </c>
      <c r="I137" s="0" t="n">
        <v>0.534</v>
      </c>
      <c r="J137" s="0" t="n">
        <v>-0.441</v>
      </c>
      <c r="K137" s="0" t="n">
        <v>0.177</v>
      </c>
      <c r="L137" s="0" t="n">
        <v>-0.072</v>
      </c>
      <c r="M137" s="0" t="n">
        <v>-0.011</v>
      </c>
      <c r="N137" s="0" t="n">
        <v>-0.182</v>
      </c>
      <c r="O137" s="0" t="n">
        <v>0.653</v>
      </c>
      <c r="P137" s="0" t="n">
        <v>0.561229657392367</v>
      </c>
    </row>
    <row r="138" customFormat="false" ht="12.75" hidden="false" customHeight="false" outlineLevel="0" collapsed="false">
      <c r="A138" s="1" t="n">
        <v>13</v>
      </c>
      <c r="B138" s="31" t="n">
        <v>43669</v>
      </c>
      <c r="C138" s="0" t="n">
        <v>-0.005</v>
      </c>
      <c r="D138" s="0" t="n">
        <v>-0.183</v>
      </c>
      <c r="E138" s="0" t="n">
        <v>-0.634</v>
      </c>
      <c r="F138" s="0" t="n">
        <v>0.127</v>
      </c>
      <c r="G138" s="0" t="n">
        <v>0.169</v>
      </c>
      <c r="H138" s="0" t="n">
        <v>0.133</v>
      </c>
      <c r="I138" s="0" t="n">
        <v>0.757</v>
      </c>
      <c r="J138" s="0" t="n">
        <v>-0.897</v>
      </c>
      <c r="K138" s="0" t="n">
        <v>0.076</v>
      </c>
      <c r="L138" s="0" t="n">
        <v>0.454</v>
      </c>
      <c r="M138" s="0" t="n">
        <v>-0.453</v>
      </c>
      <c r="N138" s="0" t="n">
        <v>0.629</v>
      </c>
      <c r="O138" s="0" t="n">
        <v>0.902</v>
      </c>
      <c r="P138" s="0" t="n">
        <v>0.805023681345205</v>
      </c>
    </row>
    <row r="139" customFormat="false" ht="12.75" hidden="false" customHeight="false" outlineLevel="0" collapsed="false">
      <c r="A139" s="1" t="n">
        <v>13</v>
      </c>
      <c r="B139" s="31" t="n">
        <v>43672</v>
      </c>
      <c r="C139" s="0" t="n">
        <v>-0.009</v>
      </c>
      <c r="D139" s="0" t="n">
        <v>-0.045</v>
      </c>
      <c r="E139" s="0" t="n">
        <v>-0.511</v>
      </c>
      <c r="F139" s="0" t="n">
        <v>0.196</v>
      </c>
      <c r="G139" s="0" t="n">
        <v>0.274</v>
      </c>
      <c r="H139" s="0" t="n">
        <v>0.14</v>
      </c>
      <c r="I139" s="0" t="n">
        <v>1.02</v>
      </c>
      <c r="J139" s="0" t="n">
        <v>-0.892</v>
      </c>
      <c r="K139" s="0" t="n">
        <v>0.363</v>
      </c>
      <c r="L139" s="0" t="n">
        <v>-0.405</v>
      </c>
      <c r="M139" s="0" t="n">
        <v>-0.01</v>
      </c>
      <c r="N139" s="0" t="n">
        <v>-0.102</v>
      </c>
      <c r="O139" s="0" t="n">
        <v>0.583</v>
      </c>
      <c r="P139" s="0" t="n">
        <v>0.661740232502582</v>
      </c>
    </row>
    <row r="140" customFormat="false" ht="12.75" hidden="false" customHeight="false" outlineLevel="0" collapsed="false">
      <c r="A140" s="1" t="n">
        <v>13</v>
      </c>
      <c r="B140" s="31" t="n">
        <v>43675</v>
      </c>
      <c r="C140" s="0" t="n">
        <v>-0.005</v>
      </c>
      <c r="D140" s="0" t="n">
        <v>0.009</v>
      </c>
      <c r="E140" s="0" t="n">
        <v>-0.091</v>
      </c>
      <c r="F140" s="0" t="n">
        <v>0.115</v>
      </c>
      <c r="G140" s="0" t="n">
        <v>0.087</v>
      </c>
      <c r="H140" s="0" t="n">
        <v>-0.025</v>
      </c>
      <c r="I140" s="0" t="n">
        <v>0.905</v>
      </c>
      <c r="J140" s="0" t="n">
        <v>-0.607</v>
      </c>
      <c r="K140" s="0" t="n">
        <v>-0.045</v>
      </c>
      <c r="L140" s="0" t="n">
        <v>-0.099</v>
      </c>
      <c r="M140" s="0" t="n">
        <v>-0.144</v>
      </c>
      <c r="N140" s="0" t="n">
        <v>0.26</v>
      </c>
      <c r="O140" s="0" t="n">
        <v>-0.155</v>
      </c>
      <c r="P140" s="0" t="n">
        <v>0.30838321961062</v>
      </c>
    </row>
    <row r="141" customFormat="false" ht="12.75" hidden="false" customHeight="false" outlineLevel="0" collapsed="false">
      <c r="A141" s="1" t="n">
        <v>13</v>
      </c>
      <c r="B141" s="31" t="n">
        <v>43678</v>
      </c>
      <c r="C141" s="0" t="n">
        <v>0.009</v>
      </c>
      <c r="D141" s="0" t="n">
        <v>0.384</v>
      </c>
      <c r="E141" s="0" t="n">
        <v>0.758</v>
      </c>
      <c r="F141" s="0" t="n">
        <v>0.324</v>
      </c>
      <c r="G141" s="0" t="n">
        <v>-0.132</v>
      </c>
      <c r="H141" s="0" t="n">
        <v>-1.24</v>
      </c>
      <c r="I141" s="0" t="n">
        <v>1.098</v>
      </c>
      <c r="J141" s="0" t="n">
        <v>-0.223</v>
      </c>
      <c r="K141" s="0" t="n">
        <v>-0.962</v>
      </c>
      <c r="L141" s="0" t="n">
        <v>0.048</v>
      </c>
      <c r="M141" s="0" t="n">
        <v>-0.637</v>
      </c>
      <c r="N141" s="0" t="n">
        <v>1.203</v>
      </c>
      <c r="O141" s="0" t="n">
        <v>0.668</v>
      </c>
      <c r="P141" s="0" t="n">
        <v>1.57801931658671</v>
      </c>
    </row>
    <row r="142" customFormat="false" ht="12.75" hidden="false" customHeight="false" outlineLevel="0" collapsed="false">
      <c r="A142" s="1" t="n">
        <v>13</v>
      </c>
      <c r="B142" s="31" t="n">
        <v>43681</v>
      </c>
      <c r="C142" s="0" t="n">
        <v>-0.001</v>
      </c>
      <c r="D142" s="0" t="n">
        <v>0.073</v>
      </c>
      <c r="E142" s="0" t="n">
        <v>0.276</v>
      </c>
      <c r="F142" s="0" t="n">
        <v>0.323</v>
      </c>
      <c r="G142" s="0" t="n">
        <v>0.196</v>
      </c>
      <c r="H142" s="0" t="n">
        <v>-0.232</v>
      </c>
      <c r="I142" s="0" t="n">
        <v>1.534</v>
      </c>
      <c r="J142" s="0" t="n">
        <v>-1.179</v>
      </c>
      <c r="K142" s="0" t="n">
        <v>-0.168</v>
      </c>
      <c r="L142" s="0" t="n">
        <v>-0.291</v>
      </c>
      <c r="M142" s="0" t="n">
        <v>-0.193</v>
      </c>
      <c r="N142" s="0" t="n">
        <v>0.303</v>
      </c>
      <c r="O142" s="0" t="n">
        <v>-0.013</v>
      </c>
      <c r="P142" s="0" t="n">
        <v>0.980092877439992</v>
      </c>
    </row>
    <row r="143" customFormat="false" ht="12.75" hidden="false" customHeight="false" outlineLevel="0" collapsed="false">
      <c r="A143" s="1" t="n">
        <v>13</v>
      </c>
      <c r="B143" s="31" t="n">
        <v>43684</v>
      </c>
      <c r="C143" s="0" t="n">
        <v>0.001</v>
      </c>
      <c r="D143" s="0" t="n">
        <v>0.251</v>
      </c>
      <c r="E143" s="0" t="n">
        <v>0.161</v>
      </c>
      <c r="F143" s="0" t="n">
        <v>-0.346</v>
      </c>
      <c r="G143" s="0" t="n">
        <v>-0.182</v>
      </c>
      <c r="H143" s="0" t="n">
        <v>0.118</v>
      </c>
      <c r="I143" s="0" t="n">
        <v>-0.072</v>
      </c>
      <c r="J143" s="0" t="n">
        <v>-0.178</v>
      </c>
      <c r="K143" s="0" t="n">
        <v>-0.007</v>
      </c>
      <c r="L143" s="0" t="n">
        <v>0.336</v>
      </c>
      <c r="M143" s="0" t="n">
        <v>-0.356</v>
      </c>
      <c r="N143" s="0" t="n">
        <v>0.485</v>
      </c>
      <c r="O143" s="0" t="n">
        <v>0.316</v>
      </c>
      <c r="P143" s="0" t="n">
        <v>0.199383219179468</v>
      </c>
    </row>
    <row r="144" customFormat="false" ht="12.75" hidden="false" customHeight="false" outlineLevel="0" collapsed="false">
      <c r="A144" s="1" t="n">
        <v>13</v>
      </c>
      <c r="B144" s="31" t="n">
        <v>43687</v>
      </c>
      <c r="C144" s="0" t="n">
        <v>0.006</v>
      </c>
      <c r="D144" s="0" t="n">
        <v>0.209</v>
      </c>
      <c r="E144" s="0" t="n">
        <v>0.836</v>
      </c>
      <c r="F144" s="0" t="n">
        <v>0.146</v>
      </c>
      <c r="G144" s="0" t="n">
        <v>-0.337</v>
      </c>
      <c r="H144" s="0" t="n">
        <v>-0.215</v>
      </c>
      <c r="I144" s="0" t="n">
        <v>1.055</v>
      </c>
      <c r="J144" s="0" t="n">
        <v>-1.113</v>
      </c>
      <c r="K144" s="0" t="n">
        <v>-0.397</v>
      </c>
      <c r="L144" s="0" t="n">
        <v>0.018</v>
      </c>
      <c r="M144" s="0" t="n">
        <v>-0.223</v>
      </c>
      <c r="N144" s="0" t="n">
        <v>1.147</v>
      </c>
      <c r="O144" s="0" t="n">
        <v>-0.001</v>
      </c>
      <c r="P144" s="0" t="n">
        <v>1.10316988942108</v>
      </c>
    </row>
    <row r="145" customFormat="false" ht="12.75" hidden="false" customHeight="false" outlineLevel="0" collapsed="false">
      <c r="A145" s="1" t="n">
        <v>13</v>
      </c>
      <c r="B145" s="31" t="n">
        <v>43689</v>
      </c>
      <c r="C145" s="0" t="n">
        <v>0.001</v>
      </c>
      <c r="D145" s="0" t="n">
        <v>0.411</v>
      </c>
      <c r="E145" s="0" t="n">
        <v>-0.212</v>
      </c>
      <c r="F145" s="0" t="n">
        <v>0.145</v>
      </c>
      <c r="G145" s="0" t="n">
        <v>-0.296</v>
      </c>
      <c r="H145" s="0" t="n">
        <v>0.148</v>
      </c>
      <c r="I145" s="0" t="n">
        <v>0.649</v>
      </c>
      <c r="J145" s="0" t="n">
        <v>-0.885</v>
      </c>
      <c r="K145" s="0" t="n">
        <v>0.011</v>
      </c>
      <c r="L145" s="0" t="n">
        <v>0.197</v>
      </c>
      <c r="M145" s="0" t="n">
        <v>-0.424</v>
      </c>
      <c r="N145" s="0" t="n">
        <v>0.561</v>
      </c>
      <c r="O145" s="0" t="n">
        <v>0.686</v>
      </c>
      <c r="P145" s="0" t="n">
        <v>0.586864370137444</v>
      </c>
    </row>
    <row r="146" customFormat="false" ht="12.75" hidden="false" customHeight="false" outlineLevel="0" collapsed="false">
      <c r="A146" s="1" t="n">
        <v>13</v>
      </c>
      <c r="B146" s="31" t="n">
        <v>43693</v>
      </c>
      <c r="C146" s="0" t="n">
        <v>0.001</v>
      </c>
      <c r="D146" s="0" t="n">
        <v>-0.748</v>
      </c>
      <c r="E146" s="0" t="n">
        <v>0.408</v>
      </c>
      <c r="F146" s="0" t="n">
        <v>0.992</v>
      </c>
      <c r="G146" s="0" t="n">
        <v>0.329</v>
      </c>
      <c r="H146" s="0" t="n">
        <v>-0.269</v>
      </c>
      <c r="I146" s="0" t="n">
        <v>1.104</v>
      </c>
      <c r="J146" s="0" t="n">
        <v>0.835</v>
      </c>
      <c r="K146" s="0" t="n">
        <v>1.141</v>
      </c>
      <c r="L146" s="0" t="n">
        <v>-1.49</v>
      </c>
      <c r="M146" s="0" t="n">
        <v>0.331</v>
      </c>
      <c r="N146" s="0" t="n">
        <v>-1.374</v>
      </c>
      <c r="O146" s="0" t="n">
        <v>-1.196</v>
      </c>
      <c r="P146" s="0" t="n">
        <v>2.47276092932128</v>
      </c>
    </row>
    <row r="147" customFormat="false" ht="12.75" hidden="false" customHeight="false" outlineLevel="0" collapsed="false">
      <c r="A147" s="1" t="n">
        <v>13</v>
      </c>
      <c r="B147" s="31" t="n">
        <v>43696</v>
      </c>
      <c r="C147" s="0" t="n">
        <v>0.001</v>
      </c>
      <c r="D147" s="0" t="n">
        <v>0.554</v>
      </c>
      <c r="E147" s="0" t="n">
        <v>-0.465</v>
      </c>
      <c r="F147" s="0" t="n">
        <v>-0.86</v>
      </c>
      <c r="G147" s="0" t="n">
        <v>0.425</v>
      </c>
      <c r="H147" s="0" t="n">
        <v>0.39</v>
      </c>
      <c r="I147" s="0" t="n">
        <v>0.358</v>
      </c>
      <c r="J147" s="0" t="n">
        <v>-0.558</v>
      </c>
      <c r="K147" s="0" t="n">
        <v>0.234</v>
      </c>
      <c r="L147" s="0" t="n">
        <v>-0.014</v>
      </c>
      <c r="M147" s="0" t="n">
        <v>-0.364</v>
      </c>
      <c r="N147" s="0" t="n">
        <v>0.589</v>
      </c>
      <c r="O147" s="0" t="n">
        <v>1.195</v>
      </c>
      <c r="P147" s="0" t="n">
        <v>0.918940003634883</v>
      </c>
    </row>
    <row r="148" customFormat="false" ht="12.75" hidden="false" customHeight="false" outlineLevel="0" collapsed="false">
      <c r="A148" s="1" t="n">
        <v>13</v>
      </c>
      <c r="B148" s="31" t="n">
        <v>43699</v>
      </c>
      <c r="C148" s="0" t="n">
        <v>-0.005</v>
      </c>
      <c r="D148" s="0" t="n">
        <v>-0.614</v>
      </c>
      <c r="E148" s="0" t="n">
        <v>-0.286</v>
      </c>
      <c r="F148" s="0" t="n">
        <v>0.318</v>
      </c>
      <c r="G148" s="0" t="n">
        <v>0.307</v>
      </c>
      <c r="H148" s="0" t="n">
        <v>-0.003</v>
      </c>
      <c r="I148" s="0" t="n">
        <v>0.541</v>
      </c>
      <c r="J148" s="0" t="n">
        <v>-0.255</v>
      </c>
      <c r="K148" s="0" t="n">
        <v>0.56</v>
      </c>
      <c r="L148" s="0" t="n">
        <v>-0.11</v>
      </c>
      <c r="M148" s="0" t="n">
        <v>0.003</v>
      </c>
      <c r="N148" s="0" t="n">
        <v>0.177</v>
      </c>
      <c r="O148" s="0" t="n">
        <v>-0.627</v>
      </c>
      <c r="P148" s="0" t="n">
        <v>0.405074024590783</v>
      </c>
    </row>
    <row r="149" customFormat="false" ht="12.75" hidden="false" customHeight="false" outlineLevel="0" collapsed="false">
      <c r="A149" s="1" t="n">
        <v>13</v>
      </c>
      <c r="B149" s="31" t="n">
        <v>43702</v>
      </c>
      <c r="C149" s="0" t="n">
        <v>-0.003</v>
      </c>
      <c r="D149" s="0" t="n">
        <v>-0.256</v>
      </c>
      <c r="E149" s="0" t="n">
        <v>-0.275</v>
      </c>
      <c r="F149" s="0" t="n">
        <v>0.129</v>
      </c>
      <c r="G149" s="0" t="n">
        <v>0.629</v>
      </c>
      <c r="H149" s="0" t="n">
        <v>-0.022</v>
      </c>
      <c r="I149" s="0" t="n">
        <v>0.317</v>
      </c>
      <c r="J149" s="0" t="n">
        <v>0.431</v>
      </c>
      <c r="K149" s="0" t="n">
        <v>0.965</v>
      </c>
      <c r="L149" s="0" t="n">
        <v>-0.945</v>
      </c>
      <c r="M149" s="0" t="n">
        <v>0.431</v>
      </c>
      <c r="N149" s="0" t="n">
        <v>-0.96</v>
      </c>
      <c r="O149" s="0" t="n">
        <v>-0.689</v>
      </c>
      <c r="P149" s="0" t="n">
        <v>0.976211038344178</v>
      </c>
    </row>
    <row r="150" customFormat="false" ht="12.75" hidden="false" customHeight="false" outlineLevel="0" collapsed="false">
      <c r="A150" s="1" t="n">
        <v>13</v>
      </c>
      <c r="B150" s="31" t="n">
        <v>43705</v>
      </c>
      <c r="C150" s="0" t="n">
        <v>-0.004</v>
      </c>
      <c r="D150" s="0" t="n">
        <v>-0.977</v>
      </c>
      <c r="E150" s="0" t="n">
        <v>0.724</v>
      </c>
      <c r="F150" s="0" t="n">
        <v>0.813</v>
      </c>
      <c r="G150" s="0" t="n">
        <v>0.194</v>
      </c>
      <c r="H150" s="0" t="n">
        <v>-0.225</v>
      </c>
      <c r="I150" s="0" t="n">
        <v>1.155</v>
      </c>
      <c r="J150" s="0" t="n">
        <v>-0.536</v>
      </c>
      <c r="K150" s="0" t="n">
        <v>0.345</v>
      </c>
      <c r="L150" s="0" t="n">
        <v>-0.477</v>
      </c>
      <c r="M150" s="0" t="n">
        <v>0.228</v>
      </c>
      <c r="N150" s="0" t="n">
        <v>-0.849</v>
      </c>
      <c r="O150" s="0" t="n">
        <v>-0.419</v>
      </c>
      <c r="P150" s="0" t="n">
        <v>1.18256828053974</v>
      </c>
    </row>
    <row r="151" customFormat="false" ht="12.75" hidden="false" customHeight="false" outlineLevel="0" collapsed="false">
      <c r="A151" s="1" t="n">
        <v>13</v>
      </c>
      <c r="B151" s="31" t="n">
        <v>43708</v>
      </c>
      <c r="C151" s="0" t="n">
        <v>0.014</v>
      </c>
      <c r="D151" s="0" t="n">
        <v>0.504</v>
      </c>
      <c r="E151" s="0" t="n">
        <v>1.177</v>
      </c>
      <c r="F151" s="0" t="n">
        <v>1.498</v>
      </c>
      <c r="G151" s="0" t="n">
        <v>-1.113</v>
      </c>
      <c r="H151" s="0" t="n">
        <v>-0.154</v>
      </c>
      <c r="I151" s="0" t="n">
        <v>0.653</v>
      </c>
      <c r="J151" s="0" t="n">
        <v>-1.066</v>
      </c>
      <c r="K151" s="0" t="n">
        <v>-0.712</v>
      </c>
      <c r="L151" s="0" t="n">
        <v>0.105</v>
      </c>
      <c r="M151" s="0" t="n">
        <v>-0.051</v>
      </c>
      <c r="N151" s="0" t="n">
        <v>-0.232</v>
      </c>
      <c r="O151" s="0" t="n">
        <v>0.351</v>
      </c>
      <c r="P151" s="0" t="n">
        <v>1.70261839753933</v>
      </c>
    </row>
    <row r="152" customFormat="false" ht="12.75" hidden="false" customHeight="false" outlineLevel="0" collapsed="false">
      <c r="A152" s="1" t="n">
        <v>13</v>
      </c>
      <c r="B152" s="31" t="n">
        <v>43711</v>
      </c>
      <c r="C152" s="0" t="n">
        <v>-0.008</v>
      </c>
      <c r="D152" s="0" t="n">
        <v>-0.051</v>
      </c>
      <c r="E152" s="0" t="n">
        <v>-1.031</v>
      </c>
      <c r="F152" s="0" t="n">
        <v>0.513</v>
      </c>
      <c r="G152" s="0" t="n">
        <v>0.181</v>
      </c>
      <c r="H152" s="0" t="n">
        <v>0.222</v>
      </c>
      <c r="I152" s="0" t="n">
        <v>0.773</v>
      </c>
      <c r="J152" s="0" t="n">
        <v>-0.919</v>
      </c>
      <c r="K152" s="0" t="n">
        <v>0.655</v>
      </c>
      <c r="L152" s="0" t="n">
        <v>-0.162</v>
      </c>
      <c r="M152" s="0" t="n">
        <v>-0.044</v>
      </c>
      <c r="N152" s="0" t="n">
        <v>0.132</v>
      </c>
      <c r="O152" s="0" t="n">
        <v>0.633</v>
      </c>
      <c r="P152" s="0" t="n">
        <v>0.857068509137276</v>
      </c>
    </row>
    <row r="153" customFormat="false" ht="12.75" hidden="false" customHeight="false" outlineLevel="0" collapsed="false">
      <c r="A153" s="1" t="n">
        <v>13</v>
      </c>
      <c r="B153" s="31" t="n">
        <v>43714</v>
      </c>
      <c r="C153" s="0" t="n">
        <v>-0.002</v>
      </c>
      <c r="D153" s="0" t="n">
        <v>0.001</v>
      </c>
      <c r="E153" s="0" t="n">
        <v>0.073</v>
      </c>
      <c r="F153" s="0" t="n">
        <v>-0.196</v>
      </c>
      <c r="G153" s="0" t="n">
        <v>0.134</v>
      </c>
      <c r="H153" s="0" t="n">
        <v>0.204</v>
      </c>
      <c r="I153" s="0" t="n">
        <v>0.067</v>
      </c>
      <c r="J153" s="0" t="n">
        <v>-0.308</v>
      </c>
      <c r="K153" s="0" t="n">
        <v>0.391</v>
      </c>
      <c r="L153" s="0" t="n">
        <v>-0.124</v>
      </c>
      <c r="M153" s="0" t="n">
        <v>0.049</v>
      </c>
      <c r="N153" s="0" t="n">
        <v>0.049</v>
      </c>
      <c r="O153" s="0" t="n">
        <v>-0.323</v>
      </c>
      <c r="P153" s="0" t="n">
        <v>0.110359310781356</v>
      </c>
    </row>
    <row r="154" customFormat="false" ht="12.75" hidden="false" customHeight="false" outlineLevel="0" collapsed="false">
      <c r="A154" s="1" t="n">
        <v>13</v>
      </c>
      <c r="B154" s="31" t="n">
        <v>43717</v>
      </c>
      <c r="C154" s="0" t="n">
        <v>-0.009</v>
      </c>
      <c r="D154" s="0" t="n">
        <v>0.104</v>
      </c>
      <c r="E154" s="0" t="n">
        <v>-0.321</v>
      </c>
      <c r="F154" s="0" t="n">
        <v>-0.134</v>
      </c>
      <c r="G154" s="0" t="n">
        <v>0.496</v>
      </c>
      <c r="H154" s="0" t="n">
        <v>-0.033</v>
      </c>
      <c r="I154" s="0" t="n">
        <v>0.439</v>
      </c>
      <c r="J154" s="0" t="n">
        <v>-0.143</v>
      </c>
      <c r="K154" s="0" t="n">
        <v>0.02</v>
      </c>
      <c r="L154" s="0" t="n">
        <v>-0.623</v>
      </c>
      <c r="M154" s="0" t="n">
        <v>0.263</v>
      </c>
      <c r="N154" s="0" t="n">
        <v>-0.366</v>
      </c>
      <c r="O154" s="0" t="n">
        <v>0.552</v>
      </c>
      <c r="P154" s="0" t="n">
        <v>0.342190116296068</v>
      </c>
    </row>
    <row r="155" customFormat="false" ht="12.75" hidden="false" customHeight="false" outlineLevel="0" collapsed="false">
      <c r="A155" s="1" t="n">
        <v>13</v>
      </c>
      <c r="B155" s="31" t="n">
        <v>43720</v>
      </c>
      <c r="C155" s="0" t="n">
        <v>-0.003</v>
      </c>
      <c r="D155" s="0" t="n">
        <v>0.038</v>
      </c>
      <c r="E155" s="0" t="n">
        <v>-0.092</v>
      </c>
      <c r="F155" s="0" t="n">
        <v>-0.29</v>
      </c>
      <c r="G155" s="0" t="n">
        <v>0.426</v>
      </c>
      <c r="H155" s="0" t="n">
        <v>0.11</v>
      </c>
      <c r="I155" s="0" t="n">
        <v>0.68</v>
      </c>
      <c r="J155" s="0" t="n">
        <v>-0.478</v>
      </c>
      <c r="K155" s="0" t="n">
        <v>0.528</v>
      </c>
      <c r="L155" s="0" t="n">
        <v>-0.492</v>
      </c>
      <c r="M155" s="0" t="n">
        <v>0.131</v>
      </c>
      <c r="N155" s="0" t="n">
        <v>-0.193</v>
      </c>
      <c r="O155" s="0" t="n">
        <v>-0.361</v>
      </c>
      <c r="P155" s="0" t="n">
        <v>0.387139311876164</v>
      </c>
    </row>
    <row r="156" customFormat="false" ht="12.75" hidden="false" customHeight="false" outlineLevel="0" collapsed="false">
      <c r="A156" s="1" t="n">
        <v>13</v>
      </c>
      <c r="B156" s="31" t="n">
        <v>43723</v>
      </c>
      <c r="C156" s="0" t="n">
        <v>-0.002</v>
      </c>
      <c r="D156" s="0" t="n">
        <v>-0.912</v>
      </c>
      <c r="E156" s="0" t="n">
        <v>0.964</v>
      </c>
      <c r="F156" s="0" t="n">
        <v>0.823</v>
      </c>
      <c r="G156" s="0" t="n">
        <v>-0.153</v>
      </c>
      <c r="H156" s="0" t="n">
        <v>-0.31</v>
      </c>
      <c r="I156" s="0" t="n">
        <v>0.306</v>
      </c>
      <c r="J156" s="0" t="n">
        <v>-0.309</v>
      </c>
      <c r="K156" s="0" t="n">
        <v>-0.346</v>
      </c>
      <c r="L156" s="0" t="n">
        <v>0.248</v>
      </c>
      <c r="M156" s="0" t="n">
        <v>-0.087</v>
      </c>
      <c r="N156" s="0" t="n">
        <v>-0.072</v>
      </c>
      <c r="O156" s="0" t="n">
        <v>0.087</v>
      </c>
      <c r="P156" s="0" t="n">
        <v>0.67782551992253</v>
      </c>
    </row>
    <row r="157" customFormat="false" ht="12.75" hidden="false" customHeight="false" outlineLevel="0" collapsed="false">
      <c r="A157" s="1" t="n">
        <v>13</v>
      </c>
      <c r="B157" s="31" t="n">
        <v>43726</v>
      </c>
      <c r="C157" s="0" t="n">
        <v>-0.008</v>
      </c>
      <c r="D157" s="0" t="n">
        <v>-0.757</v>
      </c>
      <c r="E157" s="0" t="n">
        <v>-0.275</v>
      </c>
      <c r="F157" s="0" t="n">
        <v>0.715</v>
      </c>
      <c r="G157" s="0" t="n">
        <v>0.376</v>
      </c>
      <c r="H157" s="0" t="n">
        <v>-0.22</v>
      </c>
      <c r="I157" s="0" t="n">
        <v>0.371</v>
      </c>
      <c r="J157" s="0" t="n">
        <v>0.517</v>
      </c>
      <c r="K157" s="0" t="n">
        <v>0.39</v>
      </c>
      <c r="L157" s="0" t="n">
        <v>-0.292</v>
      </c>
      <c r="M157" s="0" t="n">
        <v>0.163</v>
      </c>
      <c r="N157" s="0" t="n">
        <v>-1.094</v>
      </c>
      <c r="O157" s="0" t="n">
        <v>-0.157</v>
      </c>
      <c r="P157" s="0" t="n">
        <v>0.744847589153154</v>
      </c>
    </row>
    <row r="158" customFormat="false" ht="12.75" hidden="false" customHeight="false" outlineLevel="0" collapsed="false">
      <c r="A158" s="1" t="n">
        <v>13</v>
      </c>
      <c r="B158" s="31" t="n">
        <v>43729</v>
      </c>
      <c r="C158" s="0" t="n">
        <v>-0.007</v>
      </c>
      <c r="D158" s="0" t="n">
        <v>-1.054</v>
      </c>
      <c r="E158" s="0" t="n">
        <v>0.734</v>
      </c>
      <c r="F158" s="0" t="n">
        <v>0.791</v>
      </c>
      <c r="G158" s="0" t="n">
        <v>-0.096</v>
      </c>
      <c r="H158" s="0" t="n">
        <v>-0.413</v>
      </c>
      <c r="I158" s="0" t="n">
        <v>0.159</v>
      </c>
      <c r="J158" s="0" t="n">
        <v>-0.228</v>
      </c>
      <c r="K158" s="0" t="n">
        <v>-0.584</v>
      </c>
      <c r="L158" s="0" t="n">
        <v>0.406</v>
      </c>
      <c r="M158" s="0" t="n">
        <v>-0.24</v>
      </c>
      <c r="N158" s="0" t="n">
        <v>0.732</v>
      </c>
      <c r="O158" s="0" t="n">
        <v>0.886</v>
      </c>
      <c r="P158" s="0" t="n">
        <v>1.01534804999324</v>
      </c>
    </row>
    <row r="159" customFormat="false" ht="12.75" hidden="false" customHeight="false" outlineLevel="0" collapsed="false">
      <c r="A159" s="1" t="n">
        <v>13</v>
      </c>
      <c r="B159" s="31" t="n">
        <v>43732</v>
      </c>
      <c r="C159" s="0" t="n">
        <v>0</v>
      </c>
      <c r="D159" s="0" t="n">
        <v>-0.462</v>
      </c>
      <c r="E159" s="0" t="n">
        <v>0.574</v>
      </c>
      <c r="F159" s="0" t="n">
        <v>0.439</v>
      </c>
      <c r="G159" s="0" t="n">
        <v>-0.186</v>
      </c>
      <c r="H159" s="0" t="n">
        <v>-0.011</v>
      </c>
      <c r="I159" s="0" t="n">
        <v>0.339</v>
      </c>
      <c r="J159" s="0" t="n">
        <v>-0.798</v>
      </c>
      <c r="K159" s="0" t="n">
        <v>0.136</v>
      </c>
      <c r="L159" s="0" t="n">
        <v>0.146</v>
      </c>
      <c r="M159" s="0" t="n">
        <v>-0.057</v>
      </c>
      <c r="N159" s="0" t="n">
        <v>-0.034</v>
      </c>
      <c r="O159" s="0" t="n">
        <v>0.106</v>
      </c>
      <c r="P159" s="0" t="n">
        <v>0.362651955457464</v>
      </c>
    </row>
    <row r="160" customFormat="false" ht="12.75" hidden="false" customHeight="false" outlineLevel="0" collapsed="false">
      <c r="A160" s="1" t="n">
        <v>13</v>
      </c>
      <c r="B160" s="31" t="n">
        <v>43735</v>
      </c>
      <c r="C160" s="0" t="n">
        <v>-0.003</v>
      </c>
      <c r="D160" s="0" t="n">
        <v>-0.686</v>
      </c>
      <c r="E160" s="0" t="n">
        <v>0.54</v>
      </c>
      <c r="F160" s="0" t="n">
        <v>0.856</v>
      </c>
      <c r="G160" s="0" t="n">
        <v>-0.428</v>
      </c>
      <c r="H160" s="0" t="n">
        <v>0.141</v>
      </c>
      <c r="I160" s="0" t="n">
        <v>0.199</v>
      </c>
      <c r="J160" s="0" t="n">
        <v>-0.76</v>
      </c>
      <c r="K160" s="0" t="n">
        <v>0.233</v>
      </c>
      <c r="L160" s="0" t="n">
        <v>0.284</v>
      </c>
      <c r="M160" s="0" t="n">
        <v>-0.188</v>
      </c>
      <c r="N160" s="0" t="n">
        <v>0.144</v>
      </c>
      <c r="O160" s="0" t="n">
        <v>0.161</v>
      </c>
      <c r="P160" s="0" t="n">
        <v>0.582104140233557</v>
      </c>
    </row>
    <row r="161" customFormat="false" ht="12.75" hidden="false" customHeight="false" outlineLevel="0" collapsed="false">
      <c r="A161" s="1" t="n">
        <v>13</v>
      </c>
      <c r="B161" s="31" t="n">
        <v>43738</v>
      </c>
      <c r="C161" s="0" t="n">
        <v>-0.009</v>
      </c>
      <c r="D161" s="0" t="n">
        <v>-1.285</v>
      </c>
      <c r="E161" s="0" t="n">
        <v>0.455</v>
      </c>
      <c r="F161" s="0" t="n">
        <v>0.384</v>
      </c>
      <c r="G161" s="0" t="n">
        <v>0.452</v>
      </c>
      <c r="H161" s="0" t="n">
        <v>-0.236</v>
      </c>
      <c r="I161" s="0" t="n">
        <v>0.164</v>
      </c>
      <c r="J161" s="0" t="n">
        <v>0.029</v>
      </c>
      <c r="K161" s="0" t="n">
        <v>-0.186</v>
      </c>
      <c r="L161" s="0" t="n">
        <v>0.435</v>
      </c>
      <c r="M161" s="0" t="n">
        <v>-0.093</v>
      </c>
      <c r="N161" s="0" t="n">
        <v>0.115</v>
      </c>
      <c r="O161" s="0" t="n">
        <v>-0.093</v>
      </c>
      <c r="P161" s="0" t="n">
        <v>0.585716783926008</v>
      </c>
    </row>
    <row r="162" customFormat="false" ht="12.75" hidden="false" customHeight="false" outlineLevel="0" collapsed="false">
      <c r="A162" s="1" t="n">
        <v>13</v>
      </c>
      <c r="B162" s="31" t="n">
        <v>43741</v>
      </c>
      <c r="C162" s="0" t="n">
        <v>0.007</v>
      </c>
      <c r="D162" s="0" t="n">
        <v>0.573</v>
      </c>
      <c r="E162" s="0" t="n">
        <v>0.925</v>
      </c>
      <c r="F162" s="0" t="n">
        <v>-0.712</v>
      </c>
      <c r="G162" s="0" t="n">
        <v>-0.409</v>
      </c>
      <c r="H162" s="0" t="n">
        <v>-0.263</v>
      </c>
      <c r="I162" s="0" t="n">
        <v>0.081</v>
      </c>
      <c r="J162" s="0" t="n">
        <v>0.067</v>
      </c>
      <c r="K162" s="0" t="n">
        <v>-0.409</v>
      </c>
      <c r="L162" s="0" t="n">
        <v>0.438</v>
      </c>
      <c r="M162" s="0" t="n">
        <v>-1.003</v>
      </c>
      <c r="N162" s="0" t="n">
        <v>1.741</v>
      </c>
      <c r="O162" s="0" t="n">
        <v>1.017</v>
      </c>
      <c r="P162" s="0" t="n">
        <v>1.69401173083862</v>
      </c>
    </row>
    <row r="163" customFormat="false" ht="12.75" hidden="false" customHeight="false" outlineLevel="0" collapsed="false">
      <c r="A163" s="1" t="n">
        <v>13</v>
      </c>
      <c r="B163" s="31" t="n">
        <v>43744</v>
      </c>
      <c r="C163" s="0" t="n">
        <v>0.01</v>
      </c>
      <c r="D163" s="0" t="n">
        <v>-0.525</v>
      </c>
      <c r="E163" s="0" t="n">
        <v>1.633</v>
      </c>
      <c r="F163" s="0" t="n">
        <v>0.153</v>
      </c>
      <c r="G163" s="0" t="n">
        <v>-0.013</v>
      </c>
      <c r="H163" s="0" t="n">
        <v>-0.806</v>
      </c>
      <c r="I163" s="0" t="n">
        <v>0.894</v>
      </c>
      <c r="J163" s="0" t="n">
        <v>-0.443</v>
      </c>
      <c r="K163" s="0" t="n">
        <v>-0.846</v>
      </c>
      <c r="L163" s="0" t="n">
        <v>0.35</v>
      </c>
      <c r="M163" s="0" t="n">
        <v>-0.677</v>
      </c>
      <c r="N163" s="0" t="n">
        <v>1.18</v>
      </c>
      <c r="O163" s="0" t="n">
        <v>0.45</v>
      </c>
      <c r="P163" s="0" t="n">
        <v>1.72472598383368</v>
      </c>
    </row>
    <row r="164" customFormat="false" ht="12.75" hidden="false" customHeight="false" outlineLevel="0" collapsed="false">
      <c r="A164" s="1" t="n">
        <v>13</v>
      </c>
      <c r="B164" s="31" t="n">
        <v>43747</v>
      </c>
      <c r="C164" s="0" t="n">
        <v>0.002</v>
      </c>
      <c r="D164" s="0" t="n">
        <v>-0.37</v>
      </c>
      <c r="E164" s="0" t="n">
        <v>1.029</v>
      </c>
      <c r="F164" s="0" t="n">
        <v>-0.042</v>
      </c>
      <c r="G164" s="0" t="n">
        <v>-0.223</v>
      </c>
      <c r="H164" s="0" t="n">
        <v>-0.201</v>
      </c>
      <c r="I164" s="0" t="n">
        <v>-0.071</v>
      </c>
      <c r="J164" s="0" t="n">
        <v>0.122</v>
      </c>
      <c r="K164" s="0" t="n">
        <v>-0.213</v>
      </c>
      <c r="L164" s="0" t="n">
        <v>0.174</v>
      </c>
      <c r="M164" s="0" t="n">
        <v>0.155</v>
      </c>
      <c r="N164" s="0" t="n">
        <v>-0.452</v>
      </c>
      <c r="O164" s="0" t="n">
        <v>0.056</v>
      </c>
      <c r="P164" s="0" t="n">
        <v>0.371189426755602</v>
      </c>
    </row>
    <row r="165" customFormat="false" ht="12.75" hidden="false" customHeight="false" outlineLevel="0" collapsed="false">
      <c r="A165" s="1" t="n">
        <v>13</v>
      </c>
      <c r="B165" s="31" t="n">
        <v>43753</v>
      </c>
      <c r="C165" s="0" t="n">
        <v>0</v>
      </c>
      <c r="D165" s="0" t="n">
        <v>0.762</v>
      </c>
      <c r="E165" s="0" t="n">
        <v>0.089</v>
      </c>
      <c r="F165" s="0" t="n">
        <v>-0.207</v>
      </c>
      <c r="G165" s="0" t="n">
        <v>-0.118</v>
      </c>
      <c r="H165" s="0" t="n">
        <v>-0.181</v>
      </c>
      <c r="I165" s="0" t="n">
        <v>0.292</v>
      </c>
      <c r="J165" s="0" t="n">
        <v>0.023</v>
      </c>
      <c r="K165" s="0" t="n">
        <v>-0.232</v>
      </c>
      <c r="L165" s="0" t="n">
        <v>-0.452</v>
      </c>
      <c r="M165" s="0" t="n">
        <v>0.078</v>
      </c>
      <c r="N165" s="0" t="n">
        <v>-0.267</v>
      </c>
      <c r="O165" s="0" t="n">
        <v>0.328</v>
      </c>
      <c r="P165" s="0" t="n">
        <v>0.277465978109016</v>
      </c>
    </row>
    <row r="166" customFormat="false" ht="12.75" hidden="false" customHeight="false" outlineLevel="0" collapsed="false">
      <c r="A166" s="1" t="n">
        <v>13</v>
      </c>
      <c r="B166" s="31" t="n">
        <v>43756</v>
      </c>
      <c r="C166" s="0" t="n">
        <v>0.008</v>
      </c>
      <c r="D166" s="0" t="n">
        <v>-1.143</v>
      </c>
      <c r="E166" s="0" t="n">
        <v>0.937</v>
      </c>
      <c r="F166" s="0" t="n">
        <v>1.003</v>
      </c>
      <c r="G166" s="0" t="n">
        <v>-0.296</v>
      </c>
      <c r="H166" s="0" t="n">
        <v>-0.141</v>
      </c>
      <c r="I166" s="0" t="n">
        <v>0.496</v>
      </c>
      <c r="J166" s="0" t="n">
        <v>-0.981</v>
      </c>
      <c r="K166" s="0" t="n">
        <v>-0.089</v>
      </c>
      <c r="L166" s="0" t="n">
        <v>1.052</v>
      </c>
      <c r="M166" s="0" t="n">
        <v>-0.274</v>
      </c>
      <c r="N166" s="0" t="n">
        <v>0.237</v>
      </c>
      <c r="O166" s="0" t="n">
        <v>-0.1</v>
      </c>
      <c r="P166" s="0" t="n">
        <v>1.32465172937761</v>
      </c>
    </row>
    <row r="167" customFormat="false" ht="12.75" hidden="false" customHeight="false" outlineLevel="0" collapsed="false">
      <c r="A167" s="1" t="n">
        <v>13</v>
      </c>
      <c r="B167" s="31" t="n">
        <v>43759</v>
      </c>
      <c r="C167" s="0" t="n">
        <v>0</v>
      </c>
      <c r="D167" s="0" t="n">
        <v>0.536</v>
      </c>
      <c r="E167" s="0" t="n">
        <v>-0.186</v>
      </c>
      <c r="F167" s="0" t="n">
        <v>-0.305</v>
      </c>
      <c r="G167" s="0" t="n">
        <v>-0.061</v>
      </c>
      <c r="H167" s="0" t="n">
        <v>0.309</v>
      </c>
      <c r="I167" s="0" t="n">
        <v>0.111</v>
      </c>
      <c r="J167" s="0" t="n">
        <v>-0.348</v>
      </c>
      <c r="K167" s="0" t="n">
        <v>0.248</v>
      </c>
      <c r="L167" s="0" t="n">
        <v>-0.163</v>
      </c>
      <c r="M167" s="0" t="n">
        <v>-0.032</v>
      </c>
      <c r="N167" s="0" t="n">
        <v>0.124</v>
      </c>
      <c r="O167" s="0" t="n">
        <v>0.11</v>
      </c>
      <c r="P167" s="0" t="n">
        <v>0.175659081154593</v>
      </c>
    </row>
    <row r="168" customFormat="false" ht="12.75" hidden="false" customHeight="false" outlineLevel="0" collapsed="false">
      <c r="A168" s="1" t="n">
        <v>13</v>
      </c>
      <c r="B168" s="31" t="n">
        <v>43762</v>
      </c>
      <c r="C168" s="0" t="n">
        <v>0</v>
      </c>
      <c r="D168" s="0" t="n">
        <v>0.501</v>
      </c>
      <c r="E168" s="0" t="n">
        <v>-0.224</v>
      </c>
      <c r="F168" s="0" t="n">
        <v>-0.706</v>
      </c>
      <c r="G168" s="0" t="n">
        <v>-0.107</v>
      </c>
      <c r="H168" s="0" t="n">
        <v>0.455</v>
      </c>
      <c r="I168" s="0" t="n">
        <v>-0.457</v>
      </c>
      <c r="J168" s="0" t="n">
        <v>0.177</v>
      </c>
      <c r="K168" s="0" t="n">
        <v>0.002</v>
      </c>
      <c r="L168" s="0" t="n">
        <v>0.29</v>
      </c>
      <c r="M168" s="0" t="n">
        <v>-0.17</v>
      </c>
      <c r="N168" s="0" t="n">
        <v>0.654</v>
      </c>
      <c r="O168" s="0" t="n">
        <v>0.589</v>
      </c>
      <c r="P168" s="0" t="n">
        <v>0.493311726089234</v>
      </c>
    </row>
    <row r="169" customFormat="false" ht="12.75" hidden="false" customHeight="false" outlineLevel="0" collapsed="false">
      <c r="A169" s="1" t="n">
        <v>13</v>
      </c>
      <c r="B169" s="31" t="n">
        <v>43765</v>
      </c>
      <c r="C169" s="0" t="n">
        <v>-0.004</v>
      </c>
      <c r="D169" s="0" t="n">
        <v>0.076</v>
      </c>
      <c r="E169" s="0" t="n">
        <v>-0.386</v>
      </c>
      <c r="F169" s="0" t="n">
        <v>-0.559</v>
      </c>
      <c r="G169" s="0" t="n">
        <v>0.498</v>
      </c>
      <c r="H169" s="0" t="n">
        <v>0.216</v>
      </c>
      <c r="I169" s="0" t="n">
        <v>-0.341</v>
      </c>
      <c r="J169" s="0" t="n">
        <v>0.477</v>
      </c>
      <c r="K169" s="0" t="n">
        <v>0.143</v>
      </c>
      <c r="L169" s="0" t="n">
        <v>0.026</v>
      </c>
      <c r="M169" s="0" t="n">
        <v>0.009</v>
      </c>
      <c r="N169" s="0" t="n">
        <v>0.133</v>
      </c>
      <c r="O169" s="0" t="n">
        <v>-0.028</v>
      </c>
      <c r="P169" s="0" t="n">
        <v>0.263314483800166</v>
      </c>
    </row>
    <row r="170" customFormat="false" ht="12.75" hidden="false" customHeight="false" outlineLevel="0" collapsed="false">
      <c r="A170" s="1" t="n">
        <v>13</v>
      </c>
      <c r="B170" s="31" t="n">
        <v>43768</v>
      </c>
      <c r="C170" s="0" t="n">
        <v>0.002</v>
      </c>
      <c r="D170" s="0" t="n">
        <v>-0.077</v>
      </c>
      <c r="E170" s="0" t="n">
        <v>0.255</v>
      </c>
      <c r="F170" s="0" t="n">
        <v>-0.433</v>
      </c>
      <c r="G170" s="0" t="n">
        <v>-0.576</v>
      </c>
      <c r="H170" s="0" t="n">
        <v>0.418</v>
      </c>
      <c r="I170" s="0" t="n">
        <v>-0.907</v>
      </c>
      <c r="J170" s="0" t="n">
        <v>0.569</v>
      </c>
      <c r="K170" s="0" t="n">
        <v>0.126</v>
      </c>
      <c r="L170" s="0" t="n">
        <v>0.983</v>
      </c>
      <c r="M170" s="0" t="n">
        <v>-0.098</v>
      </c>
      <c r="N170" s="0" t="n">
        <v>0.152</v>
      </c>
      <c r="O170" s="0" t="n">
        <v>0.346</v>
      </c>
      <c r="P170" s="0" t="n">
        <v>0.70021747403409</v>
      </c>
    </row>
    <row r="171" customFormat="false" ht="12.75" hidden="false" customHeight="false" outlineLevel="0" collapsed="false">
      <c r="A171" s="1" t="n">
        <v>13</v>
      </c>
      <c r="B171" s="31" t="n">
        <v>43771</v>
      </c>
      <c r="C171" s="0" t="n">
        <v>-0.005</v>
      </c>
      <c r="D171" s="0" t="n">
        <v>0.072</v>
      </c>
      <c r="E171" s="0" t="n">
        <v>-0.032</v>
      </c>
      <c r="F171" s="0" t="n">
        <v>-0.49</v>
      </c>
      <c r="G171" s="0" t="n">
        <v>0.097</v>
      </c>
      <c r="H171" s="0" t="n">
        <v>0.321</v>
      </c>
      <c r="I171" s="0" t="n">
        <v>-0.063</v>
      </c>
      <c r="J171" s="0" t="n">
        <v>-0.183</v>
      </c>
      <c r="K171" s="0" t="n">
        <v>0.183</v>
      </c>
      <c r="L171" s="0" t="n">
        <v>0.038</v>
      </c>
      <c r="M171" s="0" t="n">
        <v>-0.022</v>
      </c>
      <c r="N171" s="0" t="n">
        <v>0.063</v>
      </c>
      <c r="O171" s="0" t="n">
        <v>0.364</v>
      </c>
      <c r="P171" s="0" t="n">
        <v>0.130602989022349</v>
      </c>
    </row>
    <row r="172" customFormat="false" ht="12.75" hidden="false" customHeight="false" outlineLevel="0" collapsed="false">
      <c r="A172" s="1" t="n">
        <v>13</v>
      </c>
      <c r="B172" s="31" t="n">
        <v>43774</v>
      </c>
      <c r="C172" s="0" t="n">
        <v>0.013</v>
      </c>
      <c r="D172" s="0" t="n">
        <v>0.769</v>
      </c>
      <c r="E172" s="0" t="n">
        <v>0.046</v>
      </c>
      <c r="F172" s="0" t="n">
        <v>-0.89</v>
      </c>
      <c r="G172" s="0" t="n">
        <v>-0.229</v>
      </c>
      <c r="H172" s="0" t="n">
        <v>0.542</v>
      </c>
      <c r="I172" s="0" t="n">
        <v>-1.018</v>
      </c>
      <c r="J172" s="0" t="n">
        <v>0.284</v>
      </c>
      <c r="K172" s="0" t="n">
        <v>-0.013</v>
      </c>
      <c r="L172" s="0" t="n">
        <v>0.852</v>
      </c>
      <c r="M172" s="0" t="n">
        <v>-0.312</v>
      </c>
      <c r="N172" s="0" t="n">
        <v>0.673</v>
      </c>
      <c r="O172" s="0" t="n">
        <v>0.286</v>
      </c>
      <c r="P172" s="0" t="n">
        <v>0.967143222216356</v>
      </c>
    </row>
    <row r="173" customFormat="false" ht="12.75" hidden="false" customHeight="false" outlineLevel="0" collapsed="false">
      <c r="A173" s="1" t="n">
        <v>13</v>
      </c>
      <c r="B173" s="31" t="n">
        <v>43778</v>
      </c>
      <c r="C173" s="0" t="n">
        <v>0</v>
      </c>
      <c r="D173" s="0" t="n">
        <v>0.499</v>
      </c>
      <c r="E173" s="0" t="n">
        <v>-0.581</v>
      </c>
      <c r="F173" s="0" t="n">
        <v>-0.452</v>
      </c>
      <c r="G173" s="0" t="n">
        <v>-0.33</v>
      </c>
      <c r="H173" s="0" t="n">
        <v>0.56</v>
      </c>
      <c r="I173" s="0" t="n">
        <v>-0.895</v>
      </c>
      <c r="J173" s="0" t="n">
        <v>0.858</v>
      </c>
      <c r="K173" s="0" t="n">
        <v>0.15</v>
      </c>
      <c r="L173" s="0" t="n">
        <v>0.669</v>
      </c>
      <c r="M173" s="0" t="n">
        <v>-0.138</v>
      </c>
      <c r="N173" s="0" t="n">
        <v>0.671</v>
      </c>
      <c r="O173" s="0" t="n">
        <v>0.052</v>
      </c>
      <c r="P173" s="0" t="n">
        <v>0.848874716001417</v>
      </c>
    </row>
    <row r="174" customFormat="false" ht="12.75" hidden="false" customHeight="false" outlineLevel="0" collapsed="false">
      <c r="A174" s="1" t="n">
        <v>13</v>
      </c>
      <c r="B174" s="31" t="n">
        <v>43780</v>
      </c>
      <c r="C174" s="0" t="n">
        <v>-0.006</v>
      </c>
      <c r="D174" s="0" t="n">
        <v>-0.161</v>
      </c>
      <c r="E174" s="0" t="n">
        <v>0.14</v>
      </c>
      <c r="F174" s="0" t="n">
        <v>0.391</v>
      </c>
      <c r="G174" s="0" t="n">
        <v>-0.406</v>
      </c>
      <c r="H174" s="0" t="n">
        <v>-0.271</v>
      </c>
      <c r="I174" s="0" t="n">
        <v>-0.267</v>
      </c>
      <c r="J174" s="0" t="n">
        <v>0.477</v>
      </c>
      <c r="K174" s="0" t="n">
        <v>-0.168</v>
      </c>
      <c r="L174" s="0" t="n">
        <v>0.278</v>
      </c>
      <c r="M174" s="0" t="n">
        <v>0.112</v>
      </c>
      <c r="N174" s="0" t="n">
        <v>-0.202</v>
      </c>
      <c r="O174" s="0" t="n">
        <v>-0.038</v>
      </c>
      <c r="P174" s="0" t="n">
        <v>0.205938621504249</v>
      </c>
    </row>
    <row r="175" customFormat="false" ht="12.75" hidden="false" customHeight="false" outlineLevel="0" collapsed="false">
      <c r="A175" s="1" t="n">
        <v>13</v>
      </c>
      <c r="B175" s="31" t="n">
        <v>43783</v>
      </c>
      <c r="C175" s="0" t="n">
        <v>-0.023</v>
      </c>
      <c r="D175" s="0" t="n">
        <v>-0.972</v>
      </c>
      <c r="E175" s="0" t="n">
        <v>-0.319</v>
      </c>
      <c r="F175" s="0" t="n">
        <v>0.434</v>
      </c>
      <c r="G175" s="0" t="n">
        <v>-0.355</v>
      </c>
      <c r="H175" s="0" t="n">
        <v>1.168</v>
      </c>
      <c r="I175" s="0" t="n">
        <v>-0.234</v>
      </c>
      <c r="J175" s="0" t="n">
        <v>0.546</v>
      </c>
      <c r="K175" s="0" t="n">
        <v>0.397</v>
      </c>
      <c r="L175" s="0" t="n">
        <v>0.226</v>
      </c>
      <c r="M175" s="0" t="n">
        <v>1.011</v>
      </c>
      <c r="N175" s="0" t="n">
        <v>-0.922</v>
      </c>
      <c r="O175" s="0" t="n">
        <v>-0.675</v>
      </c>
      <c r="P175" s="0" t="n">
        <v>1.2908197752208</v>
      </c>
    </row>
    <row r="176" customFormat="false" ht="12.75" hidden="false" customHeight="false" outlineLevel="0" collapsed="false">
      <c r="A176" s="1" t="n">
        <v>13</v>
      </c>
      <c r="B176" s="31" t="n">
        <v>43786</v>
      </c>
      <c r="C176" s="0" t="n">
        <v>0.008</v>
      </c>
      <c r="D176" s="0" t="n">
        <v>0.871</v>
      </c>
      <c r="E176" s="0" t="n">
        <v>0.292</v>
      </c>
      <c r="F176" s="0" t="n">
        <v>-0.313</v>
      </c>
      <c r="G176" s="0" t="n">
        <v>-0.452</v>
      </c>
      <c r="H176" s="0" t="n">
        <v>0.034</v>
      </c>
      <c r="I176" s="0" t="n">
        <v>0.014</v>
      </c>
      <c r="J176" s="0" t="n">
        <v>-0.009</v>
      </c>
      <c r="K176" s="0" t="n">
        <v>-0.117</v>
      </c>
      <c r="L176" s="0" t="n">
        <v>-0.114</v>
      </c>
      <c r="M176" s="0" t="n">
        <v>0.037</v>
      </c>
      <c r="N176" s="0" t="n">
        <v>-0.259</v>
      </c>
      <c r="O176" s="0" t="n">
        <v>0.179</v>
      </c>
      <c r="P176" s="0" t="n">
        <v>0.293069196561539</v>
      </c>
    </row>
    <row r="177" customFormat="false" ht="12.75" hidden="false" customHeight="false" outlineLevel="0" collapsed="false">
      <c r="A177" s="1" t="n">
        <v>13</v>
      </c>
      <c r="B177" s="31" t="n">
        <v>43789</v>
      </c>
      <c r="C177" s="0" t="n">
        <v>0.007</v>
      </c>
      <c r="D177" s="0" t="n">
        <v>0.628</v>
      </c>
      <c r="E177" s="0" t="n">
        <v>0.3</v>
      </c>
      <c r="F177" s="0" t="n">
        <v>-0.401</v>
      </c>
      <c r="G177" s="0" t="n">
        <v>-0.104</v>
      </c>
      <c r="H177" s="0" t="n">
        <v>-0.167</v>
      </c>
      <c r="I177" s="0" t="n">
        <v>-0.519</v>
      </c>
      <c r="J177" s="0" t="n">
        <v>1.079</v>
      </c>
      <c r="K177" s="0" t="n">
        <v>-0.284</v>
      </c>
      <c r="L177" s="0" t="n">
        <v>0.191</v>
      </c>
      <c r="M177" s="0" t="n">
        <v>0.027</v>
      </c>
      <c r="N177" s="0" t="n">
        <v>0.402</v>
      </c>
      <c r="O177" s="0" t="n">
        <v>-1.104</v>
      </c>
      <c r="P177" s="0" t="n">
        <v>0.831224600989072</v>
      </c>
    </row>
    <row r="178" customFormat="false" ht="12.75" hidden="false" customHeight="false" outlineLevel="0" collapsed="false">
      <c r="A178" s="1" t="n">
        <v>13</v>
      </c>
      <c r="B178" s="31" t="n">
        <v>43792</v>
      </c>
      <c r="C178" s="0" t="n">
        <v>0.045</v>
      </c>
      <c r="D178" s="0" t="n">
        <v>0.401</v>
      </c>
      <c r="E178" s="0" t="n">
        <v>2.266</v>
      </c>
      <c r="F178" s="0" t="n">
        <v>1.897</v>
      </c>
      <c r="G178" s="0" t="n">
        <v>0.184</v>
      </c>
      <c r="H178" s="0" t="n">
        <v>-2.331</v>
      </c>
      <c r="I178" s="0" t="n">
        <v>0.253</v>
      </c>
      <c r="J178" s="0" t="n">
        <v>1.786</v>
      </c>
      <c r="K178" s="0" t="n">
        <v>-1.461</v>
      </c>
      <c r="L178" s="0" t="n">
        <v>-0.785</v>
      </c>
      <c r="M178" s="0" t="n">
        <v>0.506</v>
      </c>
      <c r="N178" s="0" t="n">
        <v>-1.006</v>
      </c>
      <c r="O178" s="0" t="n">
        <v>-0.829</v>
      </c>
      <c r="P178" s="0" t="n">
        <v>5.13183266397721</v>
      </c>
    </row>
    <row r="179" customFormat="false" ht="12.75" hidden="false" customHeight="false" outlineLevel="0" collapsed="false">
      <c r="A179" s="1" t="n">
        <v>13</v>
      </c>
      <c r="B179" s="31" t="n">
        <v>43795</v>
      </c>
      <c r="C179" s="0" t="n">
        <v>0.002</v>
      </c>
      <c r="D179" s="0" t="n">
        <v>0.251</v>
      </c>
      <c r="E179" s="0" t="n">
        <v>0.138</v>
      </c>
      <c r="F179" s="0" t="n">
        <v>-0.276</v>
      </c>
      <c r="G179" s="0" t="n">
        <v>-0.301</v>
      </c>
      <c r="H179" s="0" t="n">
        <v>0.443</v>
      </c>
      <c r="I179" s="0" t="n">
        <v>-0.385</v>
      </c>
      <c r="J179" s="0" t="n">
        <v>-0.146</v>
      </c>
      <c r="K179" s="0" t="n">
        <v>0.387</v>
      </c>
      <c r="L179" s="0" t="n">
        <v>0.216</v>
      </c>
      <c r="M179" s="0" t="n">
        <v>-0.052</v>
      </c>
      <c r="N179" s="0" t="n">
        <v>0.245</v>
      </c>
      <c r="O179" s="0" t="n">
        <v>-0.186</v>
      </c>
      <c r="P179" s="0" t="n">
        <v>0.208819770940933</v>
      </c>
    </row>
    <row r="180" customFormat="false" ht="12.75" hidden="false" customHeight="false" outlineLevel="0" collapsed="false">
      <c r="A180" s="1" t="n">
        <v>13</v>
      </c>
      <c r="B180" s="31" t="n">
        <v>43799</v>
      </c>
      <c r="C180" s="0" t="n">
        <v>0.005</v>
      </c>
      <c r="D180" s="0" t="n">
        <v>0.486</v>
      </c>
      <c r="E180" s="0" t="n">
        <v>0.357</v>
      </c>
      <c r="F180" s="0" t="n">
        <v>-0.314</v>
      </c>
      <c r="G180" s="0" t="n">
        <v>-0.37</v>
      </c>
      <c r="H180" s="0" t="n">
        <v>0.013</v>
      </c>
      <c r="I180" s="0" t="n">
        <v>-0.436</v>
      </c>
      <c r="J180" s="0" t="n">
        <v>0.298</v>
      </c>
      <c r="K180" s="0" t="n">
        <v>-0.382</v>
      </c>
      <c r="L180" s="0" t="n">
        <v>0.338</v>
      </c>
      <c r="M180" s="0" t="n">
        <v>-0.115</v>
      </c>
      <c r="N180" s="0" t="n">
        <v>0.45</v>
      </c>
      <c r="O180" s="0" t="n">
        <v>0.114</v>
      </c>
      <c r="P180" s="0" t="n">
        <v>0.31428138055349</v>
      </c>
    </row>
    <row r="181" customFormat="false" ht="12.75" hidden="false" customHeight="false" outlineLevel="0" collapsed="false">
      <c r="A181" s="1" t="n">
        <v>13</v>
      </c>
      <c r="B181" s="31" t="n">
        <v>43801</v>
      </c>
      <c r="C181" s="0" t="n">
        <v>0.001</v>
      </c>
      <c r="D181" s="0" t="n">
        <v>0.079</v>
      </c>
      <c r="E181" s="0" t="n">
        <v>0.705</v>
      </c>
      <c r="F181" s="0" t="n">
        <v>0.163</v>
      </c>
      <c r="G181" s="0" t="n">
        <v>-0.444</v>
      </c>
      <c r="H181" s="0" t="n">
        <v>-0.687</v>
      </c>
      <c r="I181" s="0" t="n">
        <v>0.142</v>
      </c>
      <c r="J181" s="0" t="n">
        <v>0.377</v>
      </c>
      <c r="K181" s="0" t="n">
        <v>-0.935</v>
      </c>
      <c r="L181" s="0" t="n">
        <v>0.372</v>
      </c>
      <c r="M181" s="0" t="n">
        <v>-0.268</v>
      </c>
      <c r="N181" s="0" t="n">
        <v>0.542</v>
      </c>
      <c r="O181" s="0" t="n">
        <v>0.496</v>
      </c>
      <c r="P181" s="0" t="n">
        <v>0.686309657887123</v>
      </c>
    </row>
    <row r="182" customFormat="false" ht="12.75" hidden="false" customHeight="false" outlineLevel="0" collapsed="false">
      <c r="A182" s="1" t="n">
        <v>13</v>
      </c>
      <c r="B182" s="31" t="n">
        <v>43804</v>
      </c>
      <c r="C182" s="0" t="n">
        <v>0</v>
      </c>
      <c r="D182" s="0" t="n">
        <v>0.528</v>
      </c>
      <c r="E182" s="0" t="n">
        <v>-0.16</v>
      </c>
      <c r="F182" s="0" t="n">
        <v>-0.446</v>
      </c>
      <c r="G182" s="0" t="n">
        <v>-0.009</v>
      </c>
      <c r="H182" s="0" t="n">
        <v>0.239</v>
      </c>
      <c r="I182" s="0" t="n">
        <v>-0.035</v>
      </c>
      <c r="J182" s="0" t="n">
        <v>-0.075</v>
      </c>
      <c r="K182" s="0" t="n">
        <v>0.125</v>
      </c>
      <c r="L182" s="0" t="n">
        <v>-0.078</v>
      </c>
      <c r="M182" s="0" t="n">
        <v>0.013</v>
      </c>
      <c r="N182" s="0" t="n">
        <v>0.054</v>
      </c>
      <c r="O182" s="0" t="n">
        <v>0.095</v>
      </c>
      <c r="P182" s="0" t="n">
        <v>0.138200230431711</v>
      </c>
    </row>
    <row r="183" customFormat="false" ht="12.75" hidden="false" customHeight="false" outlineLevel="0" collapsed="false">
      <c r="A183" s="1" t="n">
        <v>13</v>
      </c>
      <c r="B183" s="31" t="n">
        <v>43807</v>
      </c>
      <c r="C183" s="0" t="n">
        <v>0</v>
      </c>
      <c r="D183" s="0" t="n">
        <v>0.425</v>
      </c>
      <c r="E183" s="0" t="n">
        <v>-0.205</v>
      </c>
      <c r="F183" s="0" t="n">
        <v>-0.484</v>
      </c>
      <c r="G183" s="0" t="n">
        <v>0.153</v>
      </c>
      <c r="H183" s="0" t="n">
        <v>0.417</v>
      </c>
      <c r="I183" s="0" t="n">
        <v>-0.138</v>
      </c>
      <c r="J183" s="0" t="n">
        <v>0.094</v>
      </c>
      <c r="K183" s="0" t="n">
        <v>0.239</v>
      </c>
      <c r="L183" s="0" t="n">
        <v>-0.083</v>
      </c>
      <c r="M183" s="0" t="n">
        <v>0.037</v>
      </c>
      <c r="N183" s="0" t="n">
        <v>0.008</v>
      </c>
      <c r="O183" s="0" t="n">
        <v>-0.313</v>
      </c>
      <c r="P183" s="0" t="n">
        <v>0.194366897320546</v>
      </c>
    </row>
    <row r="184" customFormat="false" ht="12.75" hidden="false" customHeight="false" outlineLevel="0" collapsed="false">
      <c r="A184" s="1" t="n">
        <v>13</v>
      </c>
      <c r="B184" s="31" t="n">
        <v>43810</v>
      </c>
      <c r="C184" s="0" t="n">
        <v>-0.002</v>
      </c>
      <c r="D184" s="0" t="n">
        <v>0.616</v>
      </c>
      <c r="E184" s="0" t="n">
        <v>-0.3</v>
      </c>
      <c r="F184" s="0" t="n">
        <v>-0.525</v>
      </c>
      <c r="G184" s="0" t="n">
        <v>0.083</v>
      </c>
      <c r="H184" s="0" t="n">
        <v>-0.38</v>
      </c>
      <c r="I184" s="0" t="n">
        <v>-0.254</v>
      </c>
      <c r="J184" s="0" t="n">
        <v>1.244</v>
      </c>
      <c r="K184" s="0" t="n">
        <v>-0.598</v>
      </c>
      <c r="L184" s="0" t="n">
        <v>0.053</v>
      </c>
      <c r="M184" s="0" t="n">
        <v>-0.045</v>
      </c>
      <c r="N184" s="0" t="n">
        <v>0.341</v>
      </c>
      <c r="O184" s="0" t="n">
        <v>0.319</v>
      </c>
      <c r="P184" s="0" t="n">
        <v>0.71009333614212</v>
      </c>
    </row>
    <row r="185" customFormat="false" ht="12.75" hidden="false" customHeight="false" outlineLevel="0" collapsed="false">
      <c r="A185" s="1" t="n">
        <v>13</v>
      </c>
      <c r="B185" s="31" t="n">
        <v>43813</v>
      </c>
      <c r="C185" s="0" t="n">
        <v>0.006</v>
      </c>
      <c r="D185" s="0" t="n">
        <v>0.838</v>
      </c>
      <c r="E185" s="0" t="n">
        <v>-0.027</v>
      </c>
      <c r="F185" s="0" t="n">
        <v>-0.33</v>
      </c>
      <c r="G185" s="0" t="n">
        <v>0.011</v>
      </c>
      <c r="H185" s="0" t="n">
        <v>-0.034</v>
      </c>
      <c r="I185" s="0" t="n">
        <v>-0.095</v>
      </c>
      <c r="J185" s="0" t="n">
        <v>0.673</v>
      </c>
      <c r="K185" s="0" t="n">
        <v>0.027</v>
      </c>
      <c r="L185" s="0" t="n">
        <v>-0.302</v>
      </c>
      <c r="M185" s="0" t="n">
        <v>0.126</v>
      </c>
      <c r="N185" s="0" t="n">
        <v>-0.446</v>
      </c>
      <c r="O185" s="0" t="n">
        <v>-0.676</v>
      </c>
      <c r="P185" s="0" t="n">
        <v>0.468699082313717</v>
      </c>
    </row>
    <row r="186" customFormat="false" ht="12.75" hidden="false" customHeight="false" outlineLevel="0" collapsed="false">
      <c r="A186" s="1" t="n">
        <v>13</v>
      </c>
      <c r="B186" s="31" t="n">
        <v>43816</v>
      </c>
      <c r="C186" s="0" t="n">
        <v>0.001</v>
      </c>
      <c r="D186" s="0" t="n">
        <v>0.031</v>
      </c>
      <c r="E186" s="0" t="n">
        <v>0.422</v>
      </c>
      <c r="F186" s="0" t="n">
        <v>0.401</v>
      </c>
      <c r="G186" s="0" t="n">
        <v>0.002</v>
      </c>
      <c r="H186" s="0" t="n">
        <v>-0.36</v>
      </c>
      <c r="I186" s="0" t="n">
        <v>0.168</v>
      </c>
      <c r="J186" s="0" t="n">
        <v>-0.132</v>
      </c>
      <c r="K186" s="0" t="n">
        <v>-0.081</v>
      </c>
      <c r="L186" s="0" t="n">
        <v>-0.212</v>
      </c>
      <c r="M186" s="0" t="n">
        <v>0.031</v>
      </c>
      <c r="N186" s="0" t="n">
        <v>-0.026</v>
      </c>
      <c r="O186" s="0" t="n">
        <v>-0.586</v>
      </c>
      <c r="P186" s="0" t="n">
        <v>0.209571724966896</v>
      </c>
    </row>
    <row r="187" customFormat="false" ht="12.75" hidden="false" customHeight="false" outlineLevel="0" collapsed="false">
      <c r="A187" s="1" t="n">
        <v>13</v>
      </c>
      <c r="B187" s="31" t="n">
        <v>43819</v>
      </c>
      <c r="C187" s="0" t="n">
        <v>-0.001</v>
      </c>
      <c r="D187" s="0" t="n">
        <v>-0.261</v>
      </c>
      <c r="E187" s="0" t="n">
        <v>0.57</v>
      </c>
      <c r="F187" s="0" t="n">
        <v>-0.087</v>
      </c>
      <c r="G187" s="0" t="n">
        <v>-0.331</v>
      </c>
      <c r="H187" s="0" t="n">
        <v>-0.155</v>
      </c>
      <c r="I187" s="0" t="n">
        <v>-0.251</v>
      </c>
      <c r="J187" s="0" t="n">
        <v>0.247</v>
      </c>
      <c r="K187" s="0" t="n">
        <v>-0.187</v>
      </c>
      <c r="L187" s="0" t="n">
        <v>0.489</v>
      </c>
      <c r="M187" s="0" t="n">
        <v>-0.107</v>
      </c>
      <c r="N187" s="0" t="n">
        <v>-0.021</v>
      </c>
      <c r="O187" s="0" t="n">
        <v>0.303</v>
      </c>
      <c r="P187" s="0" t="n">
        <v>0.238155403240878</v>
      </c>
    </row>
    <row r="188" customFormat="false" ht="12.75" hidden="false" customHeight="false" outlineLevel="0" collapsed="false">
      <c r="A188" s="1" t="n">
        <v>13</v>
      </c>
      <c r="B188" s="31" t="n">
        <v>43822</v>
      </c>
      <c r="C188" s="0" t="n">
        <v>0.006</v>
      </c>
      <c r="D188" s="0" t="n">
        <v>0.954</v>
      </c>
      <c r="E188" s="0" t="n">
        <v>-0.185</v>
      </c>
      <c r="F188" s="0" t="n">
        <v>-0.361</v>
      </c>
      <c r="G188" s="0" t="n">
        <v>0.065</v>
      </c>
      <c r="H188" s="0" t="n">
        <v>-0.356</v>
      </c>
      <c r="I188" s="0" t="n">
        <v>0.154</v>
      </c>
      <c r="J188" s="0" t="n">
        <v>0.42</v>
      </c>
      <c r="K188" s="0" t="n">
        <v>-0.35</v>
      </c>
      <c r="L188" s="0" t="n">
        <v>-0.194</v>
      </c>
      <c r="M188" s="0" t="n">
        <v>0.075</v>
      </c>
      <c r="N188" s="0" t="n">
        <v>-0.33</v>
      </c>
      <c r="O188" s="0" t="n">
        <v>0.059</v>
      </c>
      <c r="P188" s="0" t="n">
        <v>0.387107357853049</v>
      </c>
    </row>
    <row r="189" customFormat="false" ht="12.75" hidden="false" customHeight="false" outlineLevel="0" collapsed="false">
      <c r="A189" s="1" t="n">
        <v>13</v>
      </c>
      <c r="B189" s="31" t="n">
        <v>43825</v>
      </c>
      <c r="C189" s="0" t="n">
        <v>-0.007</v>
      </c>
      <c r="D189" s="0" t="n">
        <v>-0.417</v>
      </c>
      <c r="E189" s="0" t="n">
        <v>-0.725</v>
      </c>
      <c r="F189" s="0" t="n">
        <v>0.264</v>
      </c>
      <c r="G189" s="0" t="n">
        <v>0.481</v>
      </c>
      <c r="H189" s="0" t="n">
        <v>-0.05</v>
      </c>
      <c r="I189" s="0" t="n">
        <v>-0.616</v>
      </c>
      <c r="J189" s="0" t="n">
        <v>0.995</v>
      </c>
      <c r="K189" s="0" t="n">
        <v>-0.061</v>
      </c>
      <c r="L189" s="0" t="n">
        <v>0.539</v>
      </c>
      <c r="M189" s="0" t="n">
        <v>-0.053</v>
      </c>
      <c r="N189" s="0" t="n">
        <v>0.287</v>
      </c>
      <c r="O189" s="0" t="n">
        <v>-0.324</v>
      </c>
      <c r="P189" s="0" t="n">
        <v>0.656780922138138</v>
      </c>
    </row>
    <row r="190" customFormat="false" ht="12.75" hidden="false" customHeight="false" outlineLevel="0" collapsed="false">
      <c r="A190" s="1" t="n">
        <v>13</v>
      </c>
      <c r="B190" s="31" t="n">
        <v>43840</v>
      </c>
      <c r="C190" s="0" t="n">
        <v>0.001</v>
      </c>
      <c r="D190" s="0" t="n">
        <v>0.778</v>
      </c>
      <c r="E190" s="0" t="n">
        <v>-0.928</v>
      </c>
      <c r="F190" s="0" t="n">
        <v>-0.802</v>
      </c>
      <c r="G190" s="0" t="n">
        <v>0.319</v>
      </c>
      <c r="H190" s="0" t="n">
        <v>0.566</v>
      </c>
      <c r="I190" s="0" t="n">
        <v>-0.482</v>
      </c>
      <c r="J190" s="0" t="n">
        <v>0.244</v>
      </c>
      <c r="K190" s="0" t="n">
        <v>0.548</v>
      </c>
      <c r="L190" s="0" t="n">
        <v>-0.057</v>
      </c>
      <c r="M190" s="0" t="n">
        <v>-0.005</v>
      </c>
      <c r="N190" s="0" t="n">
        <v>0.331</v>
      </c>
      <c r="O190" s="0" t="n">
        <v>0.308</v>
      </c>
      <c r="P190" s="0" t="n">
        <v>0.76589724440883</v>
      </c>
    </row>
    <row r="191" customFormat="false" ht="12.75" hidden="false" customHeight="false" outlineLevel="0" collapsed="false">
      <c r="A191" s="1" t="n">
        <v>13</v>
      </c>
      <c r="B191" s="31" t="n">
        <v>43843</v>
      </c>
      <c r="C191" s="0" t="n">
        <v>-0.004</v>
      </c>
      <c r="D191" s="0" t="n">
        <v>0.335</v>
      </c>
      <c r="E191" s="0" t="n">
        <v>-0.914</v>
      </c>
      <c r="F191" s="0" t="n">
        <v>-0.108</v>
      </c>
      <c r="G191" s="0" t="n">
        <v>0.383</v>
      </c>
      <c r="H191" s="0" t="n">
        <v>0.214</v>
      </c>
      <c r="I191" s="0" t="n">
        <v>-0.4</v>
      </c>
      <c r="J191" s="0" t="n">
        <v>1.005</v>
      </c>
      <c r="K191" s="0" t="n">
        <v>0.588</v>
      </c>
      <c r="L191" s="0" t="n">
        <v>-0.447</v>
      </c>
      <c r="M191" s="0" t="n">
        <v>0.268</v>
      </c>
      <c r="N191" s="0" t="n">
        <v>-0.758</v>
      </c>
      <c r="O191" s="0" t="n">
        <v>-0.014</v>
      </c>
      <c r="P191" s="0" t="n">
        <v>0.807804141126317</v>
      </c>
    </row>
    <row r="192" customFormat="false" ht="12.75" hidden="false" customHeight="false" outlineLevel="0" collapsed="false">
      <c r="A192" s="1" t="n">
        <v>13</v>
      </c>
      <c r="B192" s="31" t="n">
        <v>43849</v>
      </c>
      <c r="C192" s="0" t="n">
        <v>0.003</v>
      </c>
      <c r="D192" s="0" t="n">
        <v>0.64</v>
      </c>
      <c r="E192" s="0" t="n">
        <v>-0.367</v>
      </c>
      <c r="F192" s="0" t="n">
        <v>-0.687</v>
      </c>
      <c r="G192" s="0" t="n">
        <v>-0.062</v>
      </c>
      <c r="H192" s="0" t="n">
        <v>0.361</v>
      </c>
      <c r="I192" s="0" t="n">
        <v>-0.605</v>
      </c>
      <c r="J192" s="0" t="n">
        <v>0.233</v>
      </c>
      <c r="K192" s="0" t="n">
        <v>0.034</v>
      </c>
      <c r="L192" s="0" t="n">
        <v>0.386</v>
      </c>
      <c r="M192" s="0" t="n">
        <v>-0.165</v>
      </c>
      <c r="N192" s="0" t="n">
        <v>0.554</v>
      </c>
      <c r="O192" s="0" t="n">
        <v>0.432</v>
      </c>
      <c r="P192" s="0" t="n">
        <v>0.515324829624583</v>
      </c>
    </row>
    <row r="193" customFormat="false" ht="12.75" hidden="false" customHeight="false" outlineLevel="0" collapsed="false">
      <c r="A193" s="1" t="n">
        <v>13</v>
      </c>
      <c r="B193" s="31" t="n">
        <v>43851</v>
      </c>
      <c r="C193" s="0" t="n">
        <v>0.002</v>
      </c>
      <c r="D193" s="0" t="n">
        <v>-0.13</v>
      </c>
      <c r="E193" s="0" t="n">
        <v>-0.336</v>
      </c>
      <c r="F193" s="0" t="n">
        <v>-0.404</v>
      </c>
      <c r="G193" s="0" t="n">
        <v>0.502</v>
      </c>
      <c r="H193" s="0" t="n">
        <v>0.677</v>
      </c>
      <c r="I193" s="0" t="n">
        <v>-0.467</v>
      </c>
      <c r="J193" s="0" t="n">
        <v>-0.057</v>
      </c>
      <c r="K193" s="0" t="n">
        <v>1.41</v>
      </c>
      <c r="L193" s="0" t="n">
        <v>-0.184</v>
      </c>
      <c r="M193" s="0" t="n">
        <v>0.121</v>
      </c>
      <c r="N193" s="0" t="n">
        <v>-0.06</v>
      </c>
      <c r="O193" s="0" t="n">
        <v>-0.651</v>
      </c>
      <c r="P193" s="0" t="n">
        <v>0.847973566572565</v>
      </c>
    </row>
    <row r="194" customFormat="false" ht="12.75" hidden="false" customHeight="false" outlineLevel="0" collapsed="false">
      <c r="A194" s="1" t="n">
        <v>13</v>
      </c>
      <c r="B194" s="31" t="n">
        <v>43852</v>
      </c>
      <c r="C194" s="0" t="n">
        <v>0.004</v>
      </c>
      <c r="D194" s="0" t="n">
        <v>0.804</v>
      </c>
      <c r="E194" s="0" t="n">
        <v>0.116</v>
      </c>
      <c r="F194" s="0" t="n">
        <v>0.462</v>
      </c>
      <c r="G194" s="0" t="n">
        <v>-0.415</v>
      </c>
      <c r="H194" s="0" t="n">
        <v>-0.543</v>
      </c>
      <c r="I194" s="0" t="n">
        <v>0.481</v>
      </c>
      <c r="J194" s="0" t="n">
        <v>-0.055</v>
      </c>
      <c r="K194" s="0" t="n">
        <v>-0.587</v>
      </c>
      <c r="L194" s="0" t="n">
        <v>-0.169</v>
      </c>
      <c r="M194" s="0" t="n">
        <v>-0.363</v>
      </c>
      <c r="N194" s="0" t="n">
        <v>0.169</v>
      </c>
      <c r="O194" s="0" t="n">
        <v>0.446</v>
      </c>
      <c r="P194" s="0" t="n">
        <v>0.530383450373803</v>
      </c>
    </row>
    <row r="195" customFormat="false" ht="12.75" hidden="false" customHeight="false" outlineLevel="0" collapsed="false">
      <c r="A195" s="1" t="n">
        <v>13</v>
      </c>
      <c r="B195" s="31" t="n">
        <v>43855</v>
      </c>
      <c r="C195" s="0" t="n">
        <v>-0.004</v>
      </c>
      <c r="D195" s="0" t="n">
        <v>0.784</v>
      </c>
      <c r="E195" s="0" t="n">
        <v>-0.819</v>
      </c>
      <c r="F195" s="0" t="n">
        <v>-0.572</v>
      </c>
      <c r="G195" s="0" t="n">
        <v>0.466</v>
      </c>
      <c r="H195" s="0" t="n">
        <v>-0.171</v>
      </c>
      <c r="I195" s="0" t="n">
        <v>0.409</v>
      </c>
      <c r="J195" s="0" t="n">
        <v>-0.107</v>
      </c>
      <c r="K195" s="0" t="n">
        <v>-0.49</v>
      </c>
      <c r="L195" s="0" t="n">
        <v>0.002</v>
      </c>
      <c r="M195" s="0" t="n">
        <v>-0.189</v>
      </c>
      <c r="N195" s="0" t="n">
        <v>0.935</v>
      </c>
      <c r="O195" s="0" t="n">
        <v>0.84</v>
      </c>
      <c r="P195" s="0" t="n">
        <v>0.895033106988595</v>
      </c>
    </row>
    <row r="196" customFormat="false" ht="12.75" hidden="false" customHeight="false" outlineLevel="0" collapsed="false">
      <c r="A196" s="1" t="n">
        <v>13</v>
      </c>
      <c r="B196" s="31" t="n">
        <v>43858</v>
      </c>
      <c r="C196" s="0" t="n">
        <v>0</v>
      </c>
      <c r="D196" s="0" t="n">
        <v>0.741</v>
      </c>
      <c r="E196" s="0" t="n">
        <v>-0.324</v>
      </c>
      <c r="F196" s="0" t="n">
        <v>-0.582</v>
      </c>
      <c r="G196" s="0" t="n">
        <v>-0.433</v>
      </c>
      <c r="H196" s="0" t="n">
        <v>0.458</v>
      </c>
      <c r="I196" s="0" t="n">
        <v>-0.75</v>
      </c>
      <c r="J196" s="0" t="n">
        <v>0.447</v>
      </c>
      <c r="K196" s="0" t="n">
        <v>0.082</v>
      </c>
      <c r="L196" s="0" t="n">
        <v>0.309</v>
      </c>
      <c r="M196" s="0" t="n">
        <v>-0.129</v>
      </c>
      <c r="N196" s="0" t="n">
        <v>0.438</v>
      </c>
      <c r="O196" s="0" t="n">
        <v>0.637</v>
      </c>
      <c r="P196" s="0" t="n">
        <v>0.659494715252321</v>
      </c>
    </row>
    <row r="197" customFormat="false" ht="12.75" hidden="false" customHeight="false" outlineLevel="0" collapsed="false">
      <c r="A197" s="1" t="n">
        <v>13</v>
      </c>
      <c r="B197" s="31" t="n">
        <v>43861</v>
      </c>
      <c r="C197" s="0" t="n">
        <v>0.002</v>
      </c>
      <c r="D197" s="0" t="n">
        <v>0.739</v>
      </c>
      <c r="E197" s="0" t="n">
        <v>-0.151</v>
      </c>
      <c r="F197" s="0" t="n">
        <v>-0.518</v>
      </c>
      <c r="G197" s="0" t="n">
        <v>-0.479</v>
      </c>
      <c r="H197" s="0" t="n">
        <v>0.354</v>
      </c>
      <c r="I197" s="0" t="n">
        <v>-0.389</v>
      </c>
      <c r="J197" s="0" t="n">
        <v>0.177</v>
      </c>
      <c r="K197" s="0" t="n">
        <v>0.035</v>
      </c>
      <c r="L197" s="0" t="n">
        <v>0.334</v>
      </c>
      <c r="M197" s="0" t="n">
        <v>-0.185</v>
      </c>
      <c r="N197" s="0" t="n">
        <v>0.427</v>
      </c>
      <c r="O197" s="0" t="n">
        <v>0.402</v>
      </c>
      <c r="P197" s="0" t="n">
        <v>0.428872645374574</v>
      </c>
    </row>
    <row r="198" customFormat="false" ht="12.75" hidden="false" customHeight="false" outlineLevel="0" collapsed="false">
      <c r="A198" s="1" t="n">
        <v>13</v>
      </c>
      <c r="B198" s="31" t="n">
        <v>43864</v>
      </c>
      <c r="C198" s="0" t="n">
        <v>-0.005</v>
      </c>
      <c r="D198" s="0" t="n">
        <v>0.324</v>
      </c>
      <c r="E198" s="0" t="n">
        <v>-0.343</v>
      </c>
      <c r="F198" s="0" t="n">
        <v>-0.236</v>
      </c>
      <c r="G198" s="0" t="n">
        <v>-0.22</v>
      </c>
      <c r="H198" s="0" t="n">
        <v>0.258</v>
      </c>
      <c r="I198" s="0" t="n">
        <v>-0.198</v>
      </c>
      <c r="J198" s="0" t="n">
        <v>0.069</v>
      </c>
      <c r="K198" s="0" t="n">
        <v>-0.001</v>
      </c>
      <c r="L198" s="0" t="n">
        <v>0.372</v>
      </c>
      <c r="M198" s="0" t="n">
        <v>-0.323</v>
      </c>
      <c r="N198" s="0" t="n">
        <v>0.985</v>
      </c>
      <c r="O198" s="0" t="n">
        <v>0.11</v>
      </c>
      <c r="P198" s="0" t="n">
        <v>0.382141150936853</v>
      </c>
    </row>
    <row r="199" customFormat="false" ht="12.75" hidden="false" customHeight="false" outlineLevel="0" collapsed="false">
      <c r="A199" s="1" t="n">
        <v>13</v>
      </c>
      <c r="B199" s="31" t="n">
        <v>43867</v>
      </c>
      <c r="C199" s="0" t="n">
        <v>0</v>
      </c>
      <c r="D199" s="0" t="n">
        <v>0.463</v>
      </c>
      <c r="E199" s="0" t="n">
        <v>-0.791</v>
      </c>
      <c r="F199" s="0" t="n">
        <v>-0.627</v>
      </c>
      <c r="G199" s="0" t="n">
        <v>0.102</v>
      </c>
      <c r="H199" s="0" t="n">
        <v>1.32</v>
      </c>
      <c r="I199" s="0" t="n">
        <v>-0.839</v>
      </c>
      <c r="J199" s="0" t="n">
        <v>0.288</v>
      </c>
      <c r="K199" s="0" t="n">
        <v>0.7</v>
      </c>
      <c r="L199" s="0" t="n">
        <v>0.349</v>
      </c>
      <c r="M199" s="0" t="n">
        <v>-0.127</v>
      </c>
      <c r="N199" s="0" t="n">
        <v>1.191</v>
      </c>
      <c r="O199" s="0" t="n">
        <v>-0.317</v>
      </c>
      <c r="P199" s="0" t="n">
        <v>1.36086161457831</v>
      </c>
    </row>
    <row r="200" customFormat="false" ht="12.75" hidden="false" customHeight="false" outlineLevel="0" collapsed="false">
      <c r="A200" s="1" t="n">
        <v>13</v>
      </c>
      <c r="B200" s="31" t="n">
        <v>43873</v>
      </c>
      <c r="C200" s="0" t="n">
        <v>0</v>
      </c>
      <c r="D200" s="0" t="n">
        <v>0.155</v>
      </c>
      <c r="E200" s="0" t="n">
        <v>0.418</v>
      </c>
      <c r="F200" s="0" t="n">
        <v>0.158</v>
      </c>
      <c r="G200" s="0" t="n">
        <v>-0.621</v>
      </c>
      <c r="H200" s="0" t="n">
        <v>-0.591</v>
      </c>
      <c r="I200" s="0" t="n">
        <v>-0.25</v>
      </c>
      <c r="J200" s="0" t="n">
        <v>0.603</v>
      </c>
      <c r="K200" s="0" t="n">
        <v>-0.412</v>
      </c>
      <c r="L200" s="0" t="n">
        <v>0.501</v>
      </c>
      <c r="M200" s="0" t="n">
        <v>-0.322</v>
      </c>
      <c r="N200" s="0" t="n">
        <v>0.207</v>
      </c>
      <c r="O200" s="0" t="n">
        <v>0.464</v>
      </c>
      <c r="P200" s="0" t="n">
        <v>0.498234024959279</v>
      </c>
    </row>
    <row r="201" customFormat="false" ht="12.75" hidden="false" customHeight="false" outlineLevel="0" collapsed="false">
      <c r="A201" s="1" t="n">
        <v>13</v>
      </c>
      <c r="B201" s="31" t="n">
        <v>43876</v>
      </c>
      <c r="C201" s="0" t="n">
        <v>0.009</v>
      </c>
      <c r="D201" s="0" t="n">
        <v>0.952</v>
      </c>
      <c r="E201" s="0" t="n">
        <v>0.383</v>
      </c>
      <c r="F201" s="0" t="n">
        <v>-0.36</v>
      </c>
      <c r="G201" s="0" t="n">
        <v>-0.503</v>
      </c>
      <c r="H201" s="0" t="n">
        <v>-0.201</v>
      </c>
      <c r="I201" s="0" t="n">
        <v>-0.097</v>
      </c>
      <c r="J201" s="0" t="n">
        <v>0.413</v>
      </c>
      <c r="K201" s="0" t="n">
        <v>-0.368</v>
      </c>
      <c r="L201" s="0" t="n">
        <v>-0.076</v>
      </c>
      <c r="M201" s="0" t="n">
        <v>0.032</v>
      </c>
      <c r="N201" s="0" t="n">
        <v>-0.201</v>
      </c>
      <c r="O201" s="0" t="n">
        <v>0.169</v>
      </c>
      <c r="P201" s="0" t="n">
        <v>0.429252415491019</v>
      </c>
    </row>
    <row r="202" customFormat="false" ht="12.75" hidden="false" customHeight="false" outlineLevel="0" collapsed="false">
      <c r="A202" s="1" t="n">
        <v>13</v>
      </c>
      <c r="B202" s="31" t="n">
        <v>43879</v>
      </c>
      <c r="C202" s="0" t="n">
        <v>0.01</v>
      </c>
      <c r="D202" s="0" t="n">
        <v>0.388</v>
      </c>
      <c r="E202" s="0" t="n">
        <v>1.005</v>
      </c>
      <c r="F202" s="0" t="n">
        <v>-0.772</v>
      </c>
      <c r="G202" s="0" t="n">
        <v>-0.527</v>
      </c>
      <c r="H202" s="0" t="n">
        <v>0.469</v>
      </c>
      <c r="I202" s="0" t="n">
        <v>-0.546</v>
      </c>
      <c r="J202" s="0" t="n">
        <v>-0.274</v>
      </c>
      <c r="K202" s="0" t="n">
        <v>0.238</v>
      </c>
      <c r="L202" s="0" t="n">
        <v>0.268</v>
      </c>
      <c r="M202" s="0" t="n">
        <v>-0.053</v>
      </c>
      <c r="N202" s="0" t="n">
        <v>0.107</v>
      </c>
      <c r="O202" s="0" t="n">
        <v>0.317</v>
      </c>
      <c r="P202" s="0" t="n">
        <v>0.659942531346046</v>
      </c>
    </row>
    <row r="203" customFormat="false" ht="12.75" hidden="false" customHeight="false" outlineLevel="0" collapsed="false">
      <c r="A203" s="1" t="n">
        <v>13</v>
      </c>
      <c r="B203" s="31" t="n">
        <v>43882</v>
      </c>
      <c r="C203" s="0" t="n">
        <v>0.004</v>
      </c>
      <c r="D203" s="0" t="n">
        <v>0.71</v>
      </c>
      <c r="E203" s="0" t="n">
        <v>0.373</v>
      </c>
      <c r="F203" s="0" t="n">
        <v>0.105</v>
      </c>
      <c r="G203" s="0" t="n">
        <v>-1.194</v>
      </c>
      <c r="H203" s="0" t="n">
        <v>0.187</v>
      </c>
      <c r="I203" s="0" t="n">
        <v>-0.381</v>
      </c>
      <c r="J203" s="0" t="n">
        <v>0.122</v>
      </c>
      <c r="K203" s="0" t="n">
        <v>-0.076</v>
      </c>
      <c r="L203" s="0" t="n">
        <v>0.299</v>
      </c>
      <c r="M203" s="0" t="n">
        <v>-0.1</v>
      </c>
      <c r="N203" s="0" t="n">
        <v>0.093</v>
      </c>
      <c r="O203" s="0" t="n">
        <v>0.494</v>
      </c>
      <c r="P203" s="0" t="n">
        <v>0.605237243773336</v>
      </c>
    </row>
    <row r="204" customFormat="false" ht="12.75" hidden="false" customHeight="false" outlineLevel="0" collapsed="false">
      <c r="A204" s="1" t="n">
        <v>13</v>
      </c>
      <c r="B204" s="31" t="n">
        <v>43888</v>
      </c>
      <c r="C204" s="0" t="n">
        <v>0.002</v>
      </c>
      <c r="D204" s="0" t="n">
        <v>0.392</v>
      </c>
      <c r="E204" s="0" t="n">
        <v>-0.517</v>
      </c>
      <c r="F204" s="0" t="n">
        <v>-0.661</v>
      </c>
      <c r="G204" s="0" t="n">
        <v>0.255</v>
      </c>
      <c r="H204" s="0" t="n">
        <v>0.522</v>
      </c>
      <c r="I204" s="0" t="n">
        <v>-0.68</v>
      </c>
      <c r="J204" s="0" t="n">
        <v>0.571</v>
      </c>
      <c r="K204" s="0" t="n">
        <v>0.695</v>
      </c>
      <c r="L204" s="0" t="n">
        <v>-0.109</v>
      </c>
      <c r="M204" s="0" t="n">
        <v>0.077</v>
      </c>
      <c r="N204" s="0" t="n">
        <v>-0.059</v>
      </c>
      <c r="O204" s="0" t="n">
        <v>-0.047</v>
      </c>
      <c r="P204" s="0" t="n">
        <v>0.572494944793249</v>
      </c>
    </row>
    <row r="205" customFormat="false" ht="12.75" hidden="false" customHeight="false" outlineLevel="0" collapsed="false">
      <c r="A205" s="1" t="n">
        <v>13</v>
      </c>
      <c r="B205" s="31" t="n">
        <v>43891</v>
      </c>
      <c r="C205" s="0" t="n">
        <v>0.005</v>
      </c>
      <c r="D205" s="0" t="n">
        <v>0.881</v>
      </c>
      <c r="E205" s="0" t="n">
        <v>-0.012</v>
      </c>
      <c r="F205" s="0" t="n">
        <v>-0.739</v>
      </c>
      <c r="G205" s="0" t="n">
        <v>-0.252</v>
      </c>
      <c r="H205" s="0" t="n">
        <v>0.241</v>
      </c>
      <c r="I205" s="0" t="n">
        <v>-0.538</v>
      </c>
      <c r="J205" s="0" t="n">
        <v>0.69</v>
      </c>
      <c r="K205" s="0" t="n">
        <v>-0.058</v>
      </c>
      <c r="L205" s="0" t="n">
        <v>0.02</v>
      </c>
      <c r="M205" s="0" t="n">
        <v>0.018</v>
      </c>
      <c r="N205" s="0" t="n">
        <v>0.058</v>
      </c>
      <c r="O205" s="0" t="n">
        <v>0.171</v>
      </c>
      <c r="P205" s="0" t="n">
        <v>0.516384599743717</v>
      </c>
    </row>
    <row r="206" customFormat="false" ht="12.75" hidden="false" customHeight="false" outlineLevel="0" collapsed="false">
      <c r="A206" s="1" t="n">
        <v>13</v>
      </c>
      <c r="B206" s="31" t="n">
        <v>43894</v>
      </c>
      <c r="C206" s="0" t="n">
        <v>-0.007</v>
      </c>
      <c r="D206" s="0" t="n">
        <v>-0.135</v>
      </c>
      <c r="E206" s="0" t="n">
        <v>-0.484</v>
      </c>
      <c r="F206" s="0" t="n">
        <v>-0.535</v>
      </c>
      <c r="G206" s="0" t="n">
        <v>-0.111</v>
      </c>
      <c r="H206" s="0" t="n">
        <v>0.872</v>
      </c>
      <c r="I206" s="0" t="n">
        <v>-1.185</v>
      </c>
      <c r="J206" s="0" t="n">
        <v>0.979</v>
      </c>
      <c r="K206" s="0" t="n">
        <v>0.496</v>
      </c>
      <c r="L206" s="0" t="n">
        <v>0.715</v>
      </c>
      <c r="M206" s="0" t="n">
        <v>-0.147</v>
      </c>
      <c r="N206" s="0" t="n">
        <v>1.003</v>
      </c>
      <c r="O206" s="0" t="n">
        <v>-0.042</v>
      </c>
      <c r="P206" s="0" t="n">
        <v>1.25534460266669</v>
      </c>
    </row>
    <row r="207" customFormat="false" ht="12.75" hidden="false" customHeight="false" outlineLevel="0" collapsed="false">
      <c r="A207" s="1" t="s">
        <v>91</v>
      </c>
      <c r="C207" s="0" t="n">
        <v>0.000134137931565068</v>
      </c>
      <c r="D207" s="0" t="n">
        <v>0.874779336793538</v>
      </c>
      <c r="E207" s="0" t="n">
        <v>0.801771727309353</v>
      </c>
      <c r="F207" s="0" t="n">
        <v>0.77318600305835</v>
      </c>
      <c r="G207" s="0" t="n">
        <v>0.525682254952908</v>
      </c>
      <c r="H207" s="0" t="n">
        <v>0.921005911689032</v>
      </c>
      <c r="I207" s="0" t="n">
        <v>0.717282738469408</v>
      </c>
      <c r="J207" s="0" t="n">
        <v>0.988824095865333</v>
      </c>
      <c r="K207" s="0" t="n">
        <v>0.406349978618819</v>
      </c>
      <c r="L207" s="0" t="n">
        <v>0.38947190958654</v>
      </c>
      <c r="M207" s="0" t="n">
        <v>0.304930300056732</v>
      </c>
      <c r="N207" s="0" t="n">
        <v>0.712035933850953</v>
      </c>
      <c r="O207" s="0" t="n">
        <v>0.582222600004141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1.43"/>
    <col collapsed="false" customWidth="true" hidden="false" outlineLevel="0" max="11" min="2" style="1" width="15.71"/>
  </cols>
  <sheetData>
    <row r="1" customFormat="false" ht="12.75" hidden="false" customHeight="false" outlineLevel="0" collapsed="false">
      <c r="A1" s="1" t="s">
        <v>92</v>
      </c>
    </row>
    <row r="2" customFormat="false" ht="12.75" hidden="false" customHeight="false" outlineLevel="0" collapsed="false">
      <c r="A2" s="1" t="s">
        <v>93</v>
      </c>
      <c r="B2" s="1" t="s">
        <v>94</v>
      </c>
    </row>
    <row r="3" customFormat="false" ht="12.75" hidden="false" customHeight="false" outlineLevel="0" collapsed="false">
      <c r="C3" s="1" t="s">
        <v>95</v>
      </c>
    </row>
    <row r="4" customFormat="false" ht="12.75" hidden="false" customHeight="false" outlineLevel="0" collapsed="false">
      <c r="A4" s="1" t="s">
        <v>6</v>
      </c>
      <c r="B4" s="1" t="s">
        <v>96</v>
      </c>
      <c r="C4" s="1" t="s">
        <v>97</v>
      </c>
      <c r="D4" s="1" t="s">
        <v>98</v>
      </c>
      <c r="E4" s="1" t="s">
        <v>99</v>
      </c>
      <c r="F4" s="1" t="s">
        <v>100</v>
      </c>
      <c r="G4" s="1" t="s">
        <v>101</v>
      </c>
      <c r="H4" s="1" t="s">
        <v>102</v>
      </c>
      <c r="I4" s="1" t="s">
        <v>103</v>
      </c>
      <c r="J4" s="1" t="s">
        <v>104</v>
      </c>
      <c r="K4" s="1" t="s">
        <v>105</v>
      </c>
    </row>
    <row r="5" customFormat="false" ht="12.75" hidden="false" customHeight="false" outlineLevel="0" collapsed="false">
      <c r="A5" s="1" t="s">
        <v>11</v>
      </c>
      <c r="B5" s="1" t="n">
        <v>0.48192</v>
      </c>
      <c r="C5" s="1" t="n">
        <v>0.37261</v>
      </c>
      <c r="D5" s="1" t="n">
        <v>0.4994675</v>
      </c>
      <c r="E5" s="1" t="n">
        <v>0.5389</v>
      </c>
      <c r="F5" s="1" t="n">
        <v>0.8827525</v>
      </c>
      <c r="G5" s="1" t="n">
        <v>0.98294</v>
      </c>
      <c r="H5" s="1" t="n">
        <v>0.639538</v>
      </c>
      <c r="I5" s="1" t="n">
        <v>0.194640016592034</v>
      </c>
      <c r="J5" s="1" t="n">
        <v>0.304344724773249</v>
      </c>
      <c r="K5" s="1" t="n">
        <v>0.403884496580416</v>
      </c>
    </row>
    <row r="6" customFormat="false" ht="12.75" hidden="false" customHeight="false" outlineLevel="0" collapsed="false">
      <c r="A6" s="1" t="s">
        <v>12</v>
      </c>
      <c r="B6" s="1" t="n">
        <v>0.054518</v>
      </c>
      <c r="C6" s="1" t="n">
        <v>0.010523</v>
      </c>
      <c r="D6" s="1" t="n">
        <v>0.056141</v>
      </c>
      <c r="E6" s="1" t="n">
        <v>0.0752415</v>
      </c>
      <c r="F6" s="1" t="n">
        <v>0.18503</v>
      </c>
      <c r="G6" s="1" t="n">
        <v>0.21255</v>
      </c>
      <c r="H6" s="1" t="n">
        <v>0.1043273</v>
      </c>
      <c r="I6" s="1" t="n">
        <v>0.0649860819075495</v>
      </c>
      <c r="J6" s="1" t="n">
        <v>0.622905815712182</v>
      </c>
      <c r="K6" s="1" t="n">
        <v>1.19201148075039</v>
      </c>
    </row>
    <row r="7" customFormat="false" ht="12.75" hidden="false" customHeight="false" outlineLevel="0" collapsed="false">
      <c r="A7" s="1" t="s">
        <v>13</v>
      </c>
      <c r="B7" s="1" t="n">
        <v>0.13444</v>
      </c>
      <c r="C7" s="1" t="n">
        <v>0.10546</v>
      </c>
      <c r="D7" s="1" t="n">
        <v>0.14294</v>
      </c>
      <c r="E7" s="1" t="n">
        <v>0.15249</v>
      </c>
      <c r="F7" s="1" t="n">
        <v>0.2112375</v>
      </c>
      <c r="G7" s="1" t="n">
        <v>0.21766</v>
      </c>
      <c r="H7" s="1" t="n">
        <v>0.1660635</v>
      </c>
      <c r="I7" s="1" t="n">
        <v>0.0363729218650358</v>
      </c>
      <c r="J7" s="1" t="n">
        <v>0.219030201489405</v>
      </c>
      <c r="K7" s="1" t="n">
        <v>0.270551337883337</v>
      </c>
    </row>
    <row r="8" customFormat="false" ht="12.75" hidden="false" customHeight="false" outlineLevel="0" collapsed="false">
      <c r="A8" s="1" t="s">
        <v>14</v>
      </c>
      <c r="B8" s="1" t="n">
        <v>0.050052</v>
      </c>
      <c r="C8" s="1" t="n">
        <v>0.036208</v>
      </c>
      <c r="D8" s="1" t="n">
        <v>0.0533945</v>
      </c>
      <c r="E8" s="1" t="n">
        <v>0.0576745</v>
      </c>
      <c r="F8" s="1" t="n">
        <v>0.089011</v>
      </c>
      <c r="G8" s="1" t="n">
        <v>0.090176</v>
      </c>
      <c r="H8" s="1" t="n">
        <v>0.06526</v>
      </c>
      <c r="I8" s="1" t="n">
        <v>0.0182690410747109</v>
      </c>
      <c r="J8" s="1" t="n">
        <v>0.279942400777059</v>
      </c>
      <c r="K8" s="1" t="n">
        <v>0.365001220225184</v>
      </c>
    </row>
    <row r="9" customFormat="false" ht="12.75" hidden="false" customHeight="false" outlineLevel="0" collapsed="false">
      <c r="A9" s="1" t="s">
        <v>15</v>
      </c>
      <c r="B9" s="1" t="n">
        <v>0.046383</v>
      </c>
      <c r="C9" s="1" t="n">
        <v>0.0099894</v>
      </c>
      <c r="D9" s="1" t="n">
        <v>0.049561</v>
      </c>
      <c r="E9" s="1" t="n">
        <v>0.0626575</v>
      </c>
      <c r="F9" s="1" t="n">
        <v>0.133925</v>
      </c>
      <c r="G9" s="1" t="n">
        <v>0.14125</v>
      </c>
      <c r="H9" s="1" t="n">
        <v>0.07930937</v>
      </c>
      <c r="I9" s="1" t="n">
        <v>0.0430000009170269</v>
      </c>
      <c r="J9" s="1" t="n">
        <v>0.542180588712619</v>
      </c>
      <c r="K9" s="1" t="n">
        <v>0.927063814695619</v>
      </c>
    </row>
    <row r="10" customFormat="false" ht="12.75" hidden="false" customHeight="false" outlineLevel="0" collapsed="false">
      <c r="A10" s="1" t="s">
        <v>16</v>
      </c>
      <c r="B10" s="1" t="n">
        <v>3.0853E-006</v>
      </c>
      <c r="C10" s="1" t="n">
        <v>3.0853E-006</v>
      </c>
      <c r="D10" s="1" t="n">
        <v>8.065675E-005</v>
      </c>
      <c r="E10" s="1" t="n">
        <v>0.000329265</v>
      </c>
      <c r="F10" s="1" t="n">
        <v>0.0006330125</v>
      </c>
      <c r="G10" s="1" t="n">
        <v>0.0006616</v>
      </c>
      <c r="H10" s="1" t="n">
        <v>0.000342305565</v>
      </c>
      <c r="I10" s="1" t="n">
        <v>0.000247148161408316</v>
      </c>
      <c r="J10" s="1" t="n">
        <v>0.722010351798737</v>
      </c>
      <c r="K10" s="1" t="n">
        <v>80.1050664143894</v>
      </c>
    </row>
    <row r="11" customFormat="false" ht="12.75" hidden="false" customHeight="false" outlineLevel="0" collapsed="false">
      <c r="A11" s="1" t="s">
        <v>17</v>
      </c>
      <c r="B11" s="1" t="n">
        <v>0.013099</v>
      </c>
      <c r="C11" s="1" t="n">
        <v>0</v>
      </c>
      <c r="D11" s="1" t="n">
        <v>3.048E-005</v>
      </c>
      <c r="E11" s="1" t="n">
        <v>0.0080218</v>
      </c>
      <c r="F11" s="1" t="n">
        <v>0.02375725</v>
      </c>
      <c r="G11" s="1" t="n">
        <v>0.07442</v>
      </c>
      <c r="H11" s="1" t="n">
        <v>0.0151162952821322</v>
      </c>
      <c r="I11" s="1" t="n">
        <v>0.0199714785684766</v>
      </c>
      <c r="J11" s="1" t="n">
        <v>1.32118870369537</v>
      </c>
      <c r="K11" s="1" t="n">
        <v>1.52465673474896</v>
      </c>
    </row>
    <row r="12" customFormat="false" ht="12.75" hidden="false" customHeight="false" outlineLevel="0" collapsed="false">
      <c r="A12" s="1" t="s">
        <v>18</v>
      </c>
      <c r="B12" s="1" t="n">
        <v>0.00087389</v>
      </c>
      <c r="C12" s="1" t="n">
        <v>0</v>
      </c>
      <c r="D12" s="1" t="n">
        <v>0.0008771225</v>
      </c>
      <c r="E12" s="1" t="n">
        <v>0.00105615</v>
      </c>
      <c r="F12" s="1" t="n">
        <v>0.002204</v>
      </c>
      <c r="G12" s="1" t="n">
        <v>0.0042976</v>
      </c>
      <c r="H12" s="1" t="n">
        <v>0.0014824159534</v>
      </c>
      <c r="I12" s="1" t="n">
        <v>0.00115410632195303</v>
      </c>
      <c r="J12" s="1" t="n">
        <v>0.778530694644795</v>
      </c>
      <c r="K12" s="1" t="n">
        <v>1.32065399758897</v>
      </c>
    </row>
    <row r="13" customFormat="false" ht="12.75" hidden="false" customHeight="false" outlineLevel="0" collapsed="false">
      <c r="A13" s="1" t="s">
        <v>19</v>
      </c>
      <c r="B13" s="1" t="n">
        <v>9.6193E-005</v>
      </c>
      <c r="C13" s="1" t="n">
        <v>0</v>
      </c>
      <c r="D13" s="1" t="n">
        <v>0</v>
      </c>
      <c r="E13" s="1" t="n">
        <v>1.10335E-011</v>
      </c>
      <c r="F13" s="1" t="n">
        <v>7.23311375E-005</v>
      </c>
      <c r="G13" s="1" t="n">
        <v>0.0039575</v>
      </c>
      <c r="H13" s="1" t="n">
        <v>0.0002725308510667</v>
      </c>
      <c r="I13" s="1" t="n">
        <v>0.00088992490055181</v>
      </c>
      <c r="J13" s="1" t="n">
        <v>3.26540975844972</v>
      </c>
      <c r="K13" s="1" t="n">
        <v>9.25145177457622</v>
      </c>
    </row>
    <row r="14" customFormat="false" ht="12.75" hidden="false" customHeight="false" outlineLevel="0" collapsed="false">
      <c r="A14" s="1" t="s">
        <v>20</v>
      </c>
      <c r="B14" s="1" t="n">
        <v>0.0050585</v>
      </c>
      <c r="C14" s="1" t="n">
        <v>0</v>
      </c>
      <c r="D14" s="1" t="n">
        <v>2.262533E-005</v>
      </c>
      <c r="E14" s="1" t="n">
        <v>0.00793775</v>
      </c>
      <c r="F14" s="1" t="n">
        <v>0.05268375</v>
      </c>
      <c r="G14" s="1" t="n">
        <v>0.12933</v>
      </c>
      <c r="H14" s="1" t="n">
        <v>0.0269884719445</v>
      </c>
      <c r="I14" s="1" t="n">
        <v>0.0341574747584807</v>
      </c>
      <c r="J14" s="1" t="n">
        <v>1.26563203832819</v>
      </c>
      <c r="K14" s="1" t="n">
        <v>6.75249080922817</v>
      </c>
    </row>
    <row r="15" customFormat="false" ht="12.75" hidden="false" customHeight="false" outlineLevel="0" collapsed="false">
      <c r="A15" s="1" t="s">
        <v>21</v>
      </c>
      <c r="B15" s="1" t="n">
        <v>0.15345</v>
      </c>
      <c r="C15" s="1" t="n">
        <v>0.13681</v>
      </c>
      <c r="D15" s="1" t="n">
        <v>0.1528275</v>
      </c>
      <c r="E15" s="1" t="n">
        <v>0.15647</v>
      </c>
      <c r="F15" s="1" t="n">
        <v>0.160395</v>
      </c>
      <c r="G15" s="1" t="n">
        <v>0.17247</v>
      </c>
      <c r="H15" s="1" t="n">
        <v>0.156283</v>
      </c>
      <c r="I15" s="1" t="n">
        <v>0.00683092203069788</v>
      </c>
      <c r="J15" s="1" t="n">
        <v>0.0437086697254204</v>
      </c>
      <c r="K15" s="1" t="n">
        <v>0.044515620923414</v>
      </c>
    </row>
    <row r="16" customFormat="false" ht="12.75" hidden="false" customHeight="false" outlineLevel="0" collapsed="false">
      <c r="A16" s="1" t="s">
        <v>22</v>
      </c>
      <c r="B16" s="1" t="n">
        <v>0.010191</v>
      </c>
      <c r="C16" s="1" t="n">
        <v>0.008998</v>
      </c>
      <c r="D16" s="1" t="n">
        <v>0.0100885</v>
      </c>
      <c r="E16" s="1" t="n">
        <v>0.0102615</v>
      </c>
      <c r="F16" s="1" t="n">
        <v>0.01037</v>
      </c>
      <c r="G16" s="1" t="n">
        <v>0.010663</v>
      </c>
      <c r="H16" s="1" t="n">
        <v>0.01016802</v>
      </c>
      <c r="I16" s="1" t="n">
        <v>0.000399683312267679</v>
      </c>
      <c r="J16" s="1" t="n">
        <v>0.0393078802232567</v>
      </c>
      <c r="K16" s="1" t="n">
        <v>0.0392192436726208</v>
      </c>
    </row>
    <row r="17" customFormat="false" ht="12.75" hidden="false" customHeight="false" outlineLevel="0" collapsed="false">
      <c r="A17" s="1" t="s">
        <v>23</v>
      </c>
      <c r="B17" s="1" t="n">
        <v>0.0045123</v>
      </c>
      <c r="C17" s="1" t="n">
        <v>0.0041737</v>
      </c>
      <c r="D17" s="1" t="n">
        <v>0.004558</v>
      </c>
      <c r="E17" s="1" t="n">
        <v>0.0047351</v>
      </c>
      <c r="F17" s="1" t="n">
        <v>0.0052166</v>
      </c>
      <c r="G17" s="1" t="n">
        <v>0.0053569</v>
      </c>
      <c r="H17" s="1" t="n">
        <v>0.004800785</v>
      </c>
      <c r="I17" s="1" t="n">
        <v>0.000358604208263387</v>
      </c>
      <c r="J17" s="1" t="n">
        <v>0.0746969939839811</v>
      </c>
      <c r="K17" s="1" t="n">
        <v>0.0794725989547208</v>
      </c>
    </row>
    <row r="19" customFormat="false" ht="12.75" hidden="false" customHeight="false" outlineLevel="0" collapsed="false">
      <c r="C19" s="1" t="s">
        <v>95</v>
      </c>
    </row>
    <row r="20" customFormat="false" ht="12.75" hidden="false" customHeight="false" outlineLevel="0" collapsed="false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99</v>
      </c>
      <c r="F20" s="1" t="s">
        <v>100</v>
      </c>
      <c r="G20" s="1" t="s">
        <v>101</v>
      </c>
      <c r="H20" s="1" t="s">
        <v>102</v>
      </c>
      <c r="I20" s="1" t="s">
        <v>103</v>
      </c>
      <c r="J20" s="1" t="s">
        <v>104</v>
      </c>
      <c r="K20" s="1" t="s">
        <v>105</v>
      </c>
    </row>
    <row r="21" customFormat="false" ht="12.75" hidden="false" customHeight="false" outlineLevel="0" collapsed="false">
      <c r="A21" s="1" t="s">
        <v>11</v>
      </c>
      <c r="B21" s="1" t="n">
        <v>2.0141</v>
      </c>
      <c r="C21" s="1" t="n">
        <v>1.2564</v>
      </c>
      <c r="D21" s="1" t="n">
        <v>1.768475</v>
      </c>
      <c r="E21" s="1" t="n">
        <v>1.93055</v>
      </c>
      <c r="F21" s="1" t="n">
        <v>2.00905</v>
      </c>
      <c r="G21" s="1" t="n">
        <v>2.1467</v>
      </c>
      <c r="H21" s="1" t="n">
        <v>1.886865</v>
      </c>
      <c r="I21" s="1" t="n">
        <v>0.188888918275711</v>
      </c>
      <c r="J21" s="1" t="n">
        <v>0.100107277561305</v>
      </c>
      <c r="K21" s="1" t="n">
        <v>0.0937832869647542</v>
      </c>
    </row>
    <row r="22" customFormat="false" ht="12.75" hidden="false" customHeight="false" outlineLevel="0" collapsed="false">
      <c r="A22" s="1" t="s">
        <v>12</v>
      </c>
      <c r="B22" s="1" t="n">
        <v>0.63899</v>
      </c>
      <c r="C22" s="1" t="n">
        <v>0.3079</v>
      </c>
      <c r="D22" s="1" t="n">
        <v>0.5270725</v>
      </c>
      <c r="E22" s="1" t="n">
        <v>0.603165</v>
      </c>
      <c r="F22" s="1" t="n">
        <v>0.62746</v>
      </c>
      <c r="G22" s="1" t="n">
        <v>0.64981</v>
      </c>
      <c r="H22" s="1" t="n">
        <v>0.576595</v>
      </c>
      <c r="I22" s="1" t="n">
        <v>0.0770083984141716</v>
      </c>
      <c r="J22" s="1" t="n">
        <v>0.133557173430522</v>
      </c>
      <c r="K22" s="1" t="n">
        <v>0.120515811537225</v>
      </c>
    </row>
    <row r="23" customFormat="false" ht="12.75" hidden="false" customHeight="false" outlineLevel="0" collapsed="false">
      <c r="A23" s="1" t="s">
        <v>13</v>
      </c>
      <c r="B23" s="1" t="n">
        <v>0.30273</v>
      </c>
      <c r="C23" s="1" t="n">
        <v>0.059298</v>
      </c>
      <c r="D23" s="1" t="n">
        <v>0.218155</v>
      </c>
      <c r="E23" s="1" t="n">
        <v>0.26378</v>
      </c>
      <c r="F23" s="1" t="n">
        <v>0.2776625</v>
      </c>
      <c r="G23" s="1" t="n">
        <v>0.30638</v>
      </c>
      <c r="H23" s="1" t="n">
        <v>0.2443189</v>
      </c>
      <c r="I23" s="1" t="n">
        <v>0.0554091852825295</v>
      </c>
      <c r="J23" s="1" t="n">
        <v>0.226790417288755</v>
      </c>
      <c r="K23" s="1" t="n">
        <v>0.183031695842928</v>
      </c>
    </row>
    <row r="24" customFormat="false" ht="12.75" hidden="false" customHeight="false" outlineLevel="0" collapsed="false">
      <c r="A24" s="1" t="s">
        <v>14</v>
      </c>
      <c r="B24" s="1" t="n">
        <v>0.15041</v>
      </c>
      <c r="C24" s="1" t="n">
        <v>0.025196</v>
      </c>
      <c r="D24" s="1" t="n">
        <v>0.10943</v>
      </c>
      <c r="E24" s="1" t="n">
        <v>0.134575</v>
      </c>
      <c r="F24" s="1" t="n">
        <v>0.1399075</v>
      </c>
      <c r="G24" s="1" t="n">
        <v>0.15232</v>
      </c>
      <c r="H24" s="1" t="n">
        <v>0.1249428</v>
      </c>
      <c r="I24" s="1" t="n">
        <v>0.0278852207405172</v>
      </c>
      <c r="J24" s="1" t="n">
        <v>0.223183894874432</v>
      </c>
      <c r="K24" s="1" t="n">
        <v>0.185394726018996</v>
      </c>
    </row>
    <row r="25" customFormat="false" ht="12.75" hidden="false" customHeight="false" outlineLevel="0" collapsed="false">
      <c r="A25" s="1" t="s">
        <v>15</v>
      </c>
      <c r="B25" s="1" t="n">
        <v>0.35607</v>
      </c>
      <c r="C25" s="1" t="n">
        <v>0.045183</v>
      </c>
      <c r="D25" s="1" t="n">
        <v>0.254955</v>
      </c>
      <c r="E25" s="1" t="n">
        <v>0.32552</v>
      </c>
      <c r="F25" s="1" t="n">
        <v>0.332995</v>
      </c>
      <c r="G25" s="1" t="n">
        <v>0.36077</v>
      </c>
      <c r="H25" s="1" t="n">
        <v>0.29681665</v>
      </c>
      <c r="I25" s="1" t="n">
        <v>0.0699948450900982</v>
      </c>
      <c r="J25" s="1" t="n">
        <v>0.235818459274768</v>
      </c>
      <c r="K25" s="1" t="n">
        <v>0.196576080798995</v>
      </c>
    </row>
    <row r="26" customFormat="false" ht="12.75" hidden="false" customHeight="false" outlineLevel="0" collapsed="false">
      <c r="A26" s="1" t="s">
        <v>16</v>
      </c>
      <c r="B26" s="1" t="n">
        <v>4.6266E-010</v>
      </c>
      <c r="C26" s="1" t="n">
        <v>0</v>
      </c>
      <c r="D26" s="1" t="n">
        <v>2.7515E-022</v>
      </c>
      <c r="E26" s="1" t="n">
        <v>4.7966E-006</v>
      </c>
      <c r="F26" s="1" t="n">
        <v>4.554425E-005</v>
      </c>
      <c r="G26" s="1" t="n">
        <v>0.0016687</v>
      </c>
      <c r="H26" s="1" t="n">
        <v>0.000108571002996</v>
      </c>
      <c r="I26" s="1" t="n">
        <v>0.000371266318541687</v>
      </c>
      <c r="J26" s="1" t="n">
        <v>3.41957160104126</v>
      </c>
      <c r="K26" s="1" t="n">
        <v>802460.378121487</v>
      </c>
    </row>
    <row r="27" customFormat="false" ht="12.75" hidden="false" customHeight="false" outlineLevel="0" collapsed="false">
      <c r="A27" s="1" t="s">
        <v>17</v>
      </c>
      <c r="B27" s="1" t="n">
        <v>0.001693</v>
      </c>
      <c r="C27" s="1" t="n">
        <v>0.001693</v>
      </c>
      <c r="D27" s="1" t="n">
        <v>0.0202</v>
      </c>
      <c r="E27" s="1" t="n">
        <v>0.032505</v>
      </c>
      <c r="F27" s="1" t="n">
        <v>0.132505</v>
      </c>
      <c r="G27" s="1" t="n">
        <v>0.40267</v>
      </c>
      <c r="H27" s="1" t="n">
        <v>0.083288895</v>
      </c>
      <c r="I27" s="1" t="n">
        <v>0.0950636622599795</v>
      </c>
      <c r="J27" s="1" t="n">
        <v>1.14137259547001</v>
      </c>
      <c r="K27" s="1" t="n">
        <v>56.151011376243</v>
      </c>
    </row>
    <row r="28" customFormat="false" ht="12.75" hidden="false" customHeight="false" outlineLevel="0" collapsed="false">
      <c r="A28" s="1" t="s">
        <v>18</v>
      </c>
      <c r="B28" s="1" t="n">
        <v>0</v>
      </c>
      <c r="C28" s="1" t="n">
        <v>0</v>
      </c>
      <c r="D28" s="1" t="n">
        <v>2.720475E-012</v>
      </c>
      <c r="E28" s="1" t="n">
        <v>2.72195E-005</v>
      </c>
      <c r="F28" s="1" t="n">
        <v>0.0067047</v>
      </c>
      <c r="G28" s="1" t="n">
        <v>0.023715</v>
      </c>
      <c r="H28" s="1" t="n">
        <v>0.00291056259984188</v>
      </c>
      <c r="I28" s="1" t="n">
        <v>0.00572663479690546</v>
      </c>
      <c r="J28" s="1" t="n">
        <v>1.96753534770789</v>
      </c>
      <c r="K28" s="1" t="n">
        <v>0</v>
      </c>
    </row>
    <row r="29" customFormat="false" ht="12.75" hidden="false" customHeight="false" outlineLevel="0" collapsed="false">
      <c r="A29" s="1" t="s">
        <v>19</v>
      </c>
      <c r="B29" s="1" t="n">
        <v>0.10378</v>
      </c>
      <c r="C29" s="1" t="n">
        <v>0.017196</v>
      </c>
      <c r="D29" s="1" t="n">
        <v>0.095618</v>
      </c>
      <c r="E29" s="1" t="n">
        <v>0.097474</v>
      </c>
      <c r="F29" s="1" t="n">
        <v>0.1215975</v>
      </c>
      <c r="G29" s="1" t="n">
        <v>0.18377</v>
      </c>
      <c r="H29" s="1" t="n">
        <v>0.1038284</v>
      </c>
      <c r="I29" s="1" t="n">
        <v>0.0293604081310368</v>
      </c>
      <c r="J29" s="1" t="n">
        <v>0.2827782006757</v>
      </c>
      <c r="K29" s="1" t="n">
        <v>0.282910080275938</v>
      </c>
    </row>
    <row r="30" customFormat="false" ht="12.75" hidden="false" customHeight="false" outlineLevel="0" collapsed="false">
      <c r="A30" s="1" t="s">
        <v>20</v>
      </c>
      <c r="B30" s="1" t="n">
        <v>0.37618</v>
      </c>
      <c r="C30" s="1" t="n">
        <v>0.35562</v>
      </c>
      <c r="D30" s="1" t="n">
        <v>0.38954</v>
      </c>
      <c r="E30" s="1" t="n">
        <v>0.411685</v>
      </c>
      <c r="F30" s="1" t="n">
        <v>0.4419225</v>
      </c>
      <c r="G30" s="1" t="n">
        <v>0.68217</v>
      </c>
      <c r="H30" s="1" t="n">
        <v>0.4420335</v>
      </c>
      <c r="I30" s="1" t="n">
        <v>0.0796326682682825</v>
      </c>
      <c r="J30" s="1" t="n">
        <v>0.18015075388694</v>
      </c>
      <c r="K30" s="1" t="n">
        <v>0.211687671509071</v>
      </c>
    </row>
    <row r="31" customFormat="false" ht="12.75" hidden="false" customHeight="false" outlineLevel="0" collapsed="false">
      <c r="A31" s="1" t="s">
        <v>21</v>
      </c>
      <c r="B31" s="1" t="n">
        <v>0.046261</v>
      </c>
      <c r="C31" s="1" t="n">
        <v>0.045496</v>
      </c>
      <c r="D31" s="1" t="n">
        <v>0.05258875</v>
      </c>
      <c r="E31" s="1" t="n">
        <v>0.05785</v>
      </c>
      <c r="F31" s="1" t="n">
        <v>0.0620425</v>
      </c>
      <c r="G31" s="1" t="n">
        <v>0.14065</v>
      </c>
      <c r="H31" s="1" t="n">
        <v>0.06387085</v>
      </c>
      <c r="I31" s="1" t="n">
        <v>0.0218434969662176</v>
      </c>
      <c r="J31" s="1" t="n">
        <v>0.341994774865492</v>
      </c>
      <c r="K31" s="1" t="n">
        <v>0.472179524139504</v>
      </c>
    </row>
    <row r="32" customFormat="false" ht="12.75" hidden="false" customHeight="false" outlineLevel="0" collapsed="false">
      <c r="A32" s="1" t="s">
        <v>22</v>
      </c>
      <c r="B32" s="1" t="n">
        <v>2.074E-005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2.074E-005</v>
      </c>
      <c r="H32" s="1" t="n">
        <v>1.03822645E-006</v>
      </c>
      <c r="I32" s="1" t="n">
        <v>4.63731954361483E-006</v>
      </c>
      <c r="J32" s="1" t="n">
        <v>4.46657811849701</v>
      </c>
      <c r="K32" s="1" t="n">
        <v>0.223593034889818</v>
      </c>
    </row>
    <row r="33" customFormat="false" ht="12.75" hidden="false" customHeight="false" outlineLevel="0" collapsed="false">
      <c r="A33" s="1" t="s">
        <v>23</v>
      </c>
      <c r="B33" s="1" t="n">
        <v>0.0030214</v>
      </c>
      <c r="C33" s="1" t="n">
        <v>0.00058944</v>
      </c>
      <c r="D33" s="1" t="n">
        <v>0.002179675</v>
      </c>
      <c r="E33" s="1" t="n">
        <v>0.0026131</v>
      </c>
      <c r="F33" s="1" t="n">
        <v>0.002756675</v>
      </c>
      <c r="G33" s="1" t="n">
        <v>0.0030507</v>
      </c>
      <c r="H33" s="1" t="n">
        <v>0.002413192</v>
      </c>
      <c r="I33" s="1" t="n">
        <v>0.000565168570862293</v>
      </c>
      <c r="J33" s="1" t="n">
        <v>0.234199587460216</v>
      </c>
      <c r="K33" s="1" t="n">
        <v>0.187055196552026</v>
      </c>
    </row>
    <row r="35" customFormat="false" ht="12.75" hidden="false" customHeight="false" outlineLevel="0" collapsed="false">
      <c r="C35" s="1" t="s">
        <v>95</v>
      </c>
    </row>
    <row r="36" customFormat="false" ht="12.75" hidden="false" customHeight="false" outlineLevel="0" collapsed="false">
      <c r="A36" s="1" t="s">
        <v>8</v>
      </c>
      <c r="B36" s="1" t="s">
        <v>96</v>
      </c>
      <c r="C36" s="1" t="s">
        <v>97</v>
      </c>
      <c r="D36" s="1" t="s">
        <v>98</v>
      </c>
      <c r="E36" s="1" t="s">
        <v>99</v>
      </c>
      <c r="F36" s="1" t="s">
        <v>100</v>
      </c>
      <c r="G36" s="1" t="s">
        <v>101</v>
      </c>
      <c r="H36" s="1" t="s">
        <v>102</v>
      </c>
      <c r="I36" s="1" t="s">
        <v>103</v>
      </c>
      <c r="J36" s="1" t="s">
        <v>104</v>
      </c>
      <c r="K36" s="1" t="s">
        <v>105</v>
      </c>
    </row>
    <row r="37" customFormat="false" ht="12.75" hidden="false" customHeight="false" outlineLevel="0" collapsed="false">
      <c r="A37" s="1" t="s">
        <v>11</v>
      </c>
      <c r="B37" s="1" t="n">
        <v>2.0115</v>
      </c>
      <c r="C37" s="1" t="n">
        <v>1.9761</v>
      </c>
      <c r="D37" s="1" t="n">
        <v>2.012475</v>
      </c>
      <c r="E37" s="1" t="n">
        <v>2.08665</v>
      </c>
      <c r="F37" s="1" t="n">
        <v>2.1309</v>
      </c>
      <c r="G37" s="1" t="n">
        <v>2.3293</v>
      </c>
      <c r="H37" s="1" t="n">
        <v>2.086775</v>
      </c>
      <c r="I37" s="1" t="n">
        <v>0.0905552048839765</v>
      </c>
      <c r="J37" s="1" t="n">
        <v>0.0433948101179938</v>
      </c>
      <c r="K37" s="1" t="n">
        <v>0.0450187446601922</v>
      </c>
    </row>
    <row r="38" customFormat="false" ht="12.75" hidden="false" customHeight="false" outlineLevel="0" collapsed="false">
      <c r="A38" s="1" t="s">
        <v>12</v>
      </c>
      <c r="B38" s="1" t="n">
        <v>0.61833</v>
      </c>
      <c r="C38" s="1" t="n">
        <v>0.61315</v>
      </c>
      <c r="D38" s="1" t="n">
        <v>0.6213675</v>
      </c>
      <c r="E38" s="1" t="n">
        <v>0.646895</v>
      </c>
      <c r="F38" s="1" t="n">
        <v>0.6635775</v>
      </c>
      <c r="G38" s="1" t="n">
        <v>0.71857</v>
      </c>
      <c r="H38" s="1" t="n">
        <v>0.6478325</v>
      </c>
      <c r="I38" s="1" t="n">
        <v>0.0295837512078221</v>
      </c>
      <c r="J38" s="1" t="n">
        <v>0.0456657410794026</v>
      </c>
      <c r="K38" s="1" t="n">
        <v>0.0478445994983619</v>
      </c>
    </row>
    <row r="39" customFormat="false" ht="12.75" hidden="false" customHeight="false" outlineLevel="0" collapsed="false">
      <c r="A39" s="1" t="s">
        <v>13</v>
      </c>
      <c r="B39" s="1" t="n">
        <v>0.58566</v>
      </c>
      <c r="C39" s="1" t="n">
        <v>0.47394</v>
      </c>
      <c r="D39" s="1" t="n">
        <v>0.5789825</v>
      </c>
      <c r="E39" s="1" t="n">
        <v>0.58063</v>
      </c>
      <c r="F39" s="1" t="n">
        <v>0.5980625</v>
      </c>
      <c r="G39" s="1" t="n">
        <v>0.63537</v>
      </c>
      <c r="H39" s="1" t="n">
        <v>0.5849125</v>
      </c>
      <c r="I39" s="1" t="n">
        <v>0.0319109924757829</v>
      </c>
      <c r="J39" s="1" t="n">
        <v>0.054556865301704</v>
      </c>
      <c r="K39" s="1" t="n">
        <v>0.0544872323118925</v>
      </c>
    </row>
    <row r="40" customFormat="false" ht="12.75" hidden="false" customHeight="false" outlineLevel="0" collapsed="false">
      <c r="A40" s="1" t="s">
        <v>14</v>
      </c>
      <c r="B40" s="1" t="n">
        <v>0.24424</v>
      </c>
      <c r="C40" s="1" t="n">
        <v>0.20709</v>
      </c>
      <c r="D40" s="1" t="n">
        <v>0.2430875</v>
      </c>
      <c r="E40" s="1" t="n">
        <v>0.24436</v>
      </c>
      <c r="F40" s="1" t="n">
        <v>0.2483525</v>
      </c>
      <c r="G40" s="1" t="n">
        <v>0.26715</v>
      </c>
      <c r="H40" s="1" t="n">
        <v>0.2452385</v>
      </c>
      <c r="I40" s="1" t="n">
        <v>0.0113186893768902</v>
      </c>
      <c r="J40" s="1" t="n">
        <v>0.0461538028363824</v>
      </c>
      <c r="K40" s="1" t="n">
        <v>0.046342488441247</v>
      </c>
    </row>
    <row r="41" customFormat="false" ht="12.75" hidden="false" customHeight="false" outlineLevel="0" collapsed="false">
      <c r="A41" s="1" t="s">
        <v>15</v>
      </c>
      <c r="B41" s="1" t="n">
        <v>0.45869</v>
      </c>
      <c r="C41" s="1" t="n">
        <v>0.41743</v>
      </c>
      <c r="D41" s="1" t="n">
        <v>0.4590575</v>
      </c>
      <c r="E41" s="1" t="n">
        <v>0.4709</v>
      </c>
      <c r="F41" s="1" t="n">
        <v>0.4765625</v>
      </c>
      <c r="G41" s="1" t="n">
        <v>0.51261</v>
      </c>
      <c r="H41" s="1" t="n">
        <v>0.4691915</v>
      </c>
      <c r="I41" s="1" t="n">
        <v>0.019414446947136</v>
      </c>
      <c r="J41" s="1" t="n">
        <v>0.0413785137777134</v>
      </c>
      <c r="K41" s="1" t="n">
        <v>0.0423258561275284</v>
      </c>
    </row>
    <row r="42" customFormat="false" ht="12.75" hidden="false" customHeight="false" outlineLevel="0" collapsed="false">
      <c r="A42" s="1" t="s">
        <v>16</v>
      </c>
      <c r="B42" s="1" t="n">
        <v>0.0066983</v>
      </c>
      <c r="C42" s="1" t="n">
        <v>0.0033413</v>
      </c>
      <c r="D42" s="1" t="n">
        <v>0.005298825</v>
      </c>
      <c r="E42" s="1" t="n">
        <v>0.00625895</v>
      </c>
      <c r="F42" s="1" t="n">
        <v>0.006499025</v>
      </c>
      <c r="G42" s="1" t="n">
        <v>0.0067075</v>
      </c>
      <c r="H42" s="1" t="n">
        <v>0.005789655</v>
      </c>
      <c r="I42" s="1" t="n">
        <v>0.000931971378866495</v>
      </c>
      <c r="J42" s="1" t="n">
        <v>0.160971833186346</v>
      </c>
      <c r="K42" s="1" t="n">
        <v>0.139135508840526</v>
      </c>
    </row>
    <row r="43" customFormat="false" ht="12.75" hidden="false" customHeight="false" outlineLevel="0" collapsed="false">
      <c r="A43" s="1" t="s">
        <v>17</v>
      </c>
      <c r="B43" s="1" t="n">
        <v>0.042639</v>
      </c>
      <c r="C43" s="1" t="n">
        <v>0</v>
      </c>
      <c r="D43" s="1" t="n">
        <v>0</v>
      </c>
      <c r="E43" s="1" t="n">
        <v>0.000170964</v>
      </c>
      <c r="F43" s="1" t="n">
        <v>0.02266175</v>
      </c>
      <c r="G43" s="1" t="n">
        <v>0.085483</v>
      </c>
      <c r="H43" s="1" t="n">
        <v>0.0134041915726845</v>
      </c>
      <c r="I43" s="1" t="n">
        <v>0.0216254320061079</v>
      </c>
      <c r="J43" s="1" t="n">
        <v>1.61333355233276</v>
      </c>
      <c r="K43" s="1" t="n">
        <v>0.507174933889347</v>
      </c>
    </row>
    <row r="44" customFormat="false" ht="12.75" hidden="false" customHeight="false" outlineLevel="0" collapsed="false">
      <c r="A44" s="1" t="s">
        <v>18</v>
      </c>
      <c r="B44" s="1" t="n">
        <v>0.025179</v>
      </c>
      <c r="C44" s="1" t="n">
        <v>0.011916</v>
      </c>
      <c r="D44" s="1" t="n">
        <v>0.02092075</v>
      </c>
      <c r="E44" s="1" t="n">
        <v>0.022363</v>
      </c>
      <c r="F44" s="1" t="n">
        <v>0.02332025</v>
      </c>
      <c r="G44" s="1" t="n">
        <v>0.030102</v>
      </c>
      <c r="H44" s="1" t="n">
        <v>0.0222701</v>
      </c>
      <c r="I44" s="1" t="n">
        <v>0.00323604386314687</v>
      </c>
      <c r="J44" s="1" t="n">
        <v>0.145308905804054</v>
      </c>
      <c r="K44" s="1" t="n">
        <v>0.128521540297346</v>
      </c>
    </row>
    <row r="45" customFormat="false" ht="12.75" hidden="false" customHeight="false" outlineLevel="0" collapsed="false">
      <c r="A45" s="1" t="s">
        <v>19</v>
      </c>
      <c r="B45" s="1" t="n">
        <v>0.030916</v>
      </c>
      <c r="C45" s="1" t="n">
        <v>0.021494</v>
      </c>
      <c r="D45" s="1" t="n">
        <v>0.024934</v>
      </c>
      <c r="E45" s="1" t="n">
        <v>0.0511195</v>
      </c>
      <c r="F45" s="1" t="n">
        <v>0.06138</v>
      </c>
      <c r="G45" s="1" t="n">
        <v>0.1449</v>
      </c>
      <c r="H45" s="1" t="n">
        <v>0.0499384</v>
      </c>
      <c r="I45" s="1" t="n">
        <v>0.0287621880424538</v>
      </c>
      <c r="J45" s="1" t="n">
        <v>0.575953335358238</v>
      </c>
      <c r="K45" s="1" t="n">
        <v>0.930333420961762</v>
      </c>
    </row>
    <row r="46" customFormat="false" ht="12.75" hidden="false" customHeight="false" outlineLevel="0" collapsed="false">
      <c r="A46" s="1" t="s">
        <v>20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0.01942575</v>
      </c>
      <c r="G46" s="1" t="n">
        <v>0.14861</v>
      </c>
      <c r="H46" s="1" t="n">
        <v>0.01299540046084</v>
      </c>
      <c r="I46" s="1" t="n">
        <v>0.0334822072397361</v>
      </c>
      <c r="J46" s="1" t="n">
        <v>2.57646598430195</v>
      </c>
      <c r="K46" s="1" t="n">
        <v>0</v>
      </c>
    </row>
    <row r="47" customFormat="false" ht="12.75" hidden="false" customHeight="false" outlineLevel="0" collapsed="false">
      <c r="A47" s="1" t="s">
        <v>21</v>
      </c>
      <c r="B47" s="1" t="n">
        <v>0.00062091</v>
      </c>
      <c r="C47" s="1" t="n">
        <v>0</v>
      </c>
      <c r="D47" s="1" t="n">
        <v>0</v>
      </c>
      <c r="E47" s="1" t="n">
        <v>0</v>
      </c>
      <c r="F47" s="1" t="n">
        <v>4.70595E-006</v>
      </c>
      <c r="G47" s="1" t="n">
        <v>0.040402</v>
      </c>
      <c r="H47" s="1" t="n">
        <v>0.00233069107020103</v>
      </c>
      <c r="I47" s="1" t="n">
        <v>0.00904610022945961</v>
      </c>
      <c r="J47" s="1" t="n">
        <v>3.88129527122586</v>
      </c>
      <c r="K47" s="1" t="n">
        <v>14.5691005612079</v>
      </c>
    </row>
    <row r="48" customFormat="false" ht="12.75" hidden="false" customHeight="false" outlineLevel="0" collapsed="false">
      <c r="A48" s="1" t="s">
        <v>22</v>
      </c>
      <c r="B48" s="1" t="n">
        <v>0.0041116</v>
      </c>
      <c r="C48" s="1" t="n">
        <v>0.0037853</v>
      </c>
      <c r="D48" s="1" t="n">
        <v>0.003880425</v>
      </c>
      <c r="E48" s="1" t="n">
        <v>0.00397135</v>
      </c>
      <c r="F48" s="1" t="n">
        <v>0.004393375</v>
      </c>
      <c r="G48" s="1" t="n">
        <v>0.0054834</v>
      </c>
      <c r="H48" s="1" t="n">
        <v>0.00414443</v>
      </c>
      <c r="I48" s="1" t="n">
        <v>0.000418426313829883</v>
      </c>
      <c r="J48" s="1" t="n">
        <v>0.1009611246492</v>
      </c>
      <c r="K48" s="1" t="n">
        <v>0.101767271580378</v>
      </c>
    </row>
    <row r="49" customFormat="false" ht="12.75" hidden="false" customHeight="false" outlineLevel="0" collapsed="false">
      <c r="A49" s="1" t="s">
        <v>23</v>
      </c>
      <c r="B49" s="1" t="n">
        <v>0.0068544</v>
      </c>
      <c r="C49" s="1" t="n">
        <v>0.0058292</v>
      </c>
      <c r="D49" s="1" t="n">
        <v>0.0067437</v>
      </c>
      <c r="E49" s="1" t="n">
        <v>0.0068119</v>
      </c>
      <c r="F49" s="1" t="n">
        <v>0.00715325</v>
      </c>
      <c r="G49" s="1" t="n">
        <v>0.0079756</v>
      </c>
      <c r="H49" s="1" t="n">
        <v>0.006913245</v>
      </c>
      <c r="I49" s="1" t="n">
        <v>0.000419564336042695</v>
      </c>
      <c r="J49" s="1" t="n">
        <v>0.0606899272400581</v>
      </c>
      <c r="K49" s="1" t="n">
        <v>0.0612109500529142</v>
      </c>
    </row>
    <row r="51" customFormat="false" ht="12.75" hidden="false" customHeight="false" outlineLevel="0" collapsed="false">
      <c r="C51" s="1" t="s">
        <v>95</v>
      </c>
    </row>
    <row r="52" customFormat="false" ht="12.75" hidden="false" customHeight="false" outlineLevel="0" collapsed="false">
      <c r="A52" s="1" t="s">
        <v>9</v>
      </c>
      <c r="B52" s="1" t="s">
        <v>96</v>
      </c>
      <c r="C52" s="1" t="s">
        <v>97</v>
      </c>
      <c r="D52" s="1" t="s">
        <v>98</v>
      </c>
      <c r="E52" s="1" t="s">
        <v>99</v>
      </c>
      <c r="F52" s="1" t="s">
        <v>100</v>
      </c>
      <c r="G52" s="1" t="s">
        <v>101</v>
      </c>
      <c r="H52" s="1" t="s">
        <v>102</v>
      </c>
      <c r="I52" s="1" t="s">
        <v>103</v>
      </c>
      <c r="J52" s="1" t="s">
        <v>104</v>
      </c>
      <c r="K52" s="1" t="s">
        <v>105</v>
      </c>
    </row>
    <row r="53" customFormat="false" ht="12.75" hidden="false" customHeight="false" outlineLevel="0" collapsed="false">
      <c r="A53" s="1" t="s">
        <v>11</v>
      </c>
      <c r="B53" s="1" t="n">
        <v>0.75012</v>
      </c>
      <c r="C53" s="1" t="n">
        <v>0.22818</v>
      </c>
      <c r="D53" s="1" t="n">
        <v>0.50227</v>
      </c>
      <c r="E53" s="1" t="n">
        <v>0.731335</v>
      </c>
      <c r="F53" s="1" t="n">
        <v>0.8445425</v>
      </c>
      <c r="G53" s="1" t="n">
        <v>0.87472</v>
      </c>
      <c r="H53" s="1" t="n">
        <v>0.660655</v>
      </c>
      <c r="I53" s="1" t="n">
        <v>0.189129553467291</v>
      </c>
      <c r="J53" s="1" t="n">
        <v>0.286275822429696</v>
      </c>
      <c r="K53" s="1" t="n">
        <v>0.252132396772904</v>
      </c>
    </row>
    <row r="54" customFormat="false" ht="12.75" hidden="false" customHeight="false" outlineLevel="0" collapsed="false">
      <c r="A54" s="1" t="s">
        <v>12</v>
      </c>
      <c r="B54" s="1" t="n">
        <v>0.12274</v>
      </c>
      <c r="C54" s="1" t="n">
        <v>0.0075391</v>
      </c>
      <c r="D54" s="1" t="n">
        <v>0.0702705</v>
      </c>
      <c r="E54" s="1" t="n">
        <v>0.12009</v>
      </c>
      <c r="F54" s="1" t="n">
        <v>0.1444375</v>
      </c>
      <c r="G54" s="1" t="n">
        <v>0.20407</v>
      </c>
      <c r="H54" s="1" t="n">
        <v>0.106477105</v>
      </c>
      <c r="I54" s="1" t="n">
        <v>0.0460588573504709</v>
      </c>
      <c r="J54" s="1" t="n">
        <v>0.432570526316159</v>
      </c>
      <c r="K54" s="1" t="n">
        <v>0.375255477843172</v>
      </c>
    </row>
    <row r="55" customFormat="false" ht="12.75" hidden="false" customHeight="false" outlineLevel="0" collapsed="false">
      <c r="A55" s="1" t="s">
        <v>13</v>
      </c>
      <c r="B55" s="1" t="n">
        <v>0.050016</v>
      </c>
      <c r="C55" s="1" t="n">
        <v>0.034224</v>
      </c>
      <c r="D55" s="1" t="n">
        <v>0.04736825</v>
      </c>
      <c r="E55" s="1" t="n">
        <v>0.0723135</v>
      </c>
      <c r="F55" s="1" t="n">
        <v>0.07775475</v>
      </c>
      <c r="G55" s="1" t="n">
        <v>0.23708</v>
      </c>
      <c r="H55" s="1" t="n">
        <v>0.07269515</v>
      </c>
      <c r="I55" s="1" t="n">
        <v>0.0420862915614737</v>
      </c>
      <c r="J55" s="1" t="n">
        <v>0.578942220512285</v>
      </c>
      <c r="K55" s="1" t="n">
        <v>0.841456565128632</v>
      </c>
    </row>
    <row r="56" customFormat="false" ht="12.75" hidden="false" customHeight="false" outlineLevel="0" collapsed="false">
      <c r="A56" s="1" t="s">
        <v>14</v>
      </c>
      <c r="B56" s="1" t="n">
        <v>0.021216</v>
      </c>
      <c r="C56" s="1" t="n">
        <v>0.017795</v>
      </c>
      <c r="D56" s="1" t="n">
        <v>0.01953725</v>
      </c>
      <c r="E56" s="1" t="n">
        <v>0.025076</v>
      </c>
      <c r="F56" s="1" t="n">
        <v>0.02638525</v>
      </c>
      <c r="G56" s="1" t="n">
        <v>0.092937</v>
      </c>
      <c r="H56" s="1" t="n">
        <v>0.02687405</v>
      </c>
      <c r="I56" s="1" t="n">
        <v>0.0159259780381317</v>
      </c>
      <c r="J56" s="1" t="n">
        <v>0.592615479919539</v>
      </c>
      <c r="K56" s="1" t="n">
        <v>0.750658844180415</v>
      </c>
    </row>
    <row r="57" customFormat="false" ht="12.75" hidden="false" customHeight="false" outlineLevel="0" collapsed="false">
      <c r="A57" s="1" t="s">
        <v>15</v>
      </c>
      <c r="B57" s="1" t="n">
        <v>2.454E-007</v>
      </c>
      <c r="C57" s="1" t="n">
        <v>0</v>
      </c>
      <c r="D57" s="1" t="n">
        <v>0</v>
      </c>
      <c r="E57" s="1" t="n">
        <v>7.1118E-009</v>
      </c>
      <c r="F57" s="1" t="n">
        <v>1.1170625E-007</v>
      </c>
      <c r="G57" s="1" t="n">
        <v>0.13253</v>
      </c>
      <c r="H57" s="1" t="n">
        <v>0.006627987542475</v>
      </c>
      <c r="I57" s="1" t="n">
        <v>0.0296342593723163</v>
      </c>
      <c r="J57" s="1" t="n">
        <v>4.47107952186198</v>
      </c>
      <c r="K57" s="1" t="n">
        <v>120759.003147173</v>
      </c>
    </row>
    <row r="58" customFormat="false" ht="12.75" hidden="false" customHeight="false" outlineLevel="0" collapsed="false">
      <c r="A58" s="1" t="s">
        <v>16</v>
      </c>
      <c r="B58" s="1" t="n">
        <v>0.0045171</v>
      </c>
      <c r="C58" s="1" t="n">
        <v>0.0043354</v>
      </c>
      <c r="D58" s="1" t="n">
        <v>0.004467425</v>
      </c>
      <c r="E58" s="1" t="n">
        <v>0.0044957</v>
      </c>
      <c r="F58" s="1" t="n">
        <v>0.004622175</v>
      </c>
      <c r="G58" s="1" t="n">
        <v>0.0073246</v>
      </c>
      <c r="H58" s="1" t="n">
        <v>0.004727765</v>
      </c>
      <c r="I58" s="1" t="n">
        <v>0.000659728879141791</v>
      </c>
      <c r="J58" s="1" t="n">
        <v>0.139543500817361</v>
      </c>
      <c r="K58" s="1" t="n">
        <v>0.14605142218277</v>
      </c>
    </row>
    <row r="59" customFormat="false" ht="12.75" hidden="false" customHeight="false" outlineLevel="0" collapsed="false">
      <c r="A59" s="1" t="s">
        <v>17</v>
      </c>
      <c r="B59" s="1" t="n">
        <v>0.47178</v>
      </c>
      <c r="C59" s="1" t="n">
        <v>0.31002</v>
      </c>
      <c r="D59" s="1" t="n">
        <v>0.3708425</v>
      </c>
      <c r="E59" s="1" t="n">
        <v>0.43438</v>
      </c>
      <c r="F59" s="1" t="n">
        <v>0.5137175</v>
      </c>
      <c r="G59" s="1" t="n">
        <v>0.53532</v>
      </c>
      <c r="H59" s="1" t="n">
        <v>0.437052</v>
      </c>
      <c r="I59" s="1" t="n">
        <v>0.0724845249981713</v>
      </c>
      <c r="J59" s="1" t="n">
        <v>0.165848743394771</v>
      </c>
      <c r="K59" s="1" t="n">
        <v>0.153640521001677</v>
      </c>
    </row>
    <row r="60" customFormat="false" ht="12.75" hidden="false" customHeight="false" outlineLevel="0" collapsed="false">
      <c r="A60" s="1" t="s">
        <v>18</v>
      </c>
      <c r="B60" s="1" t="n">
        <v>0.030368</v>
      </c>
      <c r="C60" s="1" t="n">
        <v>0.024786</v>
      </c>
      <c r="D60" s="1" t="n">
        <v>0.025071</v>
      </c>
      <c r="E60" s="1" t="n">
        <v>0.031152</v>
      </c>
      <c r="F60" s="1" t="n">
        <v>0.03629525</v>
      </c>
      <c r="G60" s="1" t="n">
        <v>0.037692</v>
      </c>
      <c r="H60" s="1" t="n">
        <v>0.03116005</v>
      </c>
      <c r="I60" s="1" t="n">
        <v>0.00491251060772927</v>
      </c>
      <c r="J60" s="1" t="n">
        <v>0.15765413109829</v>
      </c>
      <c r="K60" s="1" t="n">
        <v>0.161766023700253</v>
      </c>
    </row>
    <row r="61" customFormat="false" ht="12.75" hidden="false" customHeight="false" outlineLevel="0" collapsed="false">
      <c r="A61" s="1" t="s">
        <v>19</v>
      </c>
      <c r="B61" s="1" t="n">
        <v>0.037912</v>
      </c>
      <c r="C61" s="1" t="n">
        <v>0</v>
      </c>
      <c r="D61" s="1" t="n">
        <v>1.34057775E-005</v>
      </c>
      <c r="E61" s="1" t="n">
        <v>0.0284725</v>
      </c>
      <c r="F61" s="1" t="n">
        <v>0.0805225</v>
      </c>
      <c r="G61" s="1" t="n">
        <v>0.086601</v>
      </c>
      <c r="H61" s="1" t="n">
        <v>0.0362886903245</v>
      </c>
      <c r="I61" s="1" t="n">
        <v>0.0373807065943021</v>
      </c>
      <c r="J61" s="1" t="n">
        <v>1.03009246848087</v>
      </c>
      <c r="K61" s="1" t="n">
        <v>0.98598614144076</v>
      </c>
    </row>
    <row r="62" customFormat="false" ht="12.75" hidden="false" customHeight="false" outlineLevel="0" collapsed="false">
      <c r="A62" s="1" t="s">
        <v>20</v>
      </c>
      <c r="B62" s="1" t="n">
        <v>0.42788</v>
      </c>
      <c r="C62" s="1" t="n">
        <v>0.084921</v>
      </c>
      <c r="D62" s="1" t="n">
        <v>0.298175</v>
      </c>
      <c r="E62" s="1" t="n">
        <v>0.38258</v>
      </c>
      <c r="F62" s="1" t="n">
        <v>0.4272275</v>
      </c>
      <c r="G62" s="1" t="n">
        <v>0.43777</v>
      </c>
      <c r="H62" s="1" t="n">
        <v>0.34155155</v>
      </c>
      <c r="I62" s="1" t="n">
        <v>0.10039646612384</v>
      </c>
      <c r="J62" s="1" t="n">
        <v>0.293942352549241</v>
      </c>
      <c r="K62" s="1" t="n">
        <v>0.234636968598298</v>
      </c>
    </row>
    <row r="63" customFormat="false" ht="12.75" hidden="false" customHeight="false" outlineLevel="0" collapsed="false">
      <c r="A63" s="1" t="s">
        <v>21</v>
      </c>
      <c r="B63" s="1" t="n">
        <v>0.077174</v>
      </c>
      <c r="C63" s="1" t="n">
        <v>0</v>
      </c>
      <c r="D63" s="1" t="n">
        <v>0.0546695</v>
      </c>
      <c r="E63" s="1" t="n">
        <v>0.0601005</v>
      </c>
      <c r="F63" s="1" t="n">
        <v>0.07121425</v>
      </c>
      <c r="G63" s="1" t="n">
        <v>0.077174</v>
      </c>
      <c r="H63" s="1" t="n">
        <v>0.05492715</v>
      </c>
      <c r="I63" s="1" t="n">
        <v>0.0220600149264515</v>
      </c>
      <c r="J63" s="1" t="n">
        <v>0.40162314859685</v>
      </c>
      <c r="K63" s="1" t="n">
        <v>0.285847758655136</v>
      </c>
    </row>
    <row r="64" customFormat="false" ht="12.75" hidden="false" customHeight="false" outlineLevel="0" collapsed="false">
      <c r="A64" s="1" t="s">
        <v>22</v>
      </c>
      <c r="B64" s="1" t="n">
        <v>4.7334E-005</v>
      </c>
      <c r="C64" s="1" t="n">
        <v>0</v>
      </c>
      <c r="D64" s="1" t="n">
        <v>0</v>
      </c>
      <c r="E64" s="1" t="n">
        <v>0</v>
      </c>
      <c r="F64" s="1" t="n">
        <v>4.6584E-005</v>
      </c>
      <c r="G64" s="1" t="n">
        <v>0.00053618</v>
      </c>
      <c r="H64" s="1" t="n">
        <v>6.57320121E-005</v>
      </c>
      <c r="I64" s="1" t="n">
        <v>0.000158582599758494</v>
      </c>
      <c r="J64" s="1" t="n">
        <v>2.41256268737427</v>
      </c>
      <c r="K64" s="1" t="n">
        <v>3.35028942744104</v>
      </c>
    </row>
    <row r="65" customFormat="false" ht="12.75" hidden="false" customHeight="false" outlineLevel="0" collapsed="false">
      <c r="A65" s="1" t="s">
        <v>23</v>
      </c>
      <c r="B65" s="1" t="n">
        <v>0.00026734</v>
      </c>
      <c r="C65" s="1" t="n">
        <v>6.4987E-005</v>
      </c>
      <c r="D65" s="1" t="n">
        <v>0.0002183675</v>
      </c>
      <c r="E65" s="1" t="n">
        <v>0.000495145</v>
      </c>
      <c r="F65" s="1" t="n">
        <v>0.000614465</v>
      </c>
      <c r="G65" s="1" t="n">
        <v>0.0020137</v>
      </c>
      <c r="H65" s="1" t="n">
        <v>0.00050954285</v>
      </c>
      <c r="I65" s="1" t="n">
        <v>0.000412699966864329</v>
      </c>
      <c r="J65" s="1" t="n">
        <v>0.809941630746716</v>
      </c>
      <c r="K65" s="1" t="n">
        <v>1.54372696515422</v>
      </c>
    </row>
    <row r="67" customFormat="false" ht="12.75" hidden="false" customHeight="false" outlineLevel="0" collapsed="false">
      <c r="C67" s="1" t="s">
        <v>95</v>
      </c>
    </row>
    <row r="68" customFormat="false" ht="12.75" hidden="false" customHeight="false" outlineLevel="0" collapsed="false">
      <c r="A68" s="1" t="s">
        <v>10</v>
      </c>
      <c r="B68" s="1" t="s">
        <v>96</v>
      </c>
      <c r="C68" s="1" t="s">
        <v>97</v>
      </c>
      <c r="D68" s="1" t="s">
        <v>98</v>
      </c>
      <c r="E68" s="1" t="s">
        <v>99</v>
      </c>
      <c r="F68" s="1" t="s">
        <v>100</v>
      </c>
      <c r="G68" s="1" t="s">
        <v>101</v>
      </c>
      <c r="H68" s="1" t="s">
        <v>102</v>
      </c>
      <c r="I68" s="1" t="s">
        <v>103</v>
      </c>
      <c r="J68" s="1" t="s">
        <v>104</v>
      </c>
      <c r="K68" s="1" t="s">
        <v>105</v>
      </c>
    </row>
    <row r="69" customFormat="false" ht="12.75" hidden="false" customHeight="false" outlineLevel="0" collapsed="false">
      <c r="A69" s="1" t="s">
        <v>11</v>
      </c>
      <c r="B69" s="1" t="n">
        <v>1.6354</v>
      </c>
      <c r="C69" s="1" t="n">
        <v>1.5382</v>
      </c>
      <c r="D69" s="1" t="n">
        <v>1.5724</v>
      </c>
      <c r="E69" s="1" t="n">
        <v>1.6242</v>
      </c>
      <c r="F69" s="1" t="n">
        <v>1.649275</v>
      </c>
      <c r="G69" s="1" t="n">
        <v>1.7428</v>
      </c>
      <c r="H69" s="1" t="n">
        <v>1.617415</v>
      </c>
      <c r="I69" s="1" t="n">
        <v>0.0533201578846323</v>
      </c>
      <c r="J69" s="1" t="n">
        <v>0.0329662813097642</v>
      </c>
      <c r="K69" s="1" t="n">
        <v>0.0326037409102558</v>
      </c>
    </row>
    <row r="70" customFormat="false" ht="12.75" hidden="false" customHeight="false" outlineLevel="0" collapsed="false">
      <c r="A70" s="1" t="s">
        <v>12</v>
      </c>
      <c r="B70" s="1" t="n">
        <v>0.32427</v>
      </c>
      <c r="C70" s="1" t="n">
        <v>0.30511</v>
      </c>
      <c r="D70" s="1" t="n">
        <v>0.3144975</v>
      </c>
      <c r="E70" s="1" t="n">
        <v>0.316215</v>
      </c>
      <c r="F70" s="1" t="n">
        <v>0.3254675</v>
      </c>
      <c r="G70" s="1" t="n">
        <v>0.40256</v>
      </c>
      <c r="H70" s="1" t="n">
        <v>0.323061</v>
      </c>
      <c r="I70" s="1" t="n">
        <v>0.0206195726894312</v>
      </c>
      <c r="J70" s="1" t="n">
        <v>0.0638256325877502</v>
      </c>
      <c r="K70" s="1" t="n">
        <v>0.0635876667265895</v>
      </c>
    </row>
    <row r="71" customFormat="false" ht="12.75" hidden="false" customHeight="false" outlineLevel="0" collapsed="false">
      <c r="A71" s="1" t="s">
        <v>13</v>
      </c>
      <c r="B71" s="1" t="n">
        <v>0.30857</v>
      </c>
      <c r="C71" s="1" t="n">
        <v>0.28955</v>
      </c>
      <c r="D71" s="1" t="n">
        <v>0.2987825</v>
      </c>
      <c r="E71" s="1" t="n">
        <v>0.30858</v>
      </c>
      <c r="F71" s="1" t="n">
        <v>0.3204475</v>
      </c>
      <c r="G71" s="1" t="n">
        <v>0.41265</v>
      </c>
      <c r="H71" s="1" t="n">
        <v>0.3130205</v>
      </c>
      <c r="I71" s="1" t="n">
        <v>0.0255893689840137</v>
      </c>
      <c r="J71" s="1" t="n">
        <v>0.0817498182515639</v>
      </c>
      <c r="K71" s="1" t="n">
        <v>0.0829288945264078</v>
      </c>
    </row>
    <row r="72" customFormat="false" ht="12.75" hidden="false" customHeight="false" outlineLevel="0" collapsed="false">
      <c r="A72" s="1" t="s">
        <v>14</v>
      </c>
      <c r="B72" s="1" t="n">
        <v>0.067208</v>
      </c>
      <c r="C72" s="1" t="n">
        <v>0.06306</v>
      </c>
      <c r="D72" s="1" t="n">
        <v>0.06621675</v>
      </c>
      <c r="E72" s="1" t="n">
        <v>0.068183</v>
      </c>
      <c r="F72" s="1" t="n">
        <v>0.070935</v>
      </c>
      <c r="G72" s="1" t="n">
        <v>0.11956</v>
      </c>
      <c r="H72" s="1" t="n">
        <v>0.0706124</v>
      </c>
      <c r="I72" s="1" t="n">
        <v>0.0117843042060638</v>
      </c>
      <c r="J72" s="1" t="n">
        <v>0.166887178541783</v>
      </c>
      <c r="K72" s="1" t="n">
        <v>0.175340795828827</v>
      </c>
    </row>
    <row r="73" customFormat="false" ht="12.75" hidden="false" customHeight="false" outlineLevel="0" collapsed="false">
      <c r="A73" s="1" t="s">
        <v>15</v>
      </c>
      <c r="B73" s="1" t="n">
        <v>0</v>
      </c>
      <c r="C73" s="1" t="n">
        <v>0</v>
      </c>
      <c r="D73" s="1" t="n">
        <v>0</v>
      </c>
      <c r="E73" s="1" t="n">
        <v>1.30135E-010</v>
      </c>
      <c r="F73" s="1" t="n">
        <v>0.006727125</v>
      </c>
      <c r="G73" s="1" t="n">
        <v>0.12378</v>
      </c>
      <c r="H73" s="1" t="n">
        <v>0.0087151337209635</v>
      </c>
      <c r="I73" s="1" t="n">
        <v>0.0275017256649607</v>
      </c>
      <c r="J73" s="1" t="n">
        <v>3.15562865074665</v>
      </c>
      <c r="K73" s="1" t="n">
        <v>0</v>
      </c>
    </row>
    <row r="74" customFormat="false" ht="12.75" hidden="false" customHeight="false" outlineLevel="0" collapsed="false">
      <c r="A74" s="1" t="s">
        <v>16</v>
      </c>
      <c r="B74" s="1" t="n">
        <v>2.83E-008</v>
      </c>
      <c r="C74" s="1" t="n">
        <v>0</v>
      </c>
      <c r="D74" s="1" t="n">
        <v>7.1027665E-009</v>
      </c>
      <c r="E74" s="1" t="n">
        <v>2.20035E-005</v>
      </c>
      <c r="F74" s="1" t="n">
        <v>0.0006879</v>
      </c>
      <c r="G74" s="1" t="n">
        <v>0.0007739</v>
      </c>
      <c r="H74" s="1" t="n">
        <v>0.0002461804423511</v>
      </c>
      <c r="I74" s="1" t="n">
        <v>0.000333853335641918</v>
      </c>
      <c r="J74" s="1" t="n">
        <v>1.35613264991124</v>
      </c>
      <c r="K74" s="1" t="n">
        <v>11796.9376551914</v>
      </c>
    </row>
    <row r="75" customFormat="false" ht="12.75" hidden="false" customHeight="false" outlineLevel="0" collapsed="false">
      <c r="A75" s="1" t="s">
        <v>17</v>
      </c>
      <c r="B75" s="1" t="n">
        <v>0.7438</v>
      </c>
      <c r="C75" s="1" t="n">
        <v>0.49379</v>
      </c>
      <c r="D75" s="1" t="n">
        <v>0.6968125</v>
      </c>
      <c r="E75" s="1" t="n">
        <v>0.741395</v>
      </c>
      <c r="F75" s="1" t="n">
        <v>0.7691975</v>
      </c>
      <c r="G75" s="1" t="n">
        <v>0.789</v>
      </c>
      <c r="H75" s="1" t="n">
        <v>0.724343</v>
      </c>
      <c r="I75" s="1" t="n">
        <v>0.0649320247886811</v>
      </c>
      <c r="J75" s="1" t="n">
        <v>0.0896426482877327</v>
      </c>
      <c r="K75" s="1" t="n">
        <v>0.0872976939885468</v>
      </c>
    </row>
    <row r="76" customFormat="false" ht="12.75" hidden="false" customHeight="false" outlineLevel="0" collapsed="false">
      <c r="A76" s="1" t="s">
        <v>18</v>
      </c>
      <c r="B76" s="1" t="n">
        <v>0.076224</v>
      </c>
      <c r="C76" s="1" t="n">
        <v>0.061733</v>
      </c>
      <c r="D76" s="1" t="n">
        <v>0.0715795</v>
      </c>
      <c r="E76" s="1" t="n">
        <v>0.0760715</v>
      </c>
      <c r="F76" s="1" t="n">
        <v>0.07896925</v>
      </c>
      <c r="G76" s="1" t="n">
        <v>0.080123</v>
      </c>
      <c r="H76" s="1" t="n">
        <v>0.0748376</v>
      </c>
      <c r="I76" s="1" t="n">
        <v>0.00456823828072417</v>
      </c>
      <c r="J76" s="1" t="n">
        <v>0.061042020063767</v>
      </c>
      <c r="K76" s="1" t="n">
        <v>0.0599317574612218</v>
      </c>
    </row>
    <row r="77" customFormat="false" ht="12.75" hidden="false" customHeight="false" outlineLevel="0" collapsed="false">
      <c r="A77" s="1" t="s">
        <v>19</v>
      </c>
      <c r="B77" s="1" t="n">
        <v>0.5333</v>
      </c>
      <c r="C77" s="1" t="n">
        <v>0.45632</v>
      </c>
      <c r="D77" s="1" t="n">
        <v>0.502025</v>
      </c>
      <c r="E77" s="1" t="n">
        <v>0.52204</v>
      </c>
      <c r="F77" s="1" t="n">
        <v>0.53098</v>
      </c>
      <c r="G77" s="1" t="n">
        <v>0.54423</v>
      </c>
      <c r="H77" s="1" t="n">
        <v>0.5158435</v>
      </c>
      <c r="I77" s="1" t="n">
        <v>0.0203359203265138</v>
      </c>
      <c r="J77" s="1" t="n">
        <v>0.0394226549845327</v>
      </c>
      <c r="K77" s="1" t="n">
        <v>0.0381322338768306</v>
      </c>
    </row>
    <row r="78" customFormat="false" ht="12.75" hidden="false" customHeight="false" outlineLevel="0" collapsed="false">
      <c r="A78" s="1" t="s">
        <v>20</v>
      </c>
      <c r="B78" s="1" t="n">
        <v>0.30126</v>
      </c>
      <c r="C78" s="1" t="n">
        <v>0.12198</v>
      </c>
      <c r="D78" s="1" t="n">
        <v>0.2818875</v>
      </c>
      <c r="E78" s="1" t="n">
        <v>0.29095</v>
      </c>
      <c r="F78" s="1" t="n">
        <v>0.2998725</v>
      </c>
      <c r="G78" s="1" t="n">
        <v>0.34205</v>
      </c>
      <c r="H78" s="1" t="n">
        <v>0.2867425</v>
      </c>
      <c r="I78" s="1" t="n">
        <v>0.0421815833940783</v>
      </c>
      <c r="J78" s="1" t="n">
        <v>0.147106143644832</v>
      </c>
      <c r="K78" s="1" t="n">
        <v>0.140017205716253</v>
      </c>
    </row>
    <row r="79" customFormat="false" ht="12.75" hidden="false" customHeight="false" outlineLevel="0" collapsed="false">
      <c r="A79" s="1" t="s">
        <v>21</v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5.527725E-020</v>
      </c>
      <c r="G79" s="1" t="n">
        <v>1.7141E-005</v>
      </c>
      <c r="H79" s="1" t="n">
        <v>9.19452470450004E-007</v>
      </c>
      <c r="I79" s="1" t="n">
        <v>3.82809999108332E-006</v>
      </c>
      <c r="J79" s="1" t="n">
        <v>4.16345609383131</v>
      </c>
      <c r="K79" s="1" t="n">
        <v>0</v>
      </c>
    </row>
    <row r="80" customFormat="false" ht="12.75" hidden="false" customHeight="false" outlineLevel="0" collapsed="false">
      <c r="A80" s="1" t="s">
        <v>22</v>
      </c>
      <c r="B80" s="1" t="n">
        <v>0.0049274</v>
      </c>
      <c r="C80" s="1" t="n">
        <v>0.0043324</v>
      </c>
      <c r="D80" s="1" t="n">
        <v>0.004710825</v>
      </c>
      <c r="E80" s="1" t="n">
        <v>0.0048011</v>
      </c>
      <c r="F80" s="1" t="n">
        <v>0.005049725</v>
      </c>
      <c r="G80" s="1" t="n">
        <v>0.0063049</v>
      </c>
      <c r="H80" s="1" t="n">
        <v>0.00489918</v>
      </c>
      <c r="I80" s="1" t="n">
        <v>0.000383299137818795</v>
      </c>
      <c r="J80" s="1" t="n">
        <v>0.0782374066310678</v>
      </c>
      <c r="K80" s="1" t="n">
        <v>0.0777893286152524</v>
      </c>
    </row>
    <row r="81" customFormat="false" ht="12.75" hidden="false" customHeight="false" outlineLevel="0" collapsed="false">
      <c r="A81" s="1" t="s">
        <v>23</v>
      </c>
      <c r="B81" s="1" t="n">
        <v>0.0051119</v>
      </c>
      <c r="C81" s="1" t="n">
        <v>0.0047914</v>
      </c>
      <c r="D81" s="1" t="n">
        <v>0.004911175</v>
      </c>
      <c r="E81" s="1" t="n">
        <v>0.0050953</v>
      </c>
      <c r="F81" s="1" t="n">
        <v>0.0052295</v>
      </c>
      <c r="G81" s="1" t="n">
        <v>0.006547</v>
      </c>
      <c r="H81" s="1" t="n">
        <v>0.005122295</v>
      </c>
      <c r="I81" s="1" t="n">
        <v>0.000367427704990706</v>
      </c>
      <c r="J81" s="1" t="n">
        <v>0.0717310707389375</v>
      </c>
      <c r="K81" s="1" t="n">
        <v>0.0718769351886198</v>
      </c>
    </row>
    <row r="84" customFormat="false" ht="12.75" hidden="false" customHeight="false" outlineLevel="0" collapsed="false">
      <c r="A84" s="1" t="s">
        <v>106</v>
      </c>
      <c r="C84" s="1" t="s">
        <v>95</v>
      </c>
    </row>
    <row r="85" customFormat="false" ht="12.75" hidden="false" customHeight="false" outlineLevel="0" collapsed="false">
      <c r="A85" s="1" t="s">
        <v>6</v>
      </c>
      <c r="B85" s="1" t="s">
        <v>96</v>
      </c>
      <c r="C85" s="1" t="s">
        <v>97</v>
      </c>
      <c r="D85" s="1" t="s">
        <v>98</v>
      </c>
      <c r="E85" s="1" t="s">
        <v>99</v>
      </c>
      <c r="F85" s="1" t="s">
        <v>100</v>
      </c>
      <c r="G85" s="1" t="s">
        <v>101</v>
      </c>
      <c r="H85" s="1" t="s">
        <v>102</v>
      </c>
      <c r="I85" s="1" t="s">
        <v>103</v>
      </c>
      <c r="J85" s="1" t="s">
        <v>104</v>
      </c>
      <c r="K85" s="1" t="s">
        <v>105</v>
      </c>
    </row>
    <row r="86" customFormat="false" ht="12.75" hidden="false" customHeight="false" outlineLevel="0" collapsed="false">
      <c r="A86" s="1" t="s">
        <v>11</v>
      </c>
      <c r="B86" s="1" t="n">
        <v>6.99140002089064</v>
      </c>
      <c r="C86" s="1" t="n">
        <v>5.40534659440389</v>
      </c>
      <c r="D86" s="1" t="n">
        <v>7.2480217825226</v>
      </c>
      <c r="E86" s="1" t="n">
        <v>7.81798195457696</v>
      </c>
      <c r="F86" s="1" t="n">
        <v>12.8100979945726</v>
      </c>
      <c r="G86" s="1" t="n">
        <v>14.2701387467353</v>
      </c>
      <c r="H86" s="1" t="n">
        <v>9.28089026207269</v>
      </c>
      <c r="I86" s="1" t="n">
        <v>2.82623932474167</v>
      </c>
      <c r="J86" s="1" t="n">
        <v>0.304522437496259</v>
      </c>
      <c r="K86" s="1" t="n">
        <v>0.404245117758493</v>
      </c>
    </row>
    <row r="87" customFormat="false" ht="12.75" hidden="false" customHeight="false" outlineLevel="0" collapsed="false">
      <c r="A87" s="1" t="s">
        <v>12</v>
      </c>
      <c r="B87" s="1" t="n">
        <v>3.09964249326832</v>
      </c>
      <c r="C87" s="1" t="n">
        <v>0.598274028039227</v>
      </c>
      <c r="D87" s="1" t="n">
        <v>3.19244454034654</v>
      </c>
      <c r="E87" s="1" t="n">
        <v>4.27766247391859</v>
      </c>
      <c r="F87" s="1" t="n">
        <v>10.5236201737211</v>
      </c>
      <c r="G87" s="1" t="n">
        <v>12.093332878162</v>
      </c>
      <c r="H87" s="1" t="n">
        <v>5.93398359368265</v>
      </c>
      <c r="I87" s="1" t="n">
        <v>3.69716101719984</v>
      </c>
      <c r="J87" s="1" t="n">
        <v>0.623048742692153</v>
      </c>
      <c r="K87" s="1" t="n">
        <v>1.19277014211451</v>
      </c>
    </row>
    <row r="88" customFormat="false" ht="12.75" hidden="false" customHeight="false" outlineLevel="0" collapsed="false">
      <c r="A88" s="1" t="s">
        <v>13</v>
      </c>
      <c r="B88" s="1" t="n">
        <v>9.73204306305993</v>
      </c>
      <c r="C88" s="1" t="n">
        <v>7.63834818728656</v>
      </c>
      <c r="D88" s="1" t="n">
        <v>10.3500839058444</v>
      </c>
      <c r="E88" s="1" t="n">
        <v>11.0407177195555</v>
      </c>
      <c r="F88" s="1" t="n">
        <v>15.2959450748918</v>
      </c>
      <c r="G88" s="1" t="n">
        <v>15.7613166340327</v>
      </c>
      <c r="H88" s="1" t="n">
        <v>12.0249875495512</v>
      </c>
      <c r="I88" s="1" t="n">
        <v>2.6348623930904</v>
      </c>
      <c r="J88" s="1" t="n">
        <v>0.219115602592764</v>
      </c>
      <c r="K88" s="1" t="n">
        <v>0.270740930349105</v>
      </c>
    </row>
    <row r="89" customFormat="false" ht="12.75" hidden="false" customHeight="false" outlineLevel="0" collapsed="false">
      <c r="A89" s="1" t="s">
        <v>14</v>
      </c>
      <c r="B89" s="1" t="n">
        <v>9.38839974039908</v>
      </c>
      <c r="C89" s="1" t="n">
        <v>6.79667599595293</v>
      </c>
      <c r="D89" s="1" t="n">
        <v>10.0202879013701</v>
      </c>
      <c r="E89" s="1" t="n">
        <v>10.8211678900412</v>
      </c>
      <c r="F89" s="1" t="n">
        <v>16.7021852426725</v>
      </c>
      <c r="G89" s="1" t="n">
        <v>16.92193944762</v>
      </c>
      <c r="H89" s="1" t="n">
        <v>12.2457686574538</v>
      </c>
      <c r="I89" s="1" t="n">
        <v>3.42888975554287</v>
      </c>
      <c r="J89" s="1" t="n">
        <v>0.280006086302778</v>
      </c>
      <c r="K89" s="1" t="n">
        <v>0.365226220693188</v>
      </c>
    </row>
    <row r="90" customFormat="false" ht="12.75" hidden="false" customHeight="false" outlineLevel="0" collapsed="false">
      <c r="A90" s="1" t="s">
        <v>15</v>
      </c>
      <c r="B90" s="1" t="n">
        <v>5.38621190467042</v>
      </c>
      <c r="C90" s="1" t="n">
        <v>1.16126188232623</v>
      </c>
      <c r="D90" s="1" t="n">
        <v>5.75896993062718</v>
      </c>
      <c r="E90" s="1" t="n">
        <v>7.27752664430117</v>
      </c>
      <c r="F90" s="1" t="n">
        <v>15.5589116411126</v>
      </c>
      <c r="G90" s="1" t="n">
        <v>16.4211152872736</v>
      </c>
      <c r="H90" s="1" t="n">
        <v>9.21558518436535</v>
      </c>
      <c r="I90" s="1" t="n">
        <v>4.99783018045552</v>
      </c>
      <c r="J90" s="1" t="n">
        <v>0.542323691927297</v>
      </c>
      <c r="K90" s="1" t="n">
        <v>0.927893344879704</v>
      </c>
    </row>
    <row r="91" customFormat="false" ht="12.75" hidden="false" customHeight="false" outlineLevel="0" collapsed="false">
      <c r="A91" s="1" t="s">
        <v>16</v>
      </c>
      <c r="B91" s="1" t="n">
        <v>0.0275018597183846</v>
      </c>
      <c r="C91" s="1" t="n">
        <v>0.0275018597183846</v>
      </c>
      <c r="D91" s="1" t="n">
        <v>0.719280672497951</v>
      </c>
      <c r="E91" s="1" t="n">
        <v>2.9365606253057</v>
      </c>
      <c r="F91" s="1" t="n">
        <v>5.64231274153199</v>
      </c>
      <c r="G91" s="1" t="n">
        <v>5.90029430125747</v>
      </c>
      <c r="H91" s="1" t="n">
        <v>3.05241209830246</v>
      </c>
      <c r="I91" s="1" t="n">
        <v>2.20382161503615</v>
      </c>
      <c r="J91" s="1" t="n">
        <v>0.721993474033786</v>
      </c>
      <c r="K91" s="1" t="n">
        <v>80.1335486982696</v>
      </c>
    </row>
    <row r="92" customFormat="false" ht="12.75" hidden="false" customHeight="false" outlineLevel="0" collapsed="false">
      <c r="A92" s="1" t="s">
        <v>17</v>
      </c>
      <c r="B92" s="1" t="n">
        <v>1.02897775431634</v>
      </c>
      <c r="C92" s="1" t="n">
        <v>0</v>
      </c>
      <c r="D92" s="1" t="n">
        <v>0.00239515176091162</v>
      </c>
      <c r="E92" s="1" t="n">
        <v>0.629988496856342</v>
      </c>
      <c r="F92" s="1" t="n">
        <v>1.86563903781131</v>
      </c>
      <c r="G92" s="1" t="n">
        <v>5.84304620947107</v>
      </c>
      <c r="H92" s="1" t="n">
        <v>1.18724412257937</v>
      </c>
      <c r="I92" s="1" t="n">
        <v>1.56827994169217</v>
      </c>
      <c r="J92" s="1" t="n">
        <v>1.32094142381178</v>
      </c>
      <c r="K92" s="1" t="n">
        <v>1.52411452542445</v>
      </c>
    </row>
    <row r="93" customFormat="false" ht="12.75" hidden="false" customHeight="false" outlineLevel="0" collapsed="false">
      <c r="A93" s="1" t="s">
        <v>18</v>
      </c>
      <c r="B93" s="1" t="n">
        <v>0.658819197633622</v>
      </c>
      <c r="C93" s="1" t="n">
        <v>0</v>
      </c>
      <c r="D93" s="1" t="n">
        <v>0.661296575628539</v>
      </c>
      <c r="E93" s="1" t="n">
        <v>0.796142767511276</v>
      </c>
      <c r="F93" s="1" t="n">
        <v>1.66232614089859</v>
      </c>
      <c r="G93" s="1" t="n">
        <v>3.23884173108147</v>
      </c>
      <c r="H93" s="1" t="n">
        <v>1.11743672503044</v>
      </c>
      <c r="I93" s="1" t="n">
        <v>0.869880627440623</v>
      </c>
      <c r="J93" s="1" t="n">
        <v>0.778460746774659</v>
      </c>
      <c r="K93" s="1" t="n">
        <v>1.32036320520881</v>
      </c>
    </row>
    <row r="94" customFormat="false" ht="12.75" hidden="false" customHeight="false" outlineLevel="0" collapsed="false">
      <c r="A94" s="1" t="s">
        <v>19</v>
      </c>
      <c r="B94" s="1" t="n">
        <v>0.013624989901441</v>
      </c>
      <c r="C94" s="1" t="n">
        <v>0</v>
      </c>
      <c r="D94" s="1" t="n">
        <v>0</v>
      </c>
      <c r="E94" s="1" t="n">
        <v>1.56259537406838E-009</v>
      </c>
      <c r="F94" s="1" t="n">
        <v>0.0102451189085641</v>
      </c>
      <c r="G94" s="1" t="n">
        <v>0.560783155108441</v>
      </c>
      <c r="H94" s="1" t="n">
        <v>0.0386104097064433</v>
      </c>
      <c r="I94" s="1" t="n">
        <v>0.126099835164094</v>
      </c>
      <c r="J94" s="1" t="n">
        <v>3.26595434036668</v>
      </c>
      <c r="K94" s="1" t="n">
        <v>9.25504063314997</v>
      </c>
    </row>
    <row r="95" customFormat="false" ht="12.75" hidden="false" customHeight="false" outlineLevel="0" collapsed="false">
      <c r="A95" s="1" t="s">
        <v>20</v>
      </c>
      <c r="B95" s="1" t="n">
        <v>0.455565377031346</v>
      </c>
      <c r="C95" s="1" t="n">
        <v>0</v>
      </c>
      <c r="D95" s="1" t="n">
        <v>0.00203770238841833</v>
      </c>
      <c r="E95" s="1" t="n">
        <v>0.714869506776498</v>
      </c>
      <c r="F95" s="1" t="n">
        <v>4.74418514826451</v>
      </c>
      <c r="G95" s="1" t="n">
        <v>11.6521911489116</v>
      </c>
      <c r="H95" s="1" t="n">
        <v>2.4311903119262</v>
      </c>
      <c r="I95" s="1" t="n">
        <v>3.07720662423242</v>
      </c>
      <c r="J95" s="1" t="n">
        <v>1.26572017383303</v>
      </c>
      <c r="K95" s="1" t="n">
        <v>6.75469818247554</v>
      </c>
    </row>
    <row r="96" customFormat="false" ht="12.75" hidden="false" customHeight="false" outlineLevel="0" collapsed="false">
      <c r="A96" s="1" t="s">
        <v>21</v>
      </c>
      <c r="B96" s="1" t="n">
        <v>55.2961196393979</v>
      </c>
      <c r="C96" s="1" t="n">
        <v>49.3080083615656</v>
      </c>
      <c r="D96" s="1" t="n">
        <v>55.0849799476701</v>
      </c>
      <c r="E96" s="1" t="n">
        <v>56.4220775585885</v>
      </c>
      <c r="F96" s="1" t="n">
        <v>57.8192704400754</v>
      </c>
      <c r="G96" s="1" t="n">
        <v>62.1164318437203</v>
      </c>
      <c r="H96" s="1" t="n">
        <v>56.3359559611847</v>
      </c>
      <c r="I96" s="1" t="n">
        <v>2.46187488487836</v>
      </c>
      <c r="J96" s="1" t="n">
        <v>0.0436998865622264</v>
      </c>
      <c r="K96" s="1" t="n">
        <v>0.0445216572326044</v>
      </c>
    </row>
    <row r="97" customFormat="false" ht="12.75" hidden="false" customHeight="false" outlineLevel="0" collapsed="false">
      <c r="A97" s="1" t="s">
        <v>22</v>
      </c>
      <c r="B97" s="1" t="n">
        <v>52.8083787014186</v>
      </c>
      <c r="C97" s="1" t="n">
        <v>47.0811073844818</v>
      </c>
      <c r="D97" s="1" t="n">
        <v>52.3028484654953</v>
      </c>
      <c r="E97" s="1" t="n">
        <v>53.2166430989338</v>
      </c>
      <c r="F97" s="1" t="n">
        <v>53.7777887752679</v>
      </c>
      <c r="G97" s="1" t="n">
        <v>55.2721881835806</v>
      </c>
      <c r="H97" s="1" t="n">
        <v>52.7405268323583</v>
      </c>
      <c r="I97" s="1" t="n">
        <v>2.00846229242893</v>
      </c>
      <c r="J97" s="1" t="n">
        <v>0.0380819535385578</v>
      </c>
      <c r="K97" s="1" t="n">
        <v>0.0380330232023384</v>
      </c>
    </row>
    <row r="98" customFormat="false" ht="12.75" hidden="false" customHeight="false" outlineLevel="0" collapsed="false">
      <c r="A98" s="1" t="s">
        <v>23</v>
      </c>
      <c r="B98" s="1" t="n">
        <v>22.8270470381953</v>
      </c>
      <c r="C98" s="1" t="n">
        <v>21.1245292950561</v>
      </c>
      <c r="D98" s="1" t="n">
        <v>23.0681848474381</v>
      </c>
      <c r="E98" s="1" t="n">
        <v>23.9651047974458</v>
      </c>
      <c r="F98" s="1" t="n">
        <v>26.4082467757282</v>
      </c>
      <c r="G98" s="1" t="n">
        <v>27.111436816571</v>
      </c>
      <c r="H98" s="1" t="n">
        <v>24.2968112793672</v>
      </c>
      <c r="I98" s="1" t="n">
        <v>1.81744291982114</v>
      </c>
      <c r="J98" s="1" t="n">
        <v>0.0748017054140975</v>
      </c>
      <c r="K98" s="1" t="n">
        <v>0.0796179600795543</v>
      </c>
    </row>
    <row r="100" customFormat="false" ht="12.75" hidden="false" customHeight="false" outlineLevel="0" collapsed="false">
      <c r="C100" s="1" t="s">
        <v>95</v>
      </c>
    </row>
    <row r="101" customFormat="false" ht="12.75" hidden="false" customHeight="false" outlineLevel="0" collapsed="false">
      <c r="A101" s="1" t="s">
        <v>7</v>
      </c>
      <c r="B101" s="1" t="s">
        <v>96</v>
      </c>
      <c r="C101" s="1" t="s">
        <v>97</v>
      </c>
      <c r="D101" s="1" t="s">
        <v>98</v>
      </c>
      <c r="E101" s="1" t="s">
        <v>99</v>
      </c>
      <c r="F101" s="1" t="s">
        <v>100</v>
      </c>
      <c r="G101" s="1" t="s">
        <v>101</v>
      </c>
      <c r="H101" s="1" t="s">
        <v>102</v>
      </c>
      <c r="I101" s="1" t="s">
        <v>103</v>
      </c>
      <c r="J101" s="1" t="s">
        <v>104</v>
      </c>
      <c r="K101" s="1" t="s">
        <v>105</v>
      </c>
    </row>
    <row r="102" customFormat="false" ht="12.75" hidden="false" customHeight="false" outlineLevel="0" collapsed="false">
      <c r="A102" s="1" t="s">
        <v>11</v>
      </c>
      <c r="B102" s="1" t="n">
        <v>29.2193284820631</v>
      </c>
      <c r="C102" s="1" t="n">
        <v>18.2401797885916</v>
      </c>
      <c r="D102" s="1" t="n">
        <v>25.6654003527789</v>
      </c>
      <c r="E102" s="1" t="n">
        <v>28.0019600660931</v>
      </c>
      <c r="F102" s="1" t="n">
        <v>29.1489990466678</v>
      </c>
      <c r="G102" s="1" t="n">
        <v>31.1487469837212</v>
      </c>
      <c r="H102" s="1" t="n">
        <v>27.3801834770855</v>
      </c>
      <c r="I102" s="1" t="n">
        <v>2.7372450834666</v>
      </c>
      <c r="J102" s="1" t="n">
        <v>0.099971758252</v>
      </c>
      <c r="K102" s="1" t="n">
        <v>0.0936792604644188</v>
      </c>
    </row>
    <row r="103" customFormat="false" ht="12.75" hidden="false" customHeight="false" outlineLevel="0" collapsed="false">
      <c r="A103" s="1" t="s">
        <v>12</v>
      </c>
      <c r="B103" s="1" t="n">
        <v>36.3300296557747</v>
      </c>
      <c r="C103" s="1" t="n">
        <v>17.5184059900545</v>
      </c>
      <c r="D103" s="1" t="n">
        <v>29.9804108300668</v>
      </c>
      <c r="E103" s="1" t="n">
        <v>34.2930478932938</v>
      </c>
      <c r="F103" s="1" t="n">
        <v>35.6787601859105</v>
      </c>
      <c r="G103" s="1" t="n">
        <v>36.9526004039816</v>
      </c>
      <c r="H103" s="1" t="n">
        <v>32.7922131445331</v>
      </c>
      <c r="I103" s="1" t="n">
        <v>4.37539517472924</v>
      </c>
      <c r="J103" s="1" t="n">
        <v>0.133427870679069</v>
      </c>
      <c r="K103" s="1" t="n">
        <v>0.120434671157329</v>
      </c>
    </row>
    <row r="104" customFormat="false" ht="12.75" hidden="false" customHeight="false" outlineLevel="0" collapsed="false">
      <c r="A104" s="1" t="s">
        <v>13</v>
      </c>
      <c r="B104" s="1" t="n">
        <v>21.9144703695339</v>
      </c>
      <c r="C104" s="1" t="n">
        <v>4.29254577542786</v>
      </c>
      <c r="D104" s="1" t="n">
        <v>15.797529403538</v>
      </c>
      <c r="E104" s="1" t="n">
        <v>19.1059198440991</v>
      </c>
      <c r="F104" s="1" t="n">
        <v>20.1022255923854</v>
      </c>
      <c r="G104" s="1" t="n">
        <v>22.1868509705208</v>
      </c>
      <c r="H104" s="1" t="n">
        <v>17.691324102305</v>
      </c>
      <c r="I104" s="1" t="n">
        <v>4.01155347788815</v>
      </c>
      <c r="J104" s="1" t="n">
        <v>0.226752585317539</v>
      </c>
      <c r="K104" s="1" t="n">
        <v>0.183055004763662</v>
      </c>
    </row>
    <row r="105" customFormat="false" ht="12.75" hidden="false" customHeight="false" outlineLevel="0" collapsed="false">
      <c r="A105" s="1" t="s">
        <v>14</v>
      </c>
      <c r="B105" s="1" t="n">
        <v>28.2128427426162</v>
      </c>
      <c r="C105" s="1" t="n">
        <v>4.72620251241294</v>
      </c>
      <c r="D105" s="1" t="n">
        <v>20.5374686276709</v>
      </c>
      <c r="E105" s="1" t="n">
        <v>25.2521679028126</v>
      </c>
      <c r="F105" s="1" t="n">
        <v>26.2475027798292</v>
      </c>
      <c r="G105" s="1" t="n">
        <v>28.5827947788361</v>
      </c>
      <c r="H105" s="1" t="n">
        <v>23.4446563509522</v>
      </c>
      <c r="I105" s="1" t="n">
        <v>5.23142276249812</v>
      </c>
      <c r="J105" s="1" t="n">
        <v>0.223139238391338</v>
      </c>
      <c r="K105" s="1" t="n">
        <v>0.185426998981422</v>
      </c>
    </row>
    <row r="106" customFormat="false" ht="12.75" hidden="false" customHeight="false" outlineLevel="0" collapsed="false">
      <c r="A106" s="1" t="s">
        <v>15</v>
      </c>
      <c r="B106" s="1" t="n">
        <v>41.3485215034818</v>
      </c>
      <c r="C106" s="1" t="n">
        <v>5.25278054530891</v>
      </c>
      <c r="D106" s="1" t="n">
        <v>29.6270674911154</v>
      </c>
      <c r="E106" s="1" t="n">
        <v>37.8079523550183</v>
      </c>
      <c r="F106" s="1" t="n">
        <v>38.6791683373344</v>
      </c>
      <c r="G106" s="1" t="n">
        <v>41.9141392859118</v>
      </c>
      <c r="H106" s="1" t="n">
        <v>34.4856099451284</v>
      </c>
      <c r="I106" s="1" t="n">
        <v>8.12903174713258</v>
      </c>
      <c r="J106" s="1" t="n">
        <v>0.235722429154278</v>
      </c>
      <c r="K106" s="1" t="n">
        <v>0.196597881896408</v>
      </c>
    </row>
    <row r="107" customFormat="false" ht="12.75" hidden="false" customHeight="false" outlineLevel="0" collapsed="false">
      <c r="A107" s="1" t="s">
        <v>16</v>
      </c>
      <c r="B107" s="1" t="n">
        <v>4.12407558983172E-006</v>
      </c>
      <c r="C107" s="1" t="n">
        <v>0</v>
      </c>
      <c r="D107" s="1" t="n">
        <v>2.45219358809529E-018</v>
      </c>
      <c r="E107" s="1" t="n">
        <v>0.0427944321735365</v>
      </c>
      <c r="F107" s="1" t="n">
        <v>0.406093823890865</v>
      </c>
      <c r="G107" s="1" t="n">
        <v>14.8815283375085</v>
      </c>
      <c r="H107" s="1" t="n">
        <v>0.968204837199901</v>
      </c>
      <c r="I107" s="1" t="n">
        <v>3.31095051070411</v>
      </c>
      <c r="J107" s="1" t="n">
        <v>3.41967978623154</v>
      </c>
      <c r="K107" s="1" t="n">
        <v>802834.584038069</v>
      </c>
    </row>
    <row r="108" customFormat="false" ht="12.75" hidden="false" customHeight="false" outlineLevel="0" collapsed="false">
      <c r="A108" s="1" t="s">
        <v>17</v>
      </c>
      <c r="B108" s="1" t="n">
        <v>0.1329917809037</v>
      </c>
      <c r="C108" s="1" t="n">
        <v>0.1329917809037</v>
      </c>
      <c r="D108" s="1" t="n">
        <v>1.586148766067</v>
      </c>
      <c r="E108" s="1" t="n">
        <v>2.55310535109403</v>
      </c>
      <c r="F108" s="1" t="n">
        <v>10.4112096257358</v>
      </c>
      <c r="G108" s="1" t="n">
        <v>31.6568696279746</v>
      </c>
      <c r="H108" s="1" t="n">
        <v>6.54306931651146</v>
      </c>
      <c r="I108" s="1" t="n">
        <v>7.47188585569363</v>
      </c>
      <c r="J108" s="1" t="n">
        <v>1.14195425636685</v>
      </c>
      <c r="K108" s="1" t="n">
        <v>56.1830648850703</v>
      </c>
    </row>
    <row r="109" customFormat="false" ht="12.75" hidden="false" customHeight="false" outlineLevel="0" collapsed="false">
      <c r="A109" s="1" t="s">
        <v>18</v>
      </c>
      <c r="B109" s="1" t="n">
        <v>0</v>
      </c>
      <c r="C109" s="1" t="n">
        <v>0</v>
      </c>
      <c r="D109" s="1" t="n">
        <v>2.05072675320973E-009</v>
      </c>
      <c r="E109" s="1" t="n">
        <v>0.0205099770926518</v>
      </c>
      <c r="F109" s="1" t="n">
        <v>5.05615554973227</v>
      </c>
      <c r="G109" s="1" t="n">
        <v>17.8691180348868</v>
      </c>
      <c r="H109" s="1" t="n">
        <v>2.19383198621623</v>
      </c>
      <c r="I109" s="1" t="n">
        <v>4.31549910813152</v>
      </c>
      <c r="J109" s="1" t="n">
        <v>1.9671055647131</v>
      </c>
      <c r="K109" s="1" t="n">
        <v>0</v>
      </c>
    </row>
    <row r="110" customFormat="false" ht="12.75" hidden="false" customHeight="false" outlineLevel="0" collapsed="false">
      <c r="A110" s="1" t="s">
        <v>19</v>
      </c>
      <c r="B110" s="1" t="n">
        <v>14.6996294114078</v>
      </c>
      <c r="C110" s="1" t="n">
        <v>2.43456987283492</v>
      </c>
      <c r="D110" s="1" t="n">
        <v>13.5312484041551</v>
      </c>
      <c r="E110" s="1" t="n">
        <v>13.7987603970554</v>
      </c>
      <c r="F110" s="1" t="n">
        <v>17.2239581206906</v>
      </c>
      <c r="G110" s="1" t="n">
        <v>26.0559116733377</v>
      </c>
      <c r="H110" s="1" t="n">
        <v>14.7040168768585</v>
      </c>
      <c r="I110" s="1" t="n">
        <v>4.1631034890234</v>
      </c>
      <c r="J110" s="1" t="n">
        <v>0.283126952579562</v>
      </c>
      <c r="K110" s="1" t="n">
        <v>0.283211458772736</v>
      </c>
    </row>
    <row r="111" customFormat="false" ht="12.75" hidden="false" customHeight="false" outlineLevel="0" collapsed="false">
      <c r="A111" s="1" t="s">
        <v>20</v>
      </c>
      <c r="B111" s="1" t="n">
        <v>33.8785378139076</v>
      </c>
      <c r="C111" s="1" t="n">
        <v>32.0272486484199</v>
      </c>
      <c r="D111" s="1" t="n">
        <v>35.086737639897</v>
      </c>
      <c r="E111" s="1" t="n">
        <v>37.0686840924738</v>
      </c>
      <c r="F111" s="1" t="n">
        <v>39.808522762434</v>
      </c>
      <c r="G111" s="1" t="n">
        <v>61.5043533689585</v>
      </c>
      <c r="H111" s="1" t="n">
        <v>39.8129537902872</v>
      </c>
      <c r="I111" s="1" t="n">
        <v>7.1827106783608</v>
      </c>
      <c r="J111" s="1" t="n">
        <v>0.18041139866676</v>
      </c>
      <c r="K111" s="1" t="n">
        <v>0.212013597452609</v>
      </c>
    </row>
    <row r="112" customFormat="false" ht="12.75" hidden="false" customHeight="false" outlineLevel="0" collapsed="false">
      <c r="A112" s="1" t="s">
        <v>21</v>
      </c>
      <c r="B112" s="1" t="n">
        <v>16.6702755988152</v>
      </c>
      <c r="C112" s="1" t="n">
        <v>16.3967866680602</v>
      </c>
      <c r="D112" s="1" t="n">
        <v>18.9571443783314</v>
      </c>
      <c r="E112" s="1" t="n">
        <v>20.8558846268519</v>
      </c>
      <c r="F112" s="1" t="n">
        <v>22.3654762385968</v>
      </c>
      <c r="G112" s="1" t="n">
        <v>50.6919916384344</v>
      </c>
      <c r="H112" s="1" t="n">
        <v>23.0234002596229</v>
      </c>
      <c r="I112" s="1" t="n">
        <v>7.87162506573779</v>
      </c>
      <c r="J112" s="1" t="n">
        <v>0.341896721464839</v>
      </c>
      <c r="K112" s="1" t="n">
        <v>0.47219525670573</v>
      </c>
    </row>
    <row r="113" customFormat="false" ht="12.75" hidden="false" customHeight="false" outlineLevel="0" collapsed="false">
      <c r="A113" s="1" t="s">
        <v>22</v>
      </c>
      <c r="B113" s="1" t="n">
        <v>0.107471864808892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0.107471864808892</v>
      </c>
      <c r="H113" s="1" t="n">
        <v>0.00537994796801793</v>
      </c>
      <c r="I113" s="1" t="n">
        <v>0.0240299605490118</v>
      </c>
      <c r="J113" s="1" t="n">
        <v>4.46657861597589</v>
      </c>
      <c r="K113" s="1" t="n">
        <v>0.22359303610989</v>
      </c>
    </row>
    <row r="114" customFormat="false" ht="12.75" hidden="false" customHeight="false" outlineLevel="0" collapsed="false">
      <c r="A114" s="1" t="s">
        <v>23</v>
      </c>
      <c r="B114" s="1" t="n">
        <v>15.2848081734821</v>
      </c>
      <c r="C114" s="1" t="n">
        <v>2.98646605570035</v>
      </c>
      <c r="D114" s="1" t="n">
        <v>11.031397847003</v>
      </c>
      <c r="E114" s="1" t="n">
        <v>13.227239337518</v>
      </c>
      <c r="F114" s="1" t="n">
        <v>13.9477598349595</v>
      </c>
      <c r="G114" s="1" t="n">
        <v>15.4387651821862</v>
      </c>
      <c r="H114" s="1" t="n">
        <v>12.2123774086962</v>
      </c>
      <c r="I114" s="1" t="n">
        <v>2.85874088378</v>
      </c>
      <c r="J114" s="1" t="n">
        <v>0.234085533726164</v>
      </c>
      <c r="K114" s="1" t="n">
        <v>0.18703151857278</v>
      </c>
    </row>
    <row r="116" customFormat="false" ht="12.75" hidden="false" customHeight="false" outlineLevel="0" collapsed="false">
      <c r="C116" s="1" t="s">
        <v>95</v>
      </c>
    </row>
    <row r="117" customFormat="false" ht="12.75" hidden="false" customHeight="false" outlineLevel="0" collapsed="false">
      <c r="A117" s="1" t="s">
        <v>8</v>
      </c>
      <c r="B117" s="1" t="s">
        <v>96</v>
      </c>
      <c r="C117" s="1" t="s">
        <v>97</v>
      </c>
      <c r="D117" s="1" t="s">
        <v>98</v>
      </c>
      <c r="E117" s="1" t="s">
        <v>99</v>
      </c>
      <c r="F117" s="1" t="s">
        <v>100</v>
      </c>
      <c r="G117" s="1" t="s">
        <v>101</v>
      </c>
      <c r="H117" s="1" t="s">
        <v>102</v>
      </c>
      <c r="I117" s="1" t="s">
        <v>103</v>
      </c>
      <c r="J117" s="1" t="s">
        <v>104</v>
      </c>
      <c r="K117" s="1" t="s">
        <v>105</v>
      </c>
    </row>
    <row r="118" customFormat="false" ht="12.75" hidden="false" customHeight="false" outlineLevel="0" collapsed="false">
      <c r="A118" s="1" t="s">
        <v>11</v>
      </c>
      <c r="B118" s="1" t="n">
        <v>29.1816092754431</v>
      </c>
      <c r="C118" s="1" t="n">
        <v>28.6717497442743</v>
      </c>
      <c r="D118" s="1" t="n">
        <v>29.1999769048771</v>
      </c>
      <c r="E118" s="1" t="n">
        <v>30.2843627752916</v>
      </c>
      <c r="F118" s="1" t="n">
        <v>30.9161130442448</v>
      </c>
      <c r="G118" s="1" t="n">
        <v>33.8104016373216</v>
      </c>
      <c r="H118" s="1" t="n">
        <v>30.2816125055253</v>
      </c>
      <c r="I118" s="1" t="n">
        <v>1.31620419975513</v>
      </c>
      <c r="J118" s="1" t="n">
        <v>0.0434654594273991</v>
      </c>
      <c r="K118" s="1" t="n">
        <v>0.0451038935972165</v>
      </c>
    </row>
    <row r="119" customFormat="false" ht="12.75" hidden="false" customHeight="false" outlineLevel="0" collapsed="false">
      <c r="A119" s="1" t="s">
        <v>12</v>
      </c>
      <c r="B119" s="1" t="n">
        <v>35.1553971690561</v>
      </c>
      <c r="C119" s="1" t="n">
        <v>34.8664764359143</v>
      </c>
      <c r="D119" s="1" t="n">
        <v>35.337266189069</v>
      </c>
      <c r="E119" s="1" t="n">
        <v>36.7917255893465</v>
      </c>
      <c r="F119" s="1" t="n">
        <v>37.7370774840966</v>
      </c>
      <c r="G119" s="1" t="n">
        <v>40.8850079067942</v>
      </c>
      <c r="H119" s="1" t="n">
        <v>36.8445608251721</v>
      </c>
      <c r="I119" s="1" t="n">
        <v>1.68628497661108</v>
      </c>
      <c r="J119" s="1" t="n">
        <v>0.0457675417712949</v>
      </c>
      <c r="K119" s="1" t="n">
        <v>0.0479666029230742</v>
      </c>
    </row>
    <row r="120" customFormat="false" ht="12.75" hidden="false" customHeight="false" outlineLevel="0" collapsed="false">
      <c r="A120" s="1" t="s">
        <v>13</v>
      </c>
      <c r="B120" s="1" t="n">
        <v>42.3956288330235</v>
      </c>
      <c r="C120" s="1" t="n">
        <v>34.3082253163054</v>
      </c>
      <c r="D120" s="1" t="n">
        <v>41.9360765987679</v>
      </c>
      <c r="E120" s="1" t="n">
        <v>42.0606617569808</v>
      </c>
      <c r="F120" s="1" t="n">
        <v>43.3051784126095</v>
      </c>
      <c r="G120" s="1" t="n">
        <v>46.0191284634578</v>
      </c>
      <c r="H120" s="1" t="n">
        <v>42.3540745424732</v>
      </c>
      <c r="I120" s="1" t="n">
        <v>2.31270140122947</v>
      </c>
      <c r="J120" s="1" t="n">
        <v>0.054603988546846</v>
      </c>
      <c r="K120" s="1" t="n">
        <v>0.0545504681706247</v>
      </c>
    </row>
    <row r="121" customFormat="false" ht="12.75" hidden="false" customHeight="false" outlineLevel="0" collapsed="false">
      <c r="A121" s="1" t="s">
        <v>14</v>
      </c>
      <c r="B121" s="1" t="n">
        <v>45.8128097297825</v>
      </c>
      <c r="C121" s="1" t="n">
        <v>38.8454230153832</v>
      </c>
      <c r="D121" s="1" t="n">
        <v>45.6443369771048</v>
      </c>
      <c r="E121" s="1" t="n">
        <v>45.8426322457632</v>
      </c>
      <c r="F121" s="1" t="n">
        <v>46.5820030339063</v>
      </c>
      <c r="G121" s="1" t="n">
        <v>50.1472600618323</v>
      </c>
      <c r="H121" s="1" t="n">
        <v>46.0173811302172</v>
      </c>
      <c r="I121" s="1" t="n">
        <v>2.12730415487308</v>
      </c>
      <c r="J121" s="1" t="n">
        <v>0.0462282751131222</v>
      </c>
      <c r="K121" s="1" t="n">
        <v>0.0464347017225214</v>
      </c>
    </row>
    <row r="122" customFormat="false" ht="12.75" hidden="false" customHeight="false" outlineLevel="0" collapsed="false">
      <c r="A122" s="1" t="s">
        <v>15</v>
      </c>
      <c r="B122" s="1" t="n">
        <v>53.2652380948467</v>
      </c>
      <c r="C122" s="1" t="n">
        <v>48.5286099424186</v>
      </c>
      <c r="D122" s="1" t="n">
        <v>53.3133508909053</v>
      </c>
      <c r="E122" s="1" t="n">
        <v>54.7260102141738</v>
      </c>
      <c r="F122" s="1" t="n">
        <v>55.3691647955879</v>
      </c>
      <c r="G122" s="1" t="n">
        <v>59.590611398007</v>
      </c>
      <c r="H122" s="1" t="n">
        <v>54.5152806882186</v>
      </c>
      <c r="I122" s="1" t="n">
        <v>2.25646989391459</v>
      </c>
      <c r="J122" s="1" t="n">
        <v>0.0413915119839463</v>
      </c>
      <c r="K122" s="1" t="n">
        <v>0.0423628988552837</v>
      </c>
    </row>
    <row r="123" customFormat="false" ht="12.75" hidden="false" customHeight="false" outlineLevel="0" collapsed="false">
      <c r="A123" s="1" t="s">
        <v>16</v>
      </c>
      <c r="B123" s="1" t="n">
        <v>59.7075509518217</v>
      </c>
      <c r="C123" s="1" t="n">
        <v>29.7663537664286</v>
      </c>
      <c r="D123" s="1" t="n">
        <v>47.271842060102</v>
      </c>
      <c r="E123" s="1" t="n">
        <v>55.8256911594826</v>
      </c>
      <c r="F123" s="1" t="n">
        <v>57.9481464271536</v>
      </c>
      <c r="G123" s="1" t="n">
        <v>59.8355122468074</v>
      </c>
      <c r="H123" s="1" t="n">
        <v>51.6275349319868</v>
      </c>
      <c r="I123" s="1" t="n">
        <v>8.31380518680783</v>
      </c>
      <c r="J123" s="1" t="n">
        <v>0.161034323985452</v>
      </c>
      <c r="K123" s="1" t="n">
        <v>0.13924210680683</v>
      </c>
    </row>
    <row r="124" customFormat="false" ht="12.75" hidden="false" customHeight="false" outlineLevel="0" collapsed="false">
      <c r="A124" s="1" t="s">
        <v>17</v>
      </c>
      <c r="B124" s="1" t="n">
        <v>3.34946045242343</v>
      </c>
      <c r="C124" s="1" t="n">
        <v>0</v>
      </c>
      <c r="D124" s="1" t="n">
        <v>0</v>
      </c>
      <c r="E124" s="1" t="n">
        <v>0.0134338476684465</v>
      </c>
      <c r="F124" s="1" t="n">
        <v>1.77953575793899</v>
      </c>
      <c r="G124" s="1" t="n">
        <v>6.71695563177477</v>
      </c>
      <c r="H124" s="1" t="n">
        <v>1.05288152745426</v>
      </c>
      <c r="I124" s="1" t="n">
        <v>1.69901210728821</v>
      </c>
      <c r="J124" s="1" t="n">
        <v>1.61367833225854</v>
      </c>
      <c r="K124" s="1" t="n">
        <v>0.507249490304901</v>
      </c>
    </row>
    <row r="125" customFormat="false" ht="12.75" hidden="false" customHeight="false" outlineLevel="0" collapsed="false">
      <c r="A125" s="1" t="s">
        <v>18</v>
      </c>
      <c r="B125" s="1" t="n">
        <v>18.9822615858025</v>
      </c>
      <c r="C125" s="1" t="n">
        <v>8.97863843574577</v>
      </c>
      <c r="D125" s="1" t="n">
        <v>15.7714434933785</v>
      </c>
      <c r="E125" s="1" t="n">
        <v>16.8580686495169</v>
      </c>
      <c r="F125" s="1" t="n">
        <v>17.5700670275919</v>
      </c>
      <c r="G125" s="1" t="n">
        <v>22.7020199407952</v>
      </c>
      <c r="H125" s="1" t="n">
        <v>16.7875320020028</v>
      </c>
      <c r="I125" s="1" t="n">
        <v>2.44116305860241</v>
      </c>
      <c r="J125" s="1" t="n">
        <v>0.145415243783968</v>
      </c>
      <c r="K125" s="1" t="n">
        <v>0.128602329473124</v>
      </c>
    </row>
    <row r="126" customFormat="false" ht="12.75" hidden="false" customHeight="false" outlineLevel="0" collapsed="false">
      <c r="A126" s="1" t="s">
        <v>19</v>
      </c>
      <c r="B126" s="1" t="n">
        <v>4.37901081984084</v>
      </c>
      <c r="C126" s="1" t="n">
        <v>3.04382649917058</v>
      </c>
      <c r="D126" s="1" t="n">
        <v>3.5284065718883</v>
      </c>
      <c r="E126" s="1" t="n">
        <v>7.23860180653467</v>
      </c>
      <c r="F126" s="1" t="n">
        <v>8.69041862362139</v>
      </c>
      <c r="G126" s="1" t="n">
        <v>20.5146065697709</v>
      </c>
      <c r="H126" s="1" t="n">
        <v>7.07200953066082</v>
      </c>
      <c r="I126" s="1" t="n">
        <v>4.07289932278903</v>
      </c>
      <c r="J126" s="1" t="n">
        <v>0.575918245744848</v>
      </c>
      <c r="K126" s="1" t="n">
        <v>0.930095743160795</v>
      </c>
    </row>
    <row r="127" customFormat="false" ht="12.75" hidden="false" customHeight="false" outlineLevel="0" collapsed="false">
      <c r="A127" s="1" t="s">
        <v>20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1.7496094388537</v>
      </c>
      <c r="G127" s="1" t="n">
        <v>13.3892532795156</v>
      </c>
      <c r="H127" s="1" t="n">
        <v>1.17072136069411</v>
      </c>
      <c r="I127" s="1" t="n">
        <v>3.0165772197546</v>
      </c>
      <c r="J127" s="1" t="n">
        <v>2.57668248059137</v>
      </c>
      <c r="K127" s="1" t="n">
        <v>0</v>
      </c>
    </row>
    <row r="128" customFormat="false" ht="12.75" hidden="false" customHeight="false" outlineLevel="0" collapsed="false">
      <c r="A128" s="1" t="s">
        <v>21</v>
      </c>
      <c r="B128" s="1" t="n">
        <v>0.223746586153787</v>
      </c>
      <c r="C128" s="1" t="n">
        <v>0</v>
      </c>
      <c r="D128" s="1" t="n">
        <v>0</v>
      </c>
      <c r="E128" s="1" t="n">
        <v>0</v>
      </c>
      <c r="F128" s="1" t="n">
        <v>0.00169694546785698</v>
      </c>
      <c r="G128" s="1" t="n">
        <v>14.5510992018901</v>
      </c>
      <c r="H128" s="1" t="n">
        <v>0.839544006501178</v>
      </c>
      <c r="I128" s="1" t="n">
        <v>3.25806810047132</v>
      </c>
      <c r="J128" s="1" t="n">
        <v>3.88075916836022</v>
      </c>
      <c r="K128" s="1" t="n">
        <v>14.5614203840052</v>
      </c>
    </row>
    <row r="129" customFormat="false" ht="12.75" hidden="false" customHeight="false" outlineLevel="0" collapsed="false">
      <c r="A129" s="1" t="s">
        <v>22</v>
      </c>
      <c r="B129" s="1" t="n">
        <v>21.3057531026153</v>
      </c>
      <c r="C129" s="1" t="n">
        <v>19.6321603342711</v>
      </c>
      <c r="D129" s="1" t="n">
        <v>20.1216936963374</v>
      </c>
      <c r="E129" s="1" t="n">
        <v>20.5956218148385</v>
      </c>
      <c r="F129" s="1" t="n">
        <v>22.7779410145183</v>
      </c>
      <c r="G129" s="1" t="n">
        <v>28.4366633920821</v>
      </c>
      <c r="H129" s="1" t="n">
        <v>21.4971003810256</v>
      </c>
      <c r="I129" s="1" t="n">
        <v>2.16263920171378</v>
      </c>
      <c r="J129" s="1" t="n">
        <v>0.100601437560511</v>
      </c>
      <c r="K129" s="1" t="n">
        <v>0.101504940534034</v>
      </c>
    </row>
    <row r="130" customFormat="false" ht="12.75" hidden="false" customHeight="false" outlineLevel="0" collapsed="false">
      <c r="A130" s="1" t="s">
        <v>23</v>
      </c>
      <c r="B130" s="1" t="n">
        <v>34.6753786801866</v>
      </c>
      <c r="C130" s="1" t="n">
        <v>29.5343172025795</v>
      </c>
      <c r="D130" s="1" t="n">
        <v>34.1333859243452</v>
      </c>
      <c r="E130" s="1" t="n">
        <v>34.4907906900349</v>
      </c>
      <c r="F130" s="1" t="n">
        <v>36.1978878416513</v>
      </c>
      <c r="G130" s="1" t="n">
        <v>40.3681705104228</v>
      </c>
      <c r="H130" s="1" t="n">
        <v>34.9874234589873</v>
      </c>
      <c r="I130" s="1" t="n">
        <v>2.11898920592392</v>
      </c>
      <c r="J130" s="1" t="n">
        <v>0.0605643112991109</v>
      </c>
      <c r="K130" s="1" t="n">
        <v>0.0611093313635449</v>
      </c>
    </row>
    <row r="132" customFormat="false" ht="12.75" hidden="false" customHeight="false" outlineLevel="0" collapsed="false">
      <c r="C132" s="1" t="s">
        <v>95</v>
      </c>
    </row>
    <row r="133" customFormat="false" ht="12.75" hidden="false" customHeight="false" outlineLevel="0" collapsed="false">
      <c r="A133" s="1" t="s">
        <v>9</v>
      </c>
      <c r="B133" s="1" t="s">
        <v>96</v>
      </c>
      <c r="C133" s="1" t="s">
        <v>97</v>
      </c>
      <c r="D133" s="1" t="s">
        <v>98</v>
      </c>
      <c r="E133" s="1" t="s">
        <v>99</v>
      </c>
      <c r="F133" s="1" t="s">
        <v>100</v>
      </c>
      <c r="G133" s="1" t="s">
        <v>101</v>
      </c>
      <c r="H133" s="1" t="s">
        <v>102</v>
      </c>
      <c r="I133" s="1" t="s">
        <v>103</v>
      </c>
      <c r="J133" s="1" t="s">
        <v>104</v>
      </c>
      <c r="K133" s="1" t="s">
        <v>105</v>
      </c>
    </row>
    <row r="134" customFormat="false" ht="12.75" hidden="false" customHeight="false" outlineLevel="0" collapsed="false">
      <c r="A134" s="1" t="s">
        <v>11</v>
      </c>
      <c r="B134" s="1" t="n">
        <v>10.8822812576164</v>
      </c>
      <c r="C134" s="1" t="n">
        <v>3.31209266543771</v>
      </c>
      <c r="D134" s="1" t="n">
        <v>7.28575469412566</v>
      </c>
      <c r="E134" s="1" t="n">
        <v>10.6118978938473</v>
      </c>
      <c r="F134" s="1" t="n">
        <v>12.2573234242535</v>
      </c>
      <c r="G134" s="1" t="n">
        <v>12.6915403756448</v>
      </c>
      <c r="H134" s="1" t="n">
        <v>9.58670045533785</v>
      </c>
      <c r="I134" s="1" t="n">
        <v>2.74397630573141</v>
      </c>
      <c r="J134" s="1" t="n">
        <v>0.286227395808906</v>
      </c>
      <c r="K134" s="1" t="n">
        <v>0.252150834992519</v>
      </c>
    </row>
    <row r="135" customFormat="false" ht="12.75" hidden="false" customHeight="false" outlineLevel="0" collapsed="false">
      <c r="A135" s="1" t="s">
        <v>12</v>
      </c>
      <c r="B135" s="1" t="n">
        <v>6.97843133687505</v>
      </c>
      <c r="C135" s="1" t="n">
        <v>0.428957739830653</v>
      </c>
      <c r="D135" s="1" t="n">
        <v>3.9976072289265</v>
      </c>
      <c r="E135" s="1" t="n">
        <v>6.8296485594138</v>
      </c>
      <c r="F135" s="1" t="n">
        <v>8.21603621198102</v>
      </c>
      <c r="G135" s="1" t="n">
        <v>11.6108512841521</v>
      </c>
      <c r="H135" s="1" t="n">
        <v>6.05560794164103</v>
      </c>
      <c r="I135" s="1" t="n">
        <v>2.61967215257589</v>
      </c>
      <c r="J135" s="1" t="n">
        <v>0.432602668108988</v>
      </c>
      <c r="K135" s="1" t="n">
        <v>0.37539556185545</v>
      </c>
    </row>
    <row r="136" customFormat="false" ht="12.75" hidden="false" customHeight="false" outlineLevel="0" collapsed="false">
      <c r="A136" s="1" t="s">
        <v>13</v>
      </c>
      <c r="B136" s="1" t="n">
        <v>3.62063274205598</v>
      </c>
      <c r="C136" s="1" t="n">
        <v>2.47834058934453</v>
      </c>
      <c r="D136" s="1" t="n">
        <v>3.43101660781401</v>
      </c>
      <c r="E136" s="1" t="n">
        <v>5.23736831010819</v>
      </c>
      <c r="F136" s="1" t="n">
        <v>5.63116997467312</v>
      </c>
      <c r="G136" s="1" t="n">
        <v>17.1620754905467</v>
      </c>
      <c r="H136" s="1" t="n">
        <v>5.263659146018</v>
      </c>
      <c r="I136" s="1" t="n">
        <v>3.04636280946418</v>
      </c>
      <c r="J136" s="1" t="n">
        <v>0.578753814590896</v>
      </c>
      <c r="K136" s="1" t="n">
        <v>0.841389620681136</v>
      </c>
    </row>
    <row r="137" customFormat="false" ht="12.75" hidden="false" customHeight="false" outlineLevel="0" collapsed="false">
      <c r="A137" s="1" t="s">
        <v>14</v>
      </c>
      <c r="B137" s="1" t="n">
        <v>3.97954704891527</v>
      </c>
      <c r="C137" s="1" t="n">
        <v>3.33892478928842</v>
      </c>
      <c r="D137" s="1" t="n">
        <v>3.66709988895081</v>
      </c>
      <c r="E137" s="1" t="n">
        <v>4.70638590809789</v>
      </c>
      <c r="F137" s="1" t="n">
        <v>4.95180501743154</v>
      </c>
      <c r="G137" s="1" t="n">
        <v>17.4328894624592</v>
      </c>
      <c r="H137" s="1" t="n">
        <v>5.04246420332128</v>
      </c>
      <c r="I137" s="1" t="n">
        <v>2.98701534636036</v>
      </c>
      <c r="J137" s="1" t="n">
        <v>0.592372147013543</v>
      </c>
      <c r="K137" s="1" t="n">
        <v>0.750591790885989</v>
      </c>
    </row>
    <row r="138" customFormat="false" ht="12.75" hidden="false" customHeight="false" outlineLevel="0" collapsed="false">
      <c r="A138" s="1" t="s">
        <v>15</v>
      </c>
      <c r="B138" s="1" t="n">
        <v>2.8497001086737E-005</v>
      </c>
      <c r="C138" s="1" t="n">
        <v>0</v>
      </c>
      <c r="D138" s="1" t="n">
        <v>0</v>
      </c>
      <c r="E138" s="1" t="n">
        <v>8.26132606026352E-007</v>
      </c>
      <c r="F138" s="1" t="n">
        <v>1.29761953445263E-005</v>
      </c>
      <c r="G138" s="1" t="n">
        <v>15.407365727592</v>
      </c>
      <c r="H138" s="1" t="n">
        <v>0.7705411560869</v>
      </c>
      <c r="I138" s="1" t="n">
        <v>3.44515109222787</v>
      </c>
      <c r="J138" s="1" t="n">
        <v>4.47107992222461</v>
      </c>
      <c r="K138" s="1" t="n">
        <v>120895.215666441</v>
      </c>
    </row>
    <row r="139" customFormat="false" ht="12.75" hidden="false" customHeight="false" outlineLevel="0" collapsed="false">
      <c r="A139" s="1" t="s">
        <v>16</v>
      </c>
      <c r="B139" s="1" t="n">
        <v>40.2646908028117</v>
      </c>
      <c r="C139" s="1" t="n">
        <v>38.6810661159919</v>
      </c>
      <c r="D139" s="1" t="n">
        <v>39.8369715899269</v>
      </c>
      <c r="E139" s="1" t="n">
        <v>40.1016414500098</v>
      </c>
      <c r="F139" s="1" t="n">
        <v>41.2087497826784</v>
      </c>
      <c r="G139" s="1" t="n">
        <v>65.2520380682917</v>
      </c>
      <c r="H139" s="1" t="n">
        <v>42.15651496182</v>
      </c>
      <c r="I139" s="1" t="n">
        <v>5.86944837947909</v>
      </c>
      <c r="J139" s="1" t="n">
        <v>0.139229924124299</v>
      </c>
      <c r="K139" s="1" t="n">
        <v>0.145771599444872</v>
      </c>
    </row>
    <row r="140" customFormat="false" ht="12.75" hidden="false" customHeight="false" outlineLevel="0" collapsed="false">
      <c r="A140" s="1" t="s">
        <v>17</v>
      </c>
      <c r="B140" s="1" t="n">
        <v>37.0601668013866</v>
      </c>
      <c r="C140" s="1" t="n">
        <v>24.3424048744484</v>
      </c>
      <c r="D140" s="1" t="n">
        <v>29.1339100357172</v>
      </c>
      <c r="E140" s="1" t="n">
        <v>34.1178619808294</v>
      </c>
      <c r="F140" s="1" t="n">
        <v>40.3488626149657</v>
      </c>
      <c r="G140" s="1" t="n">
        <v>42.045545476626</v>
      </c>
      <c r="H140" s="1" t="n">
        <v>34.3260524456412</v>
      </c>
      <c r="I140" s="1" t="n">
        <v>5.68704879880713</v>
      </c>
      <c r="J140" s="1" t="n">
        <v>0.165677332335641</v>
      </c>
      <c r="K140" s="1" t="n">
        <v>0.153454484683926</v>
      </c>
    </row>
    <row r="141" customFormat="false" ht="12.75" hidden="false" customHeight="false" outlineLevel="0" collapsed="false">
      <c r="A141" s="1" t="s">
        <v>18</v>
      </c>
      <c r="B141" s="1" t="n">
        <v>22.8942102481294</v>
      </c>
      <c r="C141" s="1" t="n">
        <v>18.6921667257411</v>
      </c>
      <c r="D141" s="1" t="n">
        <v>18.9043869486241</v>
      </c>
      <c r="E141" s="1" t="n">
        <v>23.4778120165704</v>
      </c>
      <c r="F141" s="1" t="n">
        <v>27.3444176262479</v>
      </c>
      <c r="G141" s="1" t="n">
        <v>28.4141138629802</v>
      </c>
      <c r="H141" s="1" t="n">
        <v>23.4879371595623</v>
      </c>
      <c r="I141" s="1" t="n">
        <v>3.69920513512372</v>
      </c>
      <c r="J141" s="1" t="n">
        <v>0.157493828001737</v>
      </c>
      <c r="K141" s="1" t="n">
        <v>0.161578193570838</v>
      </c>
    </row>
    <row r="142" customFormat="false" ht="12.75" hidden="false" customHeight="false" outlineLevel="0" collapsed="false">
      <c r="A142" s="1" t="s">
        <v>19</v>
      </c>
      <c r="B142" s="1" t="n">
        <v>5.36993977881375</v>
      </c>
      <c r="C142" s="1" t="n">
        <v>0</v>
      </c>
      <c r="D142" s="1" t="n">
        <v>0.00189762637221556</v>
      </c>
      <c r="E142" s="1" t="n">
        <v>4.03163420979312</v>
      </c>
      <c r="F142" s="1" t="n">
        <v>11.3959363774928</v>
      </c>
      <c r="G142" s="1" t="n">
        <v>12.2691416233615</v>
      </c>
      <c r="H142" s="1" t="n">
        <v>5.13781642924874</v>
      </c>
      <c r="I142" s="1" t="n">
        <v>5.29230142455731</v>
      </c>
      <c r="J142" s="1" t="n">
        <v>1.03006822011567</v>
      </c>
      <c r="K142" s="1" t="n">
        <v>0.985542043774354</v>
      </c>
    </row>
    <row r="143" customFormat="false" ht="12.75" hidden="false" customHeight="false" outlineLevel="0" collapsed="false">
      <c r="A143" s="1" t="s">
        <v>20</v>
      </c>
      <c r="B143" s="1" t="n">
        <v>38.5346077936487</v>
      </c>
      <c r="C143" s="1" t="n">
        <v>7.65646567929596</v>
      </c>
      <c r="D143" s="1" t="n">
        <v>26.8536168063169</v>
      </c>
      <c r="E143" s="1" t="n">
        <v>34.4559054759819</v>
      </c>
      <c r="F143" s="1" t="n">
        <v>38.4806871512425</v>
      </c>
      <c r="G143" s="1" t="n">
        <v>39.4229120377817</v>
      </c>
      <c r="H143" s="1" t="n">
        <v>30.7597915291536</v>
      </c>
      <c r="I143" s="1" t="n">
        <v>9.03784199861932</v>
      </c>
      <c r="J143" s="1" t="n">
        <v>0.293820001675025</v>
      </c>
      <c r="K143" s="1" t="n">
        <v>0.234538315454425</v>
      </c>
    </row>
    <row r="144" customFormat="false" ht="12.75" hidden="false" customHeight="false" outlineLevel="0" collapsed="false">
      <c r="A144" s="1" t="s">
        <v>21</v>
      </c>
      <c r="B144" s="1" t="n">
        <v>27.8098581756331</v>
      </c>
      <c r="C144" s="1" t="n">
        <v>0</v>
      </c>
      <c r="D144" s="1" t="n">
        <v>19.7089902220432</v>
      </c>
      <c r="E144" s="1" t="n">
        <v>21.670741203268</v>
      </c>
      <c r="F144" s="1" t="n">
        <v>25.6711600983356</v>
      </c>
      <c r="G144" s="1" t="n">
        <v>27.8098581756331</v>
      </c>
      <c r="H144" s="1" t="n">
        <v>19.8007683201882</v>
      </c>
      <c r="I144" s="1" t="n">
        <v>7.95142813572605</v>
      </c>
      <c r="J144" s="1" t="n">
        <v>0.401571696973953</v>
      </c>
      <c r="K144" s="1" t="n">
        <v>0.285921204110745</v>
      </c>
    </row>
    <row r="145" customFormat="false" ht="12.75" hidden="false" customHeight="false" outlineLevel="0" collapsed="false">
      <c r="A145" s="1" t="s">
        <v>22</v>
      </c>
      <c r="B145" s="1" t="n">
        <v>0.24527836301177</v>
      </c>
      <c r="C145" s="1" t="n">
        <v>0</v>
      </c>
      <c r="D145" s="1" t="n">
        <v>0</v>
      </c>
      <c r="E145" s="1" t="n">
        <v>0</v>
      </c>
      <c r="F145" s="1" t="n">
        <v>0.241427223590487</v>
      </c>
      <c r="G145" s="1" t="n">
        <v>2.77816285234564</v>
      </c>
      <c r="H145" s="1" t="n">
        <v>0.340694543950343</v>
      </c>
      <c r="I145" s="1" t="n">
        <v>0.8218607281971</v>
      </c>
      <c r="J145" s="1" t="n">
        <v>2.41230962688058</v>
      </c>
      <c r="K145" s="1" t="n">
        <v>3.3507265708458</v>
      </c>
    </row>
    <row r="146" customFormat="false" ht="12.75" hidden="false" customHeight="false" outlineLevel="0" collapsed="false">
      <c r="A146" s="1" t="s">
        <v>23</v>
      </c>
      <c r="B146" s="1" t="n">
        <v>1.35243285135987</v>
      </c>
      <c r="C146" s="1" t="n">
        <v>0.328891781916109</v>
      </c>
      <c r="D146" s="1" t="n">
        <v>1.10539219294334</v>
      </c>
      <c r="E146" s="1" t="n">
        <v>2.50675814129298</v>
      </c>
      <c r="F146" s="1" t="n">
        <v>3.11014973782647</v>
      </c>
      <c r="G146" s="1" t="n">
        <v>10.2026443681525</v>
      </c>
      <c r="H146" s="1" t="n">
        <v>2.57915630816677</v>
      </c>
      <c r="I146" s="1" t="n">
        <v>2.09075470773784</v>
      </c>
      <c r="J146" s="1" t="n">
        <v>0.810635129448174</v>
      </c>
      <c r="K146" s="1" t="n">
        <v>1.54592126746669</v>
      </c>
    </row>
    <row r="148" customFormat="false" ht="12.75" hidden="false" customHeight="false" outlineLevel="0" collapsed="false">
      <c r="C148" s="1" t="s">
        <v>95</v>
      </c>
    </row>
    <row r="149" customFormat="false" ht="12.75" hidden="false" customHeight="false" outlineLevel="0" collapsed="false">
      <c r="A149" s="1" t="s">
        <v>10</v>
      </c>
      <c r="B149" s="1" t="s">
        <v>96</v>
      </c>
      <c r="C149" s="1" t="s">
        <v>97</v>
      </c>
      <c r="D149" s="1" t="s">
        <v>98</v>
      </c>
      <c r="E149" s="1" t="s">
        <v>99</v>
      </c>
      <c r="F149" s="1" t="s">
        <v>100</v>
      </c>
      <c r="G149" s="1" t="s">
        <v>101</v>
      </c>
      <c r="H149" s="1" t="s">
        <v>102</v>
      </c>
      <c r="I149" s="1" t="s">
        <v>103</v>
      </c>
      <c r="J149" s="1" t="s">
        <v>104</v>
      </c>
      <c r="K149" s="1" t="s">
        <v>105</v>
      </c>
    </row>
    <row r="150" customFormat="false" ht="12.75" hidden="false" customHeight="false" outlineLevel="0" collapsed="false">
      <c r="A150" s="1" t="s">
        <v>11</v>
      </c>
      <c r="B150" s="1" t="n">
        <v>23.7253809639869</v>
      </c>
      <c r="C150" s="1" t="n">
        <v>22.3142270242668</v>
      </c>
      <c r="D150" s="1" t="n">
        <v>22.8236578269789</v>
      </c>
      <c r="E150" s="1" t="n">
        <v>23.5728653430837</v>
      </c>
      <c r="F150" s="1" t="n">
        <v>23.9220773869618</v>
      </c>
      <c r="G150" s="1" t="n">
        <v>25.3016438519241</v>
      </c>
      <c r="H150" s="1" t="n">
        <v>23.4706132999787</v>
      </c>
      <c r="I150" s="1" t="n">
        <v>0.775284155526704</v>
      </c>
      <c r="J150" s="1" t="n">
        <v>0.033032121726764</v>
      </c>
      <c r="K150" s="1" t="n">
        <v>0.0326774165061257</v>
      </c>
    </row>
    <row r="151" customFormat="false" ht="12.75" hidden="false" customHeight="false" outlineLevel="0" collapsed="false">
      <c r="A151" s="1" t="s">
        <v>12</v>
      </c>
      <c r="B151" s="1" t="n">
        <v>18.4364993450258</v>
      </c>
      <c r="C151" s="1" t="n">
        <v>17.3489802961294</v>
      </c>
      <c r="D151" s="1" t="n">
        <v>17.8859939613359</v>
      </c>
      <c r="E151" s="1" t="n">
        <v>17.9814658998389</v>
      </c>
      <c r="F151" s="1" t="n">
        <v>18.5012267350847</v>
      </c>
      <c r="G151" s="1" t="n">
        <v>22.9042205760193</v>
      </c>
      <c r="H151" s="1" t="n">
        <v>18.373634494971</v>
      </c>
      <c r="I151" s="1" t="n">
        <v>1.17432720626984</v>
      </c>
      <c r="J151" s="1" t="n">
        <v>0.0639137132390035</v>
      </c>
      <c r="K151" s="1" t="n">
        <v>0.0636957800010269</v>
      </c>
    </row>
    <row r="152" customFormat="false" ht="12.75" hidden="false" customHeight="false" outlineLevel="0" collapsed="false">
      <c r="A152" s="1" t="s">
        <v>13</v>
      </c>
      <c r="B152" s="1" t="n">
        <v>22.3372249923267</v>
      </c>
      <c r="C152" s="1" t="n">
        <v>20.9591631101357</v>
      </c>
      <c r="D152" s="1" t="n">
        <v>21.6262814476738</v>
      </c>
      <c r="E152" s="1" t="n">
        <v>22.3420577944743</v>
      </c>
      <c r="F152" s="1" t="n">
        <v>23.2100606619389</v>
      </c>
      <c r="G152" s="1" t="n">
        <v>29.8714798851615</v>
      </c>
      <c r="H152" s="1" t="n">
        <v>22.6659546596526</v>
      </c>
      <c r="I152" s="1" t="n">
        <v>1.85131760527644</v>
      </c>
      <c r="J152" s="1" t="n">
        <v>0.0816783423895196</v>
      </c>
      <c r="K152" s="1" t="n">
        <v>0.0828803759604159</v>
      </c>
    </row>
    <row r="153" customFormat="false" ht="12.75" hidden="false" customHeight="false" outlineLevel="0" collapsed="false">
      <c r="A153" s="1" t="s">
        <v>14</v>
      </c>
      <c r="B153" s="1" t="n">
        <v>12.606400738287</v>
      </c>
      <c r="C153" s="1" t="n">
        <v>11.8288363996519</v>
      </c>
      <c r="D153" s="1" t="n">
        <v>12.4226581161363</v>
      </c>
      <c r="E153" s="1" t="n">
        <v>12.795496829079</v>
      </c>
      <c r="F153" s="1" t="n">
        <v>13.3137259843667</v>
      </c>
      <c r="G153" s="1" t="n">
        <v>22.4267650573143</v>
      </c>
      <c r="H153" s="1" t="n">
        <v>13.2497296580555</v>
      </c>
      <c r="I153" s="1" t="n">
        <v>2.2094690935817</v>
      </c>
      <c r="J153" s="1" t="n">
        <v>0.166755786767197</v>
      </c>
      <c r="K153" s="1" t="n">
        <v>0.175265655872045</v>
      </c>
    </row>
    <row r="154" customFormat="false" ht="12.75" hidden="false" customHeight="false" outlineLevel="0" collapsed="false">
      <c r="A154" s="1" t="s">
        <v>15</v>
      </c>
      <c r="B154" s="1" t="n">
        <v>0</v>
      </c>
      <c r="C154" s="1" t="n">
        <v>0</v>
      </c>
      <c r="D154" s="1" t="n">
        <v>0</v>
      </c>
      <c r="E154" s="1" t="n">
        <v>1.51276762351995E-008</v>
      </c>
      <c r="F154" s="1" t="n">
        <v>0.781284050311616</v>
      </c>
      <c r="G154" s="1" t="n">
        <v>14.3901284974069</v>
      </c>
      <c r="H154" s="1" t="n">
        <v>1.0129830262008</v>
      </c>
      <c r="I154" s="1" t="n">
        <v>3.19721765072277</v>
      </c>
      <c r="J154" s="1" t="n">
        <v>3.15624010277246</v>
      </c>
      <c r="K154" s="1" t="n">
        <v>0</v>
      </c>
    </row>
    <row r="155" customFormat="false" ht="12.75" hidden="false" customHeight="false" outlineLevel="0" collapsed="false">
      <c r="A155" s="1" t="s">
        <v>16</v>
      </c>
      <c r="B155" s="1" t="n">
        <v>0.000252261572628361</v>
      </c>
      <c r="C155" s="1" t="n">
        <v>0</v>
      </c>
      <c r="D155" s="1" t="n">
        <v>6.33129024417159E-005</v>
      </c>
      <c r="E155" s="1" t="n">
        <v>0.196132957841591</v>
      </c>
      <c r="F155" s="1" t="n">
        <v>6.13153141758315</v>
      </c>
      <c r="G155" s="1" t="n">
        <v>6.90181039864443</v>
      </c>
      <c r="H155" s="1" t="n">
        <v>2.19533317069088</v>
      </c>
      <c r="I155" s="1" t="n">
        <v>2.97718664606645</v>
      </c>
      <c r="J155" s="1" t="n">
        <v>1.35614342543256</v>
      </c>
      <c r="K155" s="1" t="n">
        <v>11801.982422636</v>
      </c>
    </row>
    <row r="156" customFormat="false" ht="12.75" hidden="false" customHeight="false" outlineLevel="0" collapsed="false">
      <c r="A156" s="1" t="s">
        <v>17</v>
      </c>
      <c r="B156" s="1" t="n">
        <v>58.4284032109699</v>
      </c>
      <c r="C156" s="1" t="n">
        <v>38.8204873807276</v>
      </c>
      <c r="D156" s="1" t="n">
        <v>54.726848010056</v>
      </c>
      <c r="E156" s="1" t="n">
        <v>58.2407761672406</v>
      </c>
      <c r="F156" s="1" t="n">
        <v>60.4346839259573</v>
      </c>
      <c r="G156" s="1" t="n">
        <v>61.9802574419514</v>
      </c>
      <c r="H156" s="1" t="n">
        <v>56.8907525878137</v>
      </c>
      <c r="I156" s="1" t="n">
        <v>5.09613149167624</v>
      </c>
      <c r="J156" s="1" t="n">
        <v>0.0895775017883636</v>
      </c>
      <c r="K156" s="1" t="n">
        <v>0.0872201054900545</v>
      </c>
    </row>
    <row r="157" customFormat="false" ht="12.75" hidden="false" customHeight="false" outlineLevel="0" collapsed="false">
      <c r="A157" s="1" t="s">
        <v>18</v>
      </c>
      <c r="B157" s="1" t="n">
        <v>57.4647089684344</v>
      </c>
      <c r="C157" s="1" t="n">
        <v>46.5154654711223</v>
      </c>
      <c r="D157" s="1" t="n">
        <v>53.9557886661933</v>
      </c>
      <c r="E157" s="1" t="n">
        <v>57.3542911200247</v>
      </c>
      <c r="F157" s="1" t="n">
        <v>59.5494322175357</v>
      </c>
      <c r="G157" s="1" t="n">
        <v>60.4187438266456</v>
      </c>
      <c r="H157" s="1" t="n">
        <v>56.4132621271882</v>
      </c>
      <c r="I157" s="1" t="n">
        <v>3.45131754686232</v>
      </c>
      <c r="J157" s="1" t="n">
        <v>0.0611791876009767</v>
      </c>
      <c r="K157" s="1" t="n">
        <v>0.0600597759706422</v>
      </c>
    </row>
    <row r="158" customFormat="false" ht="12.75" hidden="false" customHeight="false" outlineLevel="0" collapsed="false">
      <c r="A158" s="1" t="s">
        <v>19</v>
      </c>
      <c r="B158" s="1" t="n">
        <v>75.5377950000362</v>
      </c>
      <c r="C158" s="1" t="n">
        <v>64.6995353690888</v>
      </c>
      <c r="D158" s="1" t="n">
        <v>71.0408208135933</v>
      </c>
      <c r="E158" s="1" t="n">
        <v>73.9250458562528</v>
      </c>
      <c r="F158" s="1" t="n">
        <v>75.1803401989509</v>
      </c>
      <c r="G158" s="1" t="n">
        <v>77.0508235573942</v>
      </c>
      <c r="H158" s="1" t="n">
        <v>73.0475467535255</v>
      </c>
      <c r="I158" s="1" t="n">
        <v>2.87147340881375</v>
      </c>
      <c r="J158" s="1" t="n">
        <v>0.0393096488031634</v>
      </c>
      <c r="K158" s="1" t="n">
        <v>0.0380137308590008</v>
      </c>
    </row>
    <row r="159" customFormat="false" ht="12.75" hidden="false" customHeight="false" outlineLevel="0" collapsed="false">
      <c r="A159" s="1" t="s">
        <v>20</v>
      </c>
      <c r="B159" s="1" t="n">
        <v>27.1312890154123</v>
      </c>
      <c r="C159" s="1" t="n">
        <v>10.9899812599106</v>
      </c>
      <c r="D159" s="1" t="n">
        <v>25.4003539458185</v>
      </c>
      <c r="E159" s="1" t="n">
        <v>26.2058800897717</v>
      </c>
      <c r="F159" s="1" t="n">
        <v>27.0066224689909</v>
      </c>
      <c r="G159" s="1" t="n">
        <v>30.8391809517455</v>
      </c>
      <c r="H159" s="1" t="n">
        <v>25.8253430079388</v>
      </c>
      <c r="I159" s="1" t="n">
        <v>3.7999071733546</v>
      </c>
      <c r="J159" s="1" t="n">
        <v>0.147138691330701</v>
      </c>
      <c r="K159" s="1" t="n">
        <v>0.140056271237095</v>
      </c>
    </row>
    <row r="160" customFormat="false" ht="12.75" hidden="false" customHeight="false" outlineLevel="0" collapsed="false">
      <c r="A160" s="1" t="s">
        <v>21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1.99279163331949E-017</v>
      </c>
      <c r="G160" s="1" t="n">
        <v>0.00617917117827093</v>
      </c>
      <c r="H160" s="1" t="n">
        <v>0.000331452503028982</v>
      </c>
      <c r="I160" s="1" t="n">
        <v>0.00137999438088677</v>
      </c>
      <c r="J160" s="1" t="n">
        <v>4.16347551542282</v>
      </c>
      <c r="K160" s="1" t="n">
        <v>0</v>
      </c>
    </row>
    <row r="161" customFormat="false" ht="12.75" hidden="false" customHeight="false" outlineLevel="0" collapsed="false">
      <c r="A161" s="1" t="s">
        <v>22</v>
      </c>
      <c r="B161" s="1" t="n">
        <v>25.5331179681454</v>
      </c>
      <c r="C161" s="1" t="n">
        <v>22.4676296604035</v>
      </c>
      <c r="D161" s="1" t="n">
        <v>24.4324380875342</v>
      </c>
      <c r="E161" s="1" t="n">
        <v>24.8933081056481</v>
      </c>
      <c r="F161" s="1" t="n">
        <v>26.1887351889524</v>
      </c>
      <c r="G161" s="1" t="n">
        <v>32.989739269662</v>
      </c>
      <c r="H161" s="1" t="n">
        <v>25.4162982946978</v>
      </c>
      <c r="I161" s="1" t="n">
        <v>2.04633133449624</v>
      </c>
      <c r="J161" s="1" t="n">
        <v>0.0805125636616853</v>
      </c>
      <c r="K161" s="1" t="n">
        <v>0.0801442008394431</v>
      </c>
    </row>
    <row r="162" customFormat="false" ht="12.75" hidden="false" customHeight="false" outlineLevel="0" collapsed="false">
      <c r="A162" s="1" t="s">
        <v>23</v>
      </c>
      <c r="B162" s="1" t="n">
        <v>25.8603332567761</v>
      </c>
      <c r="C162" s="1" t="n">
        <v>24.2404312423006</v>
      </c>
      <c r="D162" s="1" t="n">
        <v>24.8428715019993</v>
      </c>
      <c r="E162" s="1" t="n">
        <v>25.7744460214973</v>
      </c>
      <c r="F162" s="1" t="n">
        <v>26.4721103008204</v>
      </c>
      <c r="G162" s="1" t="n">
        <v>33.1711340707624</v>
      </c>
      <c r="H162" s="1" t="n">
        <v>25.9242315447825</v>
      </c>
      <c r="I162" s="1" t="n">
        <v>1.86776432609208</v>
      </c>
      <c r="J162" s="1" t="n">
        <v>0.0720470469053492</v>
      </c>
      <c r="K162" s="1" t="n">
        <v>0.0722250679272541</v>
      </c>
    </row>
    <row r="165" customFormat="false" ht="12.75" hidden="false" customHeight="false" outlineLevel="0" collapsed="false">
      <c r="A165" s="1" t="s">
        <v>107</v>
      </c>
      <c r="C165" s="1" t="s">
        <v>95</v>
      </c>
    </row>
    <row r="166" customFormat="false" ht="12.75" hidden="false" customHeight="false" outlineLevel="0" collapsed="false">
      <c r="A166" s="1" t="s">
        <v>6</v>
      </c>
      <c r="B166" s="1" t="s">
        <v>96</v>
      </c>
      <c r="C166" s="1" t="s">
        <v>97</v>
      </c>
      <c r="D166" s="1" t="s">
        <v>98</v>
      </c>
      <c r="E166" s="1" t="s">
        <v>99</v>
      </c>
      <c r="F166" s="1" t="s">
        <v>100</v>
      </c>
      <c r="G166" s="1" t="s">
        <v>101</v>
      </c>
      <c r="H166" s="1" t="s">
        <v>102</v>
      </c>
      <c r="I166" s="1" t="s">
        <v>103</v>
      </c>
      <c r="J166" s="1" t="s">
        <v>104</v>
      </c>
      <c r="K166" s="1" t="s">
        <v>105</v>
      </c>
    </row>
    <row r="167" customFormat="false" ht="12.75" hidden="false" customHeight="false" outlineLevel="0" collapsed="false">
      <c r="A167" s="1" t="s">
        <v>11</v>
      </c>
      <c r="B167" s="1" t="n">
        <v>100</v>
      </c>
      <c r="C167" s="1" t="n">
        <v>100</v>
      </c>
      <c r="D167" s="1" t="n">
        <v>100</v>
      </c>
      <c r="E167" s="1" t="n">
        <v>100</v>
      </c>
      <c r="F167" s="1" t="n">
        <v>100</v>
      </c>
      <c r="G167" s="1" t="n">
        <v>100</v>
      </c>
      <c r="H167" s="1" t="n">
        <v>100</v>
      </c>
      <c r="I167" s="1" t="n">
        <v>5.64682106755062E-015</v>
      </c>
      <c r="J167" s="1" t="n">
        <v>5.64682106755062E-017</v>
      </c>
      <c r="K167" s="1" t="n">
        <v>5.64682106755062E-017</v>
      </c>
    </row>
    <row r="168" customFormat="false" ht="12.75" hidden="false" customHeight="false" outlineLevel="0" collapsed="false">
      <c r="A168" s="1" t="s">
        <v>12</v>
      </c>
      <c r="B168" s="1" t="n">
        <v>11.312666002656</v>
      </c>
      <c r="C168" s="1" t="n">
        <v>2.82413247094818</v>
      </c>
      <c r="D168" s="1" t="n">
        <v>11.4088993792832</v>
      </c>
      <c r="E168" s="1" t="n">
        <v>13.9937904554837</v>
      </c>
      <c r="F168" s="1" t="n">
        <v>20.9592086383605</v>
      </c>
      <c r="G168" s="1" t="n">
        <v>21.6239037988077</v>
      </c>
      <c r="H168" s="1" t="n">
        <v>14.7657599988036</v>
      </c>
      <c r="I168" s="1" t="n">
        <v>5.7602812102852</v>
      </c>
      <c r="J168" s="1" t="n">
        <v>0.390110716329665</v>
      </c>
      <c r="K168" s="1" t="n">
        <v>0.509188657115199</v>
      </c>
    </row>
    <row r="169" customFormat="false" ht="12.75" hidden="false" customHeight="false" outlineLevel="0" collapsed="false">
      <c r="A169" s="1" t="s">
        <v>13</v>
      </c>
      <c r="B169" s="1" t="n">
        <v>27.8967463479416</v>
      </c>
      <c r="C169" s="1" t="n">
        <v>20.1894317048853</v>
      </c>
      <c r="D169" s="1" t="n">
        <v>24.4415377210324</v>
      </c>
      <c r="E169" s="1" t="n">
        <v>27.932306253034</v>
      </c>
      <c r="F169" s="1" t="n">
        <v>28.563381930899</v>
      </c>
      <c r="G169" s="1" t="n">
        <v>29.5993129545638</v>
      </c>
      <c r="H169" s="1" t="n">
        <v>26.6156183038844</v>
      </c>
      <c r="I169" s="1" t="n">
        <v>2.56523107377707</v>
      </c>
      <c r="J169" s="1" t="n">
        <v>0.0963806680907612</v>
      </c>
      <c r="K169" s="1" t="n">
        <v>0.0919544896663675</v>
      </c>
    </row>
    <row r="170" customFormat="false" ht="12.75" hidden="false" customHeight="false" outlineLevel="0" collapsed="false">
      <c r="A170" s="1" t="s">
        <v>14</v>
      </c>
      <c r="B170" s="1" t="n">
        <v>10.3859561752988</v>
      </c>
      <c r="C170" s="1" t="n">
        <v>8.98630638696157</v>
      </c>
      <c r="D170" s="1" t="n">
        <v>10.0934735978188</v>
      </c>
      <c r="E170" s="1" t="n">
        <v>10.2589389074886</v>
      </c>
      <c r="F170" s="1" t="n">
        <v>10.701014973971</v>
      </c>
      <c r="G170" s="1" t="n">
        <v>11.1259747670069</v>
      </c>
      <c r="H170" s="1" t="n">
        <v>10.2678277711044</v>
      </c>
      <c r="I170" s="1" t="n">
        <v>0.553629118450087</v>
      </c>
      <c r="J170" s="1" t="n">
        <v>0.0539188162084393</v>
      </c>
      <c r="K170" s="1" t="n">
        <v>0.0533055511794666</v>
      </c>
    </row>
    <row r="171" customFormat="false" ht="12.75" hidden="false" customHeight="false" outlineLevel="0" collapsed="false">
      <c r="A171" s="1" t="s">
        <v>15</v>
      </c>
      <c r="B171" s="1" t="n">
        <v>9.6246264940239</v>
      </c>
      <c r="C171" s="1" t="n">
        <v>2.52614808820554</v>
      </c>
      <c r="D171" s="1" t="n">
        <v>9.7564142436618</v>
      </c>
      <c r="E171" s="1" t="n">
        <v>11.6535951838387</v>
      </c>
      <c r="F171" s="1" t="n">
        <v>15.010799774828</v>
      </c>
      <c r="G171" s="1" t="n">
        <v>15.1986728809543</v>
      </c>
      <c r="H171" s="1" t="n">
        <v>11.5095711370626</v>
      </c>
      <c r="I171" s="1" t="n">
        <v>3.62520125397158</v>
      </c>
      <c r="J171" s="1" t="n">
        <v>0.314972748402231</v>
      </c>
      <c r="K171" s="1" t="n">
        <v>0.376658902682877</v>
      </c>
    </row>
    <row r="172" customFormat="false" ht="12.75" hidden="false" customHeight="false" outlineLevel="0" collapsed="false">
      <c r="A172" s="1" t="s">
        <v>16</v>
      </c>
      <c r="B172" s="1" t="n">
        <v>0.000640209993359894</v>
      </c>
      <c r="C172" s="1" t="n">
        <v>0.000640209993359894</v>
      </c>
      <c r="D172" s="1" t="n">
        <v>0.015874230568587</v>
      </c>
      <c r="E172" s="1" t="n">
        <v>0.0583306723928115</v>
      </c>
      <c r="F172" s="1" t="n">
        <v>0.0744456888444167</v>
      </c>
      <c r="G172" s="1" t="n">
        <v>0.0930962977948614</v>
      </c>
      <c r="H172" s="1" t="n">
        <v>0.0500693176597237</v>
      </c>
      <c r="I172" s="1" t="n">
        <v>0.0309217693609607</v>
      </c>
      <c r="J172" s="1" t="n">
        <v>0.61757920431647</v>
      </c>
      <c r="K172" s="1" t="n">
        <v>48.2994168814514</v>
      </c>
    </row>
    <row r="173" customFormat="false" ht="12.75" hidden="false" customHeight="false" outlineLevel="0" collapsed="false">
      <c r="A173" s="1" t="s">
        <v>17</v>
      </c>
      <c r="B173" s="1" t="n">
        <v>2.71808598937583</v>
      </c>
      <c r="C173" s="1" t="n">
        <v>0</v>
      </c>
      <c r="D173" s="1" t="n">
        <v>0.00342554527149486</v>
      </c>
      <c r="E173" s="1" t="n">
        <v>1.51031541942123</v>
      </c>
      <c r="F173" s="1" t="n">
        <v>4.20745861437227</v>
      </c>
      <c r="G173" s="1" t="n">
        <v>18.8195427877807</v>
      </c>
      <c r="H173" s="1" t="n">
        <v>3.21245659418261</v>
      </c>
      <c r="I173" s="1" t="n">
        <v>5.03972148582618</v>
      </c>
      <c r="J173" s="1" t="n">
        <v>1.56880609529559</v>
      </c>
      <c r="K173" s="1" t="n">
        <v>1.85414350595416</v>
      </c>
    </row>
    <row r="174" customFormat="false" ht="12.75" hidden="false" customHeight="false" outlineLevel="0" collapsed="false">
      <c r="A174" s="1" t="s">
        <v>18</v>
      </c>
      <c r="B174" s="1" t="n">
        <v>0.181335076361222</v>
      </c>
      <c r="C174" s="1" t="n">
        <v>0</v>
      </c>
      <c r="D174" s="1" t="n">
        <v>0.11368737917333</v>
      </c>
      <c r="E174" s="1" t="n">
        <v>0.179668160408186</v>
      </c>
      <c r="F174" s="1" t="n">
        <v>0.333725651901596</v>
      </c>
      <c r="G174" s="1" t="n">
        <v>1.08678939915031</v>
      </c>
      <c r="H174" s="1" t="n">
        <v>0.286223417763318</v>
      </c>
      <c r="I174" s="1" t="n">
        <v>0.296763771801235</v>
      </c>
      <c r="J174" s="1" t="n">
        <v>1.03682561727578</v>
      </c>
      <c r="K174" s="1" t="n">
        <v>1.63654918704243</v>
      </c>
    </row>
    <row r="175" customFormat="false" ht="12.75" hidden="false" customHeight="false" outlineLevel="0" collapsed="false">
      <c r="A175" s="1" t="s">
        <v>19</v>
      </c>
      <c r="B175" s="1" t="n">
        <v>0.0199603668658699</v>
      </c>
      <c r="C175" s="1" t="n">
        <v>0</v>
      </c>
      <c r="D175" s="1" t="n">
        <v>0</v>
      </c>
      <c r="E175" s="1" t="n">
        <v>2.21462836956304E-009</v>
      </c>
      <c r="F175" s="1" t="n">
        <v>0.0150052748677334</v>
      </c>
      <c r="G175" s="1" t="n">
        <v>0.583375099501754</v>
      </c>
      <c r="H175" s="1" t="n">
        <v>0.042503415589597</v>
      </c>
      <c r="I175" s="1" t="n">
        <v>0.132522226472912</v>
      </c>
      <c r="J175" s="1" t="n">
        <v>3.11791945740351</v>
      </c>
      <c r="K175" s="1" t="n">
        <v>6.63926807375026</v>
      </c>
    </row>
    <row r="176" customFormat="false" ht="12.75" hidden="false" customHeight="false" outlineLevel="0" collapsed="false">
      <c r="A176" s="1" t="s">
        <v>20</v>
      </c>
      <c r="B176" s="1" t="n">
        <v>1.04965554448871</v>
      </c>
      <c r="C176" s="1" t="n">
        <v>0</v>
      </c>
      <c r="D176" s="1" t="n">
        <v>0.0050517689365353</v>
      </c>
      <c r="E176" s="1" t="n">
        <v>1.97634544487794</v>
      </c>
      <c r="F176" s="1" t="n">
        <v>6.05876371237951</v>
      </c>
      <c r="G176" s="1" t="n">
        <v>13.1574663763811</v>
      </c>
      <c r="H176" s="1" t="n">
        <v>3.47661664898094</v>
      </c>
      <c r="I176" s="1" t="n">
        <v>3.92875164741917</v>
      </c>
      <c r="J176" s="1" t="n">
        <v>1.13005028856741</v>
      </c>
      <c r="K176" s="1" t="n">
        <v>3.74289610343827</v>
      </c>
    </row>
    <row r="177" customFormat="false" ht="12.75" hidden="false" customHeight="false" outlineLevel="0" collapsed="false">
      <c r="A177" s="1" t="s">
        <v>21</v>
      </c>
      <c r="B177" s="1" t="n">
        <v>31.8413844621514</v>
      </c>
      <c r="C177" s="1" t="n">
        <v>17.5463405701264</v>
      </c>
      <c r="D177" s="1" t="n">
        <v>18.13045403839</v>
      </c>
      <c r="E177" s="1" t="n">
        <v>28.3269323257365</v>
      </c>
      <c r="F177" s="1" t="n">
        <v>30.8746175004546</v>
      </c>
      <c r="G177" s="1" t="n">
        <v>41.3595985078232</v>
      </c>
      <c r="H177" s="1" t="n">
        <v>26.4832785843783</v>
      </c>
      <c r="I177" s="1" t="n">
        <v>7.49688325510258</v>
      </c>
      <c r="J177" s="1" t="n">
        <v>0.283079877410827</v>
      </c>
      <c r="K177" s="1" t="n">
        <v>0.235444638533662</v>
      </c>
    </row>
    <row r="178" customFormat="false" ht="12.75" hidden="false" customHeight="false" outlineLevel="0" collapsed="false">
      <c r="A178" s="1" t="s">
        <v>22</v>
      </c>
      <c r="B178" s="1" t="n">
        <v>2.11466633466135</v>
      </c>
      <c r="C178" s="1" t="n">
        <v>0.915417014263332</v>
      </c>
      <c r="D178" s="1" t="n">
        <v>1.16681083495743</v>
      </c>
      <c r="E178" s="1" t="n">
        <v>1.90838781551081</v>
      </c>
      <c r="F178" s="1" t="n">
        <v>2.08655203947871</v>
      </c>
      <c r="G178" s="1" t="n">
        <v>2.70712004508736</v>
      </c>
      <c r="H178" s="1" t="n">
        <v>1.73537071712253</v>
      </c>
      <c r="I178" s="1" t="n">
        <v>0.518209861030484</v>
      </c>
      <c r="J178" s="1" t="n">
        <v>0.29861622990259</v>
      </c>
      <c r="K178" s="1" t="n">
        <v>0.245055142996576</v>
      </c>
    </row>
    <row r="179" customFormat="false" ht="12.75" hidden="false" customHeight="false" outlineLevel="0" collapsed="false">
      <c r="A179" s="1" t="s">
        <v>23</v>
      </c>
      <c r="B179" s="1" t="n">
        <v>0.936317231075697</v>
      </c>
      <c r="C179" s="1" t="n">
        <v>0.484027509308808</v>
      </c>
      <c r="D179" s="1" t="n">
        <v>0.601907652827536</v>
      </c>
      <c r="E179" s="1" t="n">
        <v>0.872555059377539</v>
      </c>
      <c r="F179" s="1" t="n">
        <v>0.93314616013475</v>
      </c>
      <c r="G179" s="1" t="n">
        <v>1.13496685542524</v>
      </c>
      <c r="H179" s="1" t="n">
        <v>0.802751472705125</v>
      </c>
      <c r="I179" s="1" t="n">
        <v>0.184177910883537</v>
      </c>
      <c r="J179" s="1" t="n">
        <v>0.229433289312932</v>
      </c>
      <c r="K179" s="1" t="n">
        <v>0.196704604775822</v>
      </c>
    </row>
    <row r="181" customFormat="false" ht="12.75" hidden="false" customHeight="false" outlineLevel="0" collapsed="false">
      <c r="C181" s="1" t="s">
        <v>95</v>
      </c>
    </row>
    <row r="182" customFormat="false" ht="12.75" hidden="false" customHeight="false" outlineLevel="0" collapsed="false">
      <c r="A182" s="1" t="s">
        <v>7</v>
      </c>
      <c r="B182" s="1" t="s">
        <v>96</v>
      </c>
      <c r="C182" s="1" t="s">
        <v>97</v>
      </c>
      <c r="D182" s="1" t="s">
        <v>98</v>
      </c>
      <c r="E182" s="1" t="s">
        <v>99</v>
      </c>
      <c r="F182" s="1" t="s">
        <v>100</v>
      </c>
      <c r="G182" s="1" t="s">
        <v>101</v>
      </c>
      <c r="H182" s="1" t="s">
        <v>102</v>
      </c>
      <c r="I182" s="1" t="s">
        <v>103</v>
      </c>
      <c r="J182" s="1" t="s">
        <v>104</v>
      </c>
      <c r="K182" s="1" t="s">
        <v>105</v>
      </c>
    </row>
    <row r="183" customFormat="false" ht="12.75" hidden="false" customHeight="false" outlineLevel="0" collapsed="false">
      <c r="A183" s="1" t="s">
        <v>11</v>
      </c>
      <c r="B183" s="1" t="n">
        <v>100</v>
      </c>
      <c r="C183" s="1" t="n">
        <v>100</v>
      </c>
      <c r="D183" s="1" t="n">
        <v>100</v>
      </c>
      <c r="E183" s="1" t="n">
        <v>100</v>
      </c>
      <c r="F183" s="1" t="n">
        <v>100</v>
      </c>
      <c r="G183" s="1" t="n">
        <v>100</v>
      </c>
      <c r="H183" s="1" t="n">
        <v>100</v>
      </c>
      <c r="I183" s="1" t="n">
        <v>5.64682106755062E-015</v>
      </c>
      <c r="J183" s="1" t="n">
        <v>5.64682106755062E-017</v>
      </c>
      <c r="K183" s="1" t="n">
        <v>5.64682106755062E-017</v>
      </c>
    </row>
    <row r="184" customFormat="false" ht="12.75" hidden="false" customHeight="false" outlineLevel="0" collapsed="false">
      <c r="A184" s="1" t="s">
        <v>12</v>
      </c>
      <c r="B184" s="1" t="n">
        <v>31.7258328782086</v>
      </c>
      <c r="C184" s="1" t="n">
        <v>24.5065265838905</v>
      </c>
      <c r="D184" s="1" t="n">
        <v>29.8059822106366</v>
      </c>
      <c r="E184" s="1" t="n">
        <v>31.2267610127067</v>
      </c>
      <c r="F184" s="1" t="n">
        <v>31.4304655091253</v>
      </c>
      <c r="G184" s="1" t="n">
        <v>31.7275666144201</v>
      </c>
      <c r="H184" s="1" t="n">
        <v>30.4367028477978</v>
      </c>
      <c r="I184" s="1" t="n">
        <v>1.64155253784756</v>
      </c>
      <c r="J184" s="1" t="n">
        <v>0.0539333233976206</v>
      </c>
      <c r="K184" s="1" t="n">
        <v>0.0517418264210514</v>
      </c>
    </row>
    <row r="185" customFormat="false" ht="12.75" hidden="false" customHeight="false" outlineLevel="0" collapsed="false">
      <c r="A185" s="1" t="s">
        <v>13</v>
      </c>
      <c r="B185" s="1" t="n">
        <v>15.0305347301524</v>
      </c>
      <c r="C185" s="1" t="n">
        <v>4.71967526265521</v>
      </c>
      <c r="D185" s="1" t="n">
        <v>12.2348120185263</v>
      </c>
      <c r="E185" s="1" t="n">
        <v>13.8778617994395</v>
      </c>
      <c r="F185" s="1" t="n">
        <v>14.3462436557363</v>
      </c>
      <c r="G185" s="1" t="n">
        <v>15.0305347301524</v>
      </c>
      <c r="H185" s="1" t="n">
        <v>12.8030866571858</v>
      </c>
      <c r="I185" s="1" t="n">
        <v>2.44689250646451</v>
      </c>
      <c r="J185" s="1" t="n">
        <v>0.191117390046811</v>
      </c>
      <c r="K185" s="1" t="n">
        <v>0.16279477413108</v>
      </c>
    </row>
    <row r="186" customFormat="false" ht="12.75" hidden="false" customHeight="false" outlineLevel="0" collapsed="false">
      <c r="A186" s="1" t="s">
        <v>14</v>
      </c>
      <c r="B186" s="1" t="n">
        <v>7.46785164589643</v>
      </c>
      <c r="C186" s="1" t="n">
        <v>2.00541228907991</v>
      </c>
      <c r="D186" s="1" t="n">
        <v>6.18745080951535</v>
      </c>
      <c r="E186" s="1" t="n">
        <v>7.06356222738136</v>
      </c>
      <c r="F186" s="1" t="n">
        <v>7.24233144571755</v>
      </c>
      <c r="G186" s="1" t="n">
        <v>7.46785164589643</v>
      </c>
      <c r="H186" s="1" t="n">
        <v>6.53262813958757</v>
      </c>
      <c r="I186" s="1" t="n">
        <v>1.20927915938224</v>
      </c>
      <c r="J186" s="1" t="n">
        <v>0.185113729657141</v>
      </c>
      <c r="K186" s="1" t="n">
        <v>0.161931331355081</v>
      </c>
    </row>
    <row r="187" customFormat="false" ht="12.75" hidden="false" customHeight="false" outlineLevel="0" collapsed="false">
      <c r="A187" s="1" t="s">
        <v>15</v>
      </c>
      <c r="B187" s="1" t="n">
        <v>17.6788640087384</v>
      </c>
      <c r="C187" s="1" t="n">
        <v>3.59622731614136</v>
      </c>
      <c r="D187" s="1" t="n">
        <v>14.422054089466</v>
      </c>
      <c r="E187" s="1" t="n">
        <v>16.8658485285421</v>
      </c>
      <c r="F187" s="1" t="n">
        <v>17.2372797675977</v>
      </c>
      <c r="G187" s="1" t="n">
        <v>17.6788640087384</v>
      </c>
      <c r="H187" s="1" t="n">
        <v>15.4873257355004</v>
      </c>
      <c r="I187" s="1" t="n">
        <v>3.10934957551328</v>
      </c>
      <c r="J187" s="1" t="n">
        <v>0.200767364786934</v>
      </c>
      <c r="K187" s="1" t="n">
        <v>0.175879489427396</v>
      </c>
    </row>
    <row r="188" customFormat="false" ht="12.75" hidden="false" customHeight="false" outlineLevel="0" collapsed="false">
      <c r="A188" s="1" t="s">
        <v>16</v>
      </c>
      <c r="B188" s="1" t="n">
        <v>2.29710540688149E-008</v>
      </c>
      <c r="C188" s="1" t="n">
        <v>0</v>
      </c>
      <c r="D188" s="1" t="n">
        <v>1.42660859646394E-020</v>
      </c>
      <c r="E188" s="1" t="n">
        <v>0.000253246893594315</v>
      </c>
      <c r="F188" s="1" t="n">
        <v>0.00254908170829078</v>
      </c>
      <c r="G188" s="1" t="n">
        <v>0.0832144816236972</v>
      </c>
      <c r="H188" s="1" t="n">
        <v>0.00546776825907707</v>
      </c>
      <c r="I188" s="1" t="n">
        <v>0.0185040871354256</v>
      </c>
      <c r="J188" s="1" t="n">
        <v>3.38421203289054</v>
      </c>
      <c r="K188" s="1" t="n">
        <v>805539.313955402</v>
      </c>
    </row>
    <row r="189" customFormat="false" ht="12.75" hidden="false" customHeight="false" outlineLevel="0" collapsed="false">
      <c r="A189" s="1" t="s">
        <v>17</v>
      </c>
      <c r="B189" s="1" t="n">
        <v>0.084057395362693</v>
      </c>
      <c r="C189" s="1" t="n">
        <v>0.084057395362693</v>
      </c>
      <c r="D189" s="1" t="n">
        <v>1.03628331512914</v>
      </c>
      <c r="E189" s="1" t="n">
        <v>1.70857290787709</v>
      </c>
      <c r="F189" s="1" t="n">
        <v>7.49961564257346</v>
      </c>
      <c r="G189" s="1" t="n">
        <v>32.0495065265839</v>
      </c>
      <c r="H189" s="1" t="n">
        <v>4.97358462779501</v>
      </c>
      <c r="I189" s="1" t="n">
        <v>7.11673476730467</v>
      </c>
      <c r="J189" s="1" t="n">
        <v>1.43090653922577</v>
      </c>
      <c r="K189" s="1" t="n">
        <v>84.6651830763634</v>
      </c>
    </row>
    <row r="190" customFormat="false" ht="12.75" hidden="false" customHeight="false" outlineLevel="0" collapsed="false">
      <c r="A190" s="1" t="s">
        <v>18</v>
      </c>
      <c r="B190" s="1" t="n">
        <v>0</v>
      </c>
      <c r="C190" s="1" t="n">
        <v>0</v>
      </c>
      <c r="D190" s="1" t="n">
        <v>1.31521897159984E-010</v>
      </c>
      <c r="E190" s="1" t="n">
        <v>0.00140698871189439</v>
      </c>
      <c r="F190" s="1" t="n">
        <v>0.379091013969612</v>
      </c>
      <c r="G190" s="1" t="n">
        <v>1.88753581661891</v>
      </c>
      <c r="H190" s="1" t="n">
        <v>0.192058771322831</v>
      </c>
      <c r="I190" s="1" t="n">
        <v>0.433176004019213</v>
      </c>
      <c r="J190" s="1" t="n">
        <v>2.25543463094997</v>
      </c>
      <c r="K190" s="1" t="n">
        <v>0</v>
      </c>
    </row>
    <row r="191" customFormat="false" ht="12.75" hidden="false" customHeight="false" outlineLevel="0" collapsed="false">
      <c r="A191" s="1" t="s">
        <v>19</v>
      </c>
      <c r="B191" s="1" t="n">
        <v>5.15267365076213</v>
      </c>
      <c r="C191" s="1" t="n">
        <v>0.857527551987234</v>
      </c>
      <c r="D191" s="1" t="n">
        <v>4.87504610886947</v>
      </c>
      <c r="E191" s="1" t="n">
        <v>5.04812313998978</v>
      </c>
      <c r="F191" s="1" t="n">
        <v>6.88227107213219</v>
      </c>
      <c r="G191" s="1" t="n">
        <v>14.6267112384591</v>
      </c>
      <c r="H191" s="1" t="n">
        <v>5.71426128219657</v>
      </c>
      <c r="I191" s="1" t="n">
        <v>2.50454625359472</v>
      </c>
      <c r="J191" s="1" t="n">
        <v>0.438297468370569</v>
      </c>
      <c r="K191" s="1" t="n">
        <v>0.486067316377445</v>
      </c>
    </row>
    <row r="192" customFormat="false" ht="12.75" hidden="false" customHeight="false" outlineLevel="0" collapsed="false">
      <c r="A192" s="1" t="s">
        <v>20</v>
      </c>
      <c r="B192" s="1" t="n">
        <v>18.6773248597388</v>
      </c>
      <c r="C192" s="1" t="n">
        <v>18.6773248597388</v>
      </c>
      <c r="D192" s="1" t="n">
        <v>20.2017322302737</v>
      </c>
      <c r="E192" s="1" t="n">
        <v>21.136533049471</v>
      </c>
      <c r="F192" s="1" t="n">
        <v>25.1296265946401</v>
      </c>
      <c r="G192" s="1" t="n">
        <v>43.3572110792741</v>
      </c>
      <c r="H192" s="1" t="n">
        <v>23.7844917849257</v>
      </c>
      <c r="I192" s="1" t="n">
        <v>5.86848883630429</v>
      </c>
      <c r="J192" s="1" t="n">
        <v>0.246735935725297</v>
      </c>
      <c r="K192" s="1" t="n">
        <v>0.314203928045097</v>
      </c>
    </row>
    <row r="193" customFormat="false" ht="12.75" hidden="false" customHeight="false" outlineLevel="0" collapsed="false">
      <c r="A193" s="1" t="s">
        <v>21</v>
      </c>
      <c r="B193" s="1" t="n">
        <v>2.29685715704285</v>
      </c>
      <c r="C193" s="1" t="n">
        <v>2.29222178683386</v>
      </c>
      <c r="D193" s="1" t="n">
        <v>2.72341599893046</v>
      </c>
      <c r="E193" s="1" t="n">
        <v>2.96931765534692</v>
      </c>
      <c r="F193" s="1" t="n">
        <v>3.51170522710085</v>
      </c>
      <c r="G193" s="1" t="n">
        <v>7.01391313020496</v>
      </c>
      <c r="H193" s="1" t="n">
        <v>3.40624433287429</v>
      </c>
      <c r="I193" s="1" t="n">
        <v>1.11734650365661</v>
      </c>
      <c r="J193" s="1" t="n">
        <v>0.328028877104585</v>
      </c>
      <c r="K193" s="1" t="n">
        <v>0.486467562961194</v>
      </c>
    </row>
    <row r="194" customFormat="false" ht="12.75" hidden="false" customHeight="false" outlineLevel="0" collapsed="false">
      <c r="A194" s="1" t="s">
        <v>22</v>
      </c>
      <c r="B194" s="1" t="n">
        <v>0.00102974033066879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0.00102974033066879</v>
      </c>
      <c r="H194" s="1" t="n">
        <v>5.15506059978453E-005</v>
      </c>
      <c r="I194" s="1" t="n">
        <v>0.00023024214558624</v>
      </c>
      <c r="J194" s="1" t="n">
        <v>4.46633247329553</v>
      </c>
      <c r="K194" s="1" t="n">
        <v>0.223592432702626</v>
      </c>
    </row>
    <row r="195" customFormat="false" ht="12.75" hidden="false" customHeight="false" outlineLevel="0" collapsed="false">
      <c r="A195" s="1" t="s">
        <v>23</v>
      </c>
      <c r="B195" s="1" t="n">
        <v>0.150012412491932</v>
      </c>
      <c r="C195" s="1" t="n">
        <v>0.0469149952244508</v>
      </c>
      <c r="D195" s="1" t="n">
        <v>0.122541253232473</v>
      </c>
      <c r="E195" s="1" t="n">
        <v>0.137479680746133</v>
      </c>
      <c r="F195" s="1" t="n">
        <v>0.142147557017885</v>
      </c>
      <c r="G195" s="1" t="n">
        <v>0.150012412491932</v>
      </c>
      <c r="H195" s="1" t="n">
        <v>0.126527313742416</v>
      </c>
      <c r="I195" s="1" t="n">
        <v>0.0254480805960584</v>
      </c>
      <c r="J195" s="1" t="n">
        <v>0.201127170437409</v>
      </c>
      <c r="K195" s="1" t="n">
        <v>0.169639832953337</v>
      </c>
    </row>
    <row r="197" customFormat="false" ht="12.75" hidden="false" customHeight="false" outlineLevel="0" collapsed="false">
      <c r="C197" s="1" t="s">
        <v>95</v>
      </c>
    </row>
    <row r="198" customFormat="false" ht="12.75" hidden="false" customHeight="false" outlineLevel="0" collapsed="false">
      <c r="A198" s="1" t="s">
        <v>8</v>
      </c>
      <c r="B198" s="1" t="s">
        <v>96</v>
      </c>
      <c r="C198" s="1" t="s">
        <v>97</v>
      </c>
      <c r="D198" s="1" t="s">
        <v>98</v>
      </c>
      <c r="E198" s="1" t="s">
        <v>99</v>
      </c>
      <c r="F198" s="1" t="s">
        <v>100</v>
      </c>
      <c r="G198" s="1" t="s">
        <v>101</v>
      </c>
      <c r="H198" s="1" t="s">
        <v>102</v>
      </c>
      <c r="I198" s="1" t="s">
        <v>103</v>
      </c>
      <c r="J198" s="1" t="s">
        <v>104</v>
      </c>
      <c r="K198" s="1" t="s">
        <v>105</v>
      </c>
    </row>
    <row r="199" customFormat="false" ht="12.75" hidden="false" customHeight="false" outlineLevel="0" collapsed="false">
      <c r="A199" s="1" t="s">
        <v>11</v>
      </c>
      <c r="B199" s="1" t="n">
        <v>100</v>
      </c>
      <c r="C199" s="1" t="n">
        <v>100</v>
      </c>
      <c r="D199" s="1" t="n">
        <v>100</v>
      </c>
      <c r="E199" s="1" t="n">
        <v>100</v>
      </c>
      <c r="F199" s="1" t="n">
        <v>100</v>
      </c>
      <c r="G199" s="1" t="n">
        <v>100</v>
      </c>
      <c r="H199" s="1" t="n">
        <v>100</v>
      </c>
      <c r="I199" s="1" t="n">
        <v>5.64682106755062E-015</v>
      </c>
      <c r="J199" s="1" t="n">
        <v>5.64682106755062E-017</v>
      </c>
      <c r="K199" s="1" t="n">
        <v>5.64682106755062E-017</v>
      </c>
    </row>
    <row r="200" customFormat="false" ht="12.75" hidden="false" customHeight="false" outlineLevel="0" collapsed="false">
      <c r="A200" s="1" t="s">
        <v>12</v>
      </c>
      <c r="B200" s="1" t="n">
        <v>30.7397464578673</v>
      </c>
      <c r="C200" s="1" t="n">
        <v>30.1044638970837</v>
      </c>
      <c r="D200" s="1" t="n">
        <v>30.9065728127735</v>
      </c>
      <c r="E200" s="1" t="n">
        <v>31.1116910262883</v>
      </c>
      <c r="F200" s="1" t="n">
        <v>31.2442520802586</v>
      </c>
      <c r="G200" s="1" t="n">
        <v>31.3230208430694</v>
      </c>
      <c r="H200" s="1" t="n">
        <v>31.0427692814457</v>
      </c>
      <c r="I200" s="1" t="n">
        <v>0.277887430527789</v>
      </c>
      <c r="J200" s="1" t="n">
        <v>0.00895176032809296</v>
      </c>
      <c r="K200" s="1" t="n">
        <v>0.0090400039866519</v>
      </c>
    </row>
    <row r="201" customFormat="false" ht="12.75" hidden="false" customHeight="false" outlineLevel="0" collapsed="false">
      <c r="A201" s="1" t="s">
        <v>13</v>
      </c>
      <c r="B201" s="1" t="n">
        <v>29.1155853840418</v>
      </c>
      <c r="C201" s="1" t="n">
        <v>23.1778169014084</v>
      </c>
      <c r="D201" s="1" t="n">
        <v>27.4737612360836</v>
      </c>
      <c r="E201" s="1" t="n">
        <v>28.449128846012</v>
      </c>
      <c r="F201" s="1" t="n">
        <v>28.9942271452937</v>
      </c>
      <c r="G201" s="1" t="n">
        <v>29.1155853840418</v>
      </c>
      <c r="H201" s="1" t="n">
        <v>28.0445419154278</v>
      </c>
      <c r="I201" s="1" t="n">
        <v>1.34506859961776</v>
      </c>
      <c r="J201" s="1" t="n">
        <v>0.0479618673634963</v>
      </c>
      <c r="K201" s="1" t="n">
        <v>0.046197546155297</v>
      </c>
    </row>
    <row r="202" customFormat="false" ht="12.75" hidden="false" customHeight="false" outlineLevel="0" collapsed="false">
      <c r="A202" s="1" t="s">
        <v>14</v>
      </c>
      <c r="B202" s="1" t="n">
        <v>12.1421824509073</v>
      </c>
      <c r="C202" s="1" t="n">
        <v>10.1276408450704</v>
      </c>
      <c r="D202" s="1" t="n">
        <v>11.5534148054583</v>
      </c>
      <c r="E202" s="1" t="n">
        <v>11.8862543578809</v>
      </c>
      <c r="F202" s="1" t="n">
        <v>12.1430569116068</v>
      </c>
      <c r="G202" s="1" t="n">
        <v>12.1901725621173</v>
      </c>
      <c r="H202" s="1" t="n">
        <v>11.7604572621412</v>
      </c>
      <c r="I202" s="1" t="n">
        <v>0.500458333540533</v>
      </c>
      <c r="J202" s="1" t="n">
        <v>0.0425543261103962</v>
      </c>
      <c r="K202" s="1" t="n">
        <v>0.0412165058105463</v>
      </c>
    </row>
    <row r="203" customFormat="false" ht="12.75" hidden="false" customHeight="false" outlineLevel="0" collapsed="false">
      <c r="A203" s="1" t="s">
        <v>15</v>
      </c>
      <c r="B203" s="1" t="n">
        <v>22.8033805617698</v>
      </c>
      <c r="C203" s="1" t="n">
        <v>20.4142214397496</v>
      </c>
      <c r="D203" s="1" t="n">
        <v>22.337567882951</v>
      </c>
      <c r="E203" s="1" t="n">
        <v>22.6562365942381</v>
      </c>
      <c r="F203" s="1" t="n">
        <v>23.0411979496959</v>
      </c>
      <c r="G203" s="1" t="n">
        <v>23.2697976026724</v>
      </c>
      <c r="H203" s="1" t="n">
        <v>22.4974611294658</v>
      </c>
      <c r="I203" s="1" t="n">
        <v>0.75016665961804</v>
      </c>
      <c r="J203" s="1" t="n">
        <v>0.0333445029775168</v>
      </c>
      <c r="K203" s="1" t="n">
        <v>0.032897168802932</v>
      </c>
    </row>
    <row r="204" customFormat="false" ht="12.75" hidden="false" customHeight="false" outlineLevel="0" collapsed="false">
      <c r="A204" s="1" t="s">
        <v>16</v>
      </c>
      <c r="B204" s="1" t="n">
        <v>0.333000248570718</v>
      </c>
      <c r="C204" s="1" t="n">
        <v>0.163404733959311</v>
      </c>
      <c r="D204" s="1" t="n">
        <v>0.251537528281749</v>
      </c>
      <c r="E204" s="1" t="n">
        <v>0.288880076074623</v>
      </c>
      <c r="F204" s="1" t="n">
        <v>0.325521910351988</v>
      </c>
      <c r="G204" s="1" t="n">
        <v>0.333590291938131</v>
      </c>
      <c r="H204" s="1" t="n">
        <v>0.278807927783613</v>
      </c>
      <c r="I204" s="1" t="n">
        <v>0.0510107846164675</v>
      </c>
      <c r="J204" s="1" t="n">
        <v>0.182960308991133</v>
      </c>
      <c r="K204" s="1" t="n">
        <v>0.153185425042211</v>
      </c>
    </row>
    <row r="205" customFormat="false" ht="12.75" hidden="false" customHeight="false" outlineLevel="0" collapsed="false">
      <c r="A205" s="1" t="s">
        <v>17</v>
      </c>
      <c r="B205" s="1" t="n">
        <v>2.11976137211037</v>
      </c>
      <c r="C205" s="1" t="n">
        <v>0</v>
      </c>
      <c r="D205" s="1" t="n">
        <v>0</v>
      </c>
      <c r="E205" s="1" t="n">
        <v>0.00807929391019334</v>
      </c>
      <c r="F205" s="1" t="n">
        <v>1.14528016600429</v>
      </c>
      <c r="G205" s="1" t="n">
        <v>4.13420709000339</v>
      </c>
      <c r="H205" s="1" t="n">
        <v>0.66258254541325</v>
      </c>
      <c r="I205" s="1" t="n">
        <v>1.05630445527019</v>
      </c>
      <c r="J205" s="1" t="n">
        <v>1.59422318408852</v>
      </c>
      <c r="K205" s="1" t="n">
        <v>0.498312908786788</v>
      </c>
    </row>
    <row r="206" customFormat="false" ht="12.75" hidden="false" customHeight="false" outlineLevel="0" collapsed="false">
      <c r="A206" s="1" t="s">
        <v>18</v>
      </c>
      <c r="B206" s="1" t="n">
        <v>1.2517524235645</v>
      </c>
      <c r="C206" s="1" t="n">
        <v>0.582746478873239</v>
      </c>
      <c r="D206" s="1" t="n">
        <v>0.991586521295422</v>
      </c>
      <c r="E206" s="1" t="n">
        <v>1.03992783738963</v>
      </c>
      <c r="F206" s="1" t="n">
        <v>1.15464457522413</v>
      </c>
      <c r="G206" s="1" t="n">
        <v>1.45582047685835</v>
      </c>
      <c r="H206" s="1" t="n">
        <v>1.06901514472273</v>
      </c>
      <c r="I206" s="1" t="n">
        <v>0.163851519709238</v>
      </c>
      <c r="J206" s="1" t="n">
        <v>0.153273338098252</v>
      </c>
      <c r="K206" s="1" t="n">
        <v>0.130897705188901</v>
      </c>
    </row>
    <row r="207" customFormat="false" ht="12.75" hidden="false" customHeight="false" outlineLevel="0" collapsed="false">
      <c r="A207" s="1" t="s">
        <v>19</v>
      </c>
      <c r="B207" s="1" t="n">
        <v>1.53696246582153</v>
      </c>
      <c r="C207" s="1" t="n">
        <v>1.08769799099236</v>
      </c>
      <c r="D207" s="1" t="n">
        <v>1.25026106558604</v>
      </c>
      <c r="E207" s="1" t="n">
        <v>2.36524311744287</v>
      </c>
      <c r="F207" s="1" t="n">
        <v>2.90113836379852</v>
      </c>
      <c r="G207" s="1" t="n">
        <v>6.22075301592753</v>
      </c>
      <c r="H207" s="1" t="n">
        <v>2.35537513957684</v>
      </c>
      <c r="I207" s="1" t="n">
        <v>1.23949002400268</v>
      </c>
      <c r="J207" s="1" t="n">
        <v>0.526238900621735</v>
      </c>
      <c r="K207" s="1" t="n">
        <v>0.806454322448375</v>
      </c>
    </row>
    <row r="208" customFormat="false" ht="12.75" hidden="false" customHeight="false" outlineLevel="0" collapsed="false">
      <c r="A208" s="1" t="s">
        <v>20</v>
      </c>
      <c r="B208" s="1" t="n">
        <v>0</v>
      </c>
      <c r="C208" s="1" t="n">
        <v>0</v>
      </c>
      <c r="D208" s="1" t="n">
        <v>0</v>
      </c>
      <c r="E208" s="1" t="n">
        <v>0</v>
      </c>
      <c r="F208" s="1" t="n">
        <v>0.920544828166573</v>
      </c>
      <c r="G208" s="1" t="n">
        <v>7.2677034428795</v>
      </c>
      <c r="H208" s="1" t="n">
        <v>0.626198776989273</v>
      </c>
      <c r="I208" s="1" t="n">
        <v>1.63422492157211</v>
      </c>
      <c r="J208" s="1" t="n">
        <v>2.60975425316123</v>
      </c>
      <c r="K208" s="1" t="n">
        <v>0</v>
      </c>
    </row>
    <row r="209" customFormat="false" ht="12.75" hidden="false" customHeight="false" outlineLevel="0" collapsed="false">
      <c r="A209" s="1" t="s">
        <v>21</v>
      </c>
      <c r="B209" s="1" t="n">
        <v>0.0308680089485459</v>
      </c>
      <c r="C209" s="1" t="n">
        <v>0</v>
      </c>
      <c r="D209" s="1" t="n">
        <v>0</v>
      </c>
      <c r="E209" s="1" t="n">
        <v>0</v>
      </c>
      <c r="F209" s="1" t="n">
        <v>0.000224349540581937</v>
      </c>
      <c r="G209" s="1" t="n">
        <v>1.97584115805947</v>
      </c>
      <c r="H209" s="1" t="n">
        <v>0.113143086338807</v>
      </c>
      <c r="I209" s="1" t="n">
        <v>0.442084227032884</v>
      </c>
      <c r="J209" s="1" t="n">
        <v>3.90730217230476</v>
      </c>
      <c r="K209" s="1" t="n">
        <v>14.3217603626395</v>
      </c>
    </row>
    <row r="210" customFormat="false" ht="12.75" hidden="false" customHeight="false" outlineLevel="0" collapsed="false">
      <c r="A210" s="1" t="s">
        <v>22</v>
      </c>
      <c r="B210" s="1" t="n">
        <v>0.204404673129505</v>
      </c>
      <c r="C210" s="1" t="n">
        <v>0.176899710253295</v>
      </c>
      <c r="D210" s="1" t="n">
        <v>0.187818045698216</v>
      </c>
      <c r="E210" s="1" t="n">
        <v>0.195633047226928</v>
      </c>
      <c r="F210" s="1" t="n">
        <v>0.204973210226545</v>
      </c>
      <c r="G210" s="1" t="n">
        <v>0.23540977976216</v>
      </c>
      <c r="H210" s="1" t="n">
        <v>0.19837392931665</v>
      </c>
      <c r="I210" s="1" t="n">
        <v>0.0142418375933748</v>
      </c>
      <c r="J210" s="1" t="n">
        <v>0.0717928895315752</v>
      </c>
      <c r="K210" s="1" t="n">
        <v>0.0696747162152771</v>
      </c>
    </row>
    <row r="211" customFormat="false" ht="12.75" hidden="false" customHeight="false" outlineLevel="0" collapsed="false">
      <c r="A211" s="1" t="s">
        <v>23</v>
      </c>
      <c r="B211" s="1" t="n">
        <v>0.34076062639821</v>
      </c>
      <c r="C211" s="1" t="n">
        <v>0.285074334898279</v>
      </c>
      <c r="D211" s="1" t="n">
        <v>0.324056517432869</v>
      </c>
      <c r="E211" s="1" t="n">
        <v>0.33558673986045</v>
      </c>
      <c r="F211" s="1" t="n">
        <v>0.337917153295302</v>
      </c>
      <c r="G211" s="1" t="n">
        <v>0.350616627170286</v>
      </c>
      <c r="H211" s="1" t="n">
        <v>0.331269499553332</v>
      </c>
      <c r="I211" s="1" t="n">
        <v>0.013408125708494</v>
      </c>
      <c r="J211" s="1" t="n">
        <v>0.040474978006043</v>
      </c>
      <c r="K211" s="1" t="n">
        <v>0.0393476378131355</v>
      </c>
    </row>
    <row r="213" customFormat="false" ht="12.75" hidden="false" customHeight="false" outlineLevel="0" collapsed="false">
      <c r="C213" s="1" t="s">
        <v>95</v>
      </c>
    </row>
    <row r="214" customFormat="false" ht="12.75" hidden="false" customHeight="false" outlineLevel="0" collapsed="false">
      <c r="A214" s="1" t="s">
        <v>9</v>
      </c>
      <c r="B214" s="1" t="s">
        <v>96</v>
      </c>
      <c r="C214" s="1" t="s">
        <v>97</v>
      </c>
      <c r="D214" s="1" t="s">
        <v>98</v>
      </c>
      <c r="E214" s="1" t="s">
        <v>99</v>
      </c>
      <c r="F214" s="1" t="s">
        <v>100</v>
      </c>
      <c r="G214" s="1" t="s">
        <v>101</v>
      </c>
      <c r="H214" s="1" t="s">
        <v>102</v>
      </c>
      <c r="I214" s="1" t="s">
        <v>103</v>
      </c>
      <c r="J214" s="1" t="s">
        <v>104</v>
      </c>
      <c r="K214" s="1" t="s">
        <v>105</v>
      </c>
    </row>
    <row r="215" customFormat="false" ht="12.75" hidden="false" customHeight="false" outlineLevel="0" collapsed="false">
      <c r="A215" s="1" t="s">
        <v>11</v>
      </c>
      <c r="B215" s="1" t="n">
        <v>100</v>
      </c>
      <c r="C215" s="1" t="n">
        <v>100</v>
      </c>
      <c r="D215" s="1" t="n">
        <v>100</v>
      </c>
      <c r="E215" s="1" t="n">
        <v>100</v>
      </c>
      <c r="F215" s="1" t="n">
        <v>100</v>
      </c>
      <c r="G215" s="1" t="n">
        <v>100</v>
      </c>
      <c r="H215" s="1" t="n">
        <v>100</v>
      </c>
      <c r="I215" s="1" t="n">
        <v>5.64682106755062E-015</v>
      </c>
      <c r="J215" s="1" t="n">
        <v>5.64682106755062E-017</v>
      </c>
      <c r="K215" s="1" t="n">
        <v>5.64682106755062E-017</v>
      </c>
    </row>
    <row r="216" customFormat="false" ht="12.75" hidden="false" customHeight="false" outlineLevel="0" collapsed="false">
      <c r="A216" s="1" t="s">
        <v>12</v>
      </c>
      <c r="B216" s="1" t="n">
        <v>16.3627152988855</v>
      </c>
      <c r="C216" s="1" t="n">
        <v>3.30401437461653</v>
      </c>
      <c r="D216" s="1" t="n">
        <v>14.0370407218081</v>
      </c>
      <c r="E216" s="1" t="n">
        <v>16.4221828546915</v>
      </c>
      <c r="F216" s="1" t="n">
        <v>16.9017996820966</v>
      </c>
      <c r="G216" s="1" t="n">
        <v>23.6973814085815</v>
      </c>
      <c r="H216" s="1" t="n">
        <v>15.2609588347049</v>
      </c>
      <c r="I216" s="1" t="n">
        <v>3.71593374051844</v>
      </c>
      <c r="J216" s="1" t="n">
        <v>0.243492809381548</v>
      </c>
      <c r="K216" s="1" t="n">
        <v>0.227097622408155</v>
      </c>
    </row>
    <row r="217" customFormat="false" ht="12.75" hidden="false" customHeight="false" outlineLevel="0" collapsed="false">
      <c r="A217" s="1" t="s">
        <v>13</v>
      </c>
      <c r="B217" s="1" t="n">
        <v>6.66773316269397</v>
      </c>
      <c r="C217" s="1" t="n">
        <v>5.55990577532288</v>
      </c>
      <c r="D217" s="1" t="n">
        <v>8.86676513542286</v>
      </c>
      <c r="E217" s="1" t="n">
        <v>9.25405709666412</v>
      </c>
      <c r="F217" s="1" t="n">
        <v>9.56632366471821</v>
      </c>
      <c r="G217" s="1" t="n">
        <v>41.5351915154702</v>
      </c>
      <c r="H217" s="1" t="n">
        <v>12.0409083823118</v>
      </c>
      <c r="I217" s="1" t="n">
        <v>8.44557070416507</v>
      </c>
      <c r="J217" s="1" t="n">
        <v>0.701406441774086</v>
      </c>
      <c r="K217" s="1" t="n">
        <v>1.2666329767691</v>
      </c>
    </row>
    <row r="218" customFormat="false" ht="12.75" hidden="false" customHeight="false" outlineLevel="0" collapsed="false">
      <c r="A218" s="1" t="s">
        <v>14</v>
      </c>
      <c r="B218" s="1" t="n">
        <v>2.8283474644057</v>
      </c>
      <c r="C218" s="1" t="n">
        <v>2.79482362763515</v>
      </c>
      <c r="D218" s="1" t="n">
        <v>3.12422941281773</v>
      </c>
      <c r="E218" s="1" t="n">
        <v>3.23922700074233</v>
      </c>
      <c r="F218" s="1" t="n">
        <v>3.93232437624307</v>
      </c>
      <c r="G218" s="1" t="n">
        <v>12.278464370234</v>
      </c>
      <c r="H218" s="1" t="n">
        <v>4.37179052904495</v>
      </c>
      <c r="I218" s="1" t="n">
        <v>2.58483924292761</v>
      </c>
      <c r="J218" s="1" t="n">
        <v>0.591254138494209</v>
      </c>
      <c r="K218" s="1" t="n">
        <v>0.913904417847314</v>
      </c>
    </row>
    <row r="219" customFormat="false" ht="12.75" hidden="false" customHeight="false" outlineLevel="0" collapsed="false">
      <c r="A219" s="1" t="s">
        <v>15</v>
      </c>
      <c r="B219" s="1" t="n">
        <v>3.2714765637498E-005</v>
      </c>
      <c r="C219" s="1" t="n">
        <v>0</v>
      </c>
      <c r="D219" s="1" t="n">
        <v>0</v>
      </c>
      <c r="E219" s="1" t="n">
        <v>1.23733024569465E-006</v>
      </c>
      <c r="F219" s="1" t="n">
        <v>1.28541838166687E-005</v>
      </c>
      <c r="G219" s="1" t="n">
        <v>15.3898856180689</v>
      </c>
      <c r="H219" s="1" t="n">
        <v>0.769778551843755</v>
      </c>
      <c r="I219" s="1" t="n">
        <v>3.44121633232181</v>
      </c>
      <c r="J219" s="1" t="n">
        <v>4.47039778398539</v>
      </c>
      <c r="K219" s="1" t="n">
        <v>105188.475762071</v>
      </c>
    </row>
    <row r="220" customFormat="false" ht="12.75" hidden="false" customHeight="false" outlineLevel="0" collapsed="false">
      <c r="A220" s="1" t="s">
        <v>16</v>
      </c>
      <c r="B220" s="1" t="n">
        <v>0.602183650615901</v>
      </c>
      <c r="C220" s="1" t="n">
        <v>0.524203388239711</v>
      </c>
      <c r="D220" s="1" t="n">
        <v>0.53908512509417</v>
      </c>
      <c r="E220" s="1" t="n">
        <v>0.670905575424408</v>
      </c>
      <c r="F220" s="1" t="n">
        <v>0.896122728865728</v>
      </c>
      <c r="G220" s="1" t="n">
        <v>2.25703392058901</v>
      </c>
      <c r="H220" s="1" t="n">
        <v>0.806040220366798</v>
      </c>
      <c r="I220" s="1" t="n">
        <v>0.396639424140816</v>
      </c>
      <c r="J220" s="1" t="n">
        <v>0.492083911098531</v>
      </c>
      <c r="K220" s="1" t="n">
        <v>0.658668536973963</v>
      </c>
    </row>
    <row r="221" customFormat="false" ht="12.75" hidden="false" customHeight="false" outlineLevel="0" collapsed="false">
      <c r="A221" s="1" t="s">
        <v>17</v>
      </c>
      <c r="B221" s="1" t="n">
        <v>62.8939369700848</v>
      </c>
      <c r="C221" s="1" t="n">
        <v>41.0520815188992</v>
      </c>
      <c r="D221" s="1" t="n">
        <v>61.5986994420893</v>
      </c>
      <c r="E221" s="1" t="n">
        <v>64.0938347090696</v>
      </c>
      <c r="F221" s="1" t="n">
        <v>74.0792803655989</v>
      </c>
      <c r="G221" s="1" t="n">
        <v>135.866421246384</v>
      </c>
      <c r="H221" s="1" t="n">
        <v>70.335183604212</v>
      </c>
      <c r="I221" s="1" t="n">
        <v>18.2688530336973</v>
      </c>
      <c r="J221" s="1" t="n">
        <v>0.25973989257637</v>
      </c>
      <c r="K221" s="1" t="n">
        <v>0.290470813464687</v>
      </c>
    </row>
    <row r="222" customFormat="false" ht="12.75" hidden="false" customHeight="false" outlineLevel="0" collapsed="false">
      <c r="A222" s="1" t="s">
        <v>18</v>
      </c>
      <c r="B222" s="1" t="n">
        <v>4.04841891963952</v>
      </c>
      <c r="C222" s="1" t="n">
        <v>4.04378000417449</v>
      </c>
      <c r="D222" s="1" t="n">
        <v>4.29116317703413</v>
      </c>
      <c r="E222" s="1" t="n">
        <v>4.43751942767955</v>
      </c>
      <c r="F222" s="1" t="n">
        <v>4.99400656408955</v>
      </c>
      <c r="G222" s="1" t="n">
        <v>12.7447629064773</v>
      </c>
      <c r="H222" s="1" t="n">
        <v>5.10404600401203</v>
      </c>
      <c r="I222" s="1" t="n">
        <v>1.94169455346793</v>
      </c>
      <c r="J222" s="1" t="n">
        <v>0.380422620004142</v>
      </c>
      <c r="K222" s="1" t="n">
        <v>0.47961799211254</v>
      </c>
    </row>
    <row r="223" customFormat="false" ht="12.75" hidden="false" customHeight="false" outlineLevel="0" collapsed="false">
      <c r="A223" s="1" t="s">
        <v>19</v>
      </c>
      <c r="B223" s="1" t="n">
        <v>5.05412467338559</v>
      </c>
      <c r="C223" s="1" t="n">
        <v>0</v>
      </c>
      <c r="D223" s="1" t="n">
        <v>0.00269291906799132</v>
      </c>
      <c r="E223" s="1" t="n">
        <v>4.42236416298584</v>
      </c>
      <c r="F223" s="1" t="n">
        <v>9.60358470788866</v>
      </c>
      <c r="G223" s="1" t="n">
        <v>10.2685859320075</v>
      </c>
      <c r="H223" s="1" t="n">
        <v>4.54380346953515</v>
      </c>
      <c r="I223" s="1" t="n">
        <v>4.45622768685126</v>
      </c>
      <c r="J223" s="1" t="n">
        <v>0.980726326904088</v>
      </c>
      <c r="K223" s="1" t="n">
        <v>0.881701179695311</v>
      </c>
    </row>
    <row r="224" customFormat="false" ht="12.75" hidden="false" customHeight="false" outlineLevel="0" collapsed="false">
      <c r="A224" s="1" t="s">
        <v>20</v>
      </c>
      <c r="B224" s="1" t="n">
        <v>57.0415400202634</v>
      </c>
      <c r="C224" s="1" t="n">
        <v>19.190617197933</v>
      </c>
      <c r="D224" s="1" t="n">
        <v>50.3117134515369</v>
      </c>
      <c r="E224" s="1" t="n">
        <v>52.6861818901375</v>
      </c>
      <c r="F224" s="1" t="n">
        <v>59.9185870180844</v>
      </c>
      <c r="G224" s="1" t="n">
        <v>62.6772804808708</v>
      </c>
      <c r="H224" s="1" t="n">
        <v>52.3161953788804</v>
      </c>
      <c r="I224" s="1" t="n">
        <v>9.7143260559698</v>
      </c>
      <c r="J224" s="1" t="n">
        <v>0.185684872258341</v>
      </c>
      <c r="K224" s="1" t="n">
        <v>0.170302661052259</v>
      </c>
    </row>
    <row r="225" customFormat="false" ht="12.75" hidden="false" customHeight="false" outlineLevel="0" collapsed="false">
      <c r="A225" s="1" t="s">
        <v>21</v>
      </c>
      <c r="B225" s="1" t="n">
        <v>10.2882205513784</v>
      </c>
      <c r="C225" s="1" t="n">
        <v>0</v>
      </c>
      <c r="D225" s="1" t="n">
        <v>7.58755587253103</v>
      </c>
      <c r="E225" s="1" t="n">
        <v>8.40810119053448</v>
      </c>
      <c r="F225" s="1" t="n">
        <v>10.9965879730962</v>
      </c>
      <c r="G225" s="1" t="n">
        <v>12.4251482414101</v>
      </c>
      <c r="H225" s="1" t="n">
        <v>8.34011401660894</v>
      </c>
      <c r="I225" s="1" t="n">
        <v>3.26623052428485</v>
      </c>
      <c r="J225" s="1" t="n">
        <v>0.391629001447739</v>
      </c>
      <c r="K225" s="1" t="n">
        <v>0.317472832932925</v>
      </c>
    </row>
    <row r="226" customFormat="false" ht="12.75" hidden="false" customHeight="false" outlineLevel="0" collapsed="false">
      <c r="A226" s="1" t="s">
        <v>22</v>
      </c>
      <c r="B226" s="1" t="n">
        <v>0.00631019036954087</v>
      </c>
      <c r="C226" s="1" t="n">
        <v>0</v>
      </c>
      <c r="D226" s="1" t="n">
        <v>0</v>
      </c>
      <c r="E226" s="1" t="n">
        <v>0</v>
      </c>
      <c r="F226" s="1" t="n">
        <v>0.00603297362327701</v>
      </c>
      <c r="G226" s="1" t="n">
        <v>0.0616887375312079</v>
      </c>
      <c r="H226" s="1" t="n">
        <v>0.00850180670861453</v>
      </c>
      <c r="I226" s="1" t="n">
        <v>0.0185358454560093</v>
      </c>
      <c r="J226" s="1" t="n">
        <v>2.18022428541308</v>
      </c>
      <c r="K226" s="1" t="n">
        <v>2.93744631627618</v>
      </c>
    </row>
    <row r="227" customFormat="false" ht="12.75" hidden="false" customHeight="false" outlineLevel="0" collapsed="false">
      <c r="A227" s="1" t="s">
        <v>23</v>
      </c>
      <c r="B227" s="1" t="n">
        <v>0.0356396309923746</v>
      </c>
      <c r="C227" s="1" t="n">
        <v>0.0105575501583949</v>
      </c>
      <c r="D227" s="1" t="n">
        <v>0.041355312194644</v>
      </c>
      <c r="E227" s="1" t="n">
        <v>0.0657214172990522</v>
      </c>
      <c r="F227" s="1" t="n">
        <v>0.0884642006514569</v>
      </c>
      <c r="G227" s="1" t="n">
        <v>0.322968708914015</v>
      </c>
      <c r="H227" s="1" t="n">
        <v>0.0822808789580036</v>
      </c>
      <c r="I227" s="1" t="n">
        <v>0.0730894770553864</v>
      </c>
      <c r="J227" s="1" t="n">
        <v>0.888292370973473</v>
      </c>
      <c r="K227" s="1" t="n">
        <v>2.05079219453828</v>
      </c>
    </row>
    <row r="229" customFormat="false" ht="12.75" hidden="false" customHeight="false" outlineLevel="0" collapsed="false">
      <c r="C229" s="1" t="s">
        <v>95</v>
      </c>
    </row>
    <row r="230" customFormat="false" ht="12.75" hidden="false" customHeight="false" outlineLevel="0" collapsed="false">
      <c r="A230" s="1" t="s">
        <v>10</v>
      </c>
      <c r="B230" s="1" t="s">
        <v>96</v>
      </c>
      <c r="C230" s="1" t="s">
        <v>97</v>
      </c>
      <c r="D230" s="1" t="s">
        <v>98</v>
      </c>
      <c r="E230" s="1" t="s">
        <v>99</v>
      </c>
      <c r="F230" s="1" t="s">
        <v>100</v>
      </c>
      <c r="G230" s="1" t="s">
        <v>101</v>
      </c>
      <c r="H230" s="1" t="s">
        <v>102</v>
      </c>
      <c r="I230" s="1" t="s">
        <v>103</v>
      </c>
      <c r="J230" s="1" t="s">
        <v>104</v>
      </c>
      <c r="K230" s="1" t="s">
        <v>105</v>
      </c>
    </row>
    <row r="231" customFormat="false" ht="12.75" hidden="false" customHeight="false" outlineLevel="0" collapsed="false">
      <c r="A231" s="1" t="s">
        <v>11</v>
      </c>
      <c r="B231" s="1" t="n">
        <v>100</v>
      </c>
      <c r="C231" s="1" t="n">
        <v>100</v>
      </c>
      <c r="D231" s="1" t="n">
        <v>100</v>
      </c>
      <c r="E231" s="1" t="n">
        <v>100</v>
      </c>
      <c r="F231" s="1" t="n">
        <v>100</v>
      </c>
      <c r="G231" s="1" t="n">
        <v>100</v>
      </c>
      <c r="H231" s="1" t="n">
        <v>100</v>
      </c>
      <c r="I231" s="1" t="n">
        <v>5.64682106755062E-015</v>
      </c>
      <c r="J231" s="1" t="n">
        <v>5.64682106755062E-017</v>
      </c>
      <c r="K231" s="1" t="n">
        <v>5.64682106755062E-017</v>
      </c>
    </row>
    <row r="232" customFormat="false" ht="12.75" hidden="false" customHeight="false" outlineLevel="0" collapsed="false">
      <c r="A232" s="1" t="s">
        <v>12</v>
      </c>
      <c r="B232" s="1" t="n">
        <v>19.8281765928825</v>
      </c>
      <c r="C232" s="1" t="n">
        <v>19.3268576378148</v>
      </c>
      <c r="D232" s="1" t="n">
        <v>19.4601580588536</v>
      </c>
      <c r="E232" s="1" t="n">
        <v>19.8149525567361</v>
      </c>
      <c r="F232" s="1" t="n">
        <v>20.0907899770151</v>
      </c>
      <c r="G232" s="1" t="n">
        <v>23.0984622446638</v>
      </c>
      <c r="H232" s="1" t="n">
        <v>19.9637549338957</v>
      </c>
      <c r="I232" s="1" t="n">
        <v>0.802337735111624</v>
      </c>
      <c r="J232" s="1" t="n">
        <v>0.0401897207097732</v>
      </c>
      <c r="K232" s="1" t="n">
        <v>0.0404645243778811</v>
      </c>
    </row>
    <row r="233" customFormat="false" ht="12.75" hidden="false" customHeight="false" outlineLevel="0" collapsed="false">
      <c r="A233" s="1" t="s">
        <v>13</v>
      </c>
      <c r="B233" s="1" t="n">
        <v>18.8681668093433</v>
      </c>
      <c r="C233" s="1" t="n">
        <v>17.8349846661949</v>
      </c>
      <c r="D233" s="1" t="n">
        <v>18.9064162878796</v>
      </c>
      <c r="E233" s="1" t="n">
        <v>19.0085210273489</v>
      </c>
      <c r="F233" s="1" t="n">
        <v>19.7095077114733</v>
      </c>
      <c r="G233" s="1" t="n">
        <v>23.6774156529722</v>
      </c>
      <c r="H233" s="1" t="n">
        <v>19.3377235741077</v>
      </c>
      <c r="I233" s="1" t="n">
        <v>1.12358776648318</v>
      </c>
      <c r="J233" s="1" t="n">
        <v>0.0581034144053859</v>
      </c>
      <c r="K233" s="1" t="n">
        <v>0.0595493869561716</v>
      </c>
    </row>
    <row r="234" customFormat="false" ht="12.75" hidden="false" customHeight="false" outlineLevel="0" collapsed="false">
      <c r="A234" s="1" t="s">
        <v>14</v>
      </c>
      <c r="B234" s="1" t="n">
        <v>4.1095756389874</v>
      </c>
      <c r="C234" s="1" t="n">
        <v>3.8759141306912</v>
      </c>
      <c r="D234" s="1" t="n">
        <v>4.13015268338107</v>
      </c>
      <c r="E234" s="1" t="n">
        <v>4.22200062047778</v>
      </c>
      <c r="F234" s="1" t="n">
        <v>4.36506190292935</v>
      </c>
      <c r="G234" s="1" t="n">
        <v>6.86022492540739</v>
      </c>
      <c r="H234" s="1" t="n">
        <v>4.35655897180039</v>
      </c>
      <c r="I234" s="1" t="n">
        <v>0.605348195364334</v>
      </c>
      <c r="J234" s="1" t="n">
        <v>0.138950993038932</v>
      </c>
      <c r="K234" s="1" t="n">
        <v>0.147301874583209</v>
      </c>
    </row>
    <row r="235" customFormat="false" ht="12.75" hidden="false" customHeight="false" outlineLevel="0" collapsed="false">
      <c r="A235" s="1" t="s">
        <v>15</v>
      </c>
      <c r="B235" s="1" t="n">
        <v>0</v>
      </c>
      <c r="C235" s="1" t="n">
        <v>0</v>
      </c>
      <c r="D235" s="1" t="n">
        <v>0</v>
      </c>
      <c r="E235" s="1" t="n">
        <v>8.20711426578584E-009</v>
      </c>
      <c r="F235" s="1" t="n">
        <v>0.427114659832843</v>
      </c>
      <c r="G235" s="1" t="n">
        <v>7.10236401193482</v>
      </c>
      <c r="H235" s="1" t="n">
        <v>0.515311246371106</v>
      </c>
      <c r="I235" s="1" t="n">
        <v>1.57964056683509</v>
      </c>
      <c r="J235" s="1" t="n">
        <v>3.06541061923088</v>
      </c>
      <c r="K235" s="1" t="n">
        <v>0</v>
      </c>
    </row>
    <row r="236" customFormat="false" ht="12.75" hidden="false" customHeight="false" outlineLevel="0" collapsed="false">
      <c r="A236" s="1" t="s">
        <v>16</v>
      </c>
      <c r="B236" s="1" t="n">
        <v>1.73046349516938E-006</v>
      </c>
      <c r="C236" s="1" t="n">
        <v>0</v>
      </c>
      <c r="D236" s="1" t="n">
        <v>4.34390658068471E-007</v>
      </c>
      <c r="E236" s="1" t="n">
        <v>0.00139578231093435</v>
      </c>
      <c r="F236" s="1" t="n">
        <v>0.0419978254674192</v>
      </c>
      <c r="G236" s="1" t="n">
        <v>0.0478809626925694</v>
      </c>
      <c r="H236" s="1" t="n">
        <v>0.0150810461942264</v>
      </c>
      <c r="I236" s="1" t="n">
        <v>0.0204826712045007</v>
      </c>
      <c r="J236" s="1" t="n">
        <v>1.35817309626319</v>
      </c>
      <c r="K236" s="1" t="n">
        <v>11836.5231405796</v>
      </c>
    </row>
    <row r="237" customFormat="false" ht="12.75" hidden="false" customHeight="false" outlineLevel="0" collapsed="false">
      <c r="A237" s="1" t="s">
        <v>17</v>
      </c>
      <c r="B237" s="1" t="n">
        <v>45.481227834169</v>
      </c>
      <c r="C237" s="1" t="n">
        <v>28.3331420702318</v>
      </c>
      <c r="D237" s="1" t="n">
        <v>44.4623748674644</v>
      </c>
      <c r="E237" s="1" t="n">
        <v>45.5503380702211</v>
      </c>
      <c r="F237" s="1" t="n">
        <v>47.1457864291327</v>
      </c>
      <c r="G237" s="1" t="n">
        <v>47.4225081977356</v>
      </c>
      <c r="H237" s="1" t="n">
        <v>44.8346300935311</v>
      </c>
      <c r="I237" s="1" t="n">
        <v>4.10031759096726</v>
      </c>
      <c r="J237" s="1" t="n">
        <v>0.0914542527152214</v>
      </c>
      <c r="K237" s="1" t="n">
        <v>0.0901540654513022</v>
      </c>
    </row>
    <row r="238" customFormat="false" ht="12.75" hidden="false" customHeight="false" outlineLevel="0" collapsed="false">
      <c r="A238" s="1" t="s">
        <v>18</v>
      </c>
      <c r="B238" s="1" t="n">
        <v>4.66087807264278</v>
      </c>
      <c r="C238" s="1" t="n">
        <v>3.5421735138857</v>
      </c>
      <c r="D238" s="1" t="n">
        <v>4.57147693929714</v>
      </c>
      <c r="E238" s="1" t="n">
        <v>4.66533990058168</v>
      </c>
      <c r="F238" s="1" t="n">
        <v>4.83227408050356</v>
      </c>
      <c r="G238" s="1" t="n">
        <v>4.88529357173792</v>
      </c>
      <c r="H238" s="1" t="n">
        <v>4.63031594663135</v>
      </c>
      <c r="I238" s="1" t="n">
        <v>0.286289641227386</v>
      </c>
      <c r="J238" s="1" t="n">
        <v>0.0618293966388337</v>
      </c>
      <c r="K238" s="1" t="n">
        <v>0.0614239713559073</v>
      </c>
    </row>
    <row r="239" customFormat="false" ht="12.75" hidden="false" customHeight="false" outlineLevel="0" collapsed="false">
      <c r="A239" s="1" t="s">
        <v>19</v>
      </c>
      <c r="B239" s="1" t="n">
        <v>32.6097590803473</v>
      </c>
      <c r="C239" s="1" t="n">
        <v>26.1831535460179</v>
      </c>
      <c r="D239" s="1" t="n">
        <v>31.9963839606386</v>
      </c>
      <c r="E239" s="1" t="n">
        <v>32.1844453248318</v>
      </c>
      <c r="F239" s="1" t="n">
        <v>32.5621395902124</v>
      </c>
      <c r="G239" s="1" t="n">
        <v>32.682911820811</v>
      </c>
      <c r="H239" s="1" t="n">
        <v>31.917253035784</v>
      </c>
      <c r="I239" s="1" t="n">
        <v>1.3870474532825</v>
      </c>
      <c r="J239" s="1" t="n">
        <v>0.0434576074490938</v>
      </c>
      <c r="K239" s="1" t="n">
        <v>0.0425347347665142</v>
      </c>
    </row>
    <row r="240" customFormat="false" ht="12.75" hidden="false" customHeight="false" outlineLevel="0" collapsed="false">
      <c r="A240" s="1" t="s">
        <v>20</v>
      </c>
      <c r="B240" s="1" t="n">
        <v>18.4211813623578</v>
      </c>
      <c r="C240" s="1" t="n">
        <v>6.99908193711269</v>
      </c>
      <c r="D240" s="1" t="n">
        <v>17.9097650706731</v>
      </c>
      <c r="E240" s="1" t="n">
        <v>18.1748621675366</v>
      </c>
      <c r="F240" s="1" t="n">
        <v>18.474103037898</v>
      </c>
      <c r="G240" s="1" t="n">
        <v>20.1728001887238</v>
      </c>
      <c r="H240" s="1" t="n">
        <v>17.7619102331907</v>
      </c>
      <c r="I240" s="1" t="n">
        <v>2.6044449167246</v>
      </c>
      <c r="J240" s="1" t="n">
        <v>0.14663090188677</v>
      </c>
      <c r="K240" s="1" t="n">
        <v>0.141383164602384</v>
      </c>
    </row>
    <row r="241" customFormat="false" ht="12.75" hidden="false" customHeight="false" outlineLevel="0" collapsed="false">
      <c r="A241" s="1" t="s">
        <v>21</v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3.34223653183385E-018</v>
      </c>
      <c r="G241" s="1" t="n">
        <v>0.00105476586056243</v>
      </c>
      <c r="H241" s="1" t="n">
        <v>5.6724078386036E-005</v>
      </c>
      <c r="I241" s="1" t="n">
        <v>0.000235574065955828</v>
      </c>
      <c r="J241" s="1" t="n">
        <v>4.15298181404777</v>
      </c>
      <c r="K241" s="1" t="n">
        <v>0</v>
      </c>
    </row>
    <row r="242" customFormat="false" ht="12.75" hidden="false" customHeight="false" outlineLevel="0" collapsed="false">
      <c r="A242" s="1" t="s">
        <v>22</v>
      </c>
      <c r="B242" s="1" t="n">
        <v>0.301296318943378</v>
      </c>
      <c r="C242" s="1" t="n">
        <v>0.255508374616655</v>
      </c>
      <c r="D242" s="1" t="n">
        <v>0.296384532876144</v>
      </c>
      <c r="E242" s="1" t="n">
        <v>0.302188587723527</v>
      </c>
      <c r="F242" s="1" t="n">
        <v>0.310475269527649</v>
      </c>
      <c r="G242" s="1" t="n">
        <v>0.361768418636677</v>
      </c>
      <c r="H242" s="1" t="n">
        <v>0.302821195590952</v>
      </c>
      <c r="I242" s="1" t="n">
        <v>0.0190176950523458</v>
      </c>
      <c r="J242" s="1" t="n">
        <v>0.0628017302924685</v>
      </c>
      <c r="K242" s="1" t="n">
        <v>0.0631195731797831</v>
      </c>
    </row>
    <row r="243" customFormat="false" ht="12.75" hidden="false" customHeight="false" outlineLevel="0" collapsed="false">
      <c r="A243" s="1" t="s">
        <v>23</v>
      </c>
      <c r="B243" s="1" t="n">
        <v>0.312577962577963</v>
      </c>
      <c r="C243" s="1" t="n">
        <v>0.286960368011323</v>
      </c>
      <c r="D243" s="1" t="n">
        <v>0.310950546536734</v>
      </c>
      <c r="E243" s="1" t="n">
        <v>0.3140422230792</v>
      </c>
      <c r="F243" s="1" t="n">
        <v>0.321556361260159</v>
      </c>
      <c r="G243" s="1" t="n">
        <v>0.375659857700252</v>
      </c>
      <c r="H243" s="1" t="n">
        <v>0.316539340371236</v>
      </c>
      <c r="I243" s="1" t="n">
        <v>0.0161291234367601</v>
      </c>
      <c r="J243" s="1" t="n">
        <v>0.0509545619759107</v>
      </c>
      <c r="K243" s="1" t="n">
        <v>0.0516003217364921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1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G1" activeCellId="0" sqref="G1"/>
    </sheetView>
  </sheetViews>
  <sheetFormatPr defaultColWidth="11.43359375" defaultRowHeight="15" zeroHeight="false" outlineLevelRow="0" outlineLevelCol="0"/>
  <cols>
    <col collapsed="false" customWidth="false" hidden="false" outlineLevel="0" max="1024" min="1" style="32" width="11.42"/>
  </cols>
  <sheetData>
    <row r="1" customFormat="false" ht="15" hidden="false" customHeight="false" outlineLevel="0" collapsed="false">
      <c r="A1" s="32" t="s">
        <v>108</v>
      </c>
      <c r="B1" s="32" t="s">
        <v>109</v>
      </c>
      <c r="C1" s="32" t="s">
        <v>110</v>
      </c>
      <c r="D1" s="32" t="s">
        <v>42</v>
      </c>
      <c r="E1" s="32" t="s">
        <v>111</v>
      </c>
      <c r="F1" s="32" t="s">
        <v>42</v>
      </c>
      <c r="G1" s="32" t="s">
        <v>112</v>
      </c>
      <c r="H1" s="32" t="s">
        <v>113</v>
      </c>
      <c r="I1" s="32" t="s">
        <v>114</v>
      </c>
      <c r="J1" s="32" t="s">
        <v>115</v>
      </c>
      <c r="K1" s="32" t="s">
        <v>116</v>
      </c>
      <c r="L1" s="32" t="s">
        <v>117</v>
      </c>
      <c r="M1" s="32" t="s">
        <v>118</v>
      </c>
      <c r="N1" s="32" t="s">
        <v>119</v>
      </c>
      <c r="O1" s="32" t="s">
        <v>120</v>
      </c>
      <c r="P1" s="32" t="s">
        <v>121</v>
      </c>
      <c r="Q1" s="32" t="s">
        <v>122</v>
      </c>
      <c r="R1" s="32" t="s">
        <v>123</v>
      </c>
      <c r="S1" s="32" t="s">
        <v>124</v>
      </c>
      <c r="T1" s="32" t="s">
        <v>125</v>
      </c>
      <c r="U1" s="32" t="s">
        <v>126</v>
      </c>
      <c r="V1" s="32" t="s">
        <v>127</v>
      </c>
      <c r="W1" s="32" t="s">
        <v>128</v>
      </c>
      <c r="X1" s="32" t="s">
        <v>129</v>
      </c>
      <c r="Y1" s="32" t="s">
        <v>130</v>
      </c>
      <c r="Z1" s="32" t="s">
        <v>131</v>
      </c>
      <c r="AA1" s="32" t="s">
        <v>132</v>
      </c>
      <c r="AB1" s="32" t="s">
        <v>133</v>
      </c>
      <c r="AC1" s="32" t="s">
        <v>134</v>
      </c>
      <c r="AD1" s="32" t="s">
        <v>135</v>
      </c>
      <c r="AF1" s="33" t="s">
        <v>8</v>
      </c>
      <c r="AG1" s="33" t="s">
        <v>136</v>
      </c>
      <c r="AH1" s="33" t="s">
        <v>137</v>
      </c>
      <c r="AS1" s="33" t="s">
        <v>138</v>
      </c>
    </row>
    <row r="2" customFormat="false" ht="15" hidden="false" customHeight="false" outlineLevel="0" collapsed="false">
      <c r="A2" s="32" t="n">
        <v>1</v>
      </c>
      <c r="B2" s="14" t="n">
        <v>43558</v>
      </c>
      <c r="C2" s="32" t="n">
        <v>21.9913921131111</v>
      </c>
      <c r="D2" s="32" t="n">
        <v>1.20849457787912</v>
      </c>
      <c r="E2" s="32" t="n">
        <v>4.10798820818637</v>
      </c>
      <c r="F2" s="32" t="n">
        <v>1.20849457787912</v>
      </c>
      <c r="G2" s="32" t="n">
        <v>5.31648278606549</v>
      </c>
      <c r="H2" s="32" t="n">
        <v>1.55513111997265</v>
      </c>
      <c r="I2" s="32" t="n">
        <v>1.19128919145763</v>
      </c>
      <c r="J2" s="32" t="n">
        <v>0.744075191285692</v>
      </c>
      <c r="K2" s="32" t="n">
        <v>1.38259626471991</v>
      </c>
      <c r="L2" s="32" t="n">
        <v>0.0107291462731889</v>
      </c>
      <c r="M2" s="32" t="n">
        <v>0.105811594673611</v>
      </c>
      <c r="N2" s="32" t="n">
        <v>0.0264448566207966</v>
      </c>
      <c r="O2" s="32" t="n">
        <v>0.0970449093410648</v>
      </c>
      <c r="P2" s="32" t="n">
        <v>0.654510195893936</v>
      </c>
      <c r="Q2" s="32" t="n">
        <v>0.510012435155525</v>
      </c>
      <c r="R2" s="32" t="n">
        <v>0.0289703090367431</v>
      </c>
      <c r="S2" s="32" t="n">
        <v>0.0192063003854139</v>
      </c>
      <c r="T2" s="32" t="n">
        <v>3.15411628712047</v>
      </c>
      <c r="U2" s="32" t="n">
        <v>0.953871921065896</v>
      </c>
      <c r="V2" s="32" t="n">
        <v>3.06353061055966</v>
      </c>
      <c r="W2" s="32" t="n">
        <v>1.04445759762671</v>
      </c>
      <c r="X2" s="32" t="n">
        <v>3.07960312341502</v>
      </c>
      <c r="Y2" s="32" t="n">
        <v>1.02838508477135</v>
      </c>
      <c r="Z2" s="34" t="n">
        <v>1</v>
      </c>
      <c r="AA2" s="32" t="n">
        <v>3.09908334036505</v>
      </c>
      <c r="AB2" s="32" t="n">
        <v>0.0483327046502705</v>
      </c>
      <c r="AC2" s="32" t="n">
        <v>1.00890486782132</v>
      </c>
      <c r="AD2" s="32" t="n">
        <v>0.0483327046502705</v>
      </c>
      <c r="AF2" s="32" t="n">
        <f aca="false">VLOOKUP(B2,Contributions!$B$108:$G$208,4,FALSE())</f>
        <v>2.28043755</v>
      </c>
      <c r="AG2" s="35" t="n">
        <f aca="false">AF2/AC2</f>
        <v>2.26030979008407</v>
      </c>
      <c r="AH2" s="32" t="n">
        <f aca="false">(_xlfn.NUMBERVALUE(Z2)*1)</f>
        <v>1</v>
      </c>
      <c r="AS2" s="36" t="n">
        <f aca="false">VLOOKUP(B2,Contributions!$B$108:$H$208,7,FALSE())</f>
        <v>6.4075668004</v>
      </c>
    </row>
    <row r="3" customFormat="false" ht="15" hidden="false" customHeight="false" outlineLevel="0" collapsed="false">
      <c r="A3" s="32" t="n">
        <v>2</v>
      </c>
      <c r="B3" s="14" t="n">
        <v>43561</v>
      </c>
      <c r="C3" s="32" t="n">
        <v>21.0355422315752</v>
      </c>
      <c r="D3" s="32" t="n">
        <v>0.755116581057788</v>
      </c>
      <c r="E3" s="32" t="n">
        <v>6.87349617810969</v>
      </c>
      <c r="F3" s="32" t="n">
        <v>0.755116581057788</v>
      </c>
      <c r="G3" s="32" t="n">
        <v>7.62861275916748</v>
      </c>
      <c r="H3" s="32" t="n">
        <v>2.18746869598421</v>
      </c>
      <c r="I3" s="32" t="n">
        <v>1.77511975171958</v>
      </c>
      <c r="J3" s="32" t="n">
        <v>0.806121851054907</v>
      </c>
      <c r="K3" s="32" t="n">
        <v>1.35333188777602</v>
      </c>
      <c r="L3" s="32" t="n">
        <v>0.0298944725443178</v>
      </c>
      <c r="M3" s="32" t="n">
        <v>1.26471864533992</v>
      </c>
      <c r="N3" s="32" t="n">
        <v>0.120208968063426</v>
      </c>
      <c r="O3" s="32" t="n">
        <v>0.347662126691331</v>
      </c>
      <c r="P3" s="32" t="n">
        <v>1.21384717543063</v>
      </c>
      <c r="Q3" s="32" t="n">
        <v>0.300645940941892</v>
      </c>
      <c r="R3" s="32" t="n">
        <v>0.025065259048541</v>
      </c>
      <c r="S3" s="32" t="n">
        <v>0.0311978094279284</v>
      </c>
      <c r="T3" s="32" t="n">
        <v>1.62963050931319</v>
      </c>
      <c r="U3" s="32" t="n">
        <v>5.2438656687965</v>
      </c>
      <c r="V3" s="32" t="n">
        <v>2.561217778127</v>
      </c>
      <c r="W3" s="32" t="n">
        <v>4.31227839998269</v>
      </c>
      <c r="X3" s="32" t="n">
        <v>1.48132777342727</v>
      </c>
      <c r="Y3" s="32" t="n">
        <v>5.39216840468242</v>
      </c>
      <c r="Z3" s="34"/>
      <c r="AA3" s="32" t="n">
        <v>1.89072535362249</v>
      </c>
      <c r="AB3" s="32" t="n">
        <v>0.585378931852065</v>
      </c>
      <c r="AC3" s="32" t="n">
        <v>4.9827708244872</v>
      </c>
      <c r="AD3" s="32" t="n">
        <v>0.585378931852065</v>
      </c>
      <c r="AF3" s="32" t="n">
        <f aca="false">VLOOKUP(B3,Contributions!$B$108:$G$208,4,FALSE())</f>
        <v>4.67452485</v>
      </c>
      <c r="AG3" s="35" t="n">
        <f aca="false">AF3/AC3</f>
        <v>0.938137637602684</v>
      </c>
      <c r="AH3" s="32" t="e">
        <f aca="false">(_xlfn.NUMBERVALUE(Z3)*1)</f>
        <v>#VALUE!</v>
      </c>
      <c r="AS3" s="36" t="n">
        <f aca="false">VLOOKUP(B3,Contributions!$B$108:$H$208,7,FALSE())</f>
        <v>8.3744464326</v>
      </c>
    </row>
    <row r="4" customFormat="false" ht="15" hidden="false" customHeight="false" outlineLevel="0" collapsed="false">
      <c r="A4" s="32" t="n">
        <v>3</v>
      </c>
      <c r="B4" s="14" t="n">
        <v>43564</v>
      </c>
      <c r="C4" s="32" t="n">
        <v>21.5962914846164</v>
      </c>
      <c r="D4" s="32" t="n">
        <v>1.56567645965829</v>
      </c>
      <c r="E4" s="32" t="n">
        <v>7.58378245750171</v>
      </c>
      <c r="F4" s="32" t="n">
        <v>1.56567645965829</v>
      </c>
      <c r="G4" s="32" t="n">
        <v>9.14945891716</v>
      </c>
      <c r="H4" s="32" t="n">
        <v>2.7637034017061</v>
      </c>
      <c r="I4" s="32" t="n">
        <v>1.98482797903413</v>
      </c>
      <c r="J4" s="32" t="n">
        <v>0.82095318904221</v>
      </c>
      <c r="K4" s="32" t="n">
        <v>1.41451102833935</v>
      </c>
      <c r="L4" s="32" t="n">
        <v>0.024731581839378</v>
      </c>
      <c r="M4" s="32" t="n">
        <v>1.21943613311974</v>
      </c>
      <c r="N4" s="32" t="n">
        <v>0.119524684611251</v>
      </c>
      <c r="O4" s="32" t="n">
        <v>0.345971145477426</v>
      </c>
      <c r="P4" s="32" t="n">
        <v>1.51980643732498</v>
      </c>
      <c r="Q4" s="32" t="n">
        <v>0.758073973502176</v>
      </c>
      <c r="R4" s="32" t="n">
        <v>0.0323204500666051</v>
      </c>
      <c r="S4" s="32" t="n">
        <v>0.031710630338157</v>
      </c>
      <c r="T4" s="32" t="n">
        <v>4.35514214783813</v>
      </c>
      <c r="U4" s="32" t="n">
        <v>3.22864030966358</v>
      </c>
      <c r="V4" s="32" t="n">
        <v>3.45926451028138</v>
      </c>
      <c r="W4" s="32" t="n">
        <v>4.12451794722033</v>
      </c>
      <c r="X4" s="32" t="n">
        <v>4.33876214990578</v>
      </c>
      <c r="Y4" s="32" t="n">
        <v>3.24502030759593</v>
      </c>
      <c r="Z4" s="34" t="n">
        <v>1</v>
      </c>
      <c r="AA4" s="32" t="n">
        <v>4.05105626934176</v>
      </c>
      <c r="AB4" s="32" t="n">
        <v>0.51257213214522</v>
      </c>
      <c r="AC4" s="32" t="n">
        <v>3.53272618815995</v>
      </c>
      <c r="AD4" s="32" t="n">
        <v>0.512572132145227</v>
      </c>
      <c r="AF4" s="32" t="n">
        <f aca="false">VLOOKUP(B4,Contributions!$B$108:$G$208,4,FALSE())</f>
        <v>3.4111017</v>
      </c>
      <c r="AG4" s="35" t="n">
        <f aca="false">AF4/AC4</f>
        <v>0.965572059174137</v>
      </c>
      <c r="AH4" s="32" t="n">
        <f aca="false">(_xlfn.NUMBERVALUE(Z4)*1)</f>
        <v>1</v>
      </c>
      <c r="AS4" s="36" t="n">
        <f aca="false">VLOOKUP(B4,Contributions!$B$108:$H$208,7,FALSE())</f>
        <v>9.8146899878</v>
      </c>
    </row>
    <row r="5" customFormat="false" ht="15" hidden="false" customHeight="false" outlineLevel="0" collapsed="false">
      <c r="A5" s="32" t="n">
        <v>4</v>
      </c>
      <c r="B5" s="14" t="n">
        <v>43567</v>
      </c>
      <c r="C5" s="32" t="n">
        <v>10.2345622304785</v>
      </c>
      <c r="D5" s="32" t="n">
        <v>0.664840368751405</v>
      </c>
      <c r="E5" s="32" t="n">
        <v>3.5731997547915</v>
      </c>
      <c r="F5" s="32" t="n">
        <v>0.664840368751405</v>
      </c>
      <c r="G5" s="32" t="n">
        <v>4.23804012354291</v>
      </c>
      <c r="H5" s="32" t="n">
        <v>1.22199701651669</v>
      </c>
      <c r="I5" s="32" t="n">
        <v>1.00897340546717</v>
      </c>
      <c r="J5" s="32" t="n">
        <v>0.47728132474817</v>
      </c>
      <c r="K5" s="32" t="n">
        <v>0.857660120355611</v>
      </c>
      <c r="L5" s="32" t="n">
        <v>0.00966548959024986</v>
      </c>
      <c r="M5" s="32" t="n">
        <v>0.44190896874887</v>
      </c>
      <c r="N5" s="32" t="n">
        <v>0.0287598967912558</v>
      </c>
      <c r="O5" s="32" t="n">
        <v>0.101318639851086</v>
      </c>
      <c r="P5" s="32" t="n">
        <v>0.55693714418726</v>
      </c>
      <c r="Q5" s="32" t="n">
        <v>0.396048399769517</v>
      </c>
      <c r="R5" s="32" t="n">
        <v>0.0234540187971225</v>
      </c>
      <c r="S5" s="32" t="n">
        <v>0.0156022159487673</v>
      </c>
      <c r="T5" s="32" t="n">
        <v>1.32607629472781</v>
      </c>
      <c r="U5" s="32" t="n">
        <v>2.24712346006369</v>
      </c>
      <c r="V5" s="32" t="n">
        <v>2.46119770608371</v>
      </c>
      <c r="W5" s="32" t="n">
        <v>1.11200204870779</v>
      </c>
      <c r="X5" s="32" t="n">
        <v>1.16308064667839</v>
      </c>
      <c r="Y5" s="32" t="n">
        <v>2.41011910811311</v>
      </c>
      <c r="Z5" s="34"/>
      <c r="AA5" s="32" t="n">
        <v>1.65011821582997</v>
      </c>
      <c r="AB5" s="32" t="n">
        <v>0.707127534433117</v>
      </c>
      <c r="AC5" s="32" t="n">
        <v>1.92308153896153</v>
      </c>
      <c r="AD5" s="32" t="n">
        <v>0.707127534433117</v>
      </c>
      <c r="AF5" s="32" t="n">
        <f aca="false">VLOOKUP(B5,Contributions!$B$108:$G$208,4,FALSE())</f>
        <v>1.502369235</v>
      </c>
      <c r="AG5" s="35" t="n">
        <f aca="false">AF5/AC5</f>
        <v>0.781230127044579</v>
      </c>
      <c r="AH5" s="32" t="e">
        <f aca="false">(_xlfn.NUMBERVALUE(Z5)*1)</f>
        <v>#VALUE!</v>
      </c>
      <c r="AS5" s="36" t="n">
        <f aca="false">VLOOKUP(B5,Contributions!$B$108:$H$208,7,FALSE())</f>
        <v>4.7517807454</v>
      </c>
    </row>
    <row r="6" customFormat="false" ht="15" hidden="false" customHeight="false" outlineLevel="0" collapsed="false">
      <c r="A6" s="32" t="n">
        <v>5</v>
      </c>
      <c r="B6" s="14" t="n">
        <v>43570</v>
      </c>
      <c r="C6" s="32" t="n">
        <v>15.0067986299242</v>
      </c>
      <c r="D6" s="32" t="n">
        <v>2.23804036511809</v>
      </c>
      <c r="E6" s="32" t="n">
        <v>6.64469293250244</v>
      </c>
      <c r="F6" s="32" t="n">
        <v>2.23804036511809</v>
      </c>
      <c r="G6" s="32" t="n">
        <v>8.88273329762053</v>
      </c>
      <c r="H6" s="32" t="n">
        <v>2.12548107321321</v>
      </c>
      <c r="I6" s="32" t="n">
        <v>1.76569338007328</v>
      </c>
      <c r="J6" s="32" t="n">
        <v>0.735613800842064</v>
      </c>
      <c r="K6" s="32" t="n">
        <v>1.22504539575843</v>
      </c>
      <c r="L6" s="32" t="n">
        <v>0.0289396799265575</v>
      </c>
      <c r="M6" s="32" t="n">
        <v>1.20381953270565</v>
      </c>
      <c r="N6" s="32" t="n">
        <v>0.0995850394263792</v>
      </c>
      <c r="O6" s="32" t="n">
        <v>0.380352416765328</v>
      </c>
      <c r="P6" s="32" t="n">
        <v>1.92963404184149</v>
      </c>
      <c r="Q6" s="32" t="n">
        <v>0.964198191981572</v>
      </c>
      <c r="R6" s="32" t="n">
        <v>0.0494364876085649</v>
      </c>
      <c r="S6" s="32" t="n">
        <v>0.033873168082402</v>
      </c>
      <c r="T6" s="32" t="n">
        <v>6.61596913673226</v>
      </c>
      <c r="U6" s="32" t="n">
        <v>0.0287237957701763</v>
      </c>
      <c r="V6" s="32" t="n">
        <v>4.20419924497274</v>
      </c>
      <c r="W6" s="32" t="n">
        <v>2.4404936875297</v>
      </c>
      <c r="X6" s="32" t="n">
        <v>6.70901978007784</v>
      </c>
      <c r="Y6" s="32" t="n">
        <v>-0.0643268475754031</v>
      </c>
      <c r="Z6" s="34"/>
      <c r="AA6" s="32" t="n">
        <v>5.84306272059428</v>
      </c>
      <c r="AB6" s="32" t="n">
        <v>1.42005976083808</v>
      </c>
      <c r="AC6" s="32" t="n">
        <v>0.801630211908158</v>
      </c>
      <c r="AD6" s="32" t="n">
        <v>1.42005976083808</v>
      </c>
      <c r="AF6" s="32" t="n">
        <f aca="false">VLOOKUP(B6,Contributions!$B$108:$G$208,4,FALSE())</f>
        <v>1.516530195</v>
      </c>
      <c r="AG6" s="35" t="n">
        <f aca="false">AF6/AC6</f>
        <v>1.89180768448102</v>
      </c>
      <c r="AH6" s="32" t="e">
        <f aca="false">(_xlfn.NUMBERVALUE(Z6)*1)</f>
        <v>#VALUE!</v>
      </c>
      <c r="AS6" s="36" t="n">
        <f aca="false">VLOOKUP(B6,Contributions!$B$108:$H$208,7,FALSE())</f>
        <v>9.4989232144</v>
      </c>
    </row>
    <row r="7" customFormat="false" ht="15" hidden="false" customHeight="false" outlineLevel="0" collapsed="false">
      <c r="A7" s="32" t="n">
        <v>6</v>
      </c>
      <c r="B7" s="14" t="n">
        <v>43573</v>
      </c>
      <c r="C7" s="32" t="n">
        <v>19.1418992974855</v>
      </c>
      <c r="D7" s="32" t="n">
        <v>0.680066210587535</v>
      </c>
      <c r="E7" s="32" t="n">
        <v>6.4849944261553</v>
      </c>
      <c r="F7" s="32" t="n">
        <v>0.680066210587535</v>
      </c>
      <c r="G7" s="32" t="n">
        <v>7.16506063674284</v>
      </c>
      <c r="H7" s="32" t="n">
        <v>1.98357992940419</v>
      </c>
      <c r="I7" s="32" t="n">
        <v>1.82533041781224</v>
      </c>
      <c r="J7" s="32" t="n">
        <v>0.714023989265502</v>
      </c>
      <c r="K7" s="32" t="n">
        <v>1.06278341326526</v>
      </c>
      <c r="L7" s="32" t="n">
        <v>0.0264461940143098</v>
      </c>
      <c r="M7" s="32" t="n">
        <v>1.32046024027487</v>
      </c>
      <c r="N7" s="32" t="n">
        <v>0.130716772732745</v>
      </c>
      <c r="O7" s="32" t="n">
        <v>0.317296604934787</v>
      </c>
      <c r="P7" s="32" t="n">
        <v>1.1668456853122</v>
      </c>
      <c r="Q7" s="32" t="n">
        <v>0.353833282897392</v>
      </c>
      <c r="R7" s="32" t="n">
        <v>0.0220076686063113</v>
      </c>
      <c r="S7" s="32" t="n">
        <v>0.0253134420837488</v>
      </c>
      <c r="T7" s="32" t="n">
        <v>1.37727326391701</v>
      </c>
      <c r="U7" s="32" t="n">
        <v>5.10772116223829</v>
      </c>
      <c r="V7" s="32" t="n">
        <v>2.4780669317464</v>
      </c>
      <c r="W7" s="32" t="n">
        <v>4.0069274944089</v>
      </c>
      <c r="X7" s="32" t="n">
        <v>1.21675569897496</v>
      </c>
      <c r="Y7" s="32" t="n">
        <v>5.26823872718034</v>
      </c>
      <c r="Z7" s="34"/>
      <c r="AA7" s="32" t="n">
        <v>1.69069863154613</v>
      </c>
      <c r="AB7" s="32" t="n">
        <v>0.686588014957978</v>
      </c>
      <c r="AC7" s="32" t="n">
        <v>4.79429579460917</v>
      </c>
      <c r="AD7" s="32" t="n">
        <v>0.686588014957978</v>
      </c>
      <c r="AF7" s="32" t="n">
        <f aca="false">VLOOKUP(B7,Contributions!$B$108:$G$208,4,FALSE())</f>
        <v>4.316679</v>
      </c>
      <c r="AG7" s="35" t="n">
        <f aca="false">AF7/AC7</f>
        <v>0.900378112851064</v>
      </c>
      <c r="AH7" s="32" t="e">
        <f aca="false">(_xlfn.NUMBERVALUE(Z7)*1)</f>
        <v>#VALUE!</v>
      </c>
      <c r="AS7" s="36" t="n">
        <f aca="false">VLOOKUP(B7,Contributions!$B$108:$H$208,7,FALSE())</f>
        <v>7.612855623</v>
      </c>
    </row>
    <row r="8" customFormat="false" ht="15" hidden="false" customHeight="false" outlineLevel="0" collapsed="false">
      <c r="A8" s="32" t="n">
        <v>7</v>
      </c>
      <c r="B8" s="14" t="n">
        <v>43576</v>
      </c>
      <c r="C8" s="32" t="n">
        <v>29.889320057484</v>
      </c>
      <c r="D8" s="32" t="n">
        <v>1.83728660849996</v>
      </c>
      <c r="E8" s="32" t="n">
        <v>9.9881418823591</v>
      </c>
      <c r="F8" s="32" t="n">
        <v>1.83728660849996</v>
      </c>
      <c r="G8" s="32" t="n">
        <v>11.8254284908591</v>
      </c>
      <c r="H8" s="32" t="n">
        <v>2.95548614411303</v>
      </c>
      <c r="I8" s="32" t="n">
        <v>2.55311645481636</v>
      </c>
      <c r="J8" s="32" t="n">
        <v>0.98648413950191</v>
      </c>
      <c r="K8" s="32" t="n">
        <v>1.13487527865013</v>
      </c>
      <c r="L8" s="32" t="n">
        <v>0.0325555463329285</v>
      </c>
      <c r="M8" s="32" t="n">
        <v>2.76654320537777</v>
      </c>
      <c r="N8" s="32" t="n">
        <v>0.286631148164784</v>
      </c>
      <c r="O8" s="32" t="n">
        <v>0.634310703625177</v>
      </c>
      <c r="P8" s="32" t="n">
        <v>2.73416010045151</v>
      </c>
      <c r="Q8" s="32" t="n">
        <v>0.896533307647868</v>
      </c>
      <c r="R8" s="32" t="n">
        <v>0.037685129005009</v>
      </c>
      <c r="S8" s="32" t="n">
        <v>0.0297644637878831</v>
      </c>
      <c r="T8" s="32" t="n">
        <v>5.26843262933545</v>
      </c>
      <c r="U8" s="32" t="n">
        <v>4.71970925302365</v>
      </c>
      <c r="V8" s="32" t="n">
        <v>3.7601905899294</v>
      </c>
      <c r="W8" s="32" t="n">
        <v>6.2279512924297</v>
      </c>
      <c r="X8" s="32" t="n">
        <v>5.29625856292915</v>
      </c>
      <c r="Y8" s="32" t="n">
        <v>4.69188331942996</v>
      </c>
      <c r="Z8" s="34"/>
      <c r="AA8" s="32" t="n">
        <v>4.77496059406467</v>
      </c>
      <c r="AB8" s="32" t="n">
        <v>0.87892672710221</v>
      </c>
      <c r="AC8" s="32" t="n">
        <v>5.21318128829444</v>
      </c>
      <c r="AD8" s="32" t="n">
        <v>0.878926727102214</v>
      </c>
      <c r="AF8" s="32" t="n">
        <f aca="false">VLOOKUP(B8,Contributions!$B$108:$G$208,4,FALSE())</f>
        <v>4.1424831</v>
      </c>
      <c r="AG8" s="35" t="n">
        <f aca="false">AF8/AC8</f>
        <v>0.794617119742496</v>
      </c>
      <c r="AH8" s="32" t="e">
        <f aca="false">(_xlfn.NUMBERVALUE(Z8)*1)</f>
        <v>#VALUE!</v>
      </c>
      <c r="AS8" s="36" t="n">
        <f aca="false">VLOOKUP(B8,Contributions!$B$108:$H$208,7,FALSE())</f>
        <v>11.784629507</v>
      </c>
    </row>
    <row r="9" customFormat="false" ht="15" hidden="false" customHeight="false" outlineLevel="0" collapsed="false">
      <c r="A9" s="32" t="n">
        <v>8</v>
      </c>
      <c r="B9" s="14" t="n">
        <v>43579</v>
      </c>
      <c r="C9" s="32" t="n">
        <v>20.6821496468329</v>
      </c>
      <c r="D9" s="32" t="n">
        <v>0.917218612026369</v>
      </c>
      <c r="E9" s="32" t="n">
        <v>3.90078425165343</v>
      </c>
      <c r="F9" s="32" t="n">
        <v>0.917218612026369</v>
      </c>
      <c r="G9" s="32" t="n">
        <v>4.8180028636798</v>
      </c>
      <c r="H9" s="32" t="n">
        <v>1.04248981853759</v>
      </c>
      <c r="I9" s="32" t="n">
        <v>1.33605148573692</v>
      </c>
      <c r="J9" s="32" t="n">
        <v>0.615140483114826</v>
      </c>
      <c r="K9" s="32" t="n">
        <v>0.771898394601146</v>
      </c>
      <c r="L9" s="32" t="n">
        <v>0.00811762644404996</v>
      </c>
      <c r="M9" s="32" t="n">
        <v>0.569286896137303</v>
      </c>
      <c r="N9" s="32" t="n">
        <v>0.0580410344296829</v>
      </c>
      <c r="O9" s="32" t="n">
        <v>0.133918904900344</v>
      </c>
      <c r="P9" s="32" t="n">
        <v>0.609315765507896</v>
      </c>
      <c r="Q9" s="32" t="n">
        <v>0.648982349437924</v>
      </c>
      <c r="R9" s="32" t="n">
        <v>0.0357943522996586</v>
      </c>
      <c r="S9" s="32" t="n">
        <v>0.0157525840346276</v>
      </c>
      <c r="T9" s="32" t="n">
        <v>2.17469939774155</v>
      </c>
      <c r="U9" s="32" t="n">
        <v>1.72608485391188</v>
      </c>
      <c r="V9" s="32" t="n">
        <v>2.74081610643097</v>
      </c>
      <c r="W9" s="32" t="n">
        <v>1.15996814522246</v>
      </c>
      <c r="X9" s="32" t="n">
        <v>2.05277959088751</v>
      </c>
      <c r="Y9" s="32" t="n">
        <v>1.84800466076592</v>
      </c>
      <c r="Z9" s="34"/>
      <c r="AA9" s="32" t="n">
        <v>2.32276503168668</v>
      </c>
      <c r="AB9" s="32" t="n">
        <v>0.367139123013299</v>
      </c>
      <c r="AC9" s="32" t="n">
        <v>1.57801921996675</v>
      </c>
      <c r="AD9" s="32" t="n">
        <v>0.367139123013302</v>
      </c>
      <c r="AF9" s="32" t="n">
        <f aca="false">VLOOKUP(B9,Contributions!$B$108:$G$208,4,FALSE())</f>
        <v>1.781887275</v>
      </c>
      <c r="AG9" s="35" t="n">
        <f aca="false">AF9/AC9</f>
        <v>1.12919237766796</v>
      </c>
      <c r="AH9" s="32" t="e">
        <f aca="false">(_xlfn.NUMBERVALUE(Z9)*1)</f>
        <v>#VALUE!</v>
      </c>
      <c r="AS9" s="36" t="n">
        <f aca="false">VLOOKUP(B9,Contributions!$B$108:$H$208,7,FALSE())</f>
        <v>5.1838903432</v>
      </c>
    </row>
    <row r="10" customFormat="false" ht="15" hidden="false" customHeight="false" outlineLevel="0" collapsed="false">
      <c r="A10" s="32" t="n">
        <v>9</v>
      </c>
      <c r="B10" s="14" t="n">
        <v>43582</v>
      </c>
      <c r="C10" s="32" t="n">
        <v>14.1847330373147</v>
      </c>
      <c r="D10" s="32" t="n">
        <v>0.827307588741575</v>
      </c>
      <c r="E10" s="32" t="n">
        <v>5.72285292248991</v>
      </c>
      <c r="F10" s="32" t="n">
        <v>0.827307588741575</v>
      </c>
      <c r="G10" s="32" t="n">
        <v>6.55016051123149</v>
      </c>
      <c r="H10" s="32" t="n">
        <v>1.76856205880245</v>
      </c>
      <c r="I10" s="32" t="n">
        <v>1.48455398040284</v>
      </c>
      <c r="J10" s="32" t="n">
        <v>0.598688684693452</v>
      </c>
      <c r="K10" s="32" t="n">
        <v>0.921458448000707</v>
      </c>
      <c r="L10" s="32" t="n">
        <v>0.0159241668840235</v>
      </c>
      <c r="M10" s="32" t="n">
        <v>1.3782815379722</v>
      </c>
      <c r="N10" s="32" t="n">
        <v>0.132843506520493</v>
      </c>
      <c r="O10" s="32" t="n">
        <v>0.264834318119205</v>
      </c>
      <c r="P10" s="32" t="n">
        <v>1.27658360874403</v>
      </c>
      <c r="Q10" s="32" t="n">
        <v>0.497889413953704</v>
      </c>
      <c r="R10" s="32" t="n">
        <v>0.0243010607471049</v>
      </c>
      <c r="S10" s="32" t="n">
        <v>0.0245199876147405</v>
      </c>
      <c r="T10" s="32" t="n">
        <v>1.87237313306447</v>
      </c>
      <c r="U10" s="32" t="n">
        <v>3.85047978942544</v>
      </c>
      <c r="V10" s="32" t="n">
        <v>2.64120063966869</v>
      </c>
      <c r="W10" s="32" t="n">
        <v>3.08165228282122</v>
      </c>
      <c r="X10" s="32" t="n">
        <v>1.73581985041539</v>
      </c>
      <c r="Y10" s="32" t="n">
        <v>3.98703307207452</v>
      </c>
      <c r="Z10" s="34"/>
      <c r="AA10" s="32" t="n">
        <v>2.08313120771618</v>
      </c>
      <c r="AB10" s="32" t="n">
        <v>0.488101237357996</v>
      </c>
      <c r="AC10" s="32" t="n">
        <v>3.63972171477372</v>
      </c>
      <c r="AD10" s="32" t="n">
        <v>0.488101237357993</v>
      </c>
      <c r="AF10" s="32" t="n">
        <f aca="false">VLOOKUP(B10,Contributions!$B$108:$G$208,4,FALSE())</f>
        <v>2.93860035</v>
      </c>
      <c r="AG10" s="35" t="n">
        <f aca="false">AF10/AC10</f>
        <v>0.807369513463665</v>
      </c>
      <c r="AH10" s="32" t="e">
        <f aca="false">(_xlfn.NUMBERVALUE(Z10)*1)</f>
        <v>#VALUE!</v>
      </c>
      <c r="AS10" s="36" t="n">
        <f aca="false">VLOOKUP(B10,Contributions!$B$108:$H$208,7,FALSE())</f>
        <v>6.983977524</v>
      </c>
    </row>
    <row r="11" customFormat="false" ht="15" hidden="false" customHeight="false" outlineLevel="0" collapsed="false">
      <c r="A11" s="32" t="n">
        <v>10</v>
      </c>
      <c r="B11" s="14" t="n">
        <v>43585</v>
      </c>
      <c r="C11" s="32" t="n">
        <v>16.129564578392</v>
      </c>
      <c r="D11" s="32" t="n">
        <v>0.959989314628981</v>
      </c>
      <c r="E11" s="32" t="n">
        <v>6.15226955688797</v>
      </c>
      <c r="F11" s="32" t="n">
        <v>0.959989314628981</v>
      </c>
      <c r="G11" s="32" t="n">
        <v>7.11225887151695</v>
      </c>
      <c r="H11" s="32" t="n">
        <v>1.93056843333538</v>
      </c>
      <c r="I11" s="32" t="n">
        <v>1.73514174800534</v>
      </c>
      <c r="J11" s="32" t="n">
        <v>0.699782743471843</v>
      </c>
      <c r="K11" s="32" t="n">
        <v>1.11497735112327</v>
      </c>
      <c r="L11" s="32" t="n">
        <v>0.0311649822981628</v>
      </c>
      <c r="M11" s="32" t="n">
        <v>1.0788334477407</v>
      </c>
      <c r="N11" s="32" t="n">
        <v>0.0948779737909211</v>
      </c>
      <c r="O11" s="32" t="n">
        <v>0.304457852676339</v>
      </c>
      <c r="P11" s="32" t="n">
        <v>1.23982181731697</v>
      </c>
      <c r="Q11" s="32" t="n">
        <v>0.36761765766777</v>
      </c>
      <c r="R11" s="32" t="n">
        <v>0.0216218480760033</v>
      </c>
      <c r="S11" s="32" t="n">
        <v>0.0255866222080953</v>
      </c>
      <c r="T11" s="32" t="n">
        <v>2.31851609877612</v>
      </c>
      <c r="U11" s="32" t="n">
        <v>3.83375345811185</v>
      </c>
      <c r="V11" s="32" t="n">
        <v>2.78820321590713</v>
      </c>
      <c r="W11" s="32" t="n">
        <v>3.36406634098084</v>
      </c>
      <c r="X11" s="32" t="n">
        <v>2.20355744104937</v>
      </c>
      <c r="Y11" s="32" t="n">
        <v>3.9487121158386</v>
      </c>
      <c r="Z11" s="34"/>
      <c r="AA11" s="32" t="n">
        <v>2.43675891857754</v>
      </c>
      <c r="AB11" s="32" t="n">
        <v>0.309739719507684</v>
      </c>
      <c r="AC11" s="32" t="n">
        <v>3.71551063831043</v>
      </c>
      <c r="AD11" s="32" t="n">
        <v>0.309739719507687</v>
      </c>
      <c r="AF11" s="32" t="n">
        <f aca="false">VLOOKUP(B11,Contributions!$B$108:$G$208,4,FALSE())</f>
        <v>3.4448949</v>
      </c>
      <c r="AG11" s="35" t="n">
        <f aca="false">AF11/AC11</f>
        <v>0.927165936353371</v>
      </c>
      <c r="AH11" s="32" t="e">
        <f aca="false">(_xlfn.NUMBERVALUE(Z11)*1)</f>
        <v>#VALUE!</v>
      </c>
      <c r="AS11" s="36" t="n">
        <f aca="false">VLOOKUP(B11,Contributions!$B$108:$H$208,7,FALSE())</f>
        <v>7.652558486</v>
      </c>
    </row>
    <row r="12" customFormat="false" ht="15" hidden="false" customHeight="false" outlineLevel="0" collapsed="false">
      <c r="A12" s="32" t="n">
        <v>11</v>
      </c>
      <c r="B12" s="14" t="n">
        <v>43588</v>
      </c>
      <c r="C12" s="32" t="n">
        <v>14.3574702805469</v>
      </c>
      <c r="D12" s="32" t="n">
        <v>1.27499031771268</v>
      </c>
      <c r="E12" s="32" t="n">
        <v>5.57172327729626</v>
      </c>
      <c r="F12" s="32" t="n">
        <v>1.27499031771268</v>
      </c>
      <c r="G12" s="32" t="n">
        <v>6.84671359500893</v>
      </c>
      <c r="H12" s="32" t="n">
        <v>1.45523046940749</v>
      </c>
      <c r="I12" s="32" t="n">
        <v>1.51719708688246</v>
      </c>
      <c r="J12" s="32" t="n">
        <v>0.605033747600127</v>
      </c>
      <c r="K12" s="32" t="n">
        <v>1.10369972226512</v>
      </c>
      <c r="L12" s="32" t="n">
        <v>0.0236217557697412</v>
      </c>
      <c r="M12" s="32" t="n">
        <v>1.31340677216065</v>
      </c>
      <c r="N12" s="32" t="n">
        <v>0.113822389671865</v>
      </c>
      <c r="O12" s="32" t="n">
        <v>0.328468084538529</v>
      </c>
      <c r="P12" s="32" t="n">
        <v>1.57240728214308</v>
      </c>
      <c r="Q12" s="32" t="n">
        <v>0.542414967011555</v>
      </c>
      <c r="R12" s="32" t="n">
        <v>0.0224569726769654</v>
      </c>
      <c r="S12" s="32" t="n">
        <v>0.024274030100171</v>
      </c>
      <c r="T12" s="32" t="n">
        <v>3.37770854429167</v>
      </c>
      <c r="U12" s="32" t="n">
        <v>2.19401473300459</v>
      </c>
      <c r="V12" s="32" t="n">
        <v>3.13720349202873</v>
      </c>
      <c r="W12" s="32" t="n">
        <v>2.43451978526753</v>
      </c>
      <c r="X12" s="32" t="n">
        <v>3.31401790004799</v>
      </c>
      <c r="Y12" s="32" t="n">
        <v>2.25770537724827</v>
      </c>
      <c r="Z12" s="34"/>
      <c r="AA12" s="32" t="n">
        <v>3.27630997878946</v>
      </c>
      <c r="AB12" s="32" t="n">
        <v>0.12460772662732</v>
      </c>
      <c r="AC12" s="32" t="n">
        <v>2.2954132985068</v>
      </c>
      <c r="AD12" s="32" t="n">
        <v>0.12460772662732</v>
      </c>
      <c r="AF12" s="32" t="n">
        <f aca="false">VLOOKUP(B12,Contributions!$B$108:$G$208,4,FALSE())</f>
        <v>2.4689151</v>
      </c>
      <c r="AG12" s="35" t="n">
        <f aca="false">AF12/AC12</f>
        <v>1.07558630143254</v>
      </c>
      <c r="AH12" s="32" t="e">
        <f aca="false">(_xlfn.NUMBERVALUE(Z12)*1)</f>
        <v>#VALUE!</v>
      </c>
      <c r="AS12" s="36" t="n">
        <f aca="false">VLOOKUP(B12,Contributions!$B$108:$H$208,7,FALSE())</f>
        <v>7.408161342</v>
      </c>
    </row>
    <row r="13" customFormat="false" ht="15" hidden="false" customHeight="false" outlineLevel="0" collapsed="false">
      <c r="A13" s="32" t="n">
        <v>12</v>
      </c>
      <c r="B13" s="14" t="n">
        <v>43591</v>
      </c>
      <c r="C13" s="32" t="n">
        <v>12.9958638798319</v>
      </c>
      <c r="D13" s="32" t="n">
        <v>1.64706256571779</v>
      </c>
      <c r="E13" s="32" t="n">
        <v>3.44342843031775</v>
      </c>
      <c r="F13" s="32" t="n">
        <v>1.64706256571779</v>
      </c>
      <c r="G13" s="32" t="n">
        <v>5.09049099603554</v>
      </c>
      <c r="H13" s="32" t="n">
        <v>1.46036880483371</v>
      </c>
      <c r="I13" s="32" t="n">
        <v>0.942919839571086</v>
      </c>
      <c r="J13" s="32" t="n">
        <v>0.385956659372238</v>
      </c>
      <c r="K13" s="32" t="n">
        <v>0.660041545548858</v>
      </c>
      <c r="L13" s="32" t="n">
        <v>0.00581833172667369</v>
      </c>
      <c r="M13" s="32" t="n">
        <v>0.427909753000431</v>
      </c>
      <c r="N13" s="32" t="n">
        <v>0.0437687168400105</v>
      </c>
      <c r="O13" s="32" t="n">
        <v>0.136008976607414</v>
      </c>
      <c r="P13" s="32" t="n">
        <v>0.847070507769752</v>
      </c>
      <c r="Q13" s="32" t="n">
        <v>0.984534081757167</v>
      </c>
      <c r="R13" s="32" t="n">
        <v>0.0603488030716573</v>
      </c>
      <c r="S13" s="32" t="n">
        <v>0.0184502389749069</v>
      </c>
      <c r="T13" s="32" t="n">
        <v>4.62880333578439</v>
      </c>
      <c r="U13" s="32" t="n">
        <v>-1.18537490546664</v>
      </c>
      <c r="V13" s="32" t="n">
        <v>3.5494349326266</v>
      </c>
      <c r="W13" s="32" t="n">
        <v>-0.106006502308853</v>
      </c>
      <c r="X13" s="32" t="n">
        <v>4.62566934006139</v>
      </c>
      <c r="Y13" s="32" t="n">
        <v>-1.18224090974364</v>
      </c>
      <c r="Z13" s="34"/>
      <c r="AA13" s="32" t="n">
        <v>4.26796920282413</v>
      </c>
      <c r="AB13" s="32" t="n">
        <v>0.622270904484945</v>
      </c>
      <c r="AC13" s="32" t="n">
        <v>-0.82454077250638</v>
      </c>
      <c r="AD13" s="32" t="n">
        <v>0.622270904484949</v>
      </c>
      <c r="AF13" s="32" t="n">
        <f aca="false">VLOOKUP(B13,Contributions!$B$108:$G$208,4,FALSE())</f>
        <v>0.407228175</v>
      </c>
      <c r="AG13" s="35" t="n">
        <f aca="false">AF13/AC13</f>
        <v>-0.493884824836663</v>
      </c>
      <c r="AH13" s="32" t="e">
        <f aca="false">(_xlfn.NUMBERVALUE(Z13)*1)</f>
        <v>#VALUE!</v>
      </c>
      <c r="AS13" s="36" t="n">
        <f aca="false">VLOOKUP(B13,Contributions!$B$108:$H$208,7,FALSE())</f>
        <v>5.3121884662</v>
      </c>
    </row>
    <row r="14" customFormat="false" ht="15" hidden="false" customHeight="false" outlineLevel="0" collapsed="false">
      <c r="A14" s="32" t="n">
        <v>14</v>
      </c>
      <c r="B14" s="14" t="n">
        <v>43597</v>
      </c>
      <c r="C14" s="32" t="n">
        <v>12.5253507226886</v>
      </c>
      <c r="D14" s="32" t="n">
        <v>0.639944665571991</v>
      </c>
      <c r="E14" s="32" t="n">
        <v>5.49402317062032</v>
      </c>
      <c r="F14" s="32" t="n">
        <v>0.639944665571991</v>
      </c>
      <c r="G14" s="32" t="n">
        <v>6.13396783619232</v>
      </c>
      <c r="H14" s="32" t="n">
        <v>1.51834156607342</v>
      </c>
      <c r="I14" s="32" t="n">
        <v>1.58709854701429</v>
      </c>
      <c r="J14" s="32" t="n">
        <v>0.606350966767447</v>
      </c>
      <c r="K14" s="32" t="n">
        <v>0.990603865007637</v>
      </c>
      <c r="L14" s="32" t="n">
        <v>0.0244037806004794</v>
      </c>
      <c r="M14" s="32" t="n">
        <v>1.21791433484772</v>
      </c>
      <c r="N14" s="32" t="n">
        <v>0.130927450082823</v>
      </c>
      <c r="O14" s="32" t="n">
        <v>0.334971474436215</v>
      </c>
      <c r="P14" s="32" t="n">
        <v>1.07206034375041</v>
      </c>
      <c r="Q14" s="32" t="n">
        <v>0.295214673983666</v>
      </c>
      <c r="R14" s="32" t="n">
        <v>0.0183857617177458</v>
      </c>
      <c r="S14" s="32" t="n">
        <v>0.0218923225262622</v>
      </c>
      <c r="T14" s="32" t="n">
        <v>1.24236436849491</v>
      </c>
      <c r="U14" s="32" t="n">
        <v>4.25165880212541</v>
      </c>
      <c r="V14" s="32" t="n">
        <v>2.43361491365194</v>
      </c>
      <c r="W14" s="32" t="n">
        <v>3.06040825696838</v>
      </c>
      <c r="X14" s="32" t="n">
        <v>1.07531681828081</v>
      </c>
      <c r="Y14" s="32" t="n">
        <v>4.41870635233951</v>
      </c>
      <c r="Z14" s="34"/>
      <c r="AA14" s="32" t="n">
        <v>1.58376536680922</v>
      </c>
      <c r="AB14" s="32" t="n">
        <v>0.74071547183093</v>
      </c>
      <c r="AC14" s="32" t="n">
        <v>3.9102578038111</v>
      </c>
      <c r="AD14" s="32" t="n">
        <v>0.740715471830929</v>
      </c>
      <c r="AF14" s="32" t="n">
        <f aca="false">VLOOKUP(B14,Contributions!$B$108:$G$208,4,FALSE())</f>
        <v>3.84980985</v>
      </c>
      <c r="AG14" s="35" t="n">
        <f aca="false">AF14/AC14</f>
        <v>0.98454118453464</v>
      </c>
      <c r="AH14" s="32" t="e">
        <f aca="false">(_xlfn.NUMBERVALUE(Z14)*1)</f>
        <v>#VALUE!</v>
      </c>
      <c r="AS14" s="36" t="n">
        <f aca="false">VLOOKUP(B14,Contributions!$B$108:$H$208,7,FALSE())</f>
        <v>6.657078849</v>
      </c>
    </row>
    <row r="15" customFormat="false" ht="15" hidden="false" customHeight="false" outlineLevel="0" collapsed="false">
      <c r="A15" s="32" t="n">
        <v>15</v>
      </c>
      <c r="B15" s="14" t="n">
        <v>43600</v>
      </c>
      <c r="C15" s="32" t="n">
        <v>21.5398380830123</v>
      </c>
      <c r="D15" s="32" t="n">
        <v>2.34795943129351</v>
      </c>
      <c r="E15" s="32" t="n">
        <v>7.49939962203155</v>
      </c>
      <c r="F15" s="32" t="n">
        <v>2.34795943129351</v>
      </c>
      <c r="G15" s="32" t="n">
        <v>9.84735905332506</v>
      </c>
      <c r="H15" s="32" t="n">
        <v>2.60563150093309</v>
      </c>
      <c r="I15" s="32" t="n">
        <v>1.50611267394427</v>
      </c>
      <c r="J15" s="32" t="n">
        <v>0.614796772985442</v>
      </c>
      <c r="K15" s="32" t="n">
        <v>0.978605807806191</v>
      </c>
      <c r="L15" s="32" t="n">
        <v>0.0335301450613377</v>
      </c>
      <c r="M15" s="32" t="n">
        <v>2.20931558188071</v>
      </c>
      <c r="N15" s="32" t="n">
        <v>0.171696648651626</v>
      </c>
      <c r="O15" s="32" t="n">
        <v>0.593404366918091</v>
      </c>
      <c r="P15" s="32" t="n">
        <v>2.91972679043523</v>
      </c>
      <c r="Q15" s="32" t="n">
        <v>0.838160659259517</v>
      </c>
      <c r="R15" s="32" t="n">
        <v>0.0246941814819755</v>
      </c>
      <c r="S15" s="32" t="n">
        <v>0.0251127297718473</v>
      </c>
      <c r="T15" s="32" t="n">
        <v>6.98557254551948</v>
      </c>
      <c r="U15" s="32" t="n">
        <v>0.513827076512066</v>
      </c>
      <c r="V15" s="32" t="n">
        <v>4.32598229985418</v>
      </c>
      <c r="W15" s="32" t="n">
        <v>3.17341732217737</v>
      </c>
      <c r="X15" s="32" t="n">
        <v>7.09651307528308</v>
      </c>
      <c r="Y15" s="32" t="n">
        <v>0.402886546748474</v>
      </c>
      <c r="Z15" s="34" t="n">
        <v>1</v>
      </c>
      <c r="AA15" s="32" t="n">
        <v>6.13602264021891</v>
      </c>
      <c r="AB15" s="32" t="n">
        <v>1.56852206729674</v>
      </c>
      <c r="AC15" s="32" t="n">
        <v>1.36337698181264</v>
      </c>
      <c r="AD15" s="32" t="n">
        <v>1.56852206729674</v>
      </c>
      <c r="AF15" s="32" t="n">
        <f aca="false">VLOOKUP(B15,Contributions!$B$108:$G$208,4,FALSE())</f>
        <v>0.680872635</v>
      </c>
      <c r="AG15" s="35" t="n">
        <f aca="false">AF15/AC15</f>
        <v>0.499401591843487</v>
      </c>
      <c r="AH15" s="32" t="n">
        <f aca="false">(_xlfn.NUMBERVALUE(Z15)*1)</f>
        <v>1</v>
      </c>
      <c r="AS15" s="36" t="n">
        <f aca="false">VLOOKUP(B15,Contributions!$B$108:$H$208,7,FALSE())</f>
        <v>10.157807987</v>
      </c>
    </row>
    <row r="16" customFormat="false" ht="15" hidden="false" customHeight="false" outlineLevel="0" collapsed="false">
      <c r="A16" s="32" t="n">
        <v>16</v>
      </c>
      <c r="B16" s="14" t="n">
        <v>43603</v>
      </c>
      <c r="C16" s="32" t="n">
        <v>14.3629953951914</v>
      </c>
      <c r="D16" s="32" t="n">
        <v>0.732737890041409</v>
      </c>
      <c r="E16" s="32" t="n">
        <v>4.89873747658946</v>
      </c>
      <c r="F16" s="32" t="n">
        <v>0.732737890041409</v>
      </c>
      <c r="G16" s="32" t="n">
        <v>5.63147536663086</v>
      </c>
      <c r="H16" s="32" t="n">
        <v>1.31830466767</v>
      </c>
      <c r="I16" s="32" t="n">
        <v>1.37166156762755</v>
      </c>
      <c r="J16" s="32" t="n">
        <v>0.748353213126791</v>
      </c>
      <c r="K16" s="32" t="n">
        <v>1.50607292380761</v>
      </c>
      <c r="L16" s="32" t="n">
        <v>0.0182328852756383</v>
      </c>
      <c r="M16" s="32" t="n">
        <v>0.38920799319039</v>
      </c>
      <c r="N16" s="32" t="n">
        <v>0.0355023020443838</v>
      </c>
      <c r="O16" s="32" t="n">
        <v>0.126374007738347</v>
      </c>
      <c r="P16" s="32" t="n">
        <v>0.679531794613512</v>
      </c>
      <c r="Q16" s="32" t="n">
        <v>0.270139383259786</v>
      </c>
      <c r="R16" s="32" t="n">
        <v>0.0130618199003238</v>
      </c>
      <c r="S16" s="32" t="n">
        <v>0.0130130357323102</v>
      </c>
      <c r="T16" s="32" t="n">
        <v>1.55438204904471</v>
      </c>
      <c r="U16" s="32" t="n">
        <v>3.34435542754475</v>
      </c>
      <c r="V16" s="32" t="n">
        <v>2.53642366868767</v>
      </c>
      <c r="W16" s="32" t="n">
        <v>2.36231380790179</v>
      </c>
      <c r="X16" s="32" t="n">
        <v>1.40243706751027</v>
      </c>
      <c r="Y16" s="32" t="n">
        <v>3.49630040907919</v>
      </c>
      <c r="Z16" s="34"/>
      <c r="AA16" s="32" t="n">
        <v>1.83108092841422</v>
      </c>
      <c r="AB16" s="32" t="n">
        <v>0.615551058236212</v>
      </c>
      <c r="AC16" s="32" t="n">
        <v>3.06765654817524</v>
      </c>
      <c r="AD16" s="32" t="n">
        <v>0.615551058236215</v>
      </c>
      <c r="AF16" s="32" t="n">
        <f aca="false">VLOOKUP(B16,Contributions!$B$108:$G$208,4,FALSE())</f>
        <v>2.5658694</v>
      </c>
      <c r="AG16" s="35" t="n">
        <f aca="false">AF16/AC16</f>
        <v>0.836426555484601</v>
      </c>
      <c r="AH16" s="32" t="e">
        <f aca="false">(_xlfn.NUMBERVALUE(Z16)*1)</f>
        <v>#VALUE!</v>
      </c>
      <c r="AS16" s="36" t="n">
        <f aca="false">VLOOKUP(B16,Contributions!$B$108:$H$208,7,FALSE())</f>
        <v>5.9287259468</v>
      </c>
    </row>
    <row r="17" customFormat="false" ht="15" hidden="false" customHeight="false" outlineLevel="0" collapsed="false">
      <c r="A17" s="32" t="n">
        <v>18</v>
      </c>
      <c r="B17" s="14" t="n">
        <v>43609</v>
      </c>
      <c r="C17" s="32" t="n">
        <v>17.5062098155203</v>
      </c>
      <c r="D17" s="32" t="n">
        <v>0.649418961415929</v>
      </c>
      <c r="E17" s="32" t="n">
        <v>6.14168939870849</v>
      </c>
      <c r="F17" s="32" t="n">
        <v>0.649418961415929</v>
      </c>
      <c r="G17" s="32" t="n">
        <v>6.79110836012442</v>
      </c>
      <c r="H17" s="32" t="n">
        <v>1.82740132920199</v>
      </c>
      <c r="I17" s="32" t="n">
        <v>1.59271343926743</v>
      </c>
      <c r="J17" s="32" t="n">
        <v>0.603908295752128</v>
      </c>
      <c r="K17" s="32" t="n">
        <v>0.899622812311187</v>
      </c>
      <c r="L17" s="32" t="n">
        <v>0.022025334066494</v>
      </c>
      <c r="M17" s="32" t="n">
        <v>1.64548213738207</v>
      </c>
      <c r="N17" s="32" t="n">
        <v>0.211673237247598</v>
      </c>
      <c r="O17" s="32" t="n">
        <v>0.416583756029927</v>
      </c>
      <c r="P17" s="32" t="n">
        <v>1.31318137737187</v>
      </c>
      <c r="Q17" s="32" t="n">
        <v>0.323870221138671</v>
      </c>
      <c r="R17" s="32" t="n">
        <v>0.0226234118641377</v>
      </c>
      <c r="S17" s="32" t="n">
        <v>0.02251989851878</v>
      </c>
      <c r="T17" s="32" t="n">
        <v>1.2742217355707</v>
      </c>
      <c r="U17" s="32" t="n">
        <v>4.86746766313779</v>
      </c>
      <c r="V17" s="32" t="n">
        <v>2.44411180678315</v>
      </c>
      <c r="W17" s="32" t="n">
        <v>3.69757759192534</v>
      </c>
      <c r="X17" s="32" t="n">
        <v>1.1087161751354</v>
      </c>
      <c r="Y17" s="32" t="n">
        <v>5.03297322357309</v>
      </c>
      <c r="Z17" s="34"/>
      <c r="AA17" s="32" t="n">
        <v>1.60901657249642</v>
      </c>
      <c r="AB17" s="32" t="n">
        <v>0.72793273066957</v>
      </c>
      <c r="AC17" s="32" t="n">
        <v>4.53267282621207</v>
      </c>
      <c r="AD17" s="32" t="n">
        <v>0.727932730669573</v>
      </c>
      <c r="AF17" s="32" t="n">
        <f aca="false">VLOOKUP(B17,Contributions!$B$108:$G$208,4,FALSE())</f>
        <v>4.2148971</v>
      </c>
      <c r="AG17" s="35" t="n">
        <f aca="false">AF17/AC17</f>
        <v>0.929892198621881</v>
      </c>
      <c r="AH17" s="32" t="e">
        <f aca="false">(_xlfn.NUMBERVALUE(Z17)*1)</f>
        <v>#VALUE!</v>
      </c>
      <c r="AS17" s="36" t="n">
        <f aca="false">VLOOKUP(B17,Contributions!$B$108:$H$208,7,FALSE())</f>
        <v>7.1554645628</v>
      </c>
    </row>
    <row r="18" customFormat="false" ht="15" hidden="false" customHeight="false" outlineLevel="0" collapsed="false">
      <c r="A18" s="32" t="n">
        <v>19</v>
      </c>
      <c r="B18" s="14" t="n">
        <v>43612</v>
      </c>
      <c r="C18" s="32" t="n">
        <v>39.0206068307529</v>
      </c>
      <c r="D18" s="32" t="n">
        <v>2.11318737387295</v>
      </c>
      <c r="E18" s="32" t="n">
        <v>10.5982679347468</v>
      </c>
      <c r="F18" s="32" t="n">
        <v>2.11318737387295</v>
      </c>
      <c r="G18" s="32" t="n">
        <v>12.7114553086198</v>
      </c>
      <c r="H18" s="32" t="n">
        <v>3.15583703037689</v>
      </c>
      <c r="I18" s="32" t="n">
        <v>2.19619245347572</v>
      </c>
      <c r="J18" s="32" t="n">
        <v>0.821452128383602</v>
      </c>
      <c r="K18" s="32" t="n">
        <v>1.31762098398092</v>
      </c>
      <c r="L18" s="32" t="n">
        <v>0.0380323687997841</v>
      </c>
      <c r="M18" s="32" t="n">
        <v>3.52099509620061</v>
      </c>
      <c r="N18" s="32" t="n">
        <v>0.299581726691673</v>
      </c>
      <c r="O18" s="32" t="n">
        <v>0.722425968453392</v>
      </c>
      <c r="P18" s="32" t="n">
        <v>3.6084919564432</v>
      </c>
      <c r="Q18" s="32" t="n">
        <v>0.964557520601115</v>
      </c>
      <c r="R18" s="32" t="n">
        <v>0.0284416010717315</v>
      </c>
      <c r="S18" s="32" t="n">
        <v>0.0263155686935257</v>
      </c>
      <c r="T18" s="32" t="n">
        <v>6.1961503303403</v>
      </c>
      <c r="U18" s="32" t="n">
        <v>4.40211760440651</v>
      </c>
      <c r="V18" s="32" t="n">
        <v>4.06587038889737</v>
      </c>
      <c r="W18" s="32" t="n">
        <v>6.53239754584943</v>
      </c>
      <c r="X18" s="32" t="n">
        <v>6.26888051509719</v>
      </c>
      <c r="Y18" s="32" t="n">
        <v>4.32938741964961</v>
      </c>
      <c r="Z18" s="34" t="n">
        <v>1</v>
      </c>
      <c r="AA18" s="32" t="n">
        <v>5.51030041144495</v>
      </c>
      <c r="AB18" s="32" t="n">
        <v>1.2514415637461</v>
      </c>
      <c r="AC18" s="32" t="n">
        <v>5.08796752330185</v>
      </c>
      <c r="AD18" s="32" t="n">
        <v>1.25144156374611</v>
      </c>
      <c r="AF18" s="32" t="n">
        <f aca="false">VLOOKUP(B18,Contributions!$B$108:$G$208,4,FALSE())</f>
        <v>2.74871475</v>
      </c>
      <c r="AG18" s="35" t="n">
        <f aca="false">AF18/AC18</f>
        <v>0.540238265557209</v>
      </c>
      <c r="AH18" s="32" t="n">
        <f aca="false">(_xlfn.NUMBERVALUE(Z18)*1)</f>
        <v>1</v>
      </c>
      <c r="AS18" s="36" t="n">
        <f aca="false">VLOOKUP(B18,Contributions!$B$108:$H$208,7,FALSE())</f>
        <v>13.049548108</v>
      </c>
    </row>
    <row r="19" customFormat="false" ht="15" hidden="false" customHeight="false" outlineLevel="0" collapsed="false">
      <c r="A19" s="32" t="n">
        <v>20</v>
      </c>
      <c r="B19" s="14" t="n">
        <v>43615</v>
      </c>
      <c r="C19" s="32" t="n">
        <v>12.6107500723169</v>
      </c>
      <c r="D19" s="32" t="n">
        <v>1.16091198256887</v>
      </c>
      <c r="E19" s="32" t="n">
        <v>3.34761368069088</v>
      </c>
      <c r="F19" s="32" t="n">
        <v>1.16091198256887</v>
      </c>
      <c r="G19" s="32" t="n">
        <v>4.50852566325976</v>
      </c>
      <c r="H19" s="32" t="n">
        <v>1.1924067940425</v>
      </c>
      <c r="I19" s="32" t="n">
        <v>0.764402926256888</v>
      </c>
      <c r="J19" s="32" t="n">
        <v>0.328983116011283</v>
      </c>
      <c r="K19" s="32" t="n">
        <v>0.538130750109912</v>
      </c>
      <c r="L19" s="32" t="n">
        <v>0.00795319972216392</v>
      </c>
      <c r="M19" s="32" t="n">
        <v>0.875174478496215</v>
      </c>
      <c r="N19" s="32" t="n">
        <v>0.073692486598992</v>
      </c>
      <c r="O19" s="32" t="n">
        <v>0.213625826699325</v>
      </c>
      <c r="P19" s="32" t="n">
        <v>1.17721700788496</v>
      </c>
      <c r="Q19" s="32" t="n">
        <v>0.553607304944927</v>
      </c>
      <c r="R19" s="32" t="n">
        <v>0.017554359298983</v>
      </c>
      <c r="S19" s="32" t="n">
        <v>0.0128254293983514</v>
      </c>
      <c r="T19" s="32" t="n">
        <v>2.99411957283303</v>
      </c>
      <c r="U19" s="32" t="n">
        <v>0.353494107857848</v>
      </c>
      <c r="V19" s="32" t="n">
        <v>3.01081224223927</v>
      </c>
      <c r="W19" s="32" t="n">
        <v>0.336801438451609</v>
      </c>
      <c r="X19" s="32" t="n">
        <v>2.9118621000173</v>
      </c>
      <c r="Y19" s="32" t="n">
        <v>0.435751580673576</v>
      </c>
      <c r="Z19" s="34"/>
      <c r="AA19" s="32" t="n">
        <v>2.9722646383632</v>
      </c>
      <c r="AB19" s="32" t="n">
        <v>0.0529717970428349</v>
      </c>
      <c r="AC19" s="32" t="n">
        <v>0.375349042327678</v>
      </c>
      <c r="AD19" s="32" t="n">
        <v>0.0529717970428349</v>
      </c>
      <c r="AF19" s="32" t="n">
        <f aca="false">VLOOKUP(B19,Contributions!$B$108:$G$208,4,FALSE())</f>
        <v>0.208009215</v>
      </c>
      <c r="AG19" s="35" t="n">
        <f aca="false">AF19/AC19</f>
        <v>0.554175424852714</v>
      </c>
      <c r="AH19" s="32" t="e">
        <f aca="false">(_xlfn.NUMBERVALUE(Z19)*1)</f>
        <v>#VALUE!</v>
      </c>
      <c r="AS19" s="36" t="n">
        <f aca="false">VLOOKUP(B19,Contributions!$B$108:$H$208,7,FALSE())</f>
        <v>4.8605374114</v>
      </c>
    </row>
    <row r="20" customFormat="false" ht="15" hidden="false" customHeight="false" outlineLevel="0" collapsed="false">
      <c r="A20" s="32" t="n">
        <v>21</v>
      </c>
      <c r="B20" s="14" t="n">
        <v>43618</v>
      </c>
      <c r="C20" s="32" t="n">
        <v>29.2084511687207</v>
      </c>
      <c r="D20" s="32" t="n">
        <v>0.575907005526316</v>
      </c>
      <c r="E20" s="32" t="n">
        <v>6.73798774878424</v>
      </c>
      <c r="F20" s="32" t="n">
        <v>0.575907005526316</v>
      </c>
      <c r="G20" s="32" t="n">
        <v>7.31389475431055</v>
      </c>
      <c r="H20" s="32" t="n">
        <v>1.87680231433591</v>
      </c>
      <c r="I20" s="32" t="n">
        <v>1.47570507189908</v>
      </c>
      <c r="J20" s="32" t="n">
        <v>0.619485025496649</v>
      </c>
      <c r="K20" s="32" t="n">
        <v>0.887702607885685</v>
      </c>
      <c r="L20" s="32" t="n">
        <v>0.0174574446758478</v>
      </c>
      <c r="M20" s="32" t="n">
        <v>2.28391683951413</v>
      </c>
      <c r="N20" s="32" t="n">
        <v>0.30474255303536</v>
      </c>
      <c r="O20" s="32" t="n">
        <v>0.683001405804892</v>
      </c>
      <c r="P20" s="32" t="n">
        <v>1.59994085288575</v>
      </c>
      <c r="Q20" s="32" t="n">
        <v>0.256353253838918</v>
      </c>
      <c r="R20" s="32" t="n">
        <v>0.0138134140808505</v>
      </c>
      <c r="S20" s="32" t="n">
        <v>0.016609995564102</v>
      </c>
      <c r="T20" s="32" t="n">
        <v>1.02703741688248</v>
      </c>
      <c r="U20" s="32" t="n">
        <v>5.71095033190176</v>
      </c>
      <c r="V20" s="32" t="n">
        <v>2.36266542200164</v>
      </c>
      <c r="W20" s="32" t="n">
        <v>4.3753223267826</v>
      </c>
      <c r="X20" s="32" t="n">
        <v>0.849567412179322</v>
      </c>
      <c r="Y20" s="32" t="n">
        <v>5.88842033660492</v>
      </c>
      <c r="Z20" s="34"/>
      <c r="AA20" s="32" t="n">
        <v>1.41309008368781</v>
      </c>
      <c r="AB20" s="32" t="n">
        <v>0.827129913008049</v>
      </c>
      <c r="AC20" s="32" t="n">
        <v>5.32489766509643</v>
      </c>
      <c r="AD20" s="32" t="n">
        <v>0.827129913008052</v>
      </c>
      <c r="AF20" s="32" t="n">
        <f aca="false">VLOOKUP(B20,Contributions!$B$108:$G$208,4,FALSE())</f>
        <v>3.3805269</v>
      </c>
      <c r="AG20" s="35" t="n">
        <f aca="false">AF20/AC20</f>
        <v>0.634852932885196</v>
      </c>
      <c r="AH20" s="32" t="e">
        <f aca="false">(_xlfn.NUMBERVALUE(Z20)*1)</f>
        <v>#VALUE!</v>
      </c>
      <c r="AS20" s="36" t="n">
        <f aca="false">VLOOKUP(B20,Contributions!$B$108:$H$208,7,FALSE())</f>
        <v>7.7653862144</v>
      </c>
    </row>
    <row r="21" customFormat="false" ht="15" hidden="false" customHeight="false" outlineLevel="0" collapsed="false">
      <c r="A21" s="32" t="n">
        <v>24</v>
      </c>
      <c r="B21" s="14" t="n">
        <v>43627</v>
      </c>
      <c r="C21" s="32" t="n">
        <v>19.1158823224688</v>
      </c>
      <c r="D21" s="32" t="n">
        <v>1.10637441079292</v>
      </c>
      <c r="E21" s="32" t="n">
        <v>5.47472659129407</v>
      </c>
      <c r="F21" s="32" t="n">
        <v>1.10637441079292</v>
      </c>
      <c r="G21" s="32" t="n">
        <v>6.58110100208699</v>
      </c>
      <c r="H21" s="32" t="n">
        <v>1.75300949797845</v>
      </c>
      <c r="I21" s="32" t="n">
        <v>1.19255196641455</v>
      </c>
      <c r="J21" s="32" t="n">
        <v>0.621322083672733</v>
      </c>
      <c r="K21" s="32" t="n">
        <v>1.30928028235589</v>
      </c>
      <c r="L21" s="32" t="n">
        <v>0.0283053737847914</v>
      </c>
      <c r="M21" s="32" t="n">
        <v>1.02324735482687</v>
      </c>
      <c r="N21" s="32" t="n">
        <v>0.081585444025427</v>
      </c>
      <c r="O21" s="32" t="n">
        <v>0.303246716538043</v>
      </c>
      <c r="P21" s="32" t="n">
        <v>1.3277143025722</v>
      </c>
      <c r="Q21" s="32" t="n">
        <v>0.401837505031704</v>
      </c>
      <c r="R21" s="32" t="n">
        <v>0.0143230675793346</v>
      </c>
      <c r="S21" s="32" t="n">
        <v>0.0165874993628205</v>
      </c>
      <c r="T21" s="32" t="n">
        <v>2.81073671545686</v>
      </c>
      <c r="U21" s="32" t="n">
        <v>2.66398987583721</v>
      </c>
      <c r="V21" s="32" t="n">
        <v>2.95038822002195</v>
      </c>
      <c r="W21" s="32" t="n">
        <v>2.52433837127212</v>
      </c>
      <c r="X21" s="32" t="n">
        <v>2.71960297577922</v>
      </c>
      <c r="Y21" s="32" t="n">
        <v>2.75512361551485</v>
      </c>
      <c r="Z21" s="34"/>
      <c r="AA21" s="32" t="n">
        <v>2.82690930375268</v>
      </c>
      <c r="AB21" s="32" t="n">
        <v>0.116239501457912</v>
      </c>
      <c r="AC21" s="32" t="n">
        <v>2.64781728754139</v>
      </c>
      <c r="AD21" s="32" t="n">
        <v>0.116239501457912</v>
      </c>
      <c r="AF21" s="32" t="n">
        <f aca="false">VLOOKUP(B21,Contributions!$B$108:$G$208,4,FALSE())</f>
        <v>2.13078195</v>
      </c>
      <c r="AG21" s="35" t="n">
        <f aca="false">AF21/AC21</f>
        <v>0.80473148960309</v>
      </c>
      <c r="AH21" s="32" t="e">
        <f aca="false">(_xlfn.NUMBERVALUE(Z21)*1)</f>
        <v>#VALUE!</v>
      </c>
      <c r="AS21" s="36" t="n">
        <f aca="false">VLOOKUP(B21,Contributions!$B$108:$H$208,7,FALSE())</f>
        <v>7.2751031228</v>
      </c>
    </row>
    <row r="22" customFormat="false" ht="15" hidden="false" customHeight="false" outlineLevel="0" collapsed="false">
      <c r="A22" s="32" t="n">
        <v>25</v>
      </c>
      <c r="B22" s="14" t="n">
        <v>43630</v>
      </c>
      <c r="C22" s="32" t="n">
        <v>11.9805973321612</v>
      </c>
      <c r="D22" s="32" t="n">
        <v>0.937617989310932</v>
      </c>
      <c r="E22" s="32" t="n">
        <v>2.5326223310316</v>
      </c>
      <c r="F22" s="32" t="n">
        <v>0.937617989310932</v>
      </c>
      <c r="G22" s="32" t="n">
        <v>3.47024032034253</v>
      </c>
      <c r="H22" s="32" t="n">
        <v>0.987462881184045</v>
      </c>
      <c r="I22" s="32" t="n">
        <v>0.658886496700549</v>
      </c>
      <c r="J22" s="32" t="n">
        <v>0.445050221621959</v>
      </c>
      <c r="K22" s="32" t="n">
        <v>1.07855134981114</v>
      </c>
      <c r="L22" s="32" t="n">
        <v>0.0102676929600308</v>
      </c>
      <c r="M22" s="32" t="n">
        <v>-0.224578654671785</v>
      </c>
      <c r="N22" s="32" t="n">
        <v>0.0134563528308103</v>
      </c>
      <c r="O22" s="32" t="n">
        <v>0.0530824227859979</v>
      </c>
      <c r="P22" s="32" t="n">
        <v>0.385714465654149</v>
      </c>
      <c r="Q22" s="32" t="n">
        <v>0.257197967757875</v>
      </c>
      <c r="R22" s="32" t="n">
        <v>0.00860628535328833</v>
      </c>
      <c r="S22" s="32" t="n">
        <v>0.00961757579460994</v>
      </c>
      <c r="T22" s="32" t="n">
        <v>2.24329240570505</v>
      </c>
      <c r="U22" s="32" t="n">
        <v>0.289329925326554</v>
      </c>
      <c r="V22" s="32" t="n">
        <v>2.76341726717435</v>
      </c>
      <c r="W22" s="32" t="n">
        <v>-0.230794936142755</v>
      </c>
      <c r="X22" s="32" t="n">
        <v>2.1246927011346</v>
      </c>
      <c r="Y22" s="32" t="n">
        <v>0.407929629896997</v>
      </c>
      <c r="Z22" s="34"/>
      <c r="AA22" s="32" t="n">
        <v>2.37713412467133</v>
      </c>
      <c r="AB22" s="32" t="n">
        <v>0.339746187789588</v>
      </c>
      <c r="AC22" s="32" t="n">
        <v>0.155488206360266</v>
      </c>
      <c r="AD22" s="32" t="n">
        <v>0.339746187789585</v>
      </c>
      <c r="AF22" s="32" t="n">
        <f aca="false">VLOOKUP(B22,Contributions!$B$108:$G$208,4,FALSE())</f>
        <v>1.555955595</v>
      </c>
      <c r="AG22" s="35" t="n">
        <f aca="false">AF22/AC22</f>
        <v>10.006904262532</v>
      </c>
      <c r="AH22" s="32" t="e">
        <f aca="false">(_xlfn.NUMBERVALUE(Z22)*1)</f>
        <v>#VALUE!</v>
      </c>
      <c r="AS22" s="36" t="n">
        <f aca="false">VLOOKUP(B22,Contributions!$B$108:$H$208,7,FALSE())</f>
        <v>3.9016644366</v>
      </c>
    </row>
    <row r="23" customFormat="false" ht="15" hidden="false" customHeight="false" outlineLevel="0" collapsed="false">
      <c r="A23" s="32" t="n">
        <v>26</v>
      </c>
      <c r="B23" s="14" t="n">
        <v>43633</v>
      </c>
      <c r="C23" s="32" t="n">
        <v>6.03248222996915</v>
      </c>
      <c r="D23" s="32" t="n">
        <v>0.478764212243119</v>
      </c>
      <c r="E23" s="32" t="n">
        <v>3.38665462174531</v>
      </c>
      <c r="F23" s="32" t="n">
        <v>0.478764212243119</v>
      </c>
      <c r="G23" s="32" t="n">
        <v>3.86541883398842</v>
      </c>
      <c r="H23" s="32" t="n">
        <v>0.916481147522304</v>
      </c>
      <c r="I23" s="32" t="n">
        <v>0.947250721901402</v>
      </c>
      <c r="J23" s="32" t="n">
        <v>0.46903805703954</v>
      </c>
      <c r="K23" s="32" t="n">
        <v>0.684105468747955</v>
      </c>
      <c r="L23" s="32" t="n">
        <v>0.0103767702603376</v>
      </c>
      <c r="M23" s="32" t="n">
        <v>0.760348848495388</v>
      </c>
      <c r="N23" s="32" t="n">
        <v>0.0699931105428861</v>
      </c>
      <c r="O23" s="32" t="n">
        <v>0.181853910907409</v>
      </c>
      <c r="P23" s="32" t="n">
        <v>0.678937347712719</v>
      </c>
      <c r="Q23" s="32" t="n">
        <v>0.285982311071334</v>
      </c>
      <c r="R23" s="32" t="n">
        <v>0.0185099134686733</v>
      </c>
      <c r="S23" s="32" t="n">
        <v>0.0177086188856393</v>
      </c>
      <c r="T23" s="32" t="n">
        <v>0.700394289481066</v>
      </c>
      <c r="U23" s="32" t="n">
        <v>2.68626033226424</v>
      </c>
      <c r="V23" s="32" t="n">
        <v>2.25503763241632</v>
      </c>
      <c r="W23" s="32" t="n">
        <v>1.13161698932899</v>
      </c>
      <c r="X23" s="32" t="n">
        <v>0.507113801677633</v>
      </c>
      <c r="Y23" s="32" t="n">
        <v>2.87954082006768</v>
      </c>
      <c r="Z23" s="34"/>
      <c r="AA23" s="32" t="n">
        <v>1.15418190785834</v>
      </c>
      <c r="AB23" s="32" t="n">
        <v>0.95825457549674</v>
      </c>
      <c r="AC23" s="32" t="n">
        <v>2.23247271388697</v>
      </c>
      <c r="AD23" s="32" t="n">
        <v>0.95825457549674</v>
      </c>
      <c r="AF23" s="32" t="n">
        <f aca="false">VLOOKUP(B23,Contributions!$B$108:$G$208,4,FALSE())</f>
        <v>2.06198865</v>
      </c>
      <c r="AG23" s="35" t="n">
        <f aca="false">AF23/AC23</f>
        <v>0.9236344243643</v>
      </c>
      <c r="AH23" s="32" t="e">
        <f aca="false">(_xlfn.NUMBERVALUE(Z23)*1)</f>
        <v>#VALUE!</v>
      </c>
      <c r="AS23" s="36" t="n">
        <f aca="false">VLOOKUP(B23,Contributions!$B$108:$H$208,7,FALSE())</f>
        <v>4.383388453</v>
      </c>
    </row>
    <row r="24" customFormat="false" ht="15" hidden="false" customHeight="false" outlineLevel="0" collapsed="false">
      <c r="A24" s="32" t="n">
        <v>27</v>
      </c>
      <c r="B24" s="14" t="n">
        <v>43636</v>
      </c>
      <c r="C24" s="32" t="n">
        <v>12.5441389735994</v>
      </c>
      <c r="D24" s="32" t="n">
        <v>1.12519138902039</v>
      </c>
      <c r="E24" s="32" t="n">
        <v>4.18732436503539</v>
      </c>
      <c r="F24" s="32" t="n">
        <v>1.12519138902039</v>
      </c>
      <c r="G24" s="32" t="n">
        <v>5.31251575405578</v>
      </c>
      <c r="H24" s="32" t="n">
        <v>1.39901510993639</v>
      </c>
      <c r="I24" s="32" t="n">
        <v>1.03447599276428</v>
      </c>
      <c r="J24" s="32" t="n">
        <v>0.50127778109569</v>
      </c>
      <c r="K24" s="32" t="n">
        <v>0.859462750411314</v>
      </c>
      <c r="L24" s="32" t="n">
        <v>0.0179378939354559</v>
      </c>
      <c r="M24" s="32" t="n">
        <v>0.822117556956803</v>
      </c>
      <c r="N24" s="32" t="n">
        <v>0.0590869874114289</v>
      </c>
      <c r="O24" s="32" t="n">
        <v>0.21875582094166</v>
      </c>
      <c r="P24" s="32" t="n">
        <v>1.09743169590738</v>
      </c>
      <c r="Q24" s="32" t="n">
        <v>0.548337444453937</v>
      </c>
      <c r="R24" s="32" t="n">
        <v>0.019483144137154</v>
      </c>
      <c r="S24" s="32" t="n">
        <v>0.019677653123692</v>
      </c>
      <c r="T24" s="32" t="n">
        <v>2.87400889869074</v>
      </c>
      <c r="U24" s="32" t="n">
        <v>1.31331546634465</v>
      </c>
      <c r="V24" s="32" t="n">
        <v>2.97123618727562</v>
      </c>
      <c r="W24" s="32" t="n">
        <v>1.21608817775977</v>
      </c>
      <c r="X24" s="32" t="n">
        <v>2.78593771781142</v>
      </c>
      <c r="Y24" s="32" t="n">
        <v>1.40138664722397</v>
      </c>
      <c r="Z24" s="34"/>
      <c r="AA24" s="32" t="n">
        <v>2.87706093459259</v>
      </c>
      <c r="AB24" s="32" t="n">
        <v>0.0926869294388532</v>
      </c>
      <c r="AC24" s="32" t="n">
        <v>1.3102634304428</v>
      </c>
      <c r="AD24" s="32" t="n">
        <v>0.0926869294388532</v>
      </c>
      <c r="AF24" s="32" t="n">
        <f aca="false">VLOOKUP(B24,Contributions!$B$108:$G$208,4,FALSE())</f>
        <v>1.222368435</v>
      </c>
      <c r="AG24" s="35" t="n">
        <f aca="false">AF24/AC24</f>
        <v>0.932918073266309</v>
      </c>
      <c r="AH24" s="32" t="e">
        <f aca="false">(_xlfn.NUMBERVALUE(Z24)*1)</f>
        <v>#VALUE!</v>
      </c>
      <c r="AS24" s="36" t="n">
        <f aca="false">VLOOKUP(B24,Contributions!$B$108:$H$208,7,FALSE())</f>
        <v>5.96530626464</v>
      </c>
    </row>
    <row r="25" customFormat="false" ht="15" hidden="false" customHeight="false" outlineLevel="0" collapsed="false">
      <c r="A25" s="32" t="n">
        <v>28</v>
      </c>
      <c r="B25" s="14" t="n">
        <v>43639</v>
      </c>
      <c r="C25" s="32" t="n">
        <v>31.9199168505805</v>
      </c>
      <c r="D25" s="32" t="n">
        <v>1.25569898652942</v>
      </c>
      <c r="E25" s="32" t="n">
        <v>8.75808531721484</v>
      </c>
      <c r="F25" s="32" t="n">
        <v>1.25569898652942</v>
      </c>
      <c r="G25" s="32" t="n">
        <v>10.0137843037443</v>
      </c>
      <c r="H25" s="32" t="n">
        <v>2.45609071222034</v>
      </c>
      <c r="I25" s="32" t="n">
        <v>1.78306926132418</v>
      </c>
      <c r="J25" s="32" t="n">
        <v>0.77761837295519</v>
      </c>
      <c r="K25" s="32" t="n">
        <v>1.10680069781886</v>
      </c>
      <c r="L25" s="32" t="n">
        <v>0.0236498335811553</v>
      </c>
      <c r="M25" s="32" t="n">
        <v>3.07658054547992</v>
      </c>
      <c r="N25" s="32" t="n">
        <v>0.297252147881437</v>
      </c>
      <c r="O25" s="32" t="n">
        <v>0.730096641446243</v>
      </c>
      <c r="P25" s="32" t="n">
        <v>2.60560452148305</v>
      </c>
      <c r="Q25" s="32" t="n">
        <v>0.670347320246023</v>
      </c>
      <c r="R25" s="32" t="n">
        <v>0.0237666245776504</v>
      </c>
      <c r="S25" s="32" t="n">
        <v>0.0213257278774682</v>
      </c>
      <c r="T25" s="32" t="n">
        <v>4.32044272376253</v>
      </c>
      <c r="U25" s="32" t="n">
        <v>4.43764259345231</v>
      </c>
      <c r="V25" s="32" t="n">
        <v>3.35883730870621</v>
      </c>
      <c r="W25" s="32" t="n">
        <v>5.39924800850863</v>
      </c>
      <c r="X25" s="32" t="n">
        <v>4.50656662916609</v>
      </c>
      <c r="Y25" s="32" t="n">
        <v>4.25151868804875</v>
      </c>
      <c r="Z25" s="34"/>
      <c r="AA25" s="32" t="n">
        <v>4.06194888721161</v>
      </c>
      <c r="AB25" s="32" t="n">
        <v>0.615982910405748</v>
      </c>
      <c r="AC25" s="32" t="n">
        <v>4.69613643000323</v>
      </c>
      <c r="AD25" s="32" t="n">
        <v>0.615982910405745</v>
      </c>
      <c r="AF25" s="32" t="n">
        <f aca="false">VLOOKUP(B25,Contributions!$B$108:$G$208,4,FALSE())</f>
        <v>2.7738585</v>
      </c>
      <c r="AG25" s="35" t="n">
        <f aca="false">AF25/AC25</f>
        <v>0.590668210207448</v>
      </c>
      <c r="AH25" s="32" t="e">
        <f aca="false">(_xlfn.NUMBERVALUE(Z25)*1)</f>
        <v>#VALUE!</v>
      </c>
      <c r="AS25" s="36" t="n">
        <f aca="false">VLOOKUP(B25,Contributions!$B$108:$H$208,7,FALSE())</f>
        <v>10.584946912</v>
      </c>
    </row>
    <row r="26" customFormat="false" ht="15" hidden="false" customHeight="false" outlineLevel="0" collapsed="false">
      <c r="A26" s="32" t="n">
        <v>29</v>
      </c>
      <c r="B26" s="14" t="n">
        <v>43642</v>
      </c>
      <c r="C26" s="32" t="n">
        <v>9.16178922850191</v>
      </c>
      <c r="D26" s="32" t="n">
        <v>0.493924145023683</v>
      </c>
      <c r="E26" s="32" t="n">
        <v>3.70623727078764</v>
      </c>
      <c r="F26" s="32" t="n">
        <v>0.493924145023683</v>
      </c>
      <c r="G26" s="32" t="n">
        <v>4.20016141581132</v>
      </c>
      <c r="H26" s="32" t="n">
        <v>1.09551822278455</v>
      </c>
      <c r="I26" s="32" t="n">
        <v>1.08893637951077</v>
      </c>
      <c r="J26" s="32" t="n">
        <v>0.427969379159702</v>
      </c>
      <c r="K26" s="32" t="n">
        <v>0.632414596776262</v>
      </c>
      <c r="L26" s="32" t="n">
        <v>0.012541558177438</v>
      </c>
      <c r="M26" s="32" t="n">
        <v>0.893608247366026</v>
      </c>
      <c r="N26" s="32" t="n">
        <v>0.0880577508697758</v>
      </c>
      <c r="O26" s="32" t="n">
        <v>0.210137787297785</v>
      </c>
      <c r="P26" s="32" t="n">
        <v>0.805639528490411</v>
      </c>
      <c r="Q26" s="32" t="n">
        <v>0.265018210242117</v>
      </c>
      <c r="R26" s="32" t="n">
        <v>0.0172557607220071</v>
      </c>
      <c r="S26" s="32" t="n">
        <v>0.0168110223683234</v>
      </c>
      <c r="T26" s="32" t="n">
        <v>1.44911613397176</v>
      </c>
      <c r="U26" s="32" t="n">
        <v>2.25712113681588</v>
      </c>
      <c r="V26" s="32" t="n">
        <v>1.57691627062017</v>
      </c>
      <c r="W26" s="32" t="n">
        <v>2.12932100016747</v>
      </c>
      <c r="X26" s="32" t="n">
        <v>0.980956184639125</v>
      </c>
      <c r="Y26" s="32" t="n">
        <v>2.72528108614851</v>
      </c>
      <c r="Z26" s="34"/>
      <c r="AA26" s="32" t="n">
        <v>1.33566286307702</v>
      </c>
      <c r="AB26" s="32" t="n">
        <v>0.313760799859015</v>
      </c>
      <c r="AC26" s="32" t="n">
        <v>2.37057440771062</v>
      </c>
      <c r="AD26" s="32" t="n">
        <v>0.313760799859016</v>
      </c>
      <c r="AF26" s="32" t="n">
        <f aca="false">VLOOKUP(B26,Contributions!$B$108:$G$208,4,FALSE())</f>
        <v>2.3401791</v>
      </c>
      <c r="AG26" s="35" t="n">
        <f aca="false">AF26/AC26</f>
        <v>0.987178083247774</v>
      </c>
      <c r="AH26" s="32" t="e">
        <f aca="false">(_xlfn.NUMBERVALUE(Z26)*1)</f>
        <v>#VALUE!</v>
      </c>
      <c r="AS26" s="36" t="n">
        <f aca="false">VLOOKUP(B26,Contributions!$B$108:$H$208,7,FALSE())</f>
        <v>4.656054347</v>
      </c>
    </row>
    <row r="27" customFormat="false" ht="15" hidden="false" customHeight="false" outlineLevel="0" collapsed="false">
      <c r="A27" s="32" t="n">
        <v>30</v>
      </c>
      <c r="B27" s="14" t="n">
        <v>43645</v>
      </c>
      <c r="C27" s="32" t="n">
        <v>7.25605952383957</v>
      </c>
      <c r="D27" s="32" t="n">
        <v>0.641510350332436</v>
      </c>
      <c r="E27" s="32" t="n">
        <v>2.5155670237375</v>
      </c>
      <c r="F27" s="32" t="n">
        <v>0.641510350332436</v>
      </c>
      <c r="G27" s="32" t="n">
        <v>3.15707737406993</v>
      </c>
      <c r="H27" s="32" t="n">
        <v>0.839155400196267</v>
      </c>
      <c r="I27" s="32" t="n">
        <v>0.803606735066671</v>
      </c>
      <c r="J27" s="32" t="n">
        <v>0.39721802119115</v>
      </c>
      <c r="K27" s="32" t="n">
        <v>0.777986575124412</v>
      </c>
      <c r="L27" s="32" t="n">
        <v>0.00668901062245228</v>
      </c>
      <c r="M27" s="32" t="n">
        <v>0.110515920272236</v>
      </c>
      <c r="N27" s="32" t="n">
        <v>0.0151449322312283</v>
      </c>
      <c r="O27" s="32" t="n">
        <v>0.0591073137491293</v>
      </c>
      <c r="P27" s="32" t="n">
        <v>0.414213926430104</v>
      </c>
      <c r="Q27" s="32" t="n">
        <v>0.26070317989998</v>
      </c>
      <c r="R27" s="32" t="n">
        <v>0.0080352282402707</v>
      </c>
      <c r="S27" s="32" t="n">
        <v>0.00933937419844165</v>
      </c>
      <c r="T27" s="32" t="n">
        <v>2.0054067496499</v>
      </c>
      <c r="U27" s="32" t="n">
        <v>0.510160274087604</v>
      </c>
      <c r="V27" s="32" t="n">
        <v>1.92214552976862</v>
      </c>
      <c r="W27" s="32" t="n">
        <v>0.593421493968882</v>
      </c>
      <c r="X27" s="32" t="n">
        <v>1.66400770925517</v>
      </c>
      <c r="Y27" s="32" t="n">
        <v>0.851559314482329</v>
      </c>
      <c r="Z27" s="34"/>
      <c r="AA27" s="32" t="n">
        <v>1.8638533295579</v>
      </c>
      <c r="AB27" s="32" t="n">
        <v>0.17800789771711</v>
      </c>
      <c r="AC27" s="32" t="n">
        <v>0.651713694179605</v>
      </c>
      <c r="AD27" s="32" t="n">
        <v>0.178007897717109</v>
      </c>
      <c r="AF27" s="32" t="n">
        <f aca="false">VLOOKUP(B27,Contributions!$B$108:$G$208,4,FALSE())</f>
        <v>1.21965291</v>
      </c>
      <c r="AG27" s="35" t="n">
        <f aca="false">AF27/AC27</f>
        <v>1.8714550897006</v>
      </c>
      <c r="AH27" s="32" t="e">
        <f aca="false">(_xlfn.NUMBERVALUE(Z27)*1)</f>
        <v>#VALUE!</v>
      </c>
      <c r="AS27" s="36" t="n">
        <f aca="false">VLOOKUP(B27,Contributions!$B$108:$H$208,7,FALSE())</f>
        <v>3.611831018</v>
      </c>
    </row>
    <row r="28" customFormat="false" ht="15" hidden="false" customHeight="false" outlineLevel="0" collapsed="false">
      <c r="A28" s="32" t="n">
        <v>33</v>
      </c>
      <c r="B28" s="14" t="n">
        <v>43654</v>
      </c>
      <c r="C28" s="32" t="n">
        <v>16.7625784024269</v>
      </c>
      <c r="D28" s="32" t="n">
        <v>0.747809649933081</v>
      </c>
      <c r="E28" s="32" t="n">
        <v>5.03196248391427</v>
      </c>
      <c r="F28" s="32" t="n">
        <v>0.747809649933081</v>
      </c>
      <c r="G28" s="32" t="n">
        <v>5.77977213384735</v>
      </c>
      <c r="H28" s="32" t="n">
        <v>1.63716114330421</v>
      </c>
      <c r="I28" s="32" t="n">
        <v>1.23188401147847</v>
      </c>
      <c r="J28" s="32" t="n">
        <v>0.501569338677498</v>
      </c>
      <c r="K28" s="32" t="n">
        <v>0.768576920396613</v>
      </c>
      <c r="L28" s="32" t="n">
        <v>0.0139962292940832</v>
      </c>
      <c r="M28" s="32" t="n">
        <v>1.33750331768522</v>
      </c>
      <c r="N28" s="32" t="n">
        <v>0.120512986309041</v>
      </c>
      <c r="O28" s="32" t="n">
        <v>0.349008224408089</v>
      </c>
      <c r="P28" s="32" t="n">
        <v>1.17072999450891</v>
      </c>
      <c r="Q28" s="32" t="n">
        <v>0.412491159427189</v>
      </c>
      <c r="R28" s="32" t="n">
        <v>0.026538302092076</v>
      </c>
      <c r="S28" s="32" t="n">
        <v>0.0219031901640762</v>
      </c>
      <c r="T28" s="32" t="n">
        <v>2.40607632914948</v>
      </c>
      <c r="U28" s="32" t="n">
        <v>2.62588615476479</v>
      </c>
      <c r="V28" s="32" t="n">
        <v>2.17079768782335</v>
      </c>
      <c r="W28" s="32" t="n">
        <v>2.86116479609092</v>
      </c>
      <c r="X28" s="32" t="n">
        <v>2.15597712134176</v>
      </c>
      <c r="Y28" s="32" t="n">
        <v>2.87598536257251</v>
      </c>
      <c r="Z28" s="34"/>
      <c r="AA28" s="32" t="n">
        <v>2.24428371277153</v>
      </c>
      <c r="AB28" s="32" t="n">
        <v>0.140312331366583</v>
      </c>
      <c r="AC28" s="32" t="n">
        <v>2.78767877114274</v>
      </c>
      <c r="AD28" s="32" t="n">
        <v>0.140312331366583</v>
      </c>
      <c r="AF28" s="32" t="n">
        <f aca="false">VLOOKUP(B28,Contributions!$B$108:$G$208,4,FALSE())</f>
        <v>2.2379949</v>
      </c>
      <c r="AG28" s="35" t="n">
        <f aca="false">AF28/AC28</f>
        <v>0.802816638404356</v>
      </c>
      <c r="AH28" s="32" t="e">
        <f aca="false">(_xlfn.NUMBERVALUE(Z28)*1)</f>
        <v>#VALUE!</v>
      </c>
      <c r="AS28" s="36" t="n">
        <f aca="false">VLOOKUP(B28,Contributions!$B$108:$H$208,7,FALSE())</f>
        <v>6.251386952</v>
      </c>
    </row>
    <row r="29" customFormat="false" ht="15" hidden="false" customHeight="false" outlineLevel="0" collapsed="false">
      <c r="A29" s="32" t="n">
        <v>34</v>
      </c>
      <c r="B29" s="14" t="n">
        <v>43657</v>
      </c>
      <c r="C29" s="32" t="n">
        <v>33.3456550668541</v>
      </c>
      <c r="D29" s="32" t="n">
        <v>1.56551353507422</v>
      </c>
      <c r="E29" s="32" t="n">
        <v>8.28986899867049</v>
      </c>
      <c r="F29" s="32" t="n">
        <v>1.56551353507422</v>
      </c>
      <c r="G29" s="32" t="n">
        <v>9.85538253374471</v>
      </c>
      <c r="H29" s="32" t="n">
        <v>2.49504683707838</v>
      </c>
      <c r="I29" s="32" t="n">
        <v>1.83795168345353</v>
      </c>
      <c r="J29" s="32" t="n">
        <v>0.717619097042557</v>
      </c>
      <c r="K29" s="32" t="n">
        <v>1.25223784451846</v>
      </c>
      <c r="L29" s="32" t="n">
        <v>0.0260106451502297</v>
      </c>
      <c r="M29" s="32" t="n">
        <v>2.41225016991146</v>
      </c>
      <c r="N29" s="32" t="n">
        <v>0.26136735788303</v>
      </c>
      <c r="O29" s="32" t="n">
        <v>0.701137887222777</v>
      </c>
      <c r="P29" s="32" t="n">
        <v>2.24286306297449</v>
      </c>
      <c r="Q29" s="32" t="n">
        <v>0.732772642573575</v>
      </c>
      <c r="R29" s="32" t="n">
        <v>0.0290569352649021</v>
      </c>
      <c r="S29" s="32" t="n">
        <v>0.0261780207770753</v>
      </c>
      <c r="T29" s="32" t="n">
        <v>5.48821396359812</v>
      </c>
      <c r="U29" s="32" t="n">
        <v>2.80165503507238</v>
      </c>
      <c r="V29" s="32" t="n">
        <v>4.08354628027829</v>
      </c>
      <c r="W29" s="32" t="n">
        <v>4.2063227183922</v>
      </c>
      <c r="X29" s="32" t="n">
        <v>5.94043573155981</v>
      </c>
      <c r="Y29" s="32" t="n">
        <v>2.34943326711068</v>
      </c>
      <c r="Z29" s="34"/>
      <c r="AA29" s="32" t="n">
        <v>5.17073199181207</v>
      </c>
      <c r="AB29" s="32" t="n">
        <v>0.968300423617078</v>
      </c>
      <c r="AC29" s="32" t="n">
        <v>3.11913700685842</v>
      </c>
      <c r="AD29" s="32" t="n">
        <v>0.968300423617079</v>
      </c>
      <c r="AF29" s="32" t="n">
        <f aca="false">VLOOKUP(B29,Contributions!$B$108:$G$208,4,FALSE())</f>
        <v>2.99572695</v>
      </c>
      <c r="AG29" s="35" t="n">
        <f aca="false">AF29/AC29</f>
        <v>0.96043455077893</v>
      </c>
      <c r="AH29" s="32" t="e">
        <f aca="false">(_xlfn.NUMBERVALUE(Z29)*1)</f>
        <v>#VALUE!</v>
      </c>
      <c r="AS29" s="36" t="n">
        <f aca="false">VLOOKUP(B29,Contributions!$B$108:$H$208,7,FALSE())</f>
        <v>10.387678636</v>
      </c>
    </row>
    <row r="30" customFormat="false" ht="15" hidden="false" customHeight="false" outlineLevel="0" collapsed="false">
      <c r="A30" s="32" t="n">
        <v>35</v>
      </c>
      <c r="B30" s="14" t="n">
        <v>43660</v>
      </c>
      <c r="C30" s="32" t="n">
        <v>25.0779982579733</v>
      </c>
      <c r="D30" s="32" t="n">
        <v>1.21390114458261</v>
      </c>
      <c r="E30" s="32" t="n">
        <v>6.27515322606721</v>
      </c>
      <c r="F30" s="32" t="n">
        <v>1.21390114458261</v>
      </c>
      <c r="G30" s="32" t="n">
        <v>7.48905437064983</v>
      </c>
      <c r="H30" s="32" t="n">
        <v>2.30271471193323</v>
      </c>
      <c r="I30" s="32" t="n">
        <v>1.28148450066362</v>
      </c>
      <c r="J30" s="32" t="n">
        <v>0.581058085209391</v>
      </c>
      <c r="K30" s="32" t="n">
        <v>1.04107179121608</v>
      </c>
      <c r="L30" s="32" t="n">
        <v>0.0239089927162283</v>
      </c>
      <c r="M30" s="32" t="n">
        <v>1.49098845974403</v>
      </c>
      <c r="N30" s="32" t="n">
        <v>0.16325136633484</v>
      </c>
      <c r="O30" s="32" t="n">
        <v>0.395683366494177</v>
      </c>
      <c r="P30" s="32" t="n">
        <v>1.54325958070503</v>
      </c>
      <c r="Q30" s="32" t="n">
        <v>0.575766956068382</v>
      </c>
      <c r="R30" s="32" t="n">
        <v>0.0248239024686245</v>
      </c>
      <c r="S30" s="32" t="n">
        <v>0.0175376700850772</v>
      </c>
      <c r="T30" s="32" t="n">
        <v>4.16289583662653</v>
      </c>
      <c r="U30" s="32" t="n">
        <v>2.11225738944068</v>
      </c>
      <c r="V30" s="32" t="n">
        <v>3.26106504076888</v>
      </c>
      <c r="W30" s="32" t="n">
        <v>3.01408818529833</v>
      </c>
      <c r="X30" s="32" t="n">
        <v>4.31311982559999</v>
      </c>
      <c r="Y30" s="32" t="n">
        <v>1.96203340046722</v>
      </c>
      <c r="Z30" s="34" t="n">
        <v>1</v>
      </c>
      <c r="AA30" s="32" t="n">
        <v>3.9123602343318</v>
      </c>
      <c r="AB30" s="32" t="n">
        <v>0.569017472125767</v>
      </c>
      <c r="AC30" s="32" t="n">
        <v>2.36279299173541</v>
      </c>
      <c r="AD30" s="32" t="n">
        <v>0.569017472125762</v>
      </c>
      <c r="AF30" s="32" t="n">
        <f aca="false">VLOOKUP(B30,Contributions!$B$108:$G$208,4,FALSE())</f>
        <v>2.46549555</v>
      </c>
      <c r="AG30" s="35" t="n">
        <f aca="false">AF30/AC30</f>
        <v>1.04346659170897</v>
      </c>
      <c r="AH30" s="32" t="n">
        <f aca="false">(_xlfn.NUMBERVALUE(Z30)*1)</f>
        <v>1</v>
      </c>
      <c r="AS30" s="36" t="n">
        <f aca="false">VLOOKUP(B30,Contributions!$B$108:$H$208,7,FALSE())</f>
        <v>7.855716384</v>
      </c>
    </row>
    <row r="31" customFormat="false" ht="15" hidden="false" customHeight="false" outlineLevel="0" collapsed="false">
      <c r="A31" s="32" t="n">
        <v>36</v>
      </c>
      <c r="B31" s="14" t="n">
        <v>43663</v>
      </c>
      <c r="C31" s="32" t="n">
        <v>11.8555987665266</v>
      </c>
      <c r="D31" s="32" t="n">
        <v>0.708009025684718</v>
      </c>
      <c r="E31" s="32" t="n">
        <v>4.11628161079889</v>
      </c>
      <c r="F31" s="32" t="n">
        <v>0.708009025684718</v>
      </c>
      <c r="G31" s="32" t="n">
        <v>4.82429063648361</v>
      </c>
      <c r="H31" s="32" t="n">
        <v>1.36433247705918</v>
      </c>
      <c r="I31" s="32" t="n">
        <v>1.10400038873678</v>
      </c>
      <c r="J31" s="32" t="n">
        <v>0.47371237443456</v>
      </c>
      <c r="K31" s="32" t="n">
        <v>0.886667761915343</v>
      </c>
      <c r="L31" s="32" t="n">
        <v>0.0174034426420877</v>
      </c>
      <c r="M31" s="32" t="n">
        <v>0.71741591224014</v>
      </c>
      <c r="N31" s="32" t="n">
        <v>0.0632258768795736</v>
      </c>
      <c r="O31" s="32" t="n">
        <v>0.178662047642855</v>
      </c>
      <c r="P31" s="32" t="n">
        <v>0.770932666565805</v>
      </c>
      <c r="Q31" s="32" t="n">
        <v>0.384691400925527</v>
      </c>
      <c r="R31" s="32" t="n">
        <v>0.0258173202287335</v>
      </c>
      <c r="S31" s="32" t="n">
        <v>0.0175695053232555</v>
      </c>
      <c r="T31" s="32" t="n">
        <v>2.25605747256883</v>
      </c>
      <c r="U31" s="32" t="n">
        <v>1.86022413823006</v>
      </c>
      <c r="V31" s="32" t="n">
        <v>2.07769725208707</v>
      </c>
      <c r="W31" s="32" t="n">
        <v>2.03858435871182</v>
      </c>
      <c r="X31" s="32" t="n">
        <v>1.97177374666565</v>
      </c>
      <c r="Y31" s="32" t="n">
        <v>2.14450786413324</v>
      </c>
      <c r="Z31" s="34"/>
      <c r="AA31" s="32" t="n">
        <v>2.10184282377385</v>
      </c>
      <c r="AB31" s="32" t="n">
        <v>0.143671728873187</v>
      </c>
      <c r="AC31" s="32" t="n">
        <v>2.01443878702504</v>
      </c>
      <c r="AD31" s="32" t="n">
        <v>0.143671728873187</v>
      </c>
      <c r="AF31" s="32" t="n">
        <f aca="false">VLOOKUP(B31,Contributions!$B$108:$G$208,4,FALSE())</f>
        <v>2.22854085</v>
      </c>
      <c r="AG31" s="35" t="n">
        <f aca="false">AF31/AC31</f>
        <v>1.10628372743515</v>
      </c>
      <c r="AH31" s="32" t="e">
        <f aca="false">(_xlfn.NUMBERVALUE(Z31)*1)</f>
        <v>#VALUE!</v>
      </c>
      <c r="AS31" s="36" t="n">
        <f aca="false">VLOOKUP(B31,Contributions!$B$108:$H$208,7,FALSE())</f>
        <v>5.4003134774</v>
      </c>
    </row>
    <row r="32" customFormat="false" ht="15" hidden="false" customHeight="false" outlineLevel="0" collapsed="false">
      <c r="A32" s="32" t="n">
        <v>37</v>
      </c>
      <c r="B32" s="14" t="n">
        <v>43667</v>
      </c>
      <c r="C32" s="32" t="n">
        <v>12.0711829714643</v>
      </c>
      <c r="D32" s="32" t="n">
        <v>0.623671220384973</v>
      </c>
      <c r="E32" s="32" t="n">
        <v>3.9255409966366</v>
      </c>
      <c r="F32" s="32" t="n">
        <v>0.623671220384973</v>
      </c>
      <c r="G32" s="32" t="n">
        <v>4.54921221702157</v>
      </c>
      <c r="H32" s="32" t="n">
        <v>1.33817971394384</v>
      </c>
      <c r="I32" s="32" t="n">
        <v>1.13891863035218</v>
      </c>
      <c r="J32" s="32" t="n">
        <v>0.514888379424864</v>
      </c>
      <c r="K32" s="32" t="n">
        <v>0.822004131543743</v>
      </c>
      <c r="L32" s="32" t="n">
        <v>0.00751843442322814</v>
      </c>
      <c r="M32" s="32" t="n">
        <v>1.07503454038882</v>
      </c>
      <c r="N32" s="32" t="n">
        <v>0.108926972996994</v>
      </c>
      <c r="O32" s="32" t="n">
        <v>0.726409461825309</v>
      </c>
      <c r="P32" s="32" t="n">
        <v>0.692384542383827</v>
      </c>
      <c r="Q32" s="32" t="n">
        <v>0.162921980753595</v>
      </c>
      <c r="R32" s="32" t="n">
        <v>0.0162222052414076</v>
      </c>
      <c r="S32" s="32" t="n">
        <v>0.022284365485597</v>
      </c>
      <c r="T32" s="32" t="n">
        <v>1.93816645059298</v>
      </c>
      <c r="U32" s="32" t="n">
        <v>1.98737454604362</v>
      </c>
      <c r="V32" s="32" t="n">
        <v>1.88041676790546</v>
      </c>
      <c r="W32" s="32" t="n">
        <v>2.04512422873114</v>
      </c>
      <c r="X32" s="32" t="n">
        <v>1.58144548819293</v>
      </c>
      <c r="Y32" s="32" t="n">
        <v>2.34409550844367</v>
      </c>
      <c r="Z32" s="34" t="n">
        <v>1</v>
      </c>
      <c r="AA32" s="32" t="n">
        <v>1.80000956889712</v>
      </c>
      <c r="AB32" s="32" t="n">
        <v>0.191471798166671</v>
      </c>
      <c r="AC32" s="32" t="n">
        <v>2.12553142773948</v>
      </c>
      <c r="AD32" s="32" t="n">
        <v>0.191471798166671</v>
      </c>
      <c r="AF32" s="32" t="n">
        <f aca="false">VLOOKUP(B32,Contributions!$B$108:$G$208,4,FALSE())</f>
        <v>2.005244235</v>
      </c>
      <c r="AG32" s="35" t="n">
        <f aca="false">AF32/AC32</f>
        <v>0.943408414869969</v>
      </c>
      <c r="AH32" s="32" t="n">
        <f aca="false">(_xlfn.NUMBERVALUE(Z32)*1)</f>
        <v>1</v>
      </c>
      <c r="AS32" s="36" t="n">
        <f aca="false">VLOOKUP(B32,Contributions!$B$108:$H$208,7,FALSE())</f>
        <v>5.7782272184</v>
      </c>
    </row>
    <row r="33" customFormat="false" ht="15" hidden="false" customHeight="false" outlineLevel="0" collapsed="false">
      <c r="A33" s="32" t="n">
        <v>38</v>
      </c>
      <c r="B33" s="14" t="n">
        <v>43669</v>
      </c>
      <c r="C33" s="32" t="n">
        <v>8.93759226385474</v>
      </c>
      <c r="D33" s="32" t="n">
        <v>0.982903845884601</v>
      </c>
      <c r="E33" s="32" t="n">
        <v>4.34347317276481</v>
      </c>
      <c r="F33" s="32" t="n">
        <v>0.982903845884601</v>
      </c>
      <c r="G33" s="32" t="n">
        <v>5.32637701864941</v>
      </c>
      <c r="H33" s="32" t="n">
        <v>1.48096159258041</v>
      </c>
      <c r="I33" s="32" t="n">
        <v>0.924639613340845</v>
      </c>
      <c r="J33" s="32" t="n">
        <v>0.375998828284519</v>
      </c>
      <c r="K33" s="32" t="n">
        <v>0.554880571242347</v>
      </c>
      <c r="L33" s="32" t="n">
        <v>0.00634181108912947</v>
      </c>
      <c r="M33" s="32" t="n">
        <v>1.80684878442719</v>
      </c>
      <c r="N33" s="32" t="n">
        <v>0.126268975570936</v>
      </c>
      <c r="O33" s="32" t="n">
        <v>0.934924113901491</v>
      </c>
      <c r="P33" s="32" t="n">
        <v>1.50768655295523</v>
      </c>
      <c r="Q33" s="32" t="n">
        <v>0.212022915366072</v>
      </c>
      <c r="R33" s="32" t="n">
        <v>0.0151013206745969</v>
      </c>
      <c r="S33" s="32" t="n">
        <v>0.0190254332673884</v>
      </c>
      <c r="T33" s="32" t="n">
        <v>3.29220721607508</v>
      </c>
      <c r="U33" s="32" t="n">
        <v>1.05126595668973</v>
      </c>
      <c r="V33" s="32" t="n">
        <v>2.72072303435999</v>
      </c>
      <c r="W33" s="32" t="n">
        <v>1.62275013840482</v>
      </c>
      <c r="X33" s="32" t="n">
        <v>3.24402900693046</v>
      </c>
      <c r="Y33" s="32" t="n">
        <v>1.09944416583435</v>
      </c>
      <c r="Z33" s="34"/>
      <c r="AA33" s="32" t="n">
        <v>3.08565308578851</v>
      </c>
      <c r="AB33" s="32" t="n">
        <v>0.316955425550365</v>
      </c>
      <c r="AC33" s="32" t="n">
        <v>1.2578200869763</v>
      </c>
      <c r="AD33" s="32" t="n">
        <v>0.316955425550365</v>
      </c>
      <c r="AF33" s="32" t="n">
        <f aca="false">VLOOKUP(B33,Contributions!$B$108:$G$208,4,FALSE())</f>
        <v>0.259342695</v>
      </c>
      <c r="AG33" s="35" t="n">
        <f aca="false">AF33/AC33</f>
        <v>0.206184252966924</v>
      </c>
      <c r="AH33" s="32" t="e">
        <f aca="false">(_xlfn.NUMBERVALUE(Z33)*1)</f>
        <v>#VALUE!</v>
      </c>
      <c r="AS33" s="36" t="n">
        <f aca="false">VLOOKUP(B33,Contributions!$B$108:$H$208,7,FALSE())</f>
        <v>6.2438494174</v>
      </c>
    </row>
    <row r="34" customFormat="false" ht="15" hidden="false" customHeight="false" outlineLevel="0" collapsed="false">
      <c r="A34" s="32" t="n">
        <v>39</v>
      </c>
      <c r="B34" s="14" t="n">
        <v>43672</v>
      </c>
      <c r="C34" s="32" t="n">
        <v>18.4325089028181</v>
      </c>
      <c r="D34" s="32" t="n">
        <v>0.683921600009084</v>
      </c>
      <c r="E34" s="32" t="n">
        <v>3.53360783536997</v>
      </c>
      <c r="F34" s="32" t="n">
        <v>0.683921600009084</v>
      </c>
      <c r="G34" s="32" t="n">
        <v>4.21752943537905</v>
      </c>
      <c r="H34" s="32" t="n">
        <v>1.36755379448358</v>
      </c>
      <c r="I34" s="32" t="n">
        <v>0.870980282020708</v>
      </c>
      <c r="J34" s="32" t="n">
        <v>0.377818970720298</v>
      </c>
      <c r="K34" s="32" t="n">
        <v>0.640401153955571</v>
      </c>
      <c r="L34" s="32" t="n">
        <v>0.00558125001658425</v>
      </c>
      <c r="M34" s="32" t="n">
        <v>1.17956022344575</v>
      </c>
      <c r="N34" s="32" t="n">
        <v>0.0839714928952792</v>
      </c>
      <c r="O34" s="32" t="n">
        <v>0.671382303122036</v>
      </c>
      <c r="P34" s="32" t="n">
        <v>0.929351728384809</v>
      </c>
      <c r="Q34" s="32" t="n">
        <v>0.180853562034685</v>
      </c>
      <c r="R34" s="32" t="n">
        <v>0.0107096801791592</v>
      </c>
      <c r="S34" s="32" t="n">
        <v>0.0156906839537197</v>
      </c>
      <c r="T34" s="32" t="n">
        <v>2.16526572932178</v>
      </c>
      <c r="U34" s="32" t="n">
        <v>1.36834210604819</v>
      </c>
      <c r="V34" s="32" t="n">
        <v>2.02135266281197</v>
      </c>
      <c r="W34" s="32" t="n">
        <v>1.512255172558</v>
      </c>
      <c r="X34" s="32" t="n">
        <v>1.86029345758715</v>
      </c>
      <c r="Y34" s="32" t="n">
        <v>1.67331437778282</v>
      </c>
      <c r="Z34" s="34"/>
      <c r="AA34" s="32" t="n">
        <v>2.0156372832403</v>
      </c>
      <c r="AB34" s="32" t="n">
        <v>0.152566447177878</v>
      </c>
      <c r="AC34" s="32" t="n">
        <v>1.51797055212967</v>
      </c>
      <c r="AD34" s="32" t="n">
        <v>0.152566447177878</v>
      </c>
      <c r="AF34" s="32" t="n">
        <f aca="false">VLOOKUP(B34,Contributions!$B$108:$G$208,4,FALSE())</f>
        <v>0.73608831</v>
      </c>
      <c r="AG34" s="35" t="n">
        <f aca="false">AF34/AC34</f>
        <v>0.484916067025996</v>
      </c>
      <c r="AH34" s="32" t="e">
        <f aca="false">(_xlfn.NUMBERVALUE(Z34)*1)</f>
        <v>#VALUE!</v>
      </c>
      <c r="AS34" s="36" t="n">
        <f aca="false">VLOOKUP(B34,Contributions!$B$108:$H$208,7,FALSE())</f>
        <v>5.2982249736</v>
      </c>
    </row>
    <row r="35" customFormat="false" ht="15" hidden="false" customHeight="false" outlineLevel="0" collapsed="false">
      <c r="A35" s="32" t="n">
        <v>40</v>
      </c>
      <c r="B35" s="14" t="n">
        <v>43675</v>
      </c>
      <c r="C35" s="32" t="n">
        <v>26.9718284451319</v>
      </c>
      <c r="D35" s="32" t="n">
        <v>1.17343349394184</v>
      </c>
      <c r="E35" s="32" t="n">
        <v>6.91386663409489</v>
      </c>
      <c r="F35" s="32" t="n">
        <v>1.17343349394184</v>
      </c>
      <c r="G35" s="32" t="n">
        <v>8.08730012803673</v>
      </c>
      <c r="H35" s="32" t="n">
        <v>2.25710441123232</v>
      </c>
      <c r="I35" s="32" t="n">
        <v>1.45677157550315</v>
      </c>
      <c r="J35" s="32" t="n">
        <v>0.540494359655852</v>
      </c>
      <c r="K35" s="32" t="n">
        <v>0.785717906800108</v>
      </c>
      <c r="L35" s="32" t="n">
        <v>0.00847122599611993</v>
      </c>
      <c r="M35" s="32" t="n">
        <v>2.82748062462202</v>
      </c>
      <c r="N35" s="32" t="n">
        <v>0.197305071541387</v>
      </c>
      <c r="O35" s="32" t="n">
        <v>1.39653025395454</v>
      </c>
      <c r="P35" s="32" t="n">
        <v>2.09013523653842</v>
      </c>
      <c r="Q35" s="32" t="n">
        <v>0.308873924373104</v>
      </c>
      <c r="R35" s="32" t="n">
        <v>0.0184784427701947</v>
      </c>
      <c r="S35" s="32" t="n">
        <v>0.019758436117613</v>
      </c>
      <c r="T35" s="32" t="n">
        <v>4.01036278488971</v>
      </c>
      <c r="U35" s="32" t="n">
        <v>2.90350384920518</v>
      </c>
      <c r="V35" s="32" t="n">
        <v>3.16640431674685</v>
      </c>
      <c r="W35" s="32" t="n">
        <v>3.74746231734804</v>
      </c>
      <c r="X35" s="32" t="n">
        <v>4.12582935078914</v>
      </c>
      <c r="Y35" s="32" t="n">
        <v>2.78803728330575</v>
      </c>
      <c r="Z35" s="34"/>
      <c r="AA35" s="32" t="n">
        <v>3.76753215080856</v>
      </c>
      <c r="AB35" s="32" t="n">
        <v>0.52378348257935</v>
      </c>
      <c r="AC35" s="32" t="n">
        <v>3.14633448328633</v>
      </c>
      <c r="AD35" s="32" t="n">
        <v>0.52378348257935</v>
      </c>
      <c r="AF35" s="32" t="n">
        <f aca="false">VLOOKUP(B35,Contributions!$B$108:$G$208,4,FALSE())</f>
        <v>0.210060945</v>
      </c>
      <c r="AG35" s="35" t="n">
        <f aca="false">AF35/AC35</f>
        <v>0.0667637042774272</v>
      </c>
      <c r="AH35" s="32" t="e">
        <f aca="false">(_xlfn.NUMBERVALUE(Z35)*1)</f>
        <v>#VALUE!</v>
      </c>
      <c r="AS35" s="36" t="n">
        <f aca="false">VLOOKUP(B35,Contributions!$B$108:$H$208,7,FALSE())</f>
        <v>9.2294697978</v>
      </c>
    </row>
    <row r="36" customFormat="false" ht="15" hidden="false" customHeight="false" outlineLevel="0" collapsed="false">
      <c r="A36" s="32" t="n">
        <v>41</v>
      </c>
      <c r="B36" s="14" t="n">
        <v>43678</v>
      </c>
      <c r="C36" s="32" t="n">
        <v>14.0644609409289</v>
      </c>
      <c r="D36" s="32" t="n">
        <v>0.434834023151763</v>
      </c>
      <c r="E36" s="32" t="n">
        <v>2.51399733403907</v>
      </c>
      <c r="F36" s="32" t="n">
        <v>0.434834023151763</v>
      </c>
      <c r="G36" s="32" t="n">
        <v>2.94883135719084</v>
      </c>
      <c r="H36" s="32" t="n">
        <v>1.15384264030879</v>
      </c>
      <c r="I36" s="32" t="n">
        <v>0.948796157577839</v>
      </c>
      <c r="J36" s="32" t="n">
        <v>0.361473916951947</v>
      </c>
      <c r="K36" s="32" t="n">
        <v>0.60568807607794</v>
      </c>
      <c r="L36" s="32" t="n">
        <v>0.00399472639901264</v>
      </c>
      <c r="M36" s="32" t="n">
        <v>0.462803844816794</v>
      </c>
      <c r="N36" s="32" t="n">
        <v>0.045500895643571</v>
      </c>
      <c r="O36" s="32" t="n">
        <v>0.216981823309799</v>
      </c>
      <c r="P36" s="32" t="n">
        <v>0.496515198102053</v>
      </c>
      <c r="Q36" s="32" t="n">
        <v>0.138305232237031</v>
      </c>
      <c r="R36" s="32" t="n">
        <v>0.0176352543620195</v>
      </c>
      <c r="S36" s="32" t="n">
        <v>0.0147610016075588</v>
      </c>
      <c r="T36" s="32" t="n">
        <v>1.22639016708441</v>
      </c>
      <c r="U36" s="32" t="n">
        <v>1.28760716695466</v>
      </c>
      <c r="V36" s="32" t="n">
        <v>1.43869441611718</v>
      </c>
      <c r="W36" s="32" t="n">
        <v>1.07530291792189</v>
      </c>
      <c r="X36" s="32" t="n">
        <v>0.707478065529513</v>
      </c>
      <c r="Y36" s="32" t="n">
        <v>1.80651926850956</v>
      </c>
      <c r="Z36" s="34"/>
      <c r="AA36" s="32" t="n">
        <v>1.12418754957703</v>
      </c>
      <c r="AB36" s="32" t="n">
        <v>0.376169335686346</v>
      </c>
      <c r="AC36" s="32" t="n">
        <v>1.38980978446204</v>
      </c>
      <c r="AD36" s="32" t="n">
        <v>0.376169335686345</v>
      </c>
      <c r="AF36" s="32" t="n">
        <f aca="false">VLOOKUP(B36,Contributions!$B$108:$G$208,4,FALSE())</f>
        <v>1.394834445</v>
      </c>
      <c r="AG36" s="35" t="n">
        <f aca="false">AF36/AC36</f>
        <v>1.00361535844267</v>
      </c>
      <c r="AH36" s="32" t="e">
        <f aca="false">(_xlfn.NUMBERVALUE(Z36)*1)</f>
        <v>#VALUE!</v>
      </c>
      <c r="AS36" s="36" t="n">
        <f aca="false">VLOOKUP(B36,Contributions!$B$108:$H$208,7,FALSE())</f>
        <v>3.8977190598</v>
      </c>
    </row>
    <row r="37" customFormat="false" ht="15" hidden="false" customHeight="false" outlineLevel="0" collapsed="false">
      <c r="A37" s="32" t="n">
        <v>42</v>
      </c>
      <c r="B37" s="14" t="n">
        <v>43681</v>
      </c>
      <c r="C37" s="32" t="n">
        <v>9.95126781510965</v>
      </c>
      <c r="D37" s="32" t="n">
        <v>0.345458981583211</v>
      </c>
      <c r="E37" s="32" t="n">
        <v>2.82864160416351</v>
      </c>
      <c r="F37" s="32" t="n">
        <v>0.345458981583211</v>
      </c>
      <c r="G37" s="32" t="n">
        <v>3.17410058574673</v>
      </c>
      <c r="H37" s="32" t="n">
        <v>1.16538994232999</v>
      </c>
      <c r="I37" s="32" t="n">
        <v>0.982671322558948</v>
      </c>
      <c r="J37" s="32" t="n">
        <v>0.38798975129026</v>
      </c>
      <c r="K37" s="32" t="n">
        <v>0.651588185063493</v>
      </c>
      <c r="L37" s="32" t="n">
        <v>0.0046711489159423</v>
      </c>
      <c r="M37" s="32" t="n">
        <v>0.672793745353265</v>
      </c>
      <c r="N37" s="32" t="n">
        <v>0.0530756262681014</v>
      </c>
      <c r="O37" s="32" t="n">
        <v>0.406217137510762</v>
      </c>
      <c r="P37" s="32" t="n">
        <v>0.428151726519037</v>
      </c>
      <c r="Q37" s="32" t="n">
        <v>0.135203831049762</v>
      </c>
      <c r="R37" s="32" t="n">
        <v>0.0146436845678117</v>
      </c>
      <c r="S37" s="32" t="n">
        <v>0.0134573596566293</v>
      </c>
      <c r="T37" s="32" t="n">
        <v>0.889512497546006</v>
      </c>
      <c r="U37" s="32" t="n">
        <v>1.9391291066175</v>
      </c>
      <c r="V37" s="32" t="n">
        <v>1.22963097876866</v>
      </c>
      <c r="W37" s="32" t="n">
        <v>1.59901062539485</v>
      </c>
      <c r="X37" s="32" t="n">
        <v>0.29383670739371</v>
      </c>
      <c r="Y37" s="32" t="n">
        <v>2.5348048967698</v>
      </c>
      <c r="Z37" s="34"/>
      <c r="AA37" s="32" t="n">
        <v>0.804326727902791</v>
      </c>
      <c r="AB37" s="32" t="n">
        <v>0.473677306926163</v>
      </c>
      <c r="AC37" s="32" t="n">
        <v>2.02431487626072</v>
      </c>
      <c r="AD37" s="32" t="n">
        <v>0.473677306926165</v>
      </c>
      <c r="AF37" s="32" t="n">
        <f aca="false">VLOOKUP(B37,Contributions!$B$108:$G$208,4,FALSE())</f>
        <v>1.514800305</v>
      </c>
      <c r="AG37" s="35" t="n">
        <f aca="false">AF37/AC37</f>
        <v>0.748302708617206</v>
      </c>
      <c r="AH37" s="32" t="e">
        <f aca="false">(_xlfn.NUMBERVALUE(Z37)*1)</f>
        <v>#VALUE!</v>
      </c>
      <c r="AS37" s="36" t="n">
        <f aca="false">VLOOKUP(B37,Contributions!$B$108:$H$208,7,FALSE())</f>
        <v>4.2583898006592</v>
      </c>
    </row>
    <row r="38" customFormat="false" ht="15" hidden="false" customHeight="false" outlineLevel="0" collapsed="false">
      <c r="A38" s="32" t="n">
        <v>43</v>
      </c>
      <c r="B38" s="14" t="n">
        <v>43684</v>
      </c>
      <c r="C38" s="32" t="n">
        <v>9.45537370823484</v>
      </c>
      <c r="D38" s="32" t="n">
        <v>1.33888702420106</v>
      </c>
      <c r="E38" s="32" t="n">
        <v>3.51587660131859</v>
      </c>
      <c r="F38" s="32" t="n">
        <v>1.33888702420106</v>
      </c>
      <c r="G38" s="32" t="n">
        <v>4.85476362551965</v>
      </c>
      <c r="H38" s="32" t="n">
        <v>1.51928616636713</v>
      </c>
      <c r="I38" s="32" t="n">
        <v>0.960306078743121</v>
      </c>
      <c r="J38" s="32" t="n">
        <v>0.361552206202173</v>
      </c>
      <c r="K38" s="32" t="n">
        <v>0.636769532195689</v>
      </c>
      <c r="L38" s="32" t="n">
        <v>0.00487110288217072</v>
      </c>
      <c r="M38" s="32" t="n">
        <v>0.940917019792654</v>
      </c>
      <c r="N38" s="32" t="n">
        <v>0.0765080822005667</v>
      </c>
      <c r="O38" s="32" t="n">
        <v>0.532941071834876</v>
      </c>
      <c r="P38" s="32" t="n">
        <v>1.31267751614342</v>
      </c>
      <c r="Q38" s="32" t="n">
        <v>0.349162625003533</v>
      </c>
      <c r="R38" s="32" t="n">
        <v>0.020543345921358</v>
      </c>
      <c r="S38" s="32" t="n">
        <v>0.016434674983637</v>
      </c>
      <c r="T38" s="32" t="n">
        <v>4.63399997389035</v>
      </c>
      <c r="U38" s="32" t="n">
        <v>-1.11812337257176</v>
      </c>
      <c r="V38" s="32" t="n">
        <v>3.55342829067036</v>
      </c>
      <c r="W38" s="32" t="n">
        <v>-0.0375516893517744</v>
      </c>
      <c r="X38" s="32" t="n">
        <v>4.89157358725244</v>
      </c>
      <c r="Y38" s="32" t="n">
        <v>-1.37569698593385</v>
      </c>
      <c r="Z38" s="34" t="n">
        <v>1</v>
      </c>
      <c r="AA38" s="32" t="n">
        <v>4.35966728393772</v>
      </c>
      <c r="AB38" s="32" t="n">
        <v>0.710001427656077</v>
      </c>
      <c r="AC38" s="32" t="n">
        <v>-0.84379068261913</v>
      </c>
      <c r="AD38" s="32" t="n">
        <v>0.710001427656079</v>
      </c>
      <c r="AF38" s="32" t="n">
        <f aca="false">VLOOKUP(B38,Contributions!$B$108:$G$208,4,FALSE())</f>
        <v>0.0356136075</v>
      </c>
      <c r="AG38" s="35" t="n">
        <f aca="false">AF38/AC38</f>
        <v>-0.0422066849440138</v>
      </c>
      <c r="AH38" s="32" t="n">
        <f aca="false">(_xlfn.NUMBERVALUE(Z38)*1)</f>
        <v>1</v>
      </c>
      <c r="AS38" s="36" t="n">
        <f aca="false">VLOOKUP(B38,Contributions!$B$108:$H$208,7,FALSE())</f>
        <v>5.7673374035</v>
      </c>
    </row>
    <row r="39" customFormat="false" ht="15" hidden="false" customHeight="false" outlineLevel="0" collapsed="false">
      <c r="A39" s="32" t="n">
        <v>44</v>
      </c>
      <c r="B39" s="14" t="n">
        <v>43687</v>
      </c>
      <c r="C39" s="32" t="n">
        <v>9.1832061938026</v>
      </c>
      <c r="D39" s="32" t="n">
        <v>0.344452188444045</v>
      </c>
      <c r="E39" s="32" t="n">
        <v>4.12702266430059</v>
      </c>
      <c r="F39" s="32" t="n">
        <v>0.344452188444045</v>
      </c>
      <c r="G39" s="32" t="n">
        <v>4.47147485274464</v>
      </c>
      <c r="H39" s="32" t="n">
        <v>1.51430257597359</v>
      </c>
      <c r="I39" s="32" t="n">
        <v>1.49454884393834</v>
      </c>
      <c r="J39" s="32" t="n">
        <v>0.488255563766492</v>
      </c>
      <c r="K39" s="32" t="n">
        <v>0.733583543969664</v>
      </c>
      <c r="L39" s="32" t="n">
        <v>0.00654693681891925</v>
      </c>
      <c r="M39" s="32" t="n">
        <v>0.931361272813603</v>
      </c>
      <c r="N39" s="32" t="n">
        <v>0.0864673231398092</v>
      </c>
      <c r="O39" s="32" t="n">
        <v>0.613087253864816</v>
      </c>
      <c r="P39" s="32" t="n">
        <v>0.458172313742152</v>
      </c>
      <c r="Q39" s="32" t="n">
        <v>0.105881935023976</v>
      </c>
      <c r="R39" s="32" t="n">
        <v>0.0267280863164726</v>
      </c>
      <c r="S39" s="32" t="n">
        <v>0.018132879208756</v>
      </c>
      <c r="T39" s="32" t="n">
        <v>0.885717633560748</v>
      </c>
      <c r="U39" s="32" t="n">
        <v>3.24130503073984</v>
      </c>
      <c r="V39" s="32" t="n">
        <v>1.22727591822067</v>
      </c>
      <c r="W39" s="32" t="n">
        <v>2.89974674607992</v>
      </c>
      <c r="X39" s="32" t="n">
        <v>0.289177114803457</v>
      </c>
      <c r="Y39" s="32" t="n">
        <v>3.83784554949713</v>
      </c>
      <c r="Z39" s="34"/>
      <c r="AA39" s="32" t="n">
        <v>0.800723555528291</v>
      </c>
      <c r="AB39" s="32" t="n">
        <v>0.474789781080681</v>
      </c>
      <c r="AC39" s="32" t="n">
        <v>3.3262991087723</v>
      </c>
      <c r="AD39" s="32" t="n">
        <v>0.474789781080682</v>
      </c>
      <c r="AF39" s="32" t="n">
        <f aca="false">VLOOKUP(B39,Contributions!$B$108:$G$208,4,FALSE())</f>
        <v>2.3804091</v>
      </c>
      <c r="AG39" s="35" t="n">
        <f aca="false">AF39/AC39</f>
        <v>0.715632906770848</v>
      </c>
      <c r="AH39" s="32" t="e">
        <f aca="false">(_xlfn.NUMBERVALUE(Z39)*1)</f>
        <v>#VALUE!</v>
      </c>
      <c r="AS39" s="36" t="n">
        <f aca="false">VLOOKUP(B39,Contributions!$B$108:$H$208,7,FALSE())</f>
        <v>5.448297432</v>
      </c>
    </row>
    <row r="40" customFormat="false" ht="15" hidden="false" customHeight="false" outlineLevel="0" collapsed="false">
      <c r="A40" s="32" t="n">
        <v>45</v>
      </c>
      <c r="B40" s="14" t="n">
        <v>43689</v>
      </c>
      <c r="C40" s="32" t="n">
        <v>17.2282542463963</v>
      </c>
      <c r="D40" s="32" t="n">
        <v>1.46626728743311</v>
      </c>
      <c r="E40" s="32" t="n">
        <v>6.21088549421342</v>
      </c>
      <c r="F40" s="32" t="n">
        <v>1.46626728743311</v>
      </c>
      <c r="G40" s="32" t="n">
        <v>7.67715278164653</v>
      </c>
      <c r="H40" s="32" t="n">
        <v>2.29203825698151</v>
      </c>
      <c r="I40" s="32" t="n">
        <v>1.33678916763166</v>
      </c>
      <c r="J40" s="32" t="n">
        <v>0.531272964974567</v>
      </c>
      <c r="K40" s="32" t="n">
        <v>0.747698530708668</v>
      </c>
      <c r="L40" s="32" t="n">
        <v>0.00782540582727562</v>
      </c>
      <c r="M40" s="32" t="n">
        <v>2.3096298996879</v>
      </c>
      <c r="N40" s="32" t="n">
        <v>0.153688026632102</v>
      </c>
      <c r="O40" s="32" t="n">
        <v>1.17949983886462</v>
      </c>
      <c r="P40" s="32" t="n">
        <v>2.05131817976012</v>
      </c>
      <c r="Q40" s="32" t="n">
        <v>0.371370996605237</v>
      </c>
      <c r="R40" s="32" t="n">
        <v>0.0250998974008363</v>
      </c>
      <c r="S40" s="32" t="n">
        <v>0.0267235773198457</v>
      </c>
      <c r="T40" s="32" t="n">
        <v>5.11412916286407</v>
      </c>
      <c r="U40" s="32" t="n">
        <v>1.09675633134935</v>
      </c>
      <c r="V40" s="32" t="n">
        <v>3.85139241146158</v>
      </c>
      <c r="W40" s="32" t="n">
        <v>2.35949308275184</v>
      </c>
      <c r="X40" s="32" t="n">
        <v>5.48110892237827</v>
      </c>
      <c r="Y40" s="32" t="n">
        <v>0.729776571835151</v>
      </c>
      <c r="Z40" s="34"/>
      <c r="AA40" s="32" t="n">
        <v>4.81554349890131</v>
      </c>
      <c r="AB40" s="32" t="n">
        <v>0.854902933397512</v>
      </c>
      <c r="AC40" s="32" t="n">
        <v>1.39534199531211</v>
      </c>
      <c r="AD40" s="32" t="n">
        <v>0.854902933397515</v>
      </c>
      <c r="AF40" s="32" t="n">
        <f aca="false">VLOOKUP(B40,Contributions!$B$108:$G$208,4,FALSE())</f>
        <v>0.0270888705</v>
      </c>
      <c r="AG40" s="35" t="n">
        <f aca="false">AF40/AC40</f>
        <v>0.0194137857177736</v>
      </c>
      <c r="AH40" s="32" t="e">
        <f aca="false">(_xlfn.NUMBERVALUE(Z40)*1)</f>
        <v>#VALUE!</v>
      </c>
      <c r="AS40" s="36" t="n">
        <f aca="false">VLOOKUP(B40,Contributions!$B$108:$H$208,7,FALSE())</f>
        <v>8.6957198545</v>
      </c>
    </row>
    <row r="41" customFormat="false" ht="15" hidden="false" customHeight="false" outlineLevel="0" collapsed="false">
      <c r="A41" s="32" t="n">
        <v>46</v>
      </c>
      <c r="B41" s="14" t="n">
        <v>43693</v>
      </c>
      <c r="C41" s="32" t="n">
        <v>51.4232284294017</v>
      </c>
      <c r="D41" s="32" t="n">
        <v>1.3816554220785</v>
      </c>
      <c r="E41" s="32" t="n">
        <v>16.9060014918013</v>
      </c>
      <c r="F41" s="32" t="n">
        <v>1.3816554220785</v>
      </c>
      <c r="G41" s="32" t="n">
        <v>18.2876569138799</v>
      </c>
      <c r="H41" s="32" t="n">
        <v>4.00774293951385</v>
      </c>
      <c r="I41" s="32" t="n">
        <v>3.84011585753465</v>
      </c>
      <c r="J41" s="32" t="n">
        <v>1.33293690463787</v>
      </c>
      <c r="K41" s="32" t="n">
        <v>1.38470793538168</v>
      </c>
      <c r="L41" s="32" t="n">
        <v>0.0130450334387596</v>
      </c>
      <c r="M41" s="32" t="n">
        <v>7.26717791755966</v>
      </c>
      <c r="N41" s="32" t="n">
        <v>0.707505051548825</v>
      </c>
      <c r="O41" s="32" t="n">
        <v>5.03395513676298</v>
      </c>
      <c r="P41" s="32" t="n">
        <v>2.69438511521933</v>
      </c>
      <c r="Q41" s="32" t="n">
        <v>0.181281737470721</v>
      </c>
      <c r="R41" s="32" t="n">
        <v>0.0255815286864561</v>
      </c>
      <c r="S41" s="32" t="n">
        <v>0.0355864199862617</v>
      </c>
      <c r="T41" s="32" t="n">
        <v>4.79520513759137</v>
      </c>
      <c r="U41" s="32" t="n">
        <v>12.1107963542099</v>
      </c>
      <c r="V41" s="32" t="n">
        <v>3.65347085415593</v>
      </c>
      <c r="W41" s="32" t="n">
        <v>13.2525306376454</v>
      </c>
      <c r="X41" s="32" t="n">
        <v>5.0895122720669</v>
      </c>
      <c r="Y41" s="32" t="n">
        <v>11.8164892197344</v>
      </c>
      <c r="Z41" s="34" t="n">
        <v>1</v>
      </c>
      <c r="AA41" s="32" t="n">
        <v>4.5127294212714</v>
      </c>
      <c r="AB41" s="32" t="n">
        <v>0.758550022227805</v>
      </c>
      <c r="AC41" s="32" t="n">
        <v>12.3932720705299</v>
      </c>
      <c r="AD41" s="32" t="n">
        <v>0.758550022227799</v>
      </c>
      <c r="AF41" s="32" t="n">
        <f aca="false">VLOOKUP(B41,Contributions!$B$108:$G$208,4,FALSE())</f>
        <v>2.4628806</v>
      </c>
      <c r="AG41" s="35" t="n">
        <f aca="false">AF41/AC41</f>
        <v>0.198727227642852</v>
      </c>
      <c r="AH41" s="32" t="n">
        <f aca="false">(_xlfn.NUMBERVALUE(Z41)*1)</f>
        <v>1</v>
      </c>
      <c r="AS41" s="36" t="n">
        <f aca="false">VLOOKUP(B41,Contributions!$B$108:$H$208,7,FALSE())</f>
        <v>19.169694066</v>
      </c>
    </row>
    <row r="42" customFormat="false" ht="15" hidden="false" customHeight="false" outlineLevel="0" collapsed="false">
      <c r="A42" s="32" t="n">
        <v>47</v>
      </c>
      <c r="B42" s="14" t="n">
        <v>43696</v>
      </c>
      <c r="C42" s="32" t="n">
        <v>13.0056710552115</v>
      </c>
      <c r="D42" s="32" t="n">
        <v>0.947005626248695</v>
      </c>
      <c r="E42" s="32" t="n">
        <v>3.06947187243959</v>
      </c>
      <c r="F42" s="32" t="n">
        <v>0.947005626248695</v>
      </c>
      <c r="G42" s="32" t="n">
        <v>4.01647749868828</v>
      </c>
      <c r="H42" s="32" t="n">
        <v>1.39053751184003</v>
      </c>
      <c r="I42" s="32" t="n">
        <v>0.745956145595978</v>
      </c>
      <c r="J42" s="32" t="n">
        <v>0.281287492287781</v>
      </c>
      <c r="K42" s="32" t="n">
        <v>0.603050168305106</v>
      </c>
      <c r="L42" s="32" t="n">
        <v>0.00536751028719992</v>
      </c>
      <c r="M42" s="32" t="n">
        <v>0.935419511926891</v>
      </c>
      <c r="N42" s="32" t="n">
        <v>0.069457532477816</v>
      </c>
      <c r="O42" s="32" t="n">
        <v>0.515878593393192</v>
      </c>
      <c r="P42" s="32" t="n">
        <v>1.05274737186185</v>
      </c>
      <c r="Q42" s="32" t="n">
        <v>0.239233083392436</v>
      </c>
      <c r="R42" s="32" t="n">
        <v>0.0144485288615028</v>
      </c>
      <c r="S42" s="32" t="n">
        <v>0.0186315628354492</v>
      </c>
      <c r="T42" s="32" t="n">
        <v>3.15689753275318</v>
      </c>
      <c r="U42" s="32" t="n">
        <v>-0.0874256603135937</v>
      </c>
      <c r="V42" s="32" t="n">
        <v>2.63675098735379</v>
      </c>
      <c r="W42" s="32" t="n">
        <v>0.432720885085796</v>
      </c>
      <c r="X42" s="32" t="n">
        <v>3.07788655749211</v>
      </c>
      <c r="Y42" s="32" t="n">
        <v>-0.00841468505252196</v>
      </c>
      <c r="Z42" s="34"/>
      <c r="AA42" s="32" t="n">
        <v>2.9571783591997</v>
      </c>
      <c r="AB42" s="32" t="n">
        <v>0.280296198732663</v>
      </c>
      <c r="AC42" s="32" t="n">
        <v>0.112293513239893</v>
      </c>
      <c r="AD42" s="32" t="n">
        <v>0.280296198732663</v>
      </c>
      <c r="AF42" s="32" t="n">
        <f aca="false">VLOOKUP(B42,Contributions!$B$108:$G$208,4,FALSE())</f>
        <v>0.234963315</v>
      </c>
      <c r="AG42" s="35" t="n">
        <f aca="false">AF42/AC42</f>
        <v>2.09240327620747</v>
      </c>
      <c r="AH42" s="32" t="e">
        <f aca="false">(_xlfn.NUMBERVALUE(Z42)*1)</f>
        <v>#VALUE!</v>
      </c>
      <c r="AS42" s="36" t="n">
        <f aca="false">VLOOKUP(B42,Contributions!$B$108:$H$208,7,FALSE())</f>
        <v>4.9253755566</v>
      </c>
    </row>
    <row r="43" customFormat="false" ht="15" hidden="false" customHeight="false" outlineLevel="0" collapsed="false">
      <c r="A43" s="32" t="n">
        <v>48</v>
      </c>
      <c r="B43" s="14" t="n">
        <v>43699</v>
      </c>
      <c r="C43" s="32" t="n">
        <v>34.9787703267477</v>
      </c>
      <c r="D43" s="32" t="n">
        <v>2.19203839150557</v>
      </c>
      <c r="E43" s="32" t="n">
        <v>11.441757556548</v>
      </c>
      <c r="F43" s="32" t="n">
        <v>2.19203839150557</v>
      </c>
      <c r="G43" s="32" t="n">
        <v>13.6337959480536</v>
      </c>
      <c r="H43" s="32" t="n">
        <v>3.11132474104665</v>
      </c>
      <c r="I43" s="32" t="n">
        <v>2.18137068497513</v>
      </c>
      <c r="J43" s="32" t="n">
        <v>0.760765509748817</v>
      </c>
      <c r="K43" s="32" t="n">
        <v>0.875590359850339</v>
      </c>
      <c r="L43" s="32" t="n">
        <v>0.0111323836396737</v>
      </c>
      <c r="M43" s="32" t="n">
        <v>5.37597771274839</v>
      </c>
      <c r="N43" s="32" t="n">
        <v>0.42949836461576</v>
      </c>
      <c r="O43" s="32" t="n">
        <v>3.25189391196372</v>
      </c>
      <c r="P43" s="32" t="n">
        <v>3.55475138559456</v>
      </c>
      <c r="Q43" s="32" t="n">
        <v>0.310239332513284</v>
      </c>
      <c r="R43" s="32" t="n">
        <v>0.0228937157302186</v>
      </c>
      <c r="S43" s="32" t="n">
        <v>0.0261537641684673</v>
      </c>
      <c r="T43" s="32" t="n">
        <v>7.84974834543768</v>
      </c>
      <c r="U43" s="32" t="n">
        <v>3.59200921111032</v>
      </c>
      <c r="V43" s="32" t="n">
        <v>5.54909457845014</v>
      </c>
      <c r="W43" s="32" t="n">
        <v>5.89266297809786</v>
      </c>
      <c r="X43" s="32" t="n">
        <v>8.84008856496661</v>
      </c>
      <c r="Y43" s="32" t="n">
        <v>2.60166899158139</v>
      </c>
      <c r="Z43" s="34"/>
      <c r="AA43" s="32" t="n">
        <v>7.41297716295148</v>
      </c>
      <c r="AB43" s="32" t="n">
        <v>1.68841261373211</v>
      </c>
      <c r="AC43" s="32" t="n">
        <v>4.02878039359652</v>
      </c>
      <c r="AD43" s="32" t="n">
        <v>1.68841261373211</v>
      </c>
      <c r="AF43" s="32" t="n">
        <f aca="false">VLOOKUP(B43,Contributions!$B$108:$G$208,4,FALSE())</f>
        <v>-0.39513906</v>
      </c>
      <c r="AG43" s="35" t="n">
        <f aca="false">AF43/AC43</f>
        <v>-0.0980790763944461</v>
      </c>
      <c r="AH43" s="32" t="e">
        <f aca="false">(_xlfn.NUMBERVALUE(Z43)*1)</f>
        <v>#VALUE!</v>
      </c>
      <c r="AS43" s="36" t="n">
        <f aca="false">VLOOKUP(B43,Contributions!$B$108:$H$208,7,FALSE())</f>
        <v>14.7758182752</v>
      </c>
    </row>
    <row r="44" customFormat="false" ht="15" hidden="false" customHeight="false" outlineLevel="0" collapsed="false">
      <c r="A44" s="32" t="n">
        <v>49</v>
      </c>
      <c r="B44" s="14" t="n">
        <v>43702</v>
      </c>
      <c r="C44" s="32" t="n">
        <v>15.0887141990911</v>
      </c>
      <c r="D44" s="32" t="n">
        <v>0.787854116627914</v>
      </c>
      <c r="E44" s="32" t="n">
        <v>5.06058475155231</v>
      </c>
      <c r="F44" s="32" t="n">
        <v>0.787854116627914</v>
      </c>
      <c r="G44" s="32" t="n">
        <v>5.84843886818022</v>
      </c>
      <c r="H44" s="32" t="n">
        <v>1.58999907435902</v>
      </c>
      <c r="I44" s="32" t="n">
        <v>1.28097774171675</v>
      </c>
      <c r="J44" s="32" t="n">
        <v>0.469357722230085</v>
      </c>
      <c r="K44" s="32" t="n">
        <v>0.717801068203252</v>
      </c>
      <c r="L44" s="32" t="n">
        <v>0.00787971719955467</v>
      </c>
      <c r="M44" s="32" t="n">
        <v>1.7659400887081</v>
      </c>
      <c r="N44" s="32" t="n">
        <v>0.191773145510625</v>
      </c>
      <c r="O44" s="32" t="n">
        <v>1.30889830452756</v>
      </c>
      <c r="P44" s="32" t="n">
        <v>0.919804254291672</v>
      </c>
      <c r="Q44" s="32" t="n">
        <v>0.129919662906493</v>
      </c>
      <c r="R44" s="32" t="n">
        <v>0.0120427565485592</v>
      </c>
      <c r="S44" s="32" t="n">
        <v>0.015540805267779</v>
      </c>
      <c r="T44" s="32" t="n">
        <v>2.55701429103805</v>
      </c>
      <c r="U44" s="32" t="n">
        <v>2.50357046051426</v>
      </c>
      <c r="V44" s="32" t="n">
        <v>2.26446851255341</v>
      </c>
      <c r="W44" s="32" t="n">
        <v>2.79611623899889</v>
      </c>
      <c r="X44" s="32" t="n">
        <v>2.34130903614451</v>
      </c>
      <c r="Y44" s="32" t="n">
        <v>2.7192757154078</v>
      </c>
      <c r="Z44" s="34" t="n">
        <v>1</v>
      </c>
      <c r="AA44" s="32" t="n">
        <v>2.38759727991199</v>
      </c>
      <c r="AB44" s="32" t="n">
        <v>0.151666440785707</v>
      </c>
      <c r="AC44" s="32" t="n">
        <v>2.67298747164032</v>
      </c>
      <c r="AD44" s="32" t="n">
        <v>0.151666440785707</v>
      </c>
      <c r="AF44" s="32" t="n">
        <f aca="false">VLOOKUP(B44,Contributions!$B$108:$G$208,4,FALSE())</f>
        <v>1.638668475</v>
      </c>
      <c r="AG44" s="35" t="n">
        <f aca="false">AF44/AC44</f>
        <v>0.61304757032565</v>
      </c>
      <c r="AH44" s="32" t="n">
        <f aca="false">(_xlfn.NUMBERVALUE(Z44)*1)</f>
        <v>1</v>
      </c>
      <c r="AS44" s="36" t="n">
        <f aca="false">VLOOKUP(B44,Contributions!$B$108:$H$208,7,FALSE())</f>
        <v>6.69634345</v>
      </c>
    </row>
    <row r="45" customFormat="false" ht="15" hidden="false" customHeight="false" outlineLevel="0" collapsed="false">
      <c r="A45" s="32" t="n">
        <v>50</v>
      </c>
      <c r="B45" s="14" t="n">
        <v>43705</v>
      </c>
      <c r="C45" s="32" t="n">
        <v>26.0495683200189</v>
      </c>
      <c r="D45" s="32" t="n">
        <v>0.742389945292999</v>
      </c>
      <c r="E45" s="32" t="n">
        <v>8.76647711912595</v>
      </c>
      <c r="F45" s="32" t="n">
        <v>0.742389945292999</v>
      </c>
      <c r="G45" s="32" t="n">
        <v>9.50886706441895</v>
      </c>
      <c r="H45" s="32" t="n">
        <v>2.19651745995277</v>
      </c>
      <c r="I45" s="32" t="n">
        <v>2.33073542205977</v>
      </c>
      <c r="J45" s="32" t="n">
        <v>0.795194847871612</v>
      </c>
      <c r="K45" s="32" t="n">
        <v>0.974188903654586</v>
      </c>
      <c r="L45" s="32" t="n">
        <v>0.00864570186562704</v>
      </c>
      <c r="M45" s="32" t="n">
        <v>3.29298498016821</v>
      </c>
      <c r="N45" s="32" t="n">
        <v>0.262056625505909</v>
      </c>
      <c r="O45" s="32" t="n">
        <v>1.99776614227857</v>
      </c>
      <c r="P45" s="32" t="n">
        <v>1.56331470135226</v>
      </c>
      <c r="Q45" s="32" t="n">
        <v>0.191852716744665</v>
      </c>
      <c r="R45" s="32" t="n">
        <v>0.0200967630150826</v>
      </c>
      <c r="S45" s="32" t="n">
        <v>0.0263663934696738</v>
      </c>
      <c r="T45" s="32" t="n">
        <v>2.38564805928024</v>
      </c>
      <c r="U45" s="32" t="n">
        <v>6.38082905984571</v>
      </c>
      <c r="V45" s="32" t="n">
        <v>2.15812007602498</v>
      </c>
      <c r="W45" s="32" t="n">
        <v>6.60835704310097</v>
      </c>
      <c r="X45" s="32" t="n">
        <v>2.13089389957566</v>
      </c>
      <c r="Y45" s="32" t="n">
        <v>6.63558321955029</v>
      </c>
      <c r="Z45" s="34" t="n">
        <v>1</v>
      </c>
      <c r="AA45" s="32" t="n">
        <v>2.22488734496029</v>
      </c>
      <c r="AB45" s="32" t="n">
        <v>0.139886817186276</v>
      </c>
      <c r="AC45" s="32" t="n">
        <v>6.54158977416566</v>
      </c>
      <c r="AD45" s="32" t="n">
        <v>0.139886817186276</v>
      </c>
      <c r="AF45" s="32" t="n">
        <f aca="false">VLOOKUP(B45,Contributions!$B$108:$G$208,4,FALSE())</f>
        <v>2.01133908</v>
      </c>
      <c r="AG45" s="35" t="n">
        <f aca="false">AF45/AC45</f>
        <v>0.307469460702545</v>
      </c>
      <c r="AH45" s="32" t="n">
        <f aca="false">(_xlfn.NUMBERVALUE(Z45)*1)</f>
        <v>1</v>
      </c>
      <c r="AS45" s="36" t="n">
        <f aca="false">VLOOKUP(B45,Contributions!$B$108:$H$208,7,FALSE())</f>
        <v>10.5079399732</v>
      </c>
    </row>
    <row r="46" customFormat="false" ht="15" hidden="false" customHeight="false" outlineLevel="0" collapsed="false">
      <c r="A46" s="32" t="n">
        <v>51</v>
      </c>
      <c r="B46" s="14" t="n">
        <v>43708</v>
      </c>
      <c r="C46" s="32" t="n">
        <v>27.550553829963</v>
      </c>
      <c r="D46" s="32" t="n">
        <v>0.810463380302136</v>
      </c>
      <c r="E46" s="32" t="n">
        <v>11.5235759072263</v>
      </c>
      <c r="F46" s="32" t="n">
        <v>0.810463380302136</v>
      </c>
      <c r="G46" s="32" t="n">
        <v>12.3340392875285</v>
      </c>
      <c r="H46" s="32" t="n">
        <v>3.39676570104527</v>
      </c>
      <c r="I46" s="32" t="n">
        <v>3.22741634866325</v>
      </c>
      <c r="J46" s="32" t="n">
        <v>1.12630467235012</v>
      </c>
      <c r="K46" s="32" t="n">
        <v>0.8952651805545</v>
      </c>
      <c r="L46" s="32" t="n">
        <v>0.00961486722882505</v>
      </c>
      <c r="M46" s="32" t="n">
        <v>3.84181666413992</v>
      </c>
      <c r="N46" s="32" t="n">
        <v>0.308805518014159</v>
      </c>
      <c r="O46" s="32" t="n">
        <v>2.20340485322556</v>
      </c>
      <c r="P46" s="32" t="n">
        <v>1.94390948002142</v>
      </c>
      <c r="Q46" s="32" t="n">
        <v>0.155179456761425</v>
      </c>
      <c r="R46" s="32" t="n">
        <v>0.0295389424935376</v>
      </c>
      <c r="S46" s="32" t="n">
        <v>0.041966470128384</v>
      </c>
      <c r="T46" s="32" t="n">
        <v>2.64223445902767</v>
      </c>
      <c r="U46" s="32" t="n">
        <v>8.88134144819863</v>
      </c>
      <c r="V46" s="32" t="n">
        <v>2.31735542926636</v>
      </c>
      <c r="W46" s="32" t="n">
        <v>9.20622047795994</v>
      </c>
      <c r="X46" s="32" t="n">
        <v>2.44594816546432</v>
      </c>
      <c r="Y46" s="32" t="n">
        <v>9.07762774176198</v>
      </c>
      <c r="Z46" s="34"/>
      <c r="AA46" s="32" t="n">
        <v>2.46851268458612</v>
      </c>
      <c r="AB46" s="32" t="n">
        <v>0.163610709114842</v>
      </c>
      <c r="AC46" s="32" t="n">
        <v>9.05506322264018</v>
      </c>
      <c r="AD46" s="32" t="n">
        <v>0.163610709114843</v>
      </c>
      <c r="AF46" s="32" t="n">
        <f aca="false">VLOOKUP(B46,Contributions!$B$108:$G$208,4,FALSE())</f>
        <v>2.6543754</v>
      </c>
      <c r="AG46" s="35" t="n">
        <f aca="false">AF46/AC46</f>
        <v>0.29313714711161</v>
      </c>
      <c r="AH46" s="32" t="e">
        <f aca="false">(_xlfn.NUMBERVALUE(Z46)*1)</f>
        <v>#VALUE!</v>
      </c>
      <c r="AS46" s="36" t="n">
        <f aca="false">VLOOKUP(B46,Contributions!$B$108:$H$208,7,FALSE())</f>
        <v>12.7682241064</v>
      </c>
    </row>
    <row r="47" customFormat="false" ht="15" hidden="false" customHeight="false" outlineLevel="0" collapsed="false">
      <c r="A47" s="32" t="n">
        <v>52</v>
      </c>
      <c r="B47" s="14" t="n">
        <v>43711</v>
      </c>
      <c r="C47" s="32" t="n">
        <v>19.2968648620272</v>
      </c>
      <c r="D47" s="32" t="n">
        <v>0.631989817716622</v>
      </c>
      <c r="E47" s="32" t="n">
        <v>5.18968953931481</v>
      </c>
      <c r="F47" s="32" t="n">
        <v>0.631989817716622</v>
      </c>
      <c r="G47" s="32" t="n">
        <v>5.82167935703143</v>
      </c>
      <c r="H47" s="32" t="n">
        <v>1.67138924583977</v>
      </c>
      <c r="I47" s="32" t="n">
        <v>1.23605020370824</v>
      </c>
      <c r="J47" s="32" t="n">
        <v>0.542739660902092</v>
      </c>
      <c r="K47" s="32" t="n">
        <v>0.673238851679529</v>
      </c>
      <c r="L47" s="32" t="n">
        <v>0.00790368977668779</v>
      </c>
      <c r="M47" s="32" t="n">
        <v>2.03588939450637</v>
      </c>
      <c r="N47" s="32" t="n">
        <v>0.166672446965006</v>
      </c>
      <c r="O47" s="32" t="n">
        <v>1.40049615148744</v>
      </c>
      <c r="P47" s="32" t="n">
        <v>0.928925165853224</v>
      </c>
      <c r="Q47" s="32" t="n">
        <v>0.151736729806465</v>
      </c>
      <c r="R47" s="32" t="n">
        <v>0.022698079069448</v>
      </c>
      <c r="S47" s="32" t="n">
        <v>0.0279986166746156</v>
      </c>
      <c r="T47" s="32" t="n">
        <v>1.96952139749686</v>
      </c>
      <c r="U47" s="32" t="n">
        <v>3.22016814181795</v>
      </c>
      <c r="V47" s="32" t="n">
        <v>1.89987538321407</v>
      </c>
      <c r="W47" s="32" t="n">
        <v>3.28981415610074</v>
      </c>
      <c r="X47" s="32" t="n">
        <v>1.61994522858644</v>
      </c>
      <c r="Y47" s="32" t="n">
        <v>3.56974431072837</v>
      </c>
      <c r="Z47" s="34"/>
      <c r="AA47" s="32" t="n">
        <v>1.82978066976579</v>
      </c>
      <c r="AB47" s="32" t="n">
        <v>0.185029257436679</v>
      </c>
      <c r="AC47" s="32" t="n">
        <v>3.35990886954902</v>
      </c>
      <c r="AD47" s="32" t="n">
        <v>0.185029257436679</v>
      </c>
      <c r="AF47" s="32" t="n">
        <f aca="false">VLOOKUP(B47,Contributions!$B$108:$G$208,4,FALSE())</f>
        <v>1.882059975</v>
      </c>
      <c r="AG47" s="35" t="n">
        <f aca="false">AF47/AC47</f>
        <v>0.56015208985493</v>
      </c>
      <c r="AH47" s="32" t="e">
        <f aca="false">(_xlfn.NUMBERVALUE(Z47)*1)</f>
        <v>#VALUE!</v>
      </c>
      <c r="AS47" s="36" t="n">
        <f aca="false">VLOOKUP(B47,Contributions!$B$108:$H$208,7,FALSE())</f>
        <v>7.0025217248</v>
      </c>
    </row>
    <row r="48" customFormat="false" ht="15" hidden="false" customHeight="false" outlineLevel="0" collapsed="false">
      <c r="A48" s="32" t="n">
        <v>53</v>
      </c>
      <c r="B48" s="14" t="n">
        <v>43714</v>
      </c>
      <c r="C48" s="32" t="n">
        <v>17.706906741226</v>
      </c>
      <c r="D48" s="32" t="n">
        <v>0.930546286066983</v>
      </c>
      <c r="E48" s="32" t="n">
        <v>3.55555074385511</v>
      </c>
      <c r="F48" s="32" t="n">
        <v>0.930546286066983</v>
      </c>
      <c r="G48" s="32" t="n">
        <v>4.4860970299221</v>
      </c>
      <c r="H48" s="32" t="n">
        <v>1.44494732409753</v>
      </c>
      <c r="I48" s="32" t="n">
        <v>1.0148999408321</v>
      </c>
      <c r="J48" s="32" t="n">
        <v>0.377091127699932</v>
      </c>
      <c r="K48" s="32" t="n">
        <v>0.681933284486739</v>
      </c>
      <c r="L48" s="32" t="n">
        <v>0.00563808796354652</v>
      </c>
      <c r="M48" s="32" t="n">
        <v>0.945701093360912</v>
      </c>
      <c r="N48" s="32" t="n">
        <v>0.0908260747139601</v>
      </c>
      <c r="O48" s="32" t="n">
        <v>0.685479248055738</v>
      </c>
      <c r="P48" s="32" t="n">
        <v>0.934303837043647</v>
      </c>
      <c r="Q48" s="32" t="n">
        <v>0.170629246517748</v>
      </c>
      <c r="R48" s="32" t="n">
        <v>0.0113312365587797</v>
      </c>
      <c r="S48" s="32" t="n">
        <v>0.0123553407528018</v>
      </c>
      <c r="T48" s="32" t="n">
        <v>3.09485801853039</v>
      </c>
      <c r="U48" s="32" t="n">
        <v>0.46069272532472</v>
      </c>
      <c r="V48" s="32" t="n">
        <v>2.59824978864679</v>
      </c>
      <c r="W48" s="32" t="n">
        <v>0.957300955208319</v>
      </c>
      <c r="X48" s="32" t="n">
        <v>3.00171021444045</v>
      </c>
      <c r="Y48" s="32" t="n">
        <v>0.55384052941466</v>
      </c>
      <c r="Z48" s="34"/>
      <c r="AA48" s="32" t="n">
        <v>2.89827267387254</v>
      </c>
      <c r="AB48" s="32" t="n">
        <v>0.263968610058248</v>
      </c>
      <c r="AC48" s="32" t="n">
        <v>0.657278069982566</v>
      </c>
      <c r="AD48" s="32" t="n">
        <v>0.263968610058247</v>
      </c>
      <c r="AF48" s="32" t="n">
        <f aca="false">VLOOKUP(B48,Contributions!$B$108:$G$208,4,FALSE())</f>
        <v>0.900850275</v>
      </c>
      <c r="AG48" s="35" t="n">
        <f aca="false">AF48/AC48</f>
        <v>1.37057710600917</v>
      </c>
      <c r="AH48" s="32" t="e">
        <f aca="false">(_xlfn.NUMBERVALUE(Z48)*1)</f>
        <v>#VALUE!</v>
      </c>
      <c r="AS48" s="36" t="n">
        <f aca="false">VLOOKUP(B48,Contributions!$B$108:$H$208,7,FALSE())</f>
        <v>5.4644956086</v>
      </c>
    </row>
    <row r="49" customFormat="false" ht="15" hidden="false" customHeight="false" outlineLevel="0" collapsed="false">
      <c r="A49" s="32" t="n">
        <v>54</v>
      </c>
      <c r="B49" s="14" t="n">
        <v>43717</v>
      </c>
      <c r="C49" s="32" t="n">
        <v>11.2837565881024</v>
      </c>
      <c r="D49" s="32" t="n">
        <v>0.909766366009009</v>
      </c>
      <c r="E49" s="32" t="n">
        <v>2.1544728223439</v>
      </c>
      <c r="F49" s="32" t="n">
        <v>0.909766366009009</v>
      </c>
      <c r="G49" s="32" t="n">
        <v>3.06423918835291</v>
      </c>
      <c r="H49" s="32" t="n">
        <v>1.08800848521356</v>
      </c>
      <c r="I49" s="32" t="n">
        <v>0.571868060743938</v>
      </c>
      <c r="J49" s="32" t="n">
        <v>0.271740631019829</v>
      </c>
      <c r="K49" s="32" t="n">
        <v>0.58375721477273</v>
      </c>
      <c r="L49" s="32" t="n">
        <v>0.00332439366252481</v>
      </c>
      <c r="M49" s="32" t="n">
        <v>0.491906547863632</v>
      </c>
      <c r="N49" s="32" t="n">
        <v>0.0280657510321476</v>
      </c>
      <c r="O49" s="32" t="n">
        <v>0.208287180534993</v>
      </c>
      <c r="P49" s="32" t="n">
        <v>0.85111697405943</v>
      </c>
      <c r="Q49" s="32" t="n">
        <v>0.319555843607451</v>
      </c>
      <c r="R49" s="32" t="n">
        <v>0.0101906632942389</v>
      </c>
      <c r="S49" s="32" t="n">
        <v>0.0112987945150805</v>
      </c>
      <c r="T49" s="32" t="n">
        <v>3.01653312022021</v>
      </c>
      <c r="U49" s="32" t="n">
        <v>-0.862060297876314</v>
      </c>
      <c r="V49" s="32" t="n">
        <v>2.54964201807792</v>
      </c>
      <c r="W49" s="32" t="n">
        <v>-0.395169195734019</v>
      </c>
      <c r="X49" s="32" t="n">
        <v>2.90553756708967</v>
      </c>
      <c r="Y49" s="32" t="n">
        <v>-0.751064744745769</v>
      </c>
      <c r="Z49" s="34" t="n">
        <v>1</v>
      </c>
      <c r="AA49" s="32" t="n">
        <v>2.82390423512927</v>
      </c>
      <c r="AB49" s="32" t="n">
        <v>0.243915612415707</v>
      </c>
      <c r="AC49" s="32" t="n">
        <v>-0.669431412785367</v>
      </c>
      <c r="AD49" s="32" t="n">
        <v>0.243915612415707</v>
      </c>
      <c r="AF49" s="32" t="n">
        <f aca="false">VLOOKUP(B49,Contributions!$B$108:$G$208,4,FALSE())</f>
        <v>-0.167545881</v>
      </c>
      <c r="AG49" s="35" t="n">
        <f aca="false">AF49/AC49</f>
        <v>0.25028087687561</v>
      </c>
      <c r="AH49" s="32" t="n">
        <f aca="false">(_xlfn.NUMBERVALUE(Z49)*1)</f>
        <v>1</v>
      </c>
      <c r="AS49" s="36" t="n">
        <f aca="false">VLOOKUP(B49,Contributions!$B$108:$H$208,7,FALSE())</f>
        <v>4.054237662</v>
      </c>
    </row>
    <row r="50" customFormat="false" ht="15" hidden="false" customHeight="false" outlineLevel="0" collapsed="false">
      <c r="A50" s="32" t="n">
        <v>55</v>
      </c>
      <c r="B50" s="14" t="n">
        <v>43720</v>
      </c>
      <c r="C50" s="32" t="n">
        <v>19.3621455692385</v>
      </c>
      <c r="D50" s="32" t="n">
        <v>0.755924513105468</v>
      </c>
      <c r="E50" s="32" t="n">
        <v>5.51999459579955</v>
      </c>
      <c r="F50" s="32" t="n">
        <v>0.755924513105468</v>
      </c>
      <c r="G50" s="32" t="n">
        <v>6.27591910890502</v>
      </c>
      <c r="H50" s="32" t="n">
        <v>1.8144971030729</v>
      </c>
      <c r="I50" s="32" t="n">
        <v>1.37876657363063</v>
      </c>
      <c r="J50" s="32" t="n">
        <v>0.462634522677373</v>
      </c>
      <c r="K50" s="32" t="n">
        <v>0.748547457628347</v>
      </c>
      <c r="L50" s="32" t="n">
        <v>0.00795764280419103</v>
      </c>
      <c r="M50" s="32" t="n">
        <v>2.02112021811661</v>
      </c>
      <c r="N50" s="32" t="n">
        <v>0.172125388405519</v>
      </c>
      <c r="O50" s="32" t="n">
        <v>1.30312478769667</v>
      </c>
      <c r="P50" s="32" t="n">
        <v>1.13959640820439</v>
      </c>
      <c r="Q50" s="32" t="n">
        <v>0.157664940510155</v>
      </c>
      <c r="R50" s="32" t="n">
        <v>0.0155185071418123</v>
      </c>
      <c r="S50" s="32" t="n">
        <v>0.0176567108706151</v>
      </c>
      <c r="T50" s="32" t="n">
        <v>2.43666334926337</v>
      </c>
      <c r="U50" s="32" t="n">
        <v>3.08333124653618</v>
      </c>
      <c r="V50" s="32" t="n">
        <v>2.18977973424993</v>
      </c>
      <c r="W50" s="32" t="n">
        <v>3.33021486154962</v>
      </c>
      <c r="X50" s="32" t="n">
        <v>2.19353394889454</v>
      </c>
      <c r="Y50" s="32" t="n">
        <v>3.32646064690501</v>
      </c>
      <c r="Z50" s="34"/>
      <c r="AA50" s="32" t="n">
        <v>2.27332567746928</v>
      </c>
      <c r="AB50" s="32" t="n">
        <v>0.141467027261601</v>
      </c>
      <c r="AC50" s="32" t="n">
        <v>3.24666891833027</v>
      </c>
      <c r="AD50" s="32" t="n">
        <v>0.141467027261601</v>
      </c>
      <c r="AF50" s="32" t="n">
        <f aca="false">VLOOKUP(B50,Contributions!$B$108:$G$208,4,FALSE())</f>
        <v>1.43077995</v>
      </c>
      <c r="AG50" s="35" t="n">
        <f aca="false">AF50/AC50</f>
        <v>0.440691670752753</v>
      </c>
      <c r="AH50" s="32" t="e">
        <f aca="false">(_xlfn.NUMBERVALUE(Z50)*1)</f>
        <v>#VALUE!</v>
      </c>
      <c r="AS50" s="36" t="n">
        <f aca="false">VLOOKUP(B50,Contributions!$B$108:$H$208,7,FALSE())</f>
        <v>7.2752753012</v>
      </c>
    </row>
    <row r="51" customFormat="false" ht="15" hidden="false" customHeight="false" outlineLevel="0" collapsed="false">
      <c r="A51" s="32" t="n">
        <v>56</v>
      </c>
      <c r="B51" s="14" t="n">
        <v>43723</v>
      </c>
      <c r="C51" s="32" t="n">
        <v>14.7562523998601</v>
      </c>
      <c r="D51" s="32" t="n">
        <v>0.680456487189279</v>
      </c>
      <c r="E51" s="32" t="n">
        <v>5.39298262036124</v>
      </c>
      <c r="F51" s="32" t="n">
        <v>0.680456487189279</v>
      </c>
      <c r="G51" s="32" t="n">
        <v>6.07343910755052</v>
      </c>
      <c r="H51" s="32" t="n">
        <v>1.52561388468447</v>
      </c>
      <c r="I51" s="32" t="n">
        <v>1.84766110996889</v>
      </c>
      <c r="J51" s="32" t="n">
        <v>0.63676907169847</v>
      </c>
      <c r="K51" s="32" t="n">
        <v>0.800508818765799</v>
      </c>
      <c r="L51" s="32" t="n">
        <v>0.00725331422112326</v>
      </c>
      <c r="M51" s="32" t="n">
        <v>1.44434585561626</v>
      </c>
      <c r="N51" s="32" t="n">
        <v>0.157525528088025</v>
      </c>
      <c r="O51" s="32" t="n">
        <v>0.994311130568919</v>
      </c>
      <c r="P51" s="32" t="n">
        <v>0.805159053547721</v>
      </c>
      <c r="Q51" s="32" t="n">
        <v>0.15005616541388</v>
      </c>
      <c r="R51" s="32" t="n">
        <v>0.0214718659347826</v>
      </c>
      <c r="S51" s="32" t="n">
        <v>0.0235295444622295</v>
      </c>
      <c r="T51" s="32" t="n">
        <v>2.15220482203785</v>
      </c>
      <c r="U51" s="32" t="n">
        <v>3.24077779832339</v>
      </c>
      <c r="V51" s="32" t="n">
        <v>2.01324717402903</v>
      </c>
      <c r="W51" s="32" t="n">
        <v>3.37973544633221</v>
      </c>
      <c r="X51" s="32" t="n">
        <v>1.84425638562922</v>
      </c>
      <c r="Y51" s="32" t="n">
        <v>3.54872623473202</v>
      </c>
      <c r="Z51" s="34" t="n">
        <v>1</v>
      </c>
      <c r="AA51" s="32" t="n">
        <v>2.00323612723204</v>
      </c>
      <c r="AB51" s="32" t="n">
        <v>0.154218110691023</v>
      </c>
      <c r="AC51" s="32" t="n">
        <v>3.3897464931292</v>
      </c>
      <c r="AD51" s="32" t="n">
        <v>0.154218110691023</v>
      </c>
      <c r="AF51" s="32" t="n">
        <f aca="false">VLOOKUP(B51,Contributions!$B$108:$G$208,4,FALSE())</f>
        <v>2.41923105</v>
      </c>
      <c r="AG51" s="35" t="n">
        <f aca="false">AF51/AC51</f>
        <v>0.713690848240016</v>
      </c>
      <c r="AH51" s="32" t="n">
        <f aca="false">(_xlfn.NUMBERVALUE(Z51)*1)</f>
        <v>1</v>
      </c>
      <c r="AS51" s="36" t="n">
        <f aca="false">VLOOKUP(B51,Contributions!$B$108:$H$208,7,FALSE())</f>
        <v>7.005501373</v>
      </c>
    </row>
    <row r="52" customFormat="false" ht="15" hidden="false" customHeight="false" outlineLevel="0" collapsed="false">
      <c r="A52" s="32" t="n">
        <v>57</v>
      </c>
      <c r="B52" s="14" t="n">
        <v>43726</v>
      </c>
      <c r="C52" s="32" t="n">
        <v>22.8423259438578</v>
      </c>
      <c r="D52" s="32" t="n">
        <v>0.707172613541123</v>
      </c>
      <c r="E52" s="32" t="n">
        <v>7.94318190340079</v>
      </c>
      <c r="F52" s="32" t="n">
        <v>0.707172613541123</v>
      </c>
      <c r="G52" s="32" t="n">
        <v>8.65035451694191</v>
      </c>
      <c r="H52" s="32" t="n">
        <v>1.98689396402799</v>
      </c>
      <c r="I52" s="32" t="n">
        <v>2.15232370256605</v>
      </c>
      <c r="J52" s="32" t="n">
        <v>0.787400432997138</v>
      </c>
      <c r="K52" s="32" t="n">
        <v>0.828461575772565</v>
      </c>
      <c r="L52" s="32" t="n">
        <v>0.00990547358622055</v>
      </c>
      <c r="M52" s="32" t="n">
        <v>3.05207198845307</v>
      </c>
      <c r="N52" s="32" t="n">
        <v>0.361338225210957</v>
      </c>
      <c r="O52" s="32" t="n">
        <v>2.22462538635968</v>
      </c>
      <c r="P52" s="32" t="n">
        <v>1.01387178009146</v>
      </c>
      <c r="Q52" s="32" t="n">
        <v>0.127670551570309</v>
      </c>
      <c r="R52" s="32" t="n">
        <v>0.0258219600001709</v>
      </c>
      <c r="S52" s="32" t="n">
        <v>0.0333145699662237</v>
      </c>
      <c r="T52" s="32" t="n">
        <v>2.25290481866498</v>
      </c>
      <c r="U52" s="32" t="n">
        <v>5.69027708473581</v>
      </c>
      <c r="V52" s="32" t="n">
        <v>2.07574074169322</v>
      </c>
      <c r="W52" s="32" t="n">
        <v>5.86744116170757</v>
      </c>
      <c r="X52" s="32" t="n">
        <v>1.96790270337475</v>
      </c>
      <c r="Y52" s="32" t="n">
        <v>5.97527920002604</v>
      </c>
      <c r="Z52" s="34"/>
      <c r="AA52" s="32" t="n">
        <v>2.09884942124432</v>
      </c>
      <c r="AB52" s="32" t="n">
        <v>0.143899477875786</v>
      </c>
      <c r="AC52" s="32" t="n">
        <v>5.84433248215647</v>
      </c>
      <c r="AD52" s="32" t="n">
        <v>0.143899477875786</v>
      </c>
      <c r="AF52" s="32" t="n">
        <f aca="false">VLOOKUP(B52,Contributions!$B$108:$G$208,4,FALSE())</f>
        <v>3.3676533</v>
      </c>
      <c r="AG52" s="35" t="n">
        <f aca="false">AF52/AC52</f>
        <v>0.576225481743534</v>
      </c>
      <c r="AH52" s="32" t="e">
        <f aca="false">(_xlfn.NUMBERVALUE(Z52)*1)</f>
        <v>#VALUE!</v>
      </c>
      <c r="AS52" s="36" t="n">
        <f aca="false">VLOOKUP(B52,Contributions!$B$108:$H$208,7,FALSE())</f>
        <v>9.785931484</v>
      </c>
    </row>
    <row r="53" customFormat="false" ht="15" hidden="false" customHeight="false" outlineLevel="0" collapsed="false">
      <c r="A53" s="32" t="n">
        <v>58</v>
      </c>
      <c r="B53" s="14" t="n">
        <v>43729</v>
      </c>
      <c r="C53" s="32" t="n">
        <v>20.4725269073325</v>
      </c>
      <c r="D53" s="32" t="n">
        <v>0.402030824452461</v>
      </c>
      <c r="E53" s="32" t="n">
        <v>4.11597875106775</v>
      </c>
      <c r="F53" s="32" t="n">
        <v>0.402030824452461</v>
      </c>
      <c r="G53" s="32" t="n">
        <v>4.51800957552021</v>
      </c>
      <c r="H53" s="32" t="n">
        <v>1.17356428526384</v>
      </c>
      <c r="I53" s="32" t="n">
        <v>1.5200361023953</v>
      </c>
      <c r="J53" s="32" t="n">
        <v>0.54184339822843</v>
      </c>
      <c r="K53" s="32" t="n">
        <v>0.681694530798413</v>
      </c>
      <c r="L53" s="32" t="n">
        <v>0.00693357430397939</v>
      </c>
      <c r="M53" s="32" t="n">
        <v>1.07657707827987</v>
      </c>
      <c r="N53" s="32" t="n">
        <v>0.131158394987484</v>
      </c>
      <c r="O53" s="32" t="n">
        <v>0.737856605404028</v>
      </c>
      <c r="P53" s="32" t="n">
        <v>0.480248149043181</v>
      </c>
      <c r="Q53" s="32" t="n">
        <v>0.105276486215127</v>
      </c>
      <c r="R53" s="32" t="n">
        <v>0.0248987769998007</v>
      </c>
      <c r="S53" s="32" t="n">
        <v>0.0269064059190455</v>
      </c>
      <c r="T53" s="32" t="n">
        <v>1.04428799870437</v>
      </c>
      <c r="U53" s="32" t="n">
        <v>3.07169075236338</v>
      </c>
      <c r="V53" s="32" t="n">
        <v>-0.27507046554804</v>
      </c>
      <c r="W53" s="32" t="n">
        <v>4.39104921661579</v>
      </c>
      <c r="X53" s="32" t="n">
        <v>0.311450727226739</v>
      </c>
      <c r="Y53" s="32" t="n">
        <v>3.80452802384101</v>
      </c>
      <c r="Z53" s="34" t="n">
        <v>1</v>
      </c>
      <c r="AA53" s="32" t="n">
        <v>0.360222753461024</v>
      </c>
      <c r="AB53" s="32" t="n">
        <v>0.661030046371472</v>
      </c>
      <c r="AC53" s="32" t="n">
        <v>3.75575599760673</v>
      </c>
      <c r="AD53" s="32" t="n">
        <v>0.661030046371467</v>
      </c>
      <c r="AF53" s="32" t="n">
        <f aca="false">VLOOKUP(B53,Contributions!$B$108:$G$208,4,FALSE())</f>
        <v>2.55239235</v>
      </c>
      <c r="AG53" s="35" t="n">
        <f aca="false">AF53/AC53</f>
        <v>0.679594827679555</v>
      </c>
      <c r="AH53" s="32" t="n">
        <f aca="false">(_xlfn.NUMBERVALUE(Z53)*1)</f>
        <v>1</v>
      </c>
      <c r="AS53" s="36" t="n">
        <f aca="false">VLOOKUP(B53,Contributions!$B$108:$H$208,7,FALSE())</f>
        <v>5.5436361336</v>
      </c>
    </row>
    <row r="54" customFormat="false" ht="15" hidden="false" customHeight="false" outlineLevel="0" collapsed="false">
      <c r="A54" s="32" t="n">
        <v>59</v>
      </c>
      <c r="B54" s="14" t="n">
        <v>43732</v>
      </c>
      <c r="C54" s="32" t="n">
        <v>22.1348200154424</v>
      </c>
      <c r="D54" s="32" t="n">
        <v>0.773319086617019</v>
      </c>
      <c r="E54" s="32" t="n">
        <v>7.43426360563648</v>
      </c>
      <c r="F54" s="32" t="n">
        <v>0.773319086617019</v>
      </c>
      <c r="G54" s="32" t="n">
        <v>8.2075826922535</v>
      </c>
      <c r="H54" s="32" t="n">
        <v>2.00389381874628</v>
      </c>
      <c r="I54" s="32" t="n">
        <v>2.21354266866511</v>
      </c>
      <c r="J54" s="32" t="n">
        <v>0.716369390239068</v>
      </c>
      <c r="K54" s="32" t="n">
        <v>0.829675869060805</v>
      </c>
      <c r="L54" s="32" t="n">
        <v>0.0117430925852264</v>
      </c>
      <c r="M54" s="32" t="n">
        <v>2.49328421032698</v>
      </c>
      <c r="N54" s="32" t="n">
        <v>0.233703813949345</v>
      </c>
      <c r="O54" s="32" t="n">
        <v>1.64209275656399</v>
      </c>
      <c r="P54" s="32" t="n">
        <v>1.16271867586548</v>
      </c>
      <c r="Q54" s="32" t="n">
        <v>0.192968685822251</v>
      </c>
      <c r="R54" s="32" t="n">
        <v>0.0299570866985834</v>
      </c>
      <c r="S54" s="32" t="n">
        <v>0.0313183134720113</v>
      </c>
      <c r="T54" s="32" t="n">
        <v>2.03162257258066</v>
      </c>
      <c r="U54" s="32" t="n">
        <v>5.40264103305582</v>
      </c>
      <c r="V54" s="32" t="n">
        <v>1.36306075354894</v>
      </c>
      <c r="W54" s="32" t="n">
        <v>6.07120285208754</v>
      </c>
      <c r="X54" s="32" t="n">
        <v>1.79128466294856</v>
      </c>
      <c r="Y54" s="32" t="n">
        <v>5.64297894268792</v>
      </c>
      <c r="Z54" s="34" t="n">
        <v>1</v>
      </c>
      <c r="AA54" s="32" t="n">
        <v>1.72865599635939</v>
      </c>
      <c r="AB54" s="32" t="n">
        <v>0.33865246031264</v>
      </c>
      <c r="AC54" s="32" t="n">
        <v>5.7056076092771</v>
      </c>
      <c r="AD54" s="32" t="n">
        <v>0.338652460312641</v>
      </c>
      <c r="AF54" s="32" t="n">
        <f aca="false">VLOOKUP(B54,Contributions!$B$108:$G$208,4,FALSE())</f>
        <v>3.04520985</v>
      </c>
      <c r="AG54" s="35" t="n">
        <f aca="false">AF54/AC54</f>
        <v>0.533722270884631</v>
      </c>
      <c r="AH54" s="32" t="n">
        <f aca="false">(_xlfn.NUMBERVALUE(Z54)*1)</f>
        <v>1</v>
      </c>
      <c r="AS54" s="36" t="n">
        <f aca="false">VLOOKUP(B54,Contributions!$B$108:$H$208,7,FALSE())</f>
        <v>9.0779598998</v>
      </c>
    </row>
    <row r="55" customFormat="false" ht="15" hidden="false" customHeight="false" outlineLevel="0" collapsed="false">
      <c r="A55" s="32" t="n">
        <v>61</v>
      </c>
      <c r="B55" s="14" t="n">
        <v>43735</v>
      </c>
      <c r="C55" s="32" t="n">
        <v>14.120159991303</v>
      </c>
      <c r="D55" s="32" t="n">
        <v>0.683102275055505</v>
      </c>
      <c r="E55" s="32" t="n">
        <v>3.34208151786399</v>
      </c>
      <c r="F55" s="32" t="n">
        <v>0.683102275055505</v>
      </c>
      <c r="G55" s="32" t="n">
        <v>4.02518379291949</v>
      </c>
      <c r="H55" s="32" t="n">
        <v>1.16758091680278</v>
      </c>
      <c r="I55" s="32" t="n">
        <v>1.16104102281076</v>
      </c>
      <c r="J55" s="32" t="n">
        <v>0.476762445931557</v>
      </c>
      <c r="K55" s="32" t="n">
        <v>0.633036923651614</v>
      </c>
      <c r="L55" s="32" t="n">
        <v>0.00738981719722787</v>
      </c>
      <c r="M55" s="32" t="n">
        <v>0.784346731015609</v>
      </c>
      <c r="N55" s="32" t="n">
        <v>0.077929915415239</v>
      </c>
      <c r="O55" s="32" t="n">
        <v>0.53278208693186</v>
      </c>
      <c r="P55" s="32" t="n">
        <v>0.683708523171388</v>
      </c>
      <c r="Q55" s="32" t="n">
        <v>0.169582344364113</v>
      </c>
      <c r="R55" s="32" t="n">
        <v>0.0153289471812608</v>
      </c>
      <c r="S55" s="32" t="n">
        <v>0.0159611750517564</v>
      </c>
      <c r="T55" s="32" t="n">
        <v>1.79171685436518</v>
      </c>
      <c r="U55" s="32" t="n">
        <v>1.55036466349881</v>
      </c>
      <c r="V55" s="32" t="n">
        <v>0.965022381302188</v>
      </c>
      <c r="W55" s="32" t="n">
        <v>2.3770591365618</v>
      </c>
      <c r="X55" s="32" t="n">
        <v>1.43170987180642</v>
      </c>
      <c r="Y55" s="32" t="n">
        <v>1.91037164605757</v>
      </c>
      <c r="Z55" s="34" t="n">
        <v>1</v>
      </c>
      <c r="AA55" s="32" t="n">
        <v>1.39614970249126</v>
      </c>
      <c r="AB55" s="32" t="n">
        <v>0.414492861433726</v>
      </c>
      <c r="AC55" s="32" t="n">
        <v>1.94593181537273</v>
      </c>
      <c r="AD55" s="32" t="n">
        <v>0.414492861433725</v>
      </c>
      <c r="AF55" s="32" t="n">
        <f aca="false">VLOOKUP(B55,Contributions!$B$108:$G$208,4,FALSE())</f>
        <v>1.66841856</v>
      </c>
      <c r="AG55" s="35" t="n">
        <f aca="false">AF55/AC55</f>
        <v>0.857387985961075</v>
      </c>
      <c r="AH55" s="32" t="n">
        <f aca="false">(_xlfn.NUMBERVALUE(Z55)*1)</f>
        <v>1</v>
      </c>
      <c r="AS55" s="36" t="n">
        <f aca="false">VLOOKUP(B55,Contributions!$B$108:$H$208,7,FALSE())</f>
        <v>4.993374508</v>
      </c>
    </row>
    <row r="56" customFormat="false" ht="15" hidden="false" customHeight="false" outlineLevel="0" collapsed="false">
      <c r="A56" s="32" t="n">
        <v>62</v>
      </c>
      <c r="B56" s="14" t="n">
        <v>43738</v>
      </c>
      <c r="C56" s="32" t="n">
        <v>21.6400002755499</v>
      </c>
      <c r="D56" s="32" t="n">
        <v>1.01620306320074</v>
      </c>
      <c r="E56" s="32" t="n">
        <v>5.40339709154938</v>
      </c>
      <c r="F56" s="32" t="n">
        <v>1.01620306320074</v>
      </c>
      <c r="G56" s="32" t="n">
        <v>6.41960015475012</v>
      </c>
      <c r="H56" s="32" t="n">
        <v>1.49951845485678</v>
      </c>
      <c r="I56" s="32" t="n">
        <v>1.6147867134545</v>
      </c>
      <c r="J56" s="32" t="n">
        <v>0.553343446146471</v>
      </c>
      <c r="K56" s="32" t="n">
        <v>0.802430255288834</v>
      </c>
      <c r="L56" s="32" t="n">
        <v>0.0065807446329845</v>
      </c>
      <c r="M56" s="32" t="n">
        <v>1.78407309984709</v>
      </c>
      <c r="N56" s="32" t="n">
        <v>0.188006990851208</v>
      </c>
      <c r="O56" s="32" t="n">
        <v>1.18901150598726</v>
      </c>
      <c r="P56" s="32" t="n">
        <v>1.23595798010052</v>
      </c>
      <c r="Q56" s="32" t="n">
        <v>0.172331395260978</v>
      </c>
      <c r="R56" s="32" t="n">
        <v>0.0206036409676594</v>
      </c>
      <c r="S56" s="32" t="n">
        <v>0.02124468776764</v>
      </c>
      <c r="T56" s="32" t="n">
        <v>2.67750280085295</v>
      </c>
      <c r="U56" s="32" t="n">
        <v>2.72589429069643</v>
      </c>
      <c r="V56" s="32" t="n">
        <v>2.4346697032654</v>
      </c>
      <c r="W56" s="32" t="n">
        <v>2.96872738828398</v>
      </c>
      <c r="X56" s="32" t="n">
        <v>2.75934098903934</v>
      </c>
      <c r="Y56" s="32" t="n">
        <v>2.64405610251004</v>
      </c>
      <c r="Z56" s="34" t="n">
        <v>1</v>
      </c>
      <c r="AA56" s="32" t="n">
        <v>2.62383783105256</v>
      </c>
      <c r="AB56" s="32" t="n">
        <v>0.168857359002454</v>
      </c>
      <c r="AC56" s="32" t="n">
        <v>2.77955926049682</v>
      </c>
      <c r="AD56" s="32" t="n">
        <v>0.168857359002454</v>
      </c>
      <c r="AF56" s="32" t="n">
        <f aca="false">VLOOKUP(B56,Contributions!$B$108:$G$208,4,FALSE())</f>
        <v>1.59499881</v>
      </c>
      <c r="AG56" s="35" t="n">
        <f aca="false">AF56/AC56</f>
        <v>0.573831554041021</v>
      </c>
      <c r="AH56" s="32" t="n">
        <f aca="false">(_xlfn.NUMBERVALUE(Z56)*1)</f>
        <v>1</v>
      </c>
      <c r="AS56" s="36" t="n">
        <f aca="false">VLOOKUP(B56,Contributions!$B$108:$H$208,7,FALSE())</f>
        <v>7.4986548382</v>
      </c>
    </row>
    <row r="57" customFormat="false" ht="15" hidden="false" customHeight="false" outlineLevel="0" collapsed="false">
      <c r="A57" s="32" t="n">
        <v>63</v>
      </c>
      <c r="B57" s="14" t="n">
        <v>43741</v>
      </c>
      <c r="C57" s="32" t="n">
        <v>16.0910947712582</v>
      </c>
      <c r="D57" s="32" t="n">
        <v>0.903687501615805</v>
      </c>
      <c r="E57" s="32" t="n">
        <v>2.07205956547049</v>
      </c>
      <c r="F57" s="32" t="n">
        <v>0.903687501615805</v>
      </c>
      <c r="G57" s="32" t="n">
        <v>2.9757470670863</v>
      </c>
      <c r="H57" s="32" t="n">
        <v>1.01800902763631</v>
      </c>
      <c r="I57" s="32" t="n">
        <v>0.795234496731743</v>
      </c>
      <c r="J57" s="32" t="n">
        <v>0.258219401561435</v>
      </c>
      <c r="K57" s="32" t="n">
        <v>0.472366752685132</v>
      </c>
      <c r="L57" s="32" t="n">
        <v>0.00253578281692835</v>
      </c>
      <c r="M57" s="32" t="n">
        <v>0.330475092497395</v>
      </c>
      <c r="N57" s="32" t="n">
        <v>0.025872469281666</v>
      </c>
      <c r="O57" s="32" t="n">
        <v>0.170674064605706</v>
      </c>
      <c r="P57" s="32" t="n">
        <v>0.690069717955839</v>
      </c>
      <c r="Q57" s="32" t="n">
        <v>0.316308595154192</v>
      </c>
      <c r="R57" s="32" t="n">
        <v>0.0383923166221551</v>
      </c>
      <c r="S57" s="32" t="n">
        <v>0.0180779786081964</v>
      </c>
      <c r="T57" s="32" t="n">
        <v>2.37829995666857</v>
      </c>
      <c r="U57" s="32" t="n">
        <v>-0.306240391198076</v>
      </c>
      <c r="V57" s="32" t="n">
        <v>1.93824880110173</v>
      </c>
      <c r="W57" s="32" t="n">
        <v>0.133810764368758</v>
      </c>
      <c r="X57" s="32" t="n">
        <v>2.31089065193607</v>
      </c>
      <c r="Y57" s="32" t="n">
        <v>-0.238831086465579</v>
      </c>
      <c r="Z57" s="34"/>
      <c r="AA57" s="32" t="n">
        <v>2.20914646990212</v>
      </c>
      <c r="AB57" s="32" t="n">
        <v>0.23701300346657</v>
      </c>
      <c r="AC57" s="32" t="n">
        <v>-0.137086904431632</v>
      </c>
      <c r="AD57" s="32" t="n">
        <v>0.23701300346657</v>
      </c>
      <c r="AF57" s="32" t="n">
        <f aca="false">VLOOKUP(B57,Contributions!$B$108:$G$208,4,FALSE())</f>
        <v>0.174352797</v>
      </c>
      <c r="AG57" s="35" t="n">
        <f aca="false">AF57/AC57</f>
        <v>-1.27184137480435</v>
      </c>
      <c r="AH57" s="32" t="e">
        <f aca="false">(_xlfn.NUMBERVALUE(Z57)*1)</f>
        <v>#VALUE!</v>
      </c>
      <c r="AS57" s="36" t="n">
        <f aca="false">VLOOKUP(B57,Contributions!$B$108:$H$208,7,FALSE())</f>
        <v>3.7271628692</v>
      </c>
    </row>
    <row r="58" customFormat="false" ht="15" hidden="false" customHeight="false" outlineLevel="0" collapsed="false">
      <c r="A58" s="32" t="n">
        <v>64</v>
      </c>
      <c r="B58" s="14" t="n">
        <v>43744</v>
      </c>
      <c r="C58" s="32" t="n">
        <v>11.5632290365742</v>
      </c>
      <c r="D58" s="32" t="n">
        <v>0.509678870590875</v>
      </c>
      <c r="E58" s="32" t="n">
        <v>2.79279510469461</v>
      </c>
      <c r="F58" s="32" t="n">
        <v>0.509678870590875</v>
      </c>
      <c r="G58" s="32" t="n">
        <v>3.30247397528548</v>
      </c>
      <c r="H58" s="32" t="n">
        <v>0.996272227663435</v>
      </c>
      <c r="I58" s="32" t="n">
        <v>1.14655847084205</v>
      </c>
      <c r="J58" s="32" t="n">
        <v>0.350185660234311</v>
      </c>
      <c r="K58" s="32" t="n">
        <v>0.600596641875661</v>
      </c>
      <c r="L58" s="32" t="n">
        <v>0.00412339275943006</v>
      </c>
      <c r="M58" s="32" t="n">
        <v>0.510837404628245</v>
      </c>
      <c r="N58" s="32" t="n">
        <v>0.0506344925864329</v>
      </c>
      <c r="O58" s="32" t="n">
        <v>0.286850034417683</v>
      </c>
      <c r="P58" s="32" t="n">
        <v>0.528096958132709</v>
      </c>
      <c r="Q58" s="32" t="n">
        <v>0.148016552674094</v>
      </c>
      <c r="R58" s="32" t="n">
        <v>0.0183755774582481</v>
      </c>
      <c r="S58" s="32" t="n">
        <v>0.0141197817092119</v>
      </c>
      <c r="T58" s="32" t="n">
        <v>1.33054708253067</v>
      </c>
      <c r="U58" s="32" t="n">
        <v>1.46224802216393</v>
      </c>
      <c r="V58" s="32" t="n">
        <v>0.19987486136879</v>
      </c>
      <c r="W58" s="32" t="n">
        <v>2.59292024332582</v>
      </c>
      <c r="X58" s="32" t="n">
        <v>0.740500735059116</v>
      </c>
      <c r="Y58" s="32" t="n">
        <v>2.05229436963549</v>
      </c>
      <c r="Z58" s="34"/>
      <c r="AA58" s="32" t="n">
        <v>0.756974226319527</v>
      </c>
      <c r="AB58" s="32" t="n">
        <v>0.565516091603517</v>
      </c>
      <c r="AC58" s="32" t="n">
        <v>2.03582087837508</v>
      </c>
      <c r="AD58" s="32" t="n">
        <v>0.565516091603517</v>
      </c>
      <c r="AF58" s="32" t="n">
        <f aca="false">VLOOKUP(B58,Contributions!$B$108:$G$208,4,FALSE())</f>
        <v>1.29154392</v>
      </c>
      <c r="AG58" s="35" t="n">
        <f aca="false">AF58/AC58</f>
        <v>0.634409408862563</v>
      </c>
      <c r="AH58" s="32" t="e">
        <f aca="false">(_xlfn.NUMBERVALUE(Z58)*1)</f>
        <v>#VALUE!</v>
      </c>
      <c r="AS58" s="36" t="n">
        <f aca="false">VLOOKUP(B58,Contributions!$B$108:$H$208,7,FALSE())</f>
        <v>4.0183807504</v>
      </c>
    </row>
    <row r="59" customFormat="false" ht="15" hidden="false" customHeight="false" outlineLevel="0" collapsed="false">
      <c r="A59" s="32" t="n">
        <v>65</v>
      </c>
      <c r="B59" s="14" t="n">
        <v>43747</v>
      </c>
      <c r="C59" s="32" t="n">
        <v>15.0068559166227</v>
      </c>
      <c r="D59" s="32" t="n">
        <v>1.38782765265699</v>
      </c>
      <c r="E59" s="32" t="n">
        <v>4.26109815805248</v>
      </c>
      <c r="F59" s="32" t="n">
        <v>1.38782765265699</v>
      </c>
      <c r="G59" s="32" t="n">
        <v>5.64892581070948</v>
      </c>
      <c r="H59" s="32" t="n">
        <v>1.52284173189318</v>
      </c>
      <c r="I59" s="32" t="n">
        <v>1.29711667175629</v>
      </c>
      <c r="J59" s="32" t="n">
        <v>0.436187871999071</v>
      </c>
      <c r="K59" s="32" t="n">
        <v>0.709649904735441</v>
      </c>
      <c r="L59" s="32" t="n">
        <v>0.00584876354658142</v>
      </c>
      <c r="M59" s="32" t="n">
        <v>1.09101723005582</v>
      </c>
      <c r="N59" s="32" t="n">
        <v>0.0968852412819143</v>
      </c>
      <c r="O59" s="32" t="n">
        <v>0.586510231645959</v>
      </c>
      <c r="P59" s="32" t="n">
        <v>1.3704489002074</v>
      </c>
      <c r="Q59" s="32" t="n">
        <v>0.414714465642617</v>
      </c>
      <c r="R59" s="32" t="n">
        <v>0.0179640594645001</v>
      </c>
      <c r="S59" s="32" t="n">
        <v>0.0174534522630155</v>
      </c>
      <c r="T59" s="32" t="n">
        <v>3.6657317406359</v>
      </c>
      <c r="U59" s="32" t="n">
        <v>0.595366417416578</v>
      </c>
      <c r="V59" s="32" t="n">
        <v>4.07428480508235</v>
      </c>
      <c r="W59" s="32" t="n">
        <v>0.186813352970129</v>
      </c>
      <c r="X59" s="32" t="n">
        <v>4.24051541566937</v>
      </c>
      <c r="Y59" s="32" t="n">
        <v>0.0205827423831106</v>
      </c>
      <c r="Z59" s="34" t="n">
        <v>1</v>
      </c>
      <c r="AA59" s="32" t="n">
        <v>3.99351065379587</v>
      </c>
      <c r="AB59" s="32" t="n">
        <v>0.295782717392823</v>
      </c>
      <c r="AC59" s="32" t="n">
        <v>0.267587504256606</v>
      </c>
      <c r="AD59" s="32" t="n">
        <v>0.295782717392823</v>
      </c>
      <c r="AF59" s="32" t="n">
        <f aca="false">VLOOKUP(B59,Contributions!$B$108:$G$208,4,FALSE())</f>
        <v>0.32071356</v>
      </c>
      <c r="AG59" s="35" t="n">
        <f aca="false">AF59/AC59</f>
        <v>1.19853713233354</v>
      </c>
      <c r="AH59" s="32" t="n">
        <f aca="false">(_xlfn.NUMBERVALUE(Z59)*1)</f>
        <v>1</v>
      </c>
      <c r="AS59" s="36" t="n">
        <f aca="false">VLOOKUP(B59,Contributions!$B$108:$H$208,7,FALSE())</f>
        <v>6.444449998</v>
      </c>
    </row>
    <row r="60" customFormat="false" ht="15" hidden="false" customHeight="false" outlineLevel="0" collapsed="false">
      <c r="A60" s="32" t="n">
        <v>66</v>
      </c>
      <c r="B60" s="14" t="n">
        <v>43753</v>
      </c>
      <c r="C60" s="32" t="n">
        <v>6.85328767778929</v>
      </c>
      <c r="D60" s="32" t="n">
        <v>0.97985788378704</v>
      </c>
      <c r="E60" s="32" t="n">
        <v>2.06949787710958</v>
      </c>
      <c r="F60" s="32" t="n">
        <v>0.97985788378704</v>
      </c>
      <c r="G60" s="32" t="n">
        <v>3.04935576089663</v>
      </c>
      <c r="H60" s="32" t="n">
        <v>1.16846784429772</v>
      </c>
      <c r="I60" s="32" t="n">
        <v>0.581031077454477</v>
      </c>
      <c r="J60" s="32" t="n">
        <v>0.256637189731746</v>
      </c>
      <c r="K60" s="32" t="n">
        <v>0.499879953820391</v>
      </c>
      <c r="L60" s="32" t="n">
        <v>0.00223241461552538</v>
      </c>
      <c r="M60" s="32" t="n">
        <v>0.429508489085714</v>
      </c>
      <c r="N60" s="32" t="n">
        <v>0.0224045960015218</v>
      </c>
      <c r="O60" s="32" t="n">
        <v>0.183299341303772</v>
      </c>
      <c r="P60" s="32" t="n">
        <v>0.859318843279199</v>
      </c>
      <c r="Q60" s="32" t="n">
        <v>0.348296992430074</v>
      </c>
      <c r="R60" s="32" t="n">
        <v>0.0124090093591658</v>
      </c>
      <c r="S60" s="32" t="n">
        <v>0.010860393840502</v>
      </c>
      <c r="T60" s="32" t="n">
        <v>2.58085322723142</v>
      </c>
      <c r="U60" s="32" t="n">
        <v>-0.511355350121841</v>
      </c>
      <c r="V60" s="32" t="n">
        <v>2.27431404668158</v>
      </c>
      <c r="W60" s="32" t="n">
        <v>-0.204816169572002</v>
      </c>
      <c r="X60" s="32" t="n">
        <v>2.61448095607538</v>
      </c>
      <c r="Y60" s="32" t="n">
        <v>-0.544983078965798</v>
      </c>
      <c r="Z60" s="34" t="n">
        <v>1</v>
      </c>
      <c r="AA60" s="32" t="n">
        <v>2.48988274332946</v>
      </c>
      <c r="AB60" s="32" t="n">
        <v>0.187443600231241</v>
      </c>
      <c r="AC60" s="32" t="n">
        <v>-0.42038486621988</v>
      </c>
      <c r="AD60" s="32" t="n">
        <v>0.187443600231241</v>
      </c>
      <c r="AF60" s="32" t="n">
        <f aca="false">VLOOKUP(B60,Contributions!$B$108:$G$208,4,FALSE())</f>
        <v>-0.393268365</v>
      </c>
      <c r="AG60" s="35" t="n">
        <f aca="false">AF60/AC60</f>
        <v>0.935496009968881</v>
      </c>
      <c r="AH60" s="32" t="n">
        <f aca="false">(_xlfn.NUMBERVALUE(Z60)*1)</f>
        <v>1</v>
      </c>
      <c r="AS60" s="36" t="n">
        <f aca="false">VLOOKUP(B60,Contributions!$B$108:$H$208,7,FALSE())</f>
        <v>3.9388221664</v>
      </c>
    </row>
    <row r="61" customFormat="false" ht="15" hidden="false" customHeight="false" outlineLevel="0" collapsed="false">
      <c r="A61" s="32" t="n">
        <v>67</v>
      </c>
      <c r="B61" s="14" t="n">
        <v>43756</v>
      </c>
      <c r="C61" s="32" t="n">
        <v>25.265367253755</v>
      </c>
      <c r="D61" s="32" t="n">
        <v>2.1235297306551</v>
      </c>
      <c r="E61" s="32" t="n">
        <v>8.84055174661486</v>
      </c>
      <c r="F61" s="32" t="n">
        <v>2.1235297306551</v>
      </c>
      <c r="G61" s="32" t="n">
        <v>10.96408147727</v>
      </c>
      <c r="H61" s="32" t="n">
        <v>2.32623732800023</v>
      </c>
      <c r="I61" s="32" t="n">
        <v>2.28524432214311</v>
      </c>
      <c r="J61" s="32" t="n">
        <v>0.807481366942536</v>
      </c>
      <c r="K61" s="32" t="n">
        <v>0.904627395763722</v>
      </c>
      <c r="L61" s="32" t="n">
        <v>0.0100863361470616</v>
      </c>
      <c r="M61" s="32" t="n">
        <v>3.39968995304051</v>
      </c>
      <c r="N61" s="32" t="n">
        <v>0.247386750425858</v>
      </c>
      <c r="O61" s="32" t="n">
        <v>1.86644220320684</v>
      </c>
      <c r="P61" s="32" t="n">
        <v>3.06503545669042</v>
      </c>
      <c r="Q61" s="32" t="n">
        <v>0.322501650437532</v>
      </c>
      <c r="R61" s="32" t="n">
        <v>0.0235974330245015</v>
      </c>
      <c r="S61" s="32" t="n">
        <v>0.0262495349877568</v>
      </c>
      <c r="T61" s="32" t="n">
        <v>5.62212027133021</v>
      </c>
      <c r="U61" s="32" t="n">
        <v>3.21843147528465</v>
      </c>
      <c r="V61" s="32" t="n">
        <v>7.32021704893304</v>
      </c>
      <c r="W61" s="32" t="n">
        <v>1.52033469768183</v>
      </c>
      <c r="X61" s="32" t="n">
        <v>7.1727839857976</v>
      </c>
      <c r="Y61" s="32" t="n">
        <v>1.66776776081726</v>
      </c>
      <c r="Z61" s="34"/>
      <c r="AA61" s="32" t="n">
        <v>6.70504043535362</v>
      </c>
      <c r="AB61" s="32" t="n">
        <v>0.940729072721113</v>
      </c>
      <c r="AC61" s="32" t="n">
        <v>2.13551131126124</v>
      </c>
      <c r="AD61" s="32" t="n">
        <v>0.940729072721117</v>
      </c>
      <c r="AF61" s="32" t="n">
        <f aca="false">VLOOKUP(B61,Contributions!$B$108:$G$208,4,FALSE())</f>
        <v>0.59886378</v>
      </c>
      <c r="AG61" s="35" t="n">
        <f aca="false">AF61/AC61</f>
        <v>0.280431097153172</v>
      </c>
      <c r="AH61" s="32" t="e">
        <f aca="false">(_xlfn.NUMBERVALUE(Z61)*1)</f>
        <v>#VALUE!</v>
      </c>
      <c r="AS61" s="36" t="n">
        <f aca="false">VLOOKUP(B61,Contributions!$B$108:$H$208,7,FALSE())</f>
        <v>11.5996118632</v>
      </c>
    </row>
    <row r="62" customFormat="false" ht="15" hidden="false" customHeight="false" outlineLevel="0" collapsed="false">
      <c r="A62" s="32" t="n">
        <v>68</v>
      </c>
      <c r="B62" s="14" t="n">
        <v>43759</v>
      </c>
      <c r="C62" s="32" t="n">
        <v>14.2410586386676</v>
      </c>
      <c r="D62" s="32" t="n">
        <v>0.924328220524888</v>
      </c>
      <c r="E62" s="32" t="n">
        <v>3.2907207575711</v>
      </c>
      <c r="F62" s="32" t="n">
        <v>0.924328220524888</v>
      </c>
      <c r="G62" s="32" t="n">
        <v>4.21504897809599</v>
      </c>
      <c r="H62" s="32" t="n">
        <v>1.5009519772439</v>
      </c>
      <c r="I62" s="32" t="n">
        <v>0.881426879194455</v>
      </c>
      <c r="J62" s="32" t="n">
        <v>0.350824174242822</v>
      </c>
      <c r="K62" s="32" t="n">
        <v>0.647444975455876</v>
      </c>
      <c r="L62" s="32" t="n">
        <v>0.00607690002273932</v>
      </c>
      <c r="M62" s="32" t="n">
        <v>0.822219476683839</v>
      </c>
      <c r="N62" s="32" t="n">
        <v>0.0726147076550039</v>
      </c>
      <c r="O62" s="32" t="n">
        <v>0.518087754027797</v>
      </c>
      <c r="P62" s="32" t="n">
        <v>0.946902250583408</v>
      </c>
      <c r="Q62" s="32" t="n">
        <v>0.213095216518302</v>
      </c>
      <c r="R62" s="32" t="n">
        <v>0.0116013556637358</v>
      </c>
      <c r="S62" s="32" t="n">
        <v>0.0130355899082045</v>
      </c>
      <c r="T62" s="32" t="n">
        <v>2.43318802474212</v>
      </c>
      <c r="U62" s="32" t="n">
        <v>0.857532732828981</v>
      </c>
      <c r="V62" s="32" t="n">
        <v>2.02931606466793</v>
      </c>
      <c r="W62" s="32" t="n">
        <v>1.26140469290317</v>
      </c>
      <c r="X62" s="32" t="n">
        <v>2.39315782656013</v>
      </c>
      <c r="Y62" s="32" t="n">
        <v>0.897562931010969</v>
      </c>
      <c r="Z62" s="34" t="n">
        <v>1</v>
      </c>
      <c r="AA62" s="32" t="n">
        <v>2.28522063865672</v>
      </c>
      <c r="AB62" s="32" t="n">
        <v>0.222521835856425</v>
      </c>
      <c r="AC62" s="32" t="n">
        <v>1.00550011891437</v>
      </c>
      <c r="AD62" s="32" t="n">
        <v>0.222521835856425</v>
      </c>
      <c r="AF62" s="32" t="n">
        <f aca="false">VLOOKUP(B62,Contributions!$B$108:$G$208,4,FALSE())</f>
        <v>0.707947425</v>
      </c>
      <c r="AG62" s="35" t="n">
        <f aca="false">AF62/AC62</f>
        <v>0.704074929164963</v>
      </c>
      <c r="AH62" s="32" t="n">
        <f aca="false">(_xlfn.NUMBERVALUE(Z62)*1)</f>
        <v>1</v>
      </c>
      <c r="AS62" s="36" t="n">
        <f aca="false">VLOOKUP(B62,Contributions!$B$108:$H$208,7,FALSE())</f>
        <v>5.1555315514</v>
      </c>
    </row>
    <row r="63" customFormat="false" ht="15" hidden="false" customHeight="false" outlineLevel="0" collapsed="false">
      <c r="A63" s="32" t="n">
        <v>70</v>
      </c>
      <c r="B63" s="14" t="n">
        <v>43762</v>
      </c>
      <c r="C63" s="32" t="n">
        <v>14.1050250579686</v>
      </c>
      <c r="D63" s="32" t="n">
        <v>0.803873208443584</v>
      </c>
      <c r="E63" s="32" t="n">
        <v>4.69717760253712</v>
      </c>
      <c r="F63" s="32" t="n">
        <v>0.803873208443584</v>
      </c>
      <c r="G63" s="32" t="n">
        <v>5.5010508109807</v>
      </c>
      <c r="H63" s="32" t="n">
        <v>1.7732877948081</v>
      </c>
      <c r="I63" s="32" t="n">
        <v>1.32069336435312</v>
      </c>
      <c r="J63" s="32" t="n">
        <v>0.461011695038743</v>
      </c>
      <c r="K63" s="32" t="n">
        <v>0.823764619453616</v>
      </c>
      <c r="L63" s="32" t="n">
        <v>0.012613392077577</v>
      </c>
      <c r="M63" s="32" t="n">
        <v>1.01268704240408</v>
      </c>
      <c r="N63" s="32" t="n">
        <v>0.132567567579233</v>
      </c>
      <c r="O63" s="32" t="n">
        <v>0.68438831636205</v>
      </c>
      <c r="P63" s="32" t="n">
        <v>0.815190216395881</v>
      </c>
      <c r="Q63" s="32" t="n">
        <v>0.155254745445584</v>
      </c>
      <c r="R63" s="32" t="n">
        <v>0.020244309777983</v>
      </c>
      <c r="S63" s="32" t="n">
        <v>0.0227234522750614</v>
      </c>
      <c r="T63" s="32" t="n">
        <v>2.11287249057679</v>
      </c>
      <c r="U63" s="32" t="n">
        <v>2.58430511196033</v>
      </c>
      <c r="V63" s="32" t="n">
        <v>1.49786614853879</v>
      </c>
      <c r="W63" s="32" t="n">
        <v>3.19931145399833</v>
      </c>
      <c r="X63" s="32" t="n">
        <v>1.91306342883664</v>
      </c>
      <c r="Y63" s="32" t="n">
        <v>2.78411417370048</v>
      </c>
      <c r="Z63" s="34"/>
      <c r="AA63" s="32" t="n">
        <v>1.84126735598407</v>
      </c>
      <c r="AB63" s="32" t="n">
        <v>0.313726325392895</v>
      </c>
      <c r="AC63" s="32" t="n">
        <v>2.85591024655305</v>
      </c>
      <c r="AD63" s="32" t="n">
        <v>0.313726325392896</v>
      </c>
      <c r="AF63" s="32" t="n">
        <f aca="false">VLOOKUP(B63,Contributions!$B$108:$G$208,4,FALSE())</f>
        <v>2.5851798</v>
      </c>
      <c r="AG63" s="35" t="n">
        <f aca="false">AF63/AC63</f>
        <v>0.905203447174222</v>
      </c>
      <c r="AH63" s="32" t="e">
        <f aca="false">(_xlfn.NUMBERVALUE(Z63)*1)</f>
        <v>#VALUE!</v>
      </c>
      <c r="AS63" s="36" t="n">
        <f aca="false">VLOOKUP(B63,Contributions!$B$108:$H$208,7,FALSE())</f>
        <v>6.2291448898</v>
      </c>
    </row>
    <row r="64" customFormat="false" ht="15" hidden="false" customHeight="false" outlineLevel="0" collapsed="false">
      <c r="A64" s="32" t="n">
        <v>71</v>
      </c>
      <c r="B64" s="14" t="n">
        <v>43765</v>
      </c>
      <c r="C64" s="32" t="n">
        <v>20.3414876137472</v>
      </c>
      <c r="D64" s="32" t="n">
        <v>0.862531981220653</v>
      </c>
      <c r="E64" s="32" t="n">
        <v>5.44739843541244</v>
      </c>
      <c r="F64" s="32" t="n">
        <v>0.862531981220653</v>
      </c>
      <c r="G64" s="32" t="n">
        <v>6.30993041663309</v>
      </c>
      <c r="H64" s="32" t="n">
        <v>1.92484602277002</v>
      </c>
      <c r="I64" s="32" t="n">
        <v>1.45378502455569</v>
      </c>
      <c r="J64" s="32" t="n">
        <v>0.528650167448812</v>
      </c>
      <c r="K64" s="32" t="n">
        <v>1.03228278654428</v>
      </c>
      <c r="L64" s="32" t="n">
        <v>0.0125400812000392</v>
      </c>
      <c r="M64" s="32" t="n">
        <v>1.22845179295931</v>
      </c>
      <c r="N64" s="32" t="n">
        <v>0.167618662409193</v>
      </c>
      <c r="O64" s="32" t="n">
        <v>0.891949125904596</v>
      </c>
      <c r="P64" s="32" t="n">
        <v>0.909613104167084</v>
      </c>
      <c r="Q64" s="32" t="n">
        <v>0.101009661903261</v>
      </c>
      <c r="R64" s="32" t="n">
        <v>0.0151207566588741</v>
      </c>
      <c r="S64" s="32" t="n">
        <v>0.019993974117377</v>
      </c>
      <c r="T64" s="32" t="n">
        <v>2.26885866176979</v>
      </c>
      <c r="U64" s="32" t="n">
        <v>3.17853977364265</v>
      </c>
      <c r="V64" s="32" t="n">
        <v>1.75666982415147</v>
      </c>
      <c r="W64" s="32" t="n">
        <v>3.69072861126097</v>
      </c>
      <c r="X64" s="32" t="n">
        <v>2.14685816847435</v>
      </c>
      <c r="Y64" s="32" t="n">
        <v>3.30054026693809</v>
      </c>
      <c r="Z64" s="34"/>
      <c r="AA64" s="32" t="n">
        <v>2.05746221813187</v>
      </c>
      <c r="AB64" s="32" t="n">
        <v>0.267540797446724</v>
      </c>
      <c r="AC64" s="32" t="n">
        <v>3.38993621728057</v>
      </c>
      <c r="AD64" s="32" t="n">
        <v>0.267540797446723</v>
      </c>
      <c r="AF64" s="32" t="n">
        <f aca="false">VLOOKUP(B64,Contributions!$B$108:$G$208,4,FALSE())</f>
        <v>2.8977669</v>
      </c>
      <c r="AG64" s="35" t="n">
        <f aca="false">AF64/AC64</f>
        <v>0.854814578878599</v>
      </c>
      <c r="AH64" s="32" t="e">
        <f aca="false">(_xlfn.NUMBERVALUE(Z64)*1)</f>
        <v>#VALUE!</v>
      </c>
      <c r="AS64" s="36" t="n">
        <f aca="false">VLOOKUP(B64,Contributions!$B$108:$H$208,7,FALSE())</f>
        <v>7.1433331296</v>
      </c>
    </row>
    <row r="65" customFormat="false" ht="15" hidden="false" customHeight="false" outlineLevel="0" collapsed="false">
      <c r="A65" s="32" t="n">
        <v>72</v>
      </c>
      <c r="B65" s="14" t="n">
        <v>43768</v>
      </c>
      <c r="C65" s="32" t="n">
        <v>10.9108791637637</v>
      </c>
      <c r="D65" s="32" t="n">
        <v>1.12340212568551</v>
      </c>
      <c r="E65" s="32" t="n">
        <v>2.97863951054931</v>
      </c>
      <c r="F65" s="32" t="n">
        <v>1.12340212568551</v>
      </c>
      <c r="G65" s="32" t="n">
        <v>4.10204163623482</v>
      </c>
      <c r="H65" s="32" t="n">
        <v>1.3060697771284</v>
      </c>
      <c r="I65" s="32" t="n">
        <v>0.911313612742558</v>
      </c>
      <c r="J65" s="32" t="n">
        <v>0.346340421947064</v>
      </c>
      <c r="K65" s="32" t="n">
        <v>0.639987315755399</v>
      </c>
      <c r="L65" s="32" t="n">
        <v>0.00655371403906292</v>
      </c>
      <c r="M65" s="32" t="n">
        <v>0.464642713328694</v>
      </c>
      <c r="N65" s="32" t="n">
        <v>0.0600257714291503</v>
      </c>
      <c r="O65" s="32" t="n">
        <v>0.350126395581299</v>
      </c>
      <c r="P65" s="32" t="n">
        <v>0.982122309308638</v>
      </c>
      <c r="Q65" s="32" t="n">
        <v>0.186750861274142</v>
      </c>
      <c r="R65" s="32" t="n">
        <v>0.00977665534482994</v>
      </c>
      <c r="S65" s="32" t="n">
        <v>0.0128438380284557</v>
      </c>
      <c r="T65" s="32" t="n">
        <v>2.96256794151023</v>
      </c>
      <c r="U65" s="32" t="n">
        <v>0.0160715690390782</v>
      </c>
      <c r="V65" s="32" t="n">
        <v>2.90763410534607</v>
      </c>
      <c r="W65" s="32" t="n">
        <v>0.0710054052032438</v>
      </c>
      <c r="X65" s="32" t="n">
        <v>3.18660149444206</v>
      </c>
      <c r="Y65" s="32" t="n">
        <v>-0.207961983892754</v>
      </c>
      <c r="Z65" s="34" t="n">
        <v>1</v>
      </c>
      <c r="AA65" s="32" t="n">
        <v>3.01893451376612</v>
      </c>
      <c r="AB65" s="32" t="n">
        <v>0.147778868231111</v>
      </c>
      <c r="AC65" s="32" t="n">
        <v>-0.0402950032168106</v>
      </c>
      <c r="AD65" s="32" t="n">
        <v>0.147778868231112</v>
      </c>
      <c r="AF65" s="32" t="n">
        <f aca="false">VLOOKUP(B65,Contributions!$B$108:$G$208,4,FALSE())</f>
        <v>0.96250275</v>
      </c>
      <c r="AG65" s="35" t="n">
        <f aca="false">AF65/AC65</f>
        <v>-23.8864045951597</v>
      </c>
      <c r="AH65" s="32" t="n">
        <f aca="false">(_xlfn.NUMBERVALUE(Z65)*1)</f>
        <v>1</v>
      </c>
      <c r="AS65" s="36" t="n">
        <f aca="false">VLOOKUP(B65,Contributions!$B$108:$H$208,7,FALSE())</f>
        <v>4.7782463896</v>
      </c>
    </row>
    <row r="66" customFormat="false" ht="15" hidden="false" customHeight="false" outlineLevel="0" collapsed="false">
      <c r="A66" s="32" t="n">
        <v>73</v>
      </c>
      <c r="B66" s="14" t="n">
        <v>43771</v>
      </c>
      <c r="C66" s="32" t="n">
        <v>8.0284792413059</v>
      </c>
      <c r="D66" s="32" t="n">
        <v>0.386021784063529</v>
      </c>
      <c r="E66" s="32" t="n">
        <v>2.56107726253478</v>
      </c>
      <c r="F66" s="32" t="n">
        <v>0.386021784063529</v>
      </c>
      <c r="G66" s="32" t="n">
        <v>2.94709904659831</v>
      </c>
      <c r="H66" s="32" t="n">
        <v>0.979915287542398</v>
      </c>
      <c r="I66" s="32" t="n">
        <v>0.809121353788873</v>
      </c>
      <c r="J66" s="32" t="n">
        <v>0.29442692886618</v>
      </c>
      <c r="K66" s="32" t="n">
        <v>0.55488375538344</v>
      </c>
      <c r="L66" s="32" t="n">
        <v>0.00645498402836488</v>
      </c>
      <c r="M66" s="32" t="n">
        <v>0.436482057666243</v>
      </c>
      <c r="N66" s="32" t="n">
        <v>0.0595091377093821</v>
      </c>
      <c r="O66" s="32" t="n">
        <v>0.343328991236145</v>
      </c>
      <c r="P66" s="32" t="n">
        <v>0.338705369800765</v>
      </c>
      <c r="Q66" s="32" t="n">
        <v>0.0701344839748232</v>
      </c>
      <c r="R66" s="32" t="n">
        <v>0.00902065899973139</v>
      </c>
      <c r="S66" s="32" t="n">
        <v>0.0119671029147386</v>
      </c>
      <c r="T66" s="32" t="n">
        <v>1.00171655036818</v>
      </c>
      <c r="U66" s="32" t="n">
        <v>1.5593607121666</v>
      </c>
      <c r="V66" s="32" t="n">
        <v>-0.345702671090996</v>
      </c>
      <c r="W66" s="32" t="n">
        <v>2.90677993362578</v>
      </c>
      <c r="X66" s="32" t="n">
        <v>0.24764391279159</v>
      </c>
      <c r="Y66" s="32" t="n">
        <v>2.31343334974319</v>
      </c>
      <c r="Z66" s="34" t="n">
        <v>1</v>
      </c>
      <c r="AA66" s="32" t="n">
        <v>0.301219264022924</v>
      </c>
      <c r="AB66" s="32" t="n">
        <v>0.67530539630902</v>
      </c>
      <c r="AC66" s="32" t="n">
        <v>2.25985799851186</v>
      </c>
      <c r="AD66" s="32" t="n">
        <v>0.67530539630902</v>
      </c>
      <c r="AF66" s="32" t="n">
        <f aca="false">VLOOKUP(B66,Contributions!$B$108:$G$208,4,FALSE())</f>
        <v>1.69102782</v>
      </c>
      <c r="AG66" s="35" t="n">
        <f aca="false">AF66/AC66</f>
        <v>0.748289415137395</v>
      </c>
      <c r="AH66" s="32" t="n">
        <f aca="false">(_xlfn.NUMBERVALUE(Z66)*1)</f>
        <v>1</v>
      </c>
      <c r="AS66" s="36" t="n">
        <f aca="false">VLOOKUP(B66,Contributions!$B$108:$H$208,7,FALSE())</f>
        <v>3.52740880816</v>
      </c>
    </row>
    <row r="67" customFormat="false" ht="15" hidden="false" customHeight="false" outlineLevel="0" collapsed="false">
      <c r="A67" s="32" t="n">
        <v>74</v>
      </c>
      <c r="B67" s="14" t="n">
        <v>43774</v>
      </c>
      <c r="C67" s="32" t="n">
        <v>16.7423982261379</v>
      </c>
      <c r="D67" s="32" t="n">
        <v>1.4535550998544</v>
      </c>
      <c r="E67" s="32" t="n">
        <v>5.14463535653621</v>
      </c>
      <c r="F67" s="32" t="n">
        <v>1.4535550998544</v>
      </c>
      <c r="G67" s="32" t="n">
        <v>6.59819045639061</v>
      </c>
      <c r="H67" s="32" t="n">
        <v>1.91894212943142</v>
      </c>
      <c r="I67" s="32" t="n">
        <v>1.22719499133997</v>
      </c>
      <c r="J67" s="32" t="n">
        <v>0.394902874595843</v>
      </c>
      <c r="K67" s="32" t="n">
        <v>0.666798230311139</v>
      </c>
      <c r="L67" s="32" t="n">
        <v>0.0120536792333299</v>
      </c>
      <c r="M67" s="32" t="n">
        <v>1.44493930170647</v>
      </c>
      <c r="N67" s="32" t="n">
        <v>0.166489172281688</v>
      </c>
      <c r="O67" s="32" t="n">
        <v>0.891049201844414</v>
      </c>
      <c r="P67" s="32" t="n">
        <v>1.61595316015191</v>
      </c>
      <c r="Q67" s="32" t="n">
        <v>0.202677373910074</v>
      </c>
      <c r="R67" s="32" t="n">
        <v>0.0150399513717892</v>
      </c>
      <c r="S67" s="32" t="n">
        <v>0.0174470664452372</v>
      </c>
      <c r="T67" s="32" t="n">
        <v>3.8405150227475</v>
      </c>
      <c r="U67" s="32" t="n">
        <v>1.30412033378872</v>
      </c>
      <c r="V67" s="32" t="n">
        <v>4.3642756132429</v>
      </c>
      <c r="W67" s="32" t="n">
        <v>0.780359743293309</v>
      </c>
      <c r="X67" s="32" t="n">
        <v>4.50248358644872</v>
      </c>
      <c r="Y67" s="32" t="n">
        <v>0.642151770087495</v>
      </c>
      <c r="Z67" s="34"/>
      <c r="AA67" s="32" t="n">
        <v>4.23575807414637</v>
      </c>
      <c r="AB67" s="32" t="n">
        <v>0.349196453624224</v>
      </c>
      <c r="AC67" s="32" t="n">
        <v>0.90887728238984</v>
      </c>
      <c r="AD67" s="32" t="n">
        <v>0.349196453624225</v>
      </c>
      <c r="AF67" s="32" t="n">
        <f aca="false">VLOOKUP(B67,Contributions!$B$108:$G$208,4,FALSE())</f>
        <v>1.24358976</v>
      </c>
      <c r="AG67" s="35" t="n">
        <f aca="false">AF67/AC67</f>
        <v>1.36827026496916</v>
      </c>
      <c r="AH67" s="32" t="e">
        <f aca="false">(_xlfn.NUMBERVALUE(Z67)*1)</f>
        <v>#VALUE!</v>
      </c>
      <c r="AS67" s="36" t="n">
        <f aca="false">VLOOKUP(B67,Contributions!$B$108:$H$208,7,FALSE())</f>
        <v>6.8378742608</v>
      </c>
    </row>
    <row r="68" customFormat="false" ht="15" hidden="false" customHeight="false" outlineLevel="0" collapsed="false">
      <c r="A68" s="32" t="n">
        <v>75</v>
      </c>
      <c r="B68" s="14" t="n">
        <v>43778</v>
      </c>
      <c r="C68" s="32" t="n">
        <v>15.7962651648736</v>
      </c>
      <c r="D68" s="32" t="n">
        <v>1.05756599192988</v>
      </c>
      <c r="E68" s="32" t="n">
        <v>3.20945642017983</v>
      </c>
      <c r="F68" s="32" t="n">
        <v>1.05756599192988</v>
      </c>
      <c r="G68" s="32" t="n">
        <v>4.26702241210971</v>
      </c>
      <c r="H68" s="32" t="n">
        <v>1.54860808443815</v>
      </c>
      <c r="I68" s="32" t="n">
        <v>0.901186175310969</v>
      </c>
      <c r="J68" s="32" t="n">
        <v>0.38144992304992</v>
      </c>
      <c r="K68" s="32" t="n">
        <v>0.721887235196497</v>
      </c>
      <c r="L68" s="32" t="n">
        <v>0.00721556967186233</v>
      </c>
      <c r="M68" s="32" t="n">
        <v>0.470647641674264</v>
      </c>
      <c r="N68" s="32" t="n">
        <v>0.0743792124569185</v>
      </c>
      <c r="O68" s="32" t="n">
        <v>0.423523949220458</v>
      </c>
      <c r="P68" s="32" t="n">
        <v>0.848138200123002</v>
      </c>
      <c r="Q68" s="32" t="n">
        <v>0.170433827768217</v>
      </c>
      <c r="R68" s="32" t="n">
        <v>0.0141585863904147</v>
      </c>
      <c r="S68" s="32" t="n">
        <v>0.0136278177743861</v>
      </c>
      <c r="T68" s="32" t="n">
        <v>2.78749563868998</v>
      </c>
      <c r="U68" s="32" t="n">
        <v>0.421960781489846</v>
      </c>
      <c r="V68" s="32" t="n">
        <v>2.61716376992258</v>
      </c>
      <c r="W68" s="32" t="n">
        <v>0.592292650257248</v>
      </c>
      <c r="X68" s="32" t="n">
        <v>2.92420013448439</v>
      </c>
      <c r="Y68" s="32" t="n">
        <v>0.285256285695441</v>
      </c>
      <c r="Z68" s="34" t="n">
        <v>1</v>
      </c>
      <c r="AA68" s="32" t="n">
        <v>2.77628651436565</v>
      </c>
      <c r="AB68" s="32" t="n">
        <v>0.153824788775806</v>
      </c>
      <c r="AC68" s="32" t="n">
        <v>0.433169905814178</v>
      </c>
      <c r="AD68" s="32" t="n">
        <v>0.153824788775806</v>
      </c>
      <c r="AF68" s="32" t="n">
        <f aca="false">VLOOKUP(B68,Contributions!$B$108:$G$208,4,FALSE())</f>
        <v>1.32030837</v>
      </c>
      <c r="AG68" s="35" t="n">
        <f aca="false">AF68/AC68</f>
        <v>3.04801499891451</v>
      </c>
      <c r="AH68" s="32" t="n">
        <f aca="false">(_xlfn.NUMBERVALUE(Z68)*1)</f>
        <v>1</v>
      </c>
      <c r="AS68" s="36" t="n">
        <f aca="false">VLOOKUP(B68,Contributions!$B$108:$H$208,7,FALSE())</f>
        <v>5.0988371332</v>
      </c>
    </row>
    <row r="69" customFormat="false" ht="15" hidden="false" customHeight="false" outlineLevel="0" collapsed="false">
      <c r="A69" s="32" t="n">
        <v>76</v>
      </c>
      <c r="B69" s="14" t="n">
        <v>43780</v>
      </c>
      <c r="C69" s="32" t="n">
        <v>10.9331103883801</v>
      </c>
      <c r="D69" s="32" t="n">
        <v>0.816069080794295</v>
      </c>
      <c r="E69" s="32" t="n">
        <v>2.40162215632162</v>
      </c>
      <c r="F69" s="32" t="n">
        <v>0.816069080794295</v>
      </c>
      <c r="G69" s="32" t="n">
        <v>3.21769123711591</v>
      </c>
      <c r="H69" s="32" t="n">
        <v>1.14045710536612</v>
      </c>
      <c r="I69" s="32" t="n">
        <v>0.803690885022333</v>
      </c>
      <c r="J69" s="32" t="n">
        <v>0.370707914507705</v>
      </c>
      <c r="K69" s="32" t="n">
        <v>0.635377057531941</v>
      </c>
      <c r="L69" s="32" t="n">
        <v>0.00432389030390437</v>
      </c>
      <c r="M69" s="32" t="n">
        <v>0.240521571106571</v>
      </c>
      <c r="N69" s="32" t="n">
        <v>0.0328919452930609</v>
      </c>
      <c r="O69" s="32" t="n">
        <v>0.199990303458321</v>
      </c>
      <c r="P69" s="32" t="n">
        <v>0.640626421865476</v>
      </c>
      <c r="Q69" s="32" t="n">
        <v>0.179683224021146</v>
      </c>
      <c r="R69" s="32" t="n">
        <v>0.00853726620609924</v>
      </c>
      <c r="S69" s="32" t="n">
        <v>0.0103607584841504</v>
      </c>
      <c r="T69" s="32" t="n">
        <v>2.14530391289065</v>
      </c>
      <c r="U69" s="32" t="n">
        <v>0.256318243430968</v>
      </c>
      <c r="V69" s="32" t="n">
        <v>1.55167458063236</v>
      </c>
      <c r="W69" s="32" t="n">
        <v>0.849947575689261</v>
      </c>
      <c r="X69" s="32" t="n">
        <v>1.96167219894722</v>
      </c>
      <c r="Y69" s="32" t="n">
        <v>0.439949957374401</v>
      </c>
      <c r="Z69" s="34"/>
      <c r="AA69" s="32" t="n">
        <v>1.88621689749008</v>
      </c>
      <c r="AB69" s="32" t="n">
        <v>0.303922807498628</v>
      </c>
      <c r="AC69" s="32" t="n">
        <v>0.515405258831543</v>
      </c>
      <c r="AD69" s="32" t="n">
        <v>0.303922807498628</v>
      </c>
      <c r="AF69" s="32" t="n">
        <f aca="false">VLOOKUP(B69,Contributions!$B$108:$G$208,4,FALSE())</f>
        <v>1.00289367</v>
      </c>
      <c r="AG69" s="35" t="n">
        <f aca="false">AF69/AC69</f>
        <v>1.94583515168942</v>
      </c>
      <c r="AH69" s="32" t="e">
        <f aca="false">(_xlfn.NUMBERVALUE(Z69)*1)</f>
        <v>#VALUE!</v>
      </c>
      <c r="AS69" s="36" t="n">
        <f aca="false">VLOOKUP(B69,Contributions!$B$108:$H$208,7,FALSE())</f>
        <v>4.098124994</v>
      </c>
    </row>
    <row r="70" customFormat="false" ht="15" hidden="false" customHeight="false" outlineLevel="0" collapsed="false">
      <c r="A70" s="32" t="n">
        <v>77</v>
      </c>
      <c r="B70" s="14" t="n">
        <v>43783</v>
      </c>
      <c r="C70" s="32" t="n">
        <v>12.269334290588</v>
      </c>
      <c r="D70" s="32" t="n">
        <v>1.13442515600108</v>
      </c>
      <c r="E70" s="32" t="n">
        <v>3.65189819800858</v>
      </c>
      <c r="F70" s="32" t="n">
        <v>1.13442515600108</v>
      </c>
      <c r="G70" s="32" t="n">
        <v>4.78632335400966</v>
      </c>
      <c r="H70" s="32" t="n">
        <v>1.51881693470371</v>
      </c>
      <c r="I70" s="32" t="n">
        <v>1.20947881064017</v>
      </c>
      <c r="J70" s="32" t="n">
        <v>0.612270032166248</v>
      </c>
      <c r="K70" s="32" t="n">
        <v>1.08596476720488</v>
      </c>
      <c r="L70" s="32" t="n">
        <v>0.011207037260288</v>
      </c>
      <c r="M70" s="32" t="n">
        <v>-0.0331081145697742</v>
      </c>
      <c r="N70" s="32" t="n">
        <v>0.0278860604564124</v>
      </c>
      <c r="O70" s="32" t="n">
        <v>0.203160446749851</v>
      </c>
      <c r="P70" s="32" t="n">
        <v>0.610454682775586</v>
      </c>
      <c r="Q70" s="32" t="n">
        <v>0.250435226830128</v>
      </c>
      <c r="R70" s="32" t="n">
        <v>0.0104835795040951</v>
      </c>
      <c r="S70" s="32" t="n">
        <v>0.0136010311072164</v>
      </c>
      <c r="T70" s="32" t="n">
        <v>2.9918805270361</v>
      </c>
      <c r="U70" s="32" t="n">
        <v>0.660017670972482</v>
      </c>
      <c r="V70" s="32" t="n">
        <v>2.95626793498484</v>
      </c>
      <c r="W70" s="32" t="n">
        <v>0.695630263023739</v>
      </c>
      <c r="X70" s="32" t="n">
        <v>3.23053569866488</v>
      </c>
      <c r="Y70" s="32" t="n">
        <v>0.421362499343704</v>
      </c>
      <c r="Z70" s="34" t="n">
        <v>1</v>
      </c>
      <c r="AA70" s="32" t="n">
        <v>3.05956138689527</v>
      </c>
      <c r="AB70" s="32" t="n">
        <v>0.1491349242866</v>
      </c>
      <c r="AC70" s="32" t="n">
        <v>0.592336811113308</v>
      </c>
      <c r="AD70" s="32" t="n">
        <v>0.149134924286599</v>
      </c>
      <c r="AF70" s="32" t="n">
        <f aca="false">VLOOKUP(B70,Contributions!$B$108:$G$208,4,FALSE())</f>
        <v>2.29331115</v>
      </c>
      <c r="AG70" s="35" t="n">
        <f aca="false">AF70/AC70</f>
        <v>3.87163368369708</v>
      </c>
      <c r="AH70" s="32" t="n">
        <f aca="false">(_xlfn.NUMBERVALUE(Z70)*1)</f>
        <v>1</v>
      </c>
      <c r="AS70" s="36" t="n">
        <f aca="false">VLOOKUP(B70,Contributions!$B$108:$H$208,7,FALSE())</f>
        <v>5.95154908932</v>
      </c>
    </row>
    <row r="71" customFormat="false" ht="15" hidden="false" customHeight="false" outlineLevel="0" collapsed="false">
      <c r="A71" s="32" t="n">
        <v>78</v>
      </c>
      <c r="B71" s="14" t="n">
        <v>43786</v>
      </c>
      <c r="C71" s="32" t="n">
        <v>14.6285430983944</v>
      </c>
      <c r="D71" s="32" t="n">
        <v>0.553428507545416</v>
      </c>
      <c r="E71" s="32" t="n">
        <v>6.09125006305189</v>
      </c>
      <c r="F71" s="32" t="n">
        <v>0.553428507545416</v>
      </c>
      <c r="G71" s="32" t="n">
        <v>6.64467857059731</v>
      </c>
      <c r="H71" s="32" t="n">
        <v>2.2822422111816</v>
      </c>
      <c r="I71" s="32" t="n">
        <v>1.85350455205484</v>
      </c>
      <c r="J71" s="32" t="n">
        <v>0.612321719710135</v>
      </c>
      <c r="K71" s="32" t="n">
        <v>0.951360004070055</v>
      </c>
      <c r="L71" s="32" t="n">
        <v>0.0126430427523582</v>
      </c>
      <c r="M71" s="32" t="n">
        <v>1.21520411607582</v>
      </c>
      <c r="N71" s="32" t="n">
        <v>0.163421437285504</v>
      </c>
      <c r="O71" s="32" t="n">
        <v>0.896154987033553</v>
      </c>
      <c r="P71" s="32" t="n">
        <v>0.58950338035063</v>
      </c>
      <c r="Q71" s="32" t="n">
        <v>0.0916909086824307</v>
      </c>
      <c r="R71" s="32" t="n">
        <v>0.0186181768900165</v>
      </c>
      <c r="S71" s="32" t="n">
        <v>0.0255747360931473</v>
      </c>
      <c r="T71" s="32" t="n">
        <v>1.44688668591035</v>
      </c>
      <c r="U71" s="32" t="n">
        <v>4.64436337714154</v>
      </c>
      <c r="V71" s="32" t="n">
        <v>0.392899132326294</v>
      </c>
      <c r="W71" s="32" t="n">
        <v>5.6983509307256</v>
      </c>
      <c r="X71" s="32" t="n">
        <v>0.914872521184003</v>
      </c>
      <c r="Y71" s="32" t="n">
        <v>5.17637754186789</v>
      </c>
      <c r="Z71" s="34"/>
      <c r="AA71" s="32" t="n">
        <v>0.918219446473549</v>
      </c>
      <c r="AB71" s="32" t="n">
        <v>0.527001747823664</v>
      </c>
      <c r="AC71" s="32" t="n">
        <v>5.17303061657834</v>
      </c>
      <c r="AD71" s="32" t="n">
        <v>0.527001747823664</v>
      </c>
      <c r="AF71" s="32" t="n">
        <f aca="false">VLOOKUP(B71,Contributions!$B$108:$G$208,4,FALSE())</f>
        <v>3.7928844</v>
      </c>
      <c r="AG71" s="35" t="n">
        <f aca="false">AF71/AC71</f>
        <v>0.733203547615725</v>
      </c>
      <c r="AH71" s="32" t="e">
        <f aca="false">(_xlfn.NUMBERVALUE(Z71)*1)</f>
        <v>#VALUE!</v>
      </c>
      <c r="AS71" s="36" t="n">
        <f aca="false">VLOOKUP(B71,Contributions!$B$108:$H$208,7,FALSE())</f>
        <v>7.30676814084</v>
      </c>
    </row>
    <row r="72" customFormat="false" ht="15" hidden="false" customHeight="false" outlineLevel="0" collapsed="false">
      <c r="A72" s="32" t="n">
        <v>79</v>
      </c>
      <c r="B72" s="14" t="n">
        <v>43789</v>
      </c>
      <c r="C72" s="32" t="n">
        <v>14.7646320757567</v>
      </c>
      <c r="D72" s="32" t="n">
        <v>1.06470519767251</v>
      </c>
      <c r="E72" s="32" t="n">
        <v>4.24131910789864</v>
      </c>
      <c r="F72" s="32" t="n">
        <v>1.06470519767251</v>
      </c>
      <c r="G72" s="32" t="n">
        <v>5.30602430557115</v>
      </c>
      <c r="H72" s="32" t="n">
        <v>1.87556339714299</v>
      </c>
      <c r="I72" s="32" t="n">
        <v>1.21874841469576</v>
      </c>
      <c r="J72" s="32" t="n">
        <v>0.450522423210462</v>
      </c>
      <c r="K72" s="32" t="n">
        <v>0.894030719826975</v>
      </c>
      <c r="L72" s="32" t="n">
        <v>0.00652402662284332</v>
      </c>
      <c r="M72" s="32" t="n">
        <v>0.564585989520621</v>
      </c>
      <c r="N72" s="32" t="n">
        <v>0.0885331905550873</v>
      </c>
      <c r="O72" s="32" t="n">
        <v>0.461446166370179</v>
      </c>
      <c r="P72" s="32" t="n">
        <v>0.904262870164589</v>
      </c>
      <c r="Q72" s="32" t="n">
        <v>0.167374592094356</v>
      </c>
      <c r="R72" s="32" t="n">
        <v>0.0121304149763486</v>
      </c>
      <c r="S72" s="32" t="n">
        <v>0.0105591178863351</v>
      </c>
      <c r="T72" s="32" t="n">
        <v>2.80648030741778</v>
      </c>
      <c r="U72" s="32" t="n">
        <v>1.43483880048086</v>
      </c>
      <c r="V72" s="32" t="n">
        <v>2.64866208807134</v>
      </c>
      <c r="W72" s="32" t="n">
        <v>1.5926570198273</v>
      </c>
      <c r="X72" s="32" t="n">
        <v>2.95265468047637</v>
      </c>
      <c r="Y72" s="32" t="n">
        <v>1.28866442742227</v>
      </c>
      <c r="Z72" s="34" t="n">
        <v>1</v>
      </c>
      <c r="AA72" s="32" t="n">
        <v>2.80259902532183</v>
      </c>
      <c r="AB72" s="32" t="n">
        <v>0.152033457904219</v>
      </c>
      <c r="AC72" s="32" t="n">
        <v>1.43872008257681</v>
      </c>
      <c r="AD72" s="32" t="n">
        <v>0.152033457904219</v>
      </c>
      <c r="AF72" s="32" t="n">
        <f aca="false">VLOOKUP(B72,Contributions!$B$108:$G$208,4,FALSE())</f>
        <v>1.58168268</v>
      </c>
      <c r="AG72" s="35" t="n">
        <f aca="false">AF72/AC72</f>
        <v>1.0993679028704</v>
      </c>
      <c r="AH72" s="32" t="n">
        <f aca="false">(_xlfn.NUMBERVALUE(Z72)*1)</f>
        <v>1</v>
      </c>
      <c r="AS72" s="36" t="n">
        <f aca="false">VLOOKUP(B72,Contributions!$B$108:$H$208,7,FALSE())</f>
        <v>5.9479241628</v>
      </c>
    </row>
    <row r="73" customFormat="false" ht="15" hidden="false" customHeight="false" outlineLevel="0" collapsed="false">
      <c r="A73" s="32" t="n">
        <v>80</v>
      </c>
      <c r="B73" s="14" t="n">
        <v>43792</v>
      </c>
      <c r="C73" s="32" t="n">
        <v>9.63193762400515</v>
      </c>
      <c r="D73" s="32" t="n">
        <v>0.359742760224034</v>
      </c>
      <c r="E73" s="32" t="n">
        <v>1.71658725733979</v>
      </c>
      <c r="F73" s="32" t="n">
        <v>0.359742760224034</v>
      </c>
      <c r="G73" s="32" t="n">
        <v>2.07633001756383</v>
      </c>
      <c r="H73" s="32" t="n">
        <v>0.808866551987577</v>
      </c>
      <c r="I73" s="32" t="n">
        <v>0.821076678836596</v>
      </c>
      <c r="J73" s="32" t="n">
        <v>0.33027885419088</v>
      </c>
      <c r="K73" s="32" t="n">
        <v>0.463607302328396</v>
      </c>
      <c r="L73" s="32" t="n">
        <v>0.00128595659221174</v>
      </c>
      <c r="M73" s="32" t="n">
        <v>0.106230618250616</v>
      </c>
      <c r="N73" s="32" t="n">
        <v>0.0249104349524994</v>
      </c>
      <c r="O73" s="32" t="n">
        <v>0.0994031140978145</v>
      </c>
      <c r="P73" s="32" t="n">
        <v>0.283997542781493</v>
      </c>
      <c r="Q73" s="32" t="n">
        <v>0.067028818539231</v>
      </c>
      <c r="R73" s="32" t="n">
        <v>0.00235979648874192</v>
      </c>
      <c r="S73" s="32" t="n">
        <v>0.00418930314815142</v>
      </c>
      <c r="T73" s="32" t="n">
        <v>0.931835028519925</v>
      </c>
      <c r="U73" s="32" t="n">
        <v>0.784752228819865</v>
      </c>
      <c r="V73" s="32" t="n">
        <v>-0.4616462484826</v>
      </c>
      <c r="W73" s="32" t="n">
        <v>2.17823350582239</v>
      </c>
      <c r="X73" s="32" t="n">
        <v>0.142904293368632</v>
      </c>
      <c r="Y73" s="32" t="n">
        <v>1.57368296397116</v>
      </c>
      <c r="Z73" s="34"/>
      <c r="AA73" s="32" t="n">
        <v>0.204364357801986</v>
      </c>
      <c r="AB73" s="32" t="n">
        <v>0.698770722039254</v>
      </c>
      <c r="AC73" s="32" t="n">
        <v>1.5122228995378</v>
      </c>
      <c r="AD73" s="32" t="n">
        <v>0.698770722039254</v>
      </c>
      <c r="AF73" s="32" t="n">
        <f aca="false">VLOOKUP(B73,Contributions!$B$108:$G$208,4,FALSE())</f>
        <v>0.78967467</v>
      </c>
      <c r="AG73" s="35" t="n">
        <f aca="false">AF73/AC73</f>
        <v>0.522194625039309</v>
      </c>
      <c r="AH73" s="32" t="e">
        <f aca="false">(_xlfn.NUMBERVALUE(Z73)*1)</f>
        <v>#VALUE!</v>
      </c>
      <c r="AS73" s="36" t="n">
        <f aca="false">VLOOKUP(B73,Contributions!$B$108:$H$208,7,FALSE())</f>
        <v>2.503753264</v>
      </c>
    </row>
    <row r="74" customFormat="false" ht="15" hidden="false" customHeight="false" outlineLevel="0" collapsed="false">
      <c r="A74" s="32" t="n">
        <v>81</v>
      </c>
      <c r="B74" s="14" t="n">
        <v>43795</v>
      </c>
      <c r="C74" s="32" t="n">
        <v>11.4870610139338</v>
      </c>
      <c r="D74" s="32" t="n">
        <v>1.11123609910064</v>
      </c>
      <c r="E74" s="32" t="n">
        <v>3.73905742416028</v>
      </c>
      <c r="F74" s="32" t="n">
        <v>1.11123609910064</v>
      </c>
      <c r="G74" s="32" t="n">
        <v>4.85029352326092</v>
      </c>
      <c r="H74" s="32" t="n">
        <v>1.55526581820877</v>
      </c>
      <c r="I74" s="32" t="n">
        <v>1.0510861951095</v>
      </c>
      <c r="J74" s="32" t="n">
        <v>0.391289629536459</v>
      </c>
      <c r="K74" s="32" t="n">
        <v>0.682761901652795</v>
      </c>
      <c r="L74" s="32" t="n">
        <v>0.00696695990071233</v>
      </c>
      <c r="M74" s="32" t="n">
        <v>0.8223924457775</v>
      </c>
      <c r="N74" s="32" t="n">
        <v>0.0863522952896773</v>
      </c>
      <c r="O74" s="32" t="n">
        <v>0.613307650659521</v>
      </c>
      <c r="P74" s="32" t="n">
        <v>1.02072278758085</v>
      </c>
      <c r="Q74" s="32" t="n">
        <v>0.201953138549741</v>
      </c>
      <c r="R74" s="32" t="n">
        <v>0.0130598814700497</v>
      </c>
      <c r="S74" s="32" t="n">
        <v>0.0132878908149696</v>
      </c>
      <c r="T74" s="32" t="n">
        <v>2.93021588544492</v>
      </c>
      <c r="U74" s="32" t="n">
        <v>0.80884153871536</v>
      </c>
      <c r="V74" s="32" t="n">
        <v>2.85395735336675</v>
      </c>
      <c r="W74" s="32" t="n">
        <v>0.885100070793533</v>
      </c>
      <c r="X74" s="32" t="n">
        <v>3.13811167982141</v>
      </c>
      <c r="Y74" s="32" t="n">
        <v>0.600945744338871</v>
      </c>
      <c r="Z74" s="34"/>
      <c r="AA74" s="32" t="n">
        <v>2.97409497287769</v>
      </c>
      <c r="AB74" s="32" t="n">
        <v>0.147071244797123</v>
      </c>
      <c r="AC74" s="32" t="n">
        <v>0.764962451282588</v>
      </c>
      <c r="AD74" s="32" t="n">
        <v>0.147071244797123</v>
      </c>
      <c r="AF74" s="32" t="n">
        <f aca="false">VLOOKUP(B74,Contributions!$B$108:$G$208,4,FALSE())</f>
        <v>0.977528655</v>
      </c>
      <c r="AG74" s="35" t="n">
        <f aca="false">AF74/AC74</f>
        <v>1.27787795774944</v>
      </c>
      <c r="AH74" s="32" t="e">
        <f aca="false">(_xlfn.NUMBERVALUE(Z74)*1)</f>
        <v>#VALUE!</v>
      </c>
      <c r="AS74" s="36" t="n">
        <f aca="false">VLOOKUP(B74,Contributions!$B$108:$H$208,7,FALSE())</f>
        <v>5.600301445</v>
      </c>
    </row>
    <row r="75" customFormat="false" ht="15" hidden="false" customHeight="false" outlineLevel="0" collapsed="false">
      <c r="A75" s="32" t="n">
        <v>82</v>
      </c>
      <c r="B75" s="37" t="n">
        <v>43799</v>
      </c>
      <c r="C75" s="32" t="n">
        <v>24.271500767871</v>
      </c>
      <c r="D75" s="32" t="n">
        <v>1.44735616121019</v>
      </c>
      <c r="E75" s="32" t="n">
        <v>8.25869977694645</v>
      </c>
      <c r="F75" s="32" t="n">
        <v>1.44735616121019</v>
      </c>
      <c r="G75" s="32" t="n">
        <v>9.70605593815664</v>
      </c>
      <c r="H75" s="32" t="n">
        <v>2.85496866853989</v>
      </c>
      <c r="I75" s="32" t="n">
        <v>2.26073328528629</v>
      </c>
      <c r="J75" s="32" t="n">
        <v>0.709828210702287</v>
      </c>
      <c r="K75" s="32" t="n">
        <v>1.03852544452242</v>
      </c>
      <c r="L75" s="32" t="n">
        <v>0.0133549923593133</v>
      </c>
      <c r="M75" s="32" t="n">
        <v>2.20992954806699</v>
      </c>
      <c r="N75" s="32" t="n">
        <v>0.273893782760457</v>
      </c>
      <c r="O75" s="32" t="n">
        <v>1.48595185069776</v>
      </c>
      <c r="P75" s="32" t="n">
        <v>1.65999147553276</v>
      </c>
      <c r="Q75" s="32" t="n">
        <v>0.194599356326423</v>
      </c>
      <c r="R75" s="32" t="n">
        <v>0.0284495586800172</v>
      </c>
      <c r="S75" s="32" t="n">
        <v>0.0305863555150971</v>
      </c>
      <c r="T75" s="32" t="n">
        <v>3.82403072451225</v>
      </c>
      <c r="U75" s="32" t="n">
        <v>4.4346690524342</v>
      </c>
      <c r="V75" s="32" t="n">
        <v>4.33692577228874</v>
      </c>
      <c r="W75" s="32" t="n">
        <v>3.92177400465771</v>
      </c>
      <c r="X75" s="32" t="n">
        <v>4.47777663848952</v>
      </c>
      <c r="Y75" s="32" t="n">
        <v>3.78092313845693</v>
      </c>
      <c r="Z75" s="34"/>
      <c r="AA75" s="32" t="n">
        <v>4.21291104509684</v>
      </c>
      <c r="AB75" s="32" t="n">
        <v>0.344064920372385</v>
      </c>
      <c r="AC75" s="32" t="n">
        <v>4.04578873184961</v>
      </c>
      <c r="AD75" s="32" t="n">
        <v>0.344064920372385</v>
      </c>
      <c r="AF75" s="32" t="n">
        <f aca="false">VLOOKUP(B75,Contributions!$B$108:$G$208,4,FALSE())</f>
        <v>2.9259279</v>
      </c>
      <c r="AG75" s="35" t="n">
        <f aca="false">AF75/AC75</f>
        <v>0.723203334115361</v>
      </c>
      <c r="AH75" s="32" t="e">
        <f aca="false">(_xlfn.NUMBERVALUE(Z75)*1)</f>
        <v>#VALUE!</v>
      </c>
      <c r="AS75" s="36" t="n">
        <f aca="false">VLOOKUP(B75,Contributions!$B$108:$H$208,7,FALSE())</f>
        <v>10.3899528096</v>
      </c>
    </row>
    <row r="76" customFormat="false" ht="15" hidden="false" customHeight="false" outlineLevel="0" collapsed="false">
      <c r="A76" s="32" t="n">
        <v>83</v>
      </c>
      <c r="B76" s="14" t="n">
        <v>43801</v>
      </c>
      <c r="C76" s="32" t="n">
        <v>9.36715801019224</v>
      </c>
      <c r="D76" s="32" t="n">
        <v>0.56888022002138</v>
      </c>
      <c r="E76" s="32" t="n">
        <v>3.36973816245573</v>
      </c>
      <c r="F76" s="32" t="n">
        <v>0.56888022002138</v>
      </c>
      <c r="G76" s="32" t="n">
        <v>3.9386183824771</v>
      </c>
      <c r="H76" s="32" t="n">
        <v>1.31261043161194</v>
      </c>
      <c r="I76" s="32" t="n">
        <v>1.16492897639198</v>
      </c>
      <c r="J76" s="32" t="n">
        <v>0.411899382112288</v>
      </c>
      <c r="K76" s="32" t="n">
        <v>0.642889258667908</v>
      </c>
      <c r="L76" s="32" t="n">
        <v>0.00530797908387877</v>
      </c>
      <c r="M76" s="32" t="n">
        <v>0.642663788380002</v>
      </c>
      <c r="N76" s="32" t="n">
        <v>0.085100181779484</v>
      </c>
      <c r="O76" s="32" t="n">
        <v>0.408369442085191</v>
      </c>
      <c r="P76" s="32" t="n">
        <v>0.595608582634379</v>
      </c>
      <c r="Q76" s="32" t="n">
        <v>0.108004131302572</v>
      </c>
      <c r="R76" s="32" t="n">
        <v>0.0138007481514588</v>
      </c>
      <c r="S76" s="32" t="n">
        <v>0.0164945480827861</v>
      </c>
      <c r="T76" s="32" t="n">
        <v>1.48797608061455</v>
      </c>
      <c r="U76" s="32" t="n">
        <v>1.88176208184118</v>
      </c>
      <c r="V76" s="32" t="n">
        <v>0.461072395999705</v>
      </c>
      <c r="W76" s="32" t="n">
        <v>2.90866576645603</v>
      </c>
      <c r="X76" s="32" t="n">
        <v>0.976458008302939</v>
      </c>
      <c r="Y76" s="32" t="n">
        <v>2.39328015415279</v>
      </c>
      <c r="Z76" s="34"/>
      <c r="AA76" s="32" t="n">
        <v>0.975168828305731</v>
      </c>
      <c r="AB76" s="32" t="n">
        <v>0.513453056138226</v>
      </c>
      <c r="AC76" s="32" t="n">
        <v>2.39456933415</v>
      </c>
      <c r="AD76" s="32" t="n">
        <v>0.513453056138227</v>
      </c>
      <c r="AF76" s="32" t="n">
        <f aca="false">VLOOKUP(B76,Contributions!$B$108:$G$208,4,FALSE())</f>
        <v>1.7709246</v>
      </c>
      <c r="AG76" s="35" t="n">
        <f aca="false">AF76/AC76</f>
        <v>0.739558706755353</v>
      </c>
      <c r="AH76" s="32" t="e">
        <f aca="false">(_xlfn.NUMBERVALUE(Z76)*1)</f>
        <v>#VALUE!</v>
      </c>
      <c r="AS76" s="36" t="n">
        <f aca="false">VLOOKUP(B76,Contributions!$B$108:$H$208,7,FALSE())</f>
        <v>4.7460818752</v>
      </c>
    </row>
    <row r="77" customFormat="false" ht="15" hidden="false" customHeight="false" outlineLevel="0" collapsed="false">
      <c r="A77" s="32" t="n">
        <v>84</v>
      </c>
      <c r="B77" s="14" t="n">
        <v>43804</v>
      </c>
      <c r="C77" s="32" t="n">
        <v>8.78301400512637</v>
      </c>
      <c r="D77" s="32" t="n">
        <v>0.615698638226302</v>
      </c>
      <c r="E77" s="32" t="n">
        <v>3.82991211813914</v>
      </c>
      <c r="F77" s="32" t="n">
        <v>0.615698638226302</v>
      </c>
      <c r="G77" s="32" t="n">
        <v>4.44561075636544</v>
      </c>
      <c r="H77" s="32" t="n">
        <v>1.5519302101913</v>
      </c>
      <c r="I77" s="32" t="n">
        <v>1.14731582183573</v>
      </c>
      <c r="J77" s="32" t="n">
        <v>0.413749129703718</v>
      </c>
      <c r="K77" s="32" t="n">
        <v>0.742889030851774</v>
      </c>
      <c r="L77" s="32" t="n">
        <v>0.00794254441847115</v>
      </c>
      <c r="M77" s="32" t="n">
        <v>0.76638184969821</v>
      </c>
      <c r="N77" s="32" t="n">
        <v>0.0987259620353728</v>
      </c>
      <c r="O77" s="32" t="n">
        <v>0.614361694291311</v>
      </c>
      <c r="P77" s="32" t="n">
        <v>0.542624459388513</v>
      </c>
      <c r="Q77" s="32" t="n">
        <v>0.110874173762346</v>
      </c>
      <c r="R77" s="32" t="n">
        <v>0.0143046153739986</v>
      </c>
      <c r="S77" s="32" t="n">
        <v>0.0168226567275177</v>
      </c>
      <c r="T77" s="32" t="n">
        <v>1.61247622699254</v>
      </c>
      <c r="U77" s="32" t="n">
        <v>2.2174358911466</v>
      </c>
      <c r="V77" s="32" t="n">
        <v>0.66763619104968</v>
      </c>
      <c r="W77" s="32" t="n">
        <v>3.16227592708946</v>
      </c>
      <c r="X77" s="32" t="n">
        <v>1.16306095576093</v>
      </c>
      <c r="Y77" s="32" t="n">
        <v>2.66685116237821</v>
      </c>
      <c r="Z77" s="34"/>
      <c r="AA77" s="32" t="n">
        <v>1.14772445793438</v>
      </c>
      <c r="AB77" s="32" t="n">
        <v>0.472606685843858</v>
      </c>
      <c r="AC77" s="32" t="n">
        <v>2.68218766020476</v>
      </c>
      <c r="AD77" s="32" t="n">
        <v>0.472606685843855</v>
      </c>
      <c r="AF77" s="32" t="n">
        <f aca="false">VLOOKUP(B77,Contributions!$B$108:$G$208,4,FALSE())</f>
        <v>2.14325325</v>
      </c>
      <c r="AG77" s="35" t="n">
        <f aca="false">AF77/AC77</f>
        <v>0.79906908893779</v>
      </c>
      <c r="AH77" s="32" t="e">
        <f aca="false">(_xlfn.NUMBERVALUE(Z77)*1)</f>
        <v>#VALUE!</v>
      </c>
      <c r="AS77" s="36" t="n">
        <f aca="false">VLOOKUP(B77,Contributions!$B$108:$H$208,7,FALSE())</f>
        <v>5.26126971468</v>
      </c>
    </row>
    <row r="78" customFormat="false" ht="15" hidden="false" customHeight="false" outlineLevel="0" collapsed="false">
      <c r="A78" s="32" t="n">
        <v>85</v>
      </c>
      <c r="B78" s="14" t="n">
        <v>43807</v>
      </c>
      <c r="C78" s="32" t="n">
        <v>13.5364062052467</v>
      </c>
      <c r="D78" s="32" t="n">
        <v>0.468843413325678</v>
      </c>
      <c r="E78" s="32" t="n">
        <v>5.09493405806866</v>
      </c>
      <c r="F78" s="32" t="n">
        <v>0.468843413325678</v>
      </c>
      <c r="G78" s="32" t="n">
        <v>5.56377747139434</v>
      </c>
      <c r="H78" s="32" t="n">
        <v>1.84902217398507</v>
      </c>
      <c r="I78" s="32" t="n">
        <v>1.53229586676796</v>
      </c>
      <c r="J78" s="32" t="n">
        <v>0.545033947128587</v>
      </c>
      <c r="K78" s="32" t="n">
        <v>0.985348901640374</v>
      </c>
      <c r="L78" s="32" t="n">
        <v>0.0147841960708691</v>
      </c>
      <c r="M78" s="32" t="n">
        <v>0.968023343626284</v>
      </c>
      <c r="N78" s="32" t="n">
        <v>0.141720615492375</v>
      </c>
      <c r="O78" s="32" t="n">
        <v>0.742243174098522</v>
      </c>
      <c r="P78" s="32" t="n">
        <v>0.458870354436728</v>
      </c>
      <c r="Q78" s="32" t="n">
        <v>0.072964518211918</v>
      </c>
      <c r="R78" s="32" t="n">
        <v>0.0173666485411297</v>
      </c>
      <c r="S78" s="32" t="n">
        <v>0.0193205696388824</v>
      </c>
      <c r="T78" s="32" t="n">
        <v>1.22195690366823</v>
      </c>
      <c r="U78" s="32" t="n">
        <v>3.87297715440043</v>
      </c>
      <c r="V78" s="32" t="n">
        <v>0.0197080093324824</v>
      </c>
      <c r="W78" s="32" t="n">
        <v>5.07522604873618</v>
      </c>
      <c r="X78" s="32" t="n">
        <v>0.577743918860672</v>
      </c>
      <c r="Y78" s="32" t="n">
        <v>4.51719013920799</v>
      </c>
      <c r="Z78" s="34"/>
      <c r="AA78" s="32" t="n">
        <v>0.606469610620461</v>
      </c>
      <c r="AB78" s="32" t="n">
        <v>0.60163899059834</v>
      </c>
      <c r="AC78" s="32" t="n">
        <v>4.4884644474482</v>
      </c>
      <c r="AD78" s="32" t="n">
        <v>0.601638990598342</v>
      </c>
      <c r="AF78" s="32" t="n">
        <f aca="false">VLOOKUP(B78,Contributions!$B$108:$G$208,4,FALSE())</f>
        <v>3.79067175</v>
      </c>
      <c r="AG78" s="35" t="n">
        <f aca="false">AF78/AC78</f>
        <v>0.844536432087613</v>
      </c>
      <c r="AH78" s="32" t="e">
        <f aca="false">(_xlfn.NUMBERVALUE(Z78)*1)</f>
        <v>#VALUE!</v>
      </c>
      <c r="AS78" s="36" t="n">
        <f aca="false">VLOOKUP(B78,Contributions!$B$108:$H$208,7,FALSE())</f>
        <v>6.3843055302</v>
      </c>
    </row>
    <row r="79" customFormat="false" ht="15" hidden="false" customHeight="false" outlineLevel="0" collapsed="false">
      <c r="A79" s="32" t="n">
        <v>86</v>
      </c>
      <c r="B79" s="14" t="n">
        <v>43810</v>
      </c>
      <c r="C79" s="32" t="n">
        <v>23.4334704991551</v>
      </c>
      <c r="D79" s="32" t="n">
        <v>0.460372868257804</v>
      </c>
      <c r="E79" s="32" t="n">
        <v>4.91012670588145</v>
      </c>
      <c r="F79" s="32" t="n">
        <v>0.460372868257804</v>
      </c>
      <c r="G79" s="32" t="n">
        <v>5.37049957413925</v>
      </c>
      <c r="H79" s="32" t="n">
        <v>1.83914541544103</v>
      </c>
      <c r="I79" s="32" t="n">
        <v>1.46886818460031</v>
      </c>
      <c r="J79" s="32" t="n">
        <v>0.521842631883316</v>
      </c>
      <c r="K79" s="32" t="n">
        <v>0.921726926226506</v>
      </c>
      <c r="L79" s="32" t="n">
        <v>0.0102537868313317</v>
      </c>
      <c r="M79" s="32" t="n">
        <v>0.930195644269851</v>
      </c>
      <c r="N79" s="32" t="n">
        <v>0.172636694465127</v>
      </c>
      <c r="O79" s="32" t="n">
        <v>0.661597404721538</v>
      </c>
      <c r="P79" s="32" t="n">
        <v>0.436228941987494</v>
      </c>
      <c r="Q79" s="32" t="n">
        <v>0.0905393111207294</v>
      </c>
      <c r="R79" s="32" t="n">
        <v>0.0210578402485378</v>
      </c>
      <c r="S79" s="32" t="n">
        <v>0.0237823401442224</v>
      </c>
      <c r="T79" s="32" t="n">
        <v>1.19943192009796</v>
      </c>
      <c r="U79" s="32" t="n">
        <v>3.71069478578349</v>
      </c>
      <c r="V79" s="32" t="n">
        <v>-0.0176642044766964</v>
      </c>
      <c r="W79" s="32" t="n">
        <v>4.92779091035815</v>
      </c>
      <c r="X79" s="32" t="n">
        <v>0.54398308846861</v>
      </c>
      <c r="Y79" s="32" t="n">
        <v>4.36614361741284</v>
      </c>
      <c r="Z79" s="34"/>
      <c r="AA79" s="32" t="n">
        <v>0.575250268029959</v>
      </c>
      <c r="AB79" s="32" t="n">
        <v>0.609150204384727</v>
      </c>
      <c r="AC79" s="32" t="n">
        <v>4.33487643785149</v>
      </c>
      <c r="AD79" s="32" t="n">
        <v>0.609150204384726</v>
      </c>
      <c r="AF79" s="32" t="n">
        <f aca="false">VLOOKUP(B79,Contributions!$B$108:$G$208,4,FALSE())</f>
        <v>3.5269641</v>
      </c>
      <c r="AG79" s="35" t="n">
        <f aca="false">AF79/AC79</f>
        <v>0.81362505957565</v>
      </c>
      <c r="AH79" s="32" t="e">
        <f aca="false">(_xlfn.NUMBERVALUE(Z79)*1)</f>
        <v>#VALUE!</v>
      </c>
      <c r="AS79" s="36" t="n">
        <f aca="false">VLOOKUP(B79,Contributions!$B$108:$H$208,7,FALSE())</f>
        <v>6.20976941836</v>
      </c>
    </row>
    <row r="80" customFormat="false" ht="15" hidden="false" customHeight="false" outlineLevel="0" collapsed="false">
      <c r="A80" s="32" t="n">
        <v>87</v>
      </c>
      <c r="B80" s="14" t="n">
        <v>43813</v>
      </c>
      <c r="C80" s="32" t="n">
        <v>12.6568943962613</v>
      </c>
      <c r="D80" s="32" t="n">
        <v>0.381404909509768</v>
      </c>
      <c r="E80" s="32" t="n">
        <v>4.18185567677805</v>
      </c>
      <c r="F80" s="32" t="n">
        <v>0.381404909509768</v>
      </c>
      <c r="G80" s="32" t="n">
        <v>4.56326058628782</v>
      </c>
      <c r="H80" s="32" t="n">
        <v>1.5055316287192</v>
      </c>
      <c r="I80" s="32" t="n">
        <v>1.21264864517865</v>
      </c>
      <c r="J80" s="32" t="n">
        <v>0.416095345190958</v>
      </c>
      <c r="K80" s="32" t="n">
        <v>0.67118266885671</v>
      </c>
      <c r="L80" s="32" t="n">
        <v>0.00876041582165216</v>
      </c>
      <c r="M80" s="32" t="n">
        <v>0.940108861162881</v>
      </c>
      <c r="N80" s="32" t="n">
        <v>0.137734831396255</v>
      </c>
      <c r="O80" s="32" t="n">
        <v>0.691682203134536</v>
      </c>
      <c r="P80" s="32" t="n">
        <v>0.417921710846747</v>
      </c>
      <c r="Q80" s="32" t="n">
        <v>0.0585199672954173</v>
      </c>
      <c r="R80" s="32" t="n">
        <v>0.0127060209469228</v>
      </c>
      <c r="S80" s="32" t="n">
        <v>0.0141319101952601</v>
      </c>
      <c r="T80" s="32" t="n">
        <v>0.989439297530711</v>
      </c>
      <c r="U80" s="32" t="n">
        <v>3.19241637924734</v>
      </c>
      <c r="V80" s="32" t="n">
        <v>-0.366072413719214</v>
      </c>
      <c r="W80" s="32" t="n">
        <v>4.54792809049726</v>
      </c>
      <c r="X80" s="32" t="n">
        <v>0.229242556385128</v>
      </c>
      <c r="Y80" s="32" t="n">
        <v>3.95261312039292</v>
      </c>
      <c r="Z80" s="34"/>
      <c r="AA80" s="32" t="n">
        <v>0.284203146732208</v>
      </c>
      <c r="AB80" s="32" t="n">
        <v>0.67942512442682</v>
      </c>
      <c r="AC80" s="32" t="n">
        <v>3.89765253004584</v>
      </c>
      <c r="AD80" s="32" t="n">
        <v>0.679425124426815</v>
      </c>
      <c r="AF80" s="32" t="n">
        <f aca="false">VLOOKUP(B80,Contributions!$B$108:$G$208,4,FALSE())</f>
        <v>2.60589825</v>
      </c>
      <c r="AG80" s="35" t="n">
        <f aca="false">AF80/AC80</f>
        <v>0.668581467925093</v>
      </c>
      <c r="AH80" s="32" t="e">
        <f aca="false">(_xlfn.NUMBERVALUE(Z80)*1)</f>
        <v>#VALUE!</v>
      </c>
      <c r="AS80" s="36" t="n">
        <f aca="false">VLOOKUP(B80,Contributions!$B$108:$H$208,7,FALSE())</f>
        <v>5.05654082624</v>
      </c>
    </row>
    <row r="81" customFormat="false" ht="15" hidden="false" customHeight="false" outlineLevel="0" collapsed="false">
      <c r="A81" s="32" t="n">
        <v>88</v>
      </c>
      <c r="B81" s="14" t="n">
        <v>43816</v>
      </c>
      <c r="C81" s="32" t="n">
        <v>4.1928503344453</v>
      </c>
      <c r="D81" s="32" t="n">
        <v>0.578089476284231</v>
      </c>
      <c r="E81" s="32" t="n">
        <v>2.78998147195077</v>
      </c>
      <c r="F81" s="32" t="n">
        <v>0.578089476284231</v>
      </c>
      <c r="G81" s="32" t="n">
        <v>3.368070948235</v>
      </c>
      <c r="H81" s="32" t="n">
        <v>1.24270803469888</v>
      </c>
      <c r="I81" s="32" t="n">
        <v>0.944762825780999</v>
      </c>
      <c r="J81" s="32" t="n">
        <v>0.412291309810405</v>
      </c>
      <c r="K81" s="32" t="n">
        <v>0.766373010732011</v>
      </c>
      <c r="L81" s="32" t="n">
        <v>0.00603359695939451</v>
      </c>
      <c r="M81" s="32" t="n">
        <v>0.193035166806911</v>
      </c>
      <c r="N81" s="32" t="n">
        <v>0.0328259356784065</v>
      </c>
      <c r="O81" s="32" t="n">
        <v>0.173499106682023</v>
      </c>
      <c r="P81" s="32" t="n">
        <v>0.464440572626106</v>
      </c>
      <c r="Q81" s="32" t="n">
        <v>0.100378290373984</v>
      </c>
      <c r="R81" s="32" t="n">
        <v>0.00644558237467548</v>
      </c>
      <c r="S81" s="32" t="n">
        <v>0.00867827625837358</v>
      </c>
      <c r="T81" s="32" t="n">
        <v>1.5124654545985</v>
      </c>
      <c r="U81" s="32" t="n">
        <v>1.27751601735227</v>
      </c>
      <c r="V81" s="32" t="n">
        <v>0.501703818336871</v>
      </c>
      <c r="W81" s="32" t="n">
        <v>2.2882776536139</v>
      </c>
      <c r="X81" s="32" t="n">
        <v>1.01316310062413</v>
      </c>
      <c r="Y81" s="32" t="n">
        <v>1.77681837132664</v>
      </c>
      <c r="Z81" s="34"/>
      <c r="AA81" s="32" t="n">
        <v>1.0091107911865</v>
      </c>
      <c r="AB81" s="32" t="n">
        <v>0.505393002764586</v>
      </c>
      <c r="AC81" s="32" t="n">
        <v>1.78087068076427</v>
      </c>
      <c r="AD81" s="32" t="n">
        <v>0.505393002764587</v>
      </c>
      <c r="AF81" s="32" t="n">
        <f aca="false">VLOOKUP(B81,Contributions!$B$108:$G$208,4,FALSE())</f>
        <v>1.7536257</v>
      </c>
      <c r="AG81" s="35" t="n">
        <f aca="false">AF81/AC81</f>
        <v>0.984701314329811</v>
      </c>
      <c r="AH81" s="32" t="e">
        <f aca="false">(_xlfn.NUMBERVALUE(Z81)*1)</f>
        <v>#VALUE!</v>
      </c>
      <c r="AS81" s="36" t="n">
        <f aca="false">VLOOKUP(B81,Contributions!$B$108:$H$208,7,FALSE())</f>
        <v>4.1431132142</v>
      </c>
    </row>
    <row r="82" customFormat="false" ht="15" hidden="false" customHeight="false" outlineLevel="0" collapsed="false">
      <c r="A82" s="32" t="n">
        <v>89</v>
      </c>
      <c r="B82" s="14" t="n">
        <v>43819</v>
      </c>
      <c r="C82" s="32" t="n">
        <v>11.0904196129787</v>
      </c>
      <c r="D82" s="32" t="n">
        <v>0.846455920763532</v>
      </c>
      <c r="E82" s="32" t="n">
        <v>2.34935414015696</v>
      </c>
      <c r="F82" s="32" t="n">
        <v>0.846455920763532</v>
      </c>
      <c r="G82" s="32" t="n">
        <v>3.19581006092049</v>
      </c>
      <c r="H82" s="32" t="n">
        <v>1.05122870977241</v>
      </c>
      <c r="I82" s="32" t="n">
        <v>0.782611554367266</v>
      </c>
      <c r="J82" s="32" t="n">
        <v>0.301297413417054</v>
      </c>
      <c r="K82" s="32" t="n">
        <v>0.553773651461014</v>
      </c>
      <c r="L82" s="32" t="n">
        <v>0.00411555633640389</v>
      </c>
      <c r="M82" s="32" t="n">
        <v>0.396932601955938</v>
      </c>
      <c r="N82" s="32" t="n">
        <v>0.0420815720029696</v>
      </c>
      <c r="O82" s="32" t="n">
        <v>0.26084908755962</v>
      </c>
      <c r="P82" s="32" t="n">
        <v>0.765545033445291</v>
      </c>
      <c r="Q82" s="32" t="n">
        <v>0.170782710815881</v>
      </c>
      <c r="R82" s="32" t="n">
        <v>0.00807677789965267</v>
      </c>
      <c r="S82" s="32" t="n">
        <v>0.0105203886606194</v>
      </c>
      <c r="T82" s="32" t="n">
        <v>2.22610899279694</v>
      </c>
      <c r="U82" s="32" t="n">
        <v>0.123245147360021</v>
      </c>
      <c r="V82" s="32" t="n">
        <v>1.68574192473075</v>
      </c>
      <c r="W82" s="32" t="n">
        <v>0.663612215426206</v>
      </c>
      <c r="X82" s="32" t="n">
        <v>2.08278423390268</v>
      </c>
      <c r="Y82" s="32" t="n">
        <v>0.266569906254284</v>
      </c>
      <c r="Z82" s="34"/>
      <c r="AA82" s="32" t="n">
        <v>1.99821171714346</v>
      </c>
      <c r="AB82" s="32" t="n">
        <v>0.279934858504357</v>
      </c>
      <c r="AC82" s="32" t="n">
        <v>0.351142423013504</v>
      </c>
      <c r="AD82" s="32" t="n">
        <v>0.279934858504354</v>
      </c>
      <c r="AF82" s="32" t="n">
        <f aca="false">VLOOKUP(B82,Contributions!$B$108:$G$208,4,FALSE())</f>
        <v>0.66049614</v>
      </c>
      <c r="AG82" s="35" t="n">
        <f aca="false">AF82/AC82</f>
        <v>1.88099214652455</v>
      </c>
      <c r="AH82" s="32" t="e">
        <f aca="false">(_xlfn.NUMBERVALUE(Z82)*1)</f>
        <v>#VALUE!</v>
      </c>
      <c r="AS82" s="36" t="n">
        <f aca="false">VLOOKUP(B82,Contributions!$B$108:$H$208,7,FALSE())</f>
        <v>3.9634583516</v>
      </c>
    </row>
    <row r="83" customFormat="false" ht="15" hidden="false" customHeight="false" outlineLevel="0" collapsed="false">
      <c r="A83" s="32" t="n">
        <v>90</v>
      </c>
      <c r="B83" s="14" t="n">
        <v>43822</v>
      </c>
      <c r="C83" s="32" t="n">
        <v>8.80223278943594</v>
      </c>
      <c r="D83" s="32" t="n">
        <v>0.317280444361409</v>
      </c>
      <c r="E83" s="32" t="n">
        <v>3.00696043578078</v>
      </c>
      <c r="F83" s="32" t="n">
        <v>0.317280444361409</v>
      </c>
      <c r="G83" s="32" t="n">
        <v>3.32424088014218</v>
      </c>
      <c r="H83" s="32" t="n">
        <v>1.32447432349678</v>
      </c>
      <c r="I83" s="32" t="n">
        <v>0.948516554363549</v>
      </c>
      <c r="J83" s="32" t="n">
        <v>0.353780963574145</v>
      </c>
      <c r="K83" s="32" t="n">
        <v>0.650391382643932</v>
      </c>
      <c r="L83" s="32" t="n">
        <v>0.00611060962964146</v>
      </c>
      <c r="M83" s="32" t="n">
        <v>0.479475610894477</v>
      </c>
      <c r="N83" s="32" t="n">
        <v>0.0776772245394713</v>
      </c>
      <c r="O83" s="32" t="n">
        <v>0.380217088231434</v>
      </c>
      <c r="P83" s="32" t="n">
        <v>0.272375203438093</v>
      </c>
      <c r="Q83" s="32" t="n">
        <v>0.058063717075599</v>
      </c>
      <c r="R83" s="32" t="n">
        <v>0.009774385859524</v>
      </c>
      <c r="S83" s="32" t="n">
        <v>0.0134122666103831</v>
      </c>
      <c r="T83" s="32" t="n">
        <v>0.841086930089096</v>
      </c>
      <c r="U83" s="32" t="n">
        <v>2.16587350569168</v>
      </c>
      <c r="V83" s="32" t="n">
        <v>1.13244953285948</v>
      </c>
      <c r="W83" s="32" t="n">
        <v>1.8745109029213</v>
      </c>
      <c r="X83" s="32" t="n">
        <v>0.753404293220226</v>
      </c>
      <c r="Y83" s="32" t="n">
        <v>2.25355614256055</v>
      </c>
      <c r="Z83" s="34"/>
      <c r="AA83" s="32" t="n">
        <v>0.908980252056266</v>
      </c>
      <c r="AB83" s="32" t="n">
        <v>0.198433744103914</v>
      </c>
      <c r="AC83" s="32" t="n">
        <v>2.09798018372451</v>
      </c>
      <c r="AD83" s="32" t="n">
        <v>0.198433744103914</v>
      </c>
      <c r="AF83" s="32" t="n">
        <f aca="false">VLOOKUP(B83,Contributions!$B$108:$G$208,4,FALSE())</f>
        <v>2.18750625</v>
      </c>
      <c r="AG83" s="35" t="n">
        <f aca="false">AF83/AC83</f>
        <v>1.04267250328197</v>
      </c>
      <c r="AH83" s="32" t="e">
        <f aca="false">(_xlfn.NUMBERVALUE(Z83)*1)</f>
        <v>#VALUE!</v>
      </c>
      <c r="AS83" s="36" t="n">
        <f aca="false">VLOOKUP(B83,Contributions!$B$108:$H$208,7,FALSE())</f>
        <v>4.0205194652</v>
      </c>
    </row>
    <row r="84" customFormat="false" ht="15" hidden="false" customHeight="false" outlineLevel="0" collapsed="false">
      <c r="A84" s="32" t="n">
        <v>91</v>
      </c>
      <c r="B84" s="14" t="n">
        <v>43825</v>
      </c>
      <c r="C84" s="32" t="n">
        <v>11.0368119772845</v>
      </c>
      <c r="D84" s="32" t="n">
        <v>1.24865549231708</v>
      </c>
      <c r="E84" s="32" t="n">
        <v>3.81161129312157</v>
      </c>
      <c r="F84" s="32" t="n">
        <v>1.24865549231708</v>
      </c>
      <c r="G84" s="32" t="n">
        <v>5.06026678543866</v>
      </c>
      <c r="H84" s="32" t="n">
        <v>1.58518711703125</v>
      </c>
      <c r="I84" s="32" t="n">
        <v>0.975180050975266</v>
      </c>
      <c r="J84" s="32" t="n">
        <v>0.49425988264889</v>
      </c>
      <c r="K84" s="32" t="n">
        <v>0.989975235749317</v>
      </c>
      <c r="L84" s="32" t="n">
        <v>0.00695245213047578</v>
      </c>
      <c r="M84" s="32" t="n">
        <v>0.58628086410448</v>
      </c>
      <c r="N84" s="32" t="n">
        <v>0.0839381333086244</v>
      </c>
      <c r="O84" s="32" t="n">
        <v>0.453718138958119</v>
      </c>
      <c r="P84" s="32" t="n">
        <v>1.11405982130605</v>
      </c>
      <c r="Q84" s="32" t="n">
        <v>0.177329884517928</v>
      </c>
      <c r="R84" s="32" t="n">
        <v>0.00972212621420824</v>
      </c>
      <c r="S84" s="32" t="n">
        <v>0.0123080992036915</v>
      </c>
      <c r="T84" s="32" t="n">
        <v>3.99812311707402</v>
      </c>
      <c r="U84" s="32" t="n">
        <v>-0.186511823952447</v>
      </c>
      <c r="V84" s="32" t="n">
        <v>3.81161129312157</v>
      </c>
      <c r="W84" s="32" t="n">
        <v>0</v>
      </c>
      <c r="X84" s="32" t="n">
        <v>4.01372666731492</v>
      </c>
      <c r="Y84" s="32" t="n">
        <v>-0.202115374193354</v>
      </c>
      <c r="Z84" s="34"/>
      <c r="AA84" s="32" t="n">
        <v>3.9411536925035</v>
      </c>
      <c r="AB84" s="32" t="n">
        <v>0.112457959359271</v>
      </c>
      <c r="AC84" s="32" t="n">
        <v>-0.129542399381934</v>
      </c>
      <c r="AD84" s="32" t="n">
        <v>0.112457959359271</v>
      </c>
      <c r="AF84" s="32" t="n">
        <f aca="false">VLOOKUP(B84,Contributions!$B$108:$G$208,4,FALSE())</f>
        <v>1.32843483</v>
      </c>
      <c r="AG84" s="35" t="n">
        <f aca="false">AF84/AC84</f>
        <v>-10.254826499572</v>
      </c>
      <c r="AH84" s="32" t="e">
        <f aca="false">(_xlfn.NUMBERVALUE(Z84)*1)</f>
        <v>#VALUE!</v>
      </c>
      <c r="AS84" s="36" t="n">
        <f aca="false">VLOOKUP(B84,Contributions!$B$108:$H$208,7,FALSE())</f>
        <v>6.0219634968</v>
      </c>
    </row>
    <row r="85" customFormat="false" ht="15" hidden="false" customHeight="false" outlineLevel="0" collapsed="false">
      <c r="A85" s="32" t="n">
        <v>95</v>
      </c>
      <c r="B85" s="14" t="n">
        <v>43840</v>
      </c>
      <c r="C85" s="32" t="n">
        <v>22.1800273480396</v>
      </c>
      <c r="D85" s="32" t="n">
        <v>1.12896238860717</v>
      </c>
      <c r="E85" s="32" t="n">
        <v>6.02724686298674</v>
      </c>
      <c r="F85" s="32" t="n">
        <v>1.12896238860717</v>
      </c>
      <c r="G85" s="32" t="n">
        <v>7.15620925159391</v>
      </c>
      <c r="H85" s="32" t="n">
        <v>2.34132726687587</v>
      </c>
      <c r="I85" s="32" t="n">
        <v>1.51148168773194</v>
      </c>
      <c r="J85" s="32" t="n">
        <v>0.543091168108869</v>
      </c>
      <c r="K85" s="32" t="n">
        <v>0.963740037905609</v>
      </c>
      <c r="L85" s="32" t="n">
        <v>0.012195237055399</v>
      </c>
      <c r="M85" s="32" t="n">
        <v>1.62176054879993</v>
      </c>
      <c r="N85" s="32" t="n">
        <v>0.209865616061608</v>
      </c>
      <c r="O85" s="32" t="n">
        <v>1.35537946098304</v>
      </c>
      <c r="P85" s="32" t="n">
        <v>1.02321357544695</v>
      </c>
      <c r="Q85" s="32" t="n">
        <v>0.131569368917133</v>
      </c>
      <c r="R85" s="32" t="n">
        <v>0.0228245476577666</v>
      </c>
      <c r="S85" s="32" t="n">
        <v>0.0267472693827433</v>
      </c>
      <c r="T85" s="32" t="n">
        <v>3.59240529096933</v>
      </c>
      <c r="U85" s="32" t="n">
        <v>2.43484157201741</v>
      </c>
      <c r="V85" s="32" t="n">
        <v>3.46730618517333</v>
      </c>
      <c r="W85" s="32" t="n">
        <v>2.55994067781341</v>
      </c>
      <c r="X85" s="32" t="n">
        <v>3.59473530083285</v>
      </c>
      <c r="Y85" s="32" t="n">
        <v>2.43251156215389</v>
      </c>
      <c r="Z85" s="34"/>
      <c r="AA85" s="32" t="n">
        <v>3.55148225899183</v>
      </c>
      <c r="AB85" s="32" t="n">
        <v>0.0729079267920504</v>
      </c>
      <c r="AC85" s="32" t="n">
        <v>2.4757646039949</v>
      </c>
      <c r="AD85" s="32" t="n">
        <v>0.0729079267920504</v>
      </c>
      <c r="AF85" s="32" t="n">
        <f aca="false">VLOOKUP(B85,Contributions!$B$108:$G$208,4,FALSE())</f>
        <v>2.74589865</v>
      </c>
      <c r="AG85" s="35" t="n">
        <f aca="false">AF85/AC85</f>
        <v>1.10911136122118</v>
      </c>
      <c r="AH85" s="32" t="e">
        <f aca="false">(_xlfn.NUMBERVALUE(Z85)*1)</f>
        <v>#VALUE!</v>
      </c>
      <c r="AS85" s="36" t="n">
        <f aca="false">VLOOKUP(B85,Contributions!$B$108:$H$208,7,FALSE())</f>
        <v>8.1122399468</v>
      </c>
    </row>
    <row r="86" customFormat="false" ht="15" hidden="false" customHeight="false" outlineLevel="0" collapsed="false">
      <c r="A86" s="32" t="n">
        <v>96</v>
      </c>
      <c r="B86" s="14" t="n">
        <v>43843</v>
      </c>
      <c r="C86" s="32" t="n">
        <v>21.1178746044395</v>
      </c>
      <c r="D86" s="32" t="n">
        <v>0.987817958747976</v>
      </c>
      <c r="E86" s="32" t="n">
        <v>6.00995110824191</v>
      </c>
      <c r="F86" s="32" t="n">
        <v>0.987817958747976</v>
      </c>
      <c r="G86" s="32" t="n">
        <v>6.99776906698988</v>
      </c>
      <c r="H86" s="32" t="n">
        <v>2.17022564823586</v>
      </c>
      <c r="I86" s="32" t="n">
        <v>1.56819901793542</v>
      </c>
      <c r="J86" s="32" t="n">
        <v>0.630218722264649</v>
      </c>
      <c r="K86" s="32" t="n">
        <v>1.00173743376218</v>
      </c>
      <c r="L86" s="32" t="n">
        <v>0.0131404804357574</v>
      </c>
      <c r="M86" s="32" t="n">
        <v>1.66540803328305</v>
      </c>
      <c r="N86" s="32" t="n">
        <v>0.246777208376121</v>
      </c>
      <c r="O86" s="32" t="n">
        <v>1.33036807193282</v>
      </c>
      <c r="P86" s="32" t="n">
        <v>0.905086545037213</v>
      </c>
      <c r="Q86" s="32" t="n">
        <v>0.147369539454421</v>
      </c>
      <c r="R86" s="32" t="n">
        <v>0.0183831444325475</v>
      </c>
      <c r="S86" s="32" t="n">
        <v>0.025536838044455</v>
      </c>
      <c r="T86" s="32" t="n">
        <v>3.11397495977794</v>
      </c>
      <c r="U86" s="32" t="n">
        <v>2.89597614846397</v>
      </c>
      <c r="V86" s="32" t="n">
        <v>3.06129492259681</v>
      </c>
      <c r="W86" s="32" t="n">
        <v>2.9486561856451</v>
      </c>
      <c r="X86" s="32" t="n">
        <v>3.10065255333082</v>
      </c>
      <c r="Y86" s="32" t="n">
        <v>2.90929855491109</v>
      </c>
      <c r="Z86" s="34" t="n">
        <v>1</v>
      </c>
      <c r="AA86" s="32" t="n">
        <v>3.09197414523519</v>
      </c>
      <c r="AB86" s="32" t="n">
        <v>0.0273912879335196</v>
      </c>
      <c r="AC86" s="32" t="n">
        <v>2.91797696300672</v>
      </c>
      <c r="AD86" s="32" t="n">
        <v>0.0273912879335196</v>
      </c>
      <c r="AF86" s="32" t="n">
        <f aca="false">VLOOKUP(B86,Contributions!$B$108:$G$208,4,FALSE())</f>
        <v>3.21176205</v>
      </c>
      <c r="AG86" s="35" t="n">
        <f aca="false">AF86/AC86</f>
        <v>1.10068108512089</v>
      </c>
      <c r="AH86" s="32" t="n">
        <f aca="false">(_xlfn.NUMBERVALUE(Z86)*1)</f>
        <v>1</v>
      </c>
      <c r="AS86" s="36" t="n">
        <f aca="false">VLOOKUP(B86,Contributions!$B$108:$H$208,7,FALSE())</f>
        <v>8.1456274028</v>
      </c>
    </row>
    <row r="87" customFormat="false" ht="15" hidden="false" customHeight="false" outlineLevel="0" collapsed="false">
      <c r="A87" s="32" t="n">
        <v>98</v>
      </c>
      <c r="B87" s="14" t="n">
        <v>43849</v>
      </c>
      <c r="C87" s="32" t="n">
        <v>17.3660072271326</v>
      </c>
      <c r="D87" s="32" t="n">
        <v>1.26834124479955</v>
      </c>
      <c r="E87" s="32" t="n">
        <v>5.64468040252562</v>
      </c>
      <c r="F87" s="32" t="n">
        <v>1.26834124479955</v>
      </c>
      <c r="G87" s="32" t="n">
        <v>6.91302164732517</v>
      </c>
      <c r="H87" s="32" t="n">
        <v>2.19387197953404</v>
      </c>
      <c r="I87" s="32" t="n">
        <v>1.43719644108261</v>
      </c>
      <c r="J87" s="32" t="n">
        <v>0.502708365566177</v>
      </c>
      <c r="K87" s="32" t="n">
        <v>0.86990477480401</v>
      </c>
      <c r="L87" s="32" t="n">
        <v>0.0110390864975013</v>
      </c>
      <c r="M87" s="32" t="n">
        <v>1.48676994469267</v>
      </c>
      <c r="N87" s="32" t="n">
        <v>0.17913613739334</v>
      </c>
      <c r="O87" s="32" t="n">
        <v>1.05530388728222</v>
      </c>
      <c r="P87" s="32" t="n">
        <v>1.32874329271078</v>
      </c>
      <c r="Q87" s="32" t="n">
        <v>0.167155547648202</v>
      </c>
      <c r="R87" s="32" t="n">
        <v>0.0185303845121936</v>
      </c>
      <c r="S87" s="32" t="n">
        <v>0.0229787675159693</v>
      </c>
      <c r="T87" s="32" t="n">
        <v>4.06485094394849</v>
      </c>
      <c r="U87" s="32" t="n">
        <v>1.57982945857713</v>
      </c>
      <c r="V87" s="32" t="n">
        <v>3.86823865863752</v>
      </c>
      <c r="W87" s="32" t="n">
        <v>1.7764417438881</v>
      </c>
      <c r="X87" s="32" t="n">
        <v>4.0826375742695</v>
      </c>
      <c r="Y87" s="32" t="n">
        <v>1.56204282825612</v>
      </c>
      <c r="Z87" s="34" t="n">
        <v>1</v>
      </c>
      <c r="AA87" s="32" t="n">
        <v>4.00524239228517</v>
      </c>
      <c r="AB87" s="32" t="n">
        <v>0.118981546172469</v>
      </c>
      <c r="AC87" s="32" t="n">
        <v>1.63943801024045</v>
      </c>
      <c r="AD87" s="32" t="n">
        <v>0.118981546172469</v>
      </c>
      <c r="AF87" s="32" t="n">
        <f aca="false">VLOOKUP(B87,Contributions!$B$108:$G$208,4,FALSE())</f>
        <v>1.98325854</v>
      </c>
      <c r="AG87" s="35" t="n">
        <f aca="false">AF87/AC87</f>
        <v>1.20971853013773</v>
      </c>
      <c r="AH87" s="32" t="n">
        <f aca="false">(_xlfn.NUMBERVALUE(Z87)*1)</f>
        <v>1</v>
      </c>
      <c r="AS87" s="36" t="n">
        <f aca="false">VLOOKUP(B87,Contributions!$B$108:$H$208,7,FALSE())</f>
        <v>7.722202256</v>
      </c>
    </row>
    <row r="88" customFormat="false" ht="15" hidden="false" customHeight="false" outlineLevel="0" collapsed="false">
      <c r="A88" s="32" t="n">
        <v>99</v>
      </c>
      <c r="B88" s="14" t="n">
        <v>43851</v>
      </c>
      <c r="C88" s="32" t="n">
        <v>14.1499730724099</v>
      </c>
      <c r="D88" s="32" t="n">
        <v>1.19260646978509</v>
      </c>
      <c r="E88" s="32" t="n">
        <v>4.48924458129793</v>
      </c>
      <c r="F88" s="32" t="n">
        <v>1.19260646978509</v>
      </c>
      <c r="G88" s="32" t="n">
        <v>5.68185105108302</v>
      </c>
      <c r="H88" s="32" t="n">
        <v>1.75989437503291</v>
      </c>
      <c r="I88" s="32" t="n">
        <v>1.25846299473077</v>
      </c>
      <c r="J88" s="32" t="n">
        <v>0.473416967941414</v>
      </c>
      <c r="K88" s="32" t="n">
        <v>0.935920030002428</v>
      </c>
      <c r="L88" s="32" t="n">
        <v>0.0088003322732803</v>
      </c>
      <c r="M88" s="32" t="n">
        <v>1.01444958046952</v>
      </c>
      <c r="N88" s="32" t="n">
        <v>0.125255968678555</v>
      </c>
      <c r="O88" s="32" t="n">
        <v>1.0639006803821</v>
      </c>
      <c r="P88" s="32" t="n">
        <v>0.915766800949868</v>
      </c>
      <c r="Q88" s="32" t="n">
        <v>0.0956605653871585</v>
      </c>
      <c r="R88" s="32" t="n">
        <v>0.0110552215744141</v>
      </c>
      <c r="S88" s="32" t="n">
        <v>0.0142026705977139</v>
      </c>
      <c r="T88" s="32" t="n">
        <v>3.80813650237243</v>
      </c>
      <c r="U88" s="32" t="n">
        <v>0.681108078925499</v>
      </c>
      <c r="V88" s="32" t="n">
        <v>3.65038258273537</v>
      </c>
      <c r="W88" s="32" t="n">
        <v>0.838861998562558</v>
      </c>
      <c r="X88" s="32" t="n">
        <v>3.81752441494808</v>
      </c>
      <c r="Y88" s="32" t="n">
        <v>0.671720166349855</v>
      </c>
      <c r="Z88" s="34" t="n">
        <v>1</v>
      </c>
      <c r="AA88" s="32" t="n">
        <v>3.75868116668529</v>
      </c>
      <c r="AB88" s="32" t="n">
        <v>0.093906712698297</v>
      </c>
      <c r="AC88" s="32" t="n">
        <v>0.730563414612637</v>
      </c>
      <c r="AD88" s="32" t="n">
        <v>0.0939067126982962</v>
      </c>
      <c r="AF88" s="32" t="n">
        <f aca="false">VLOOKUP(B88,Contributions!$B$108:$G$208,4,FALSE())</f>
        <v>1.851847245</v>
      </c>
      <c r="AG88" s="35" t="n">
        <f aca="false">AF88/AC88</f>
        <v>2.53482067122386</v>
      </c>
      <c r="AH88" s="32" t="n">
        <f aca="false">(_xlfn.NUMBERVALUE(Z88)*1)</f>
        <v>1</v>
      </c>
      <c r="AS88" s="36" t="n">
        <f aca="false">VLOOKUP(B88,Contributions!$B$108:$H$208,7,FALSE())</f>
        <v>6.6119261442</v>
      </c>
    </row>
    <row r="89" customFormat="false" ht="15" hidden="false" customHeight="false" outlineLevel="0" collapsed="false">
      <c r="A89" s="32" t="n">
        <v>100</v>
      </c>
      <c r="B89" s="14" t="n">
        <v>43852</v>
      </c>
      <c r="C89" s="32" t="n">
        <v>12.5561220875515</v>
      </c>
      <c r="D89" s="32" t="n">
        <v>0.923430707676551</v>
      </c>
      <c r="E89" s="32" t="n">
        <v>2.87608074781556</v>
      </c>
      <c r="F89" s="32" t="n">
        <v>0.923430707676551</v>
      </c>
      <c r="G89" s="32" t="n">
        <v>3.79951145549211</v>
      </c>
      <c r="H89" s="32" t="n">
        <v>1.55755677902292</v>
      </c>
      <c r="I89" s="32" t="n">
        <v>0.857919224953771</v>
      </c>
      <c r="J89" s="32" t="n">
        <v>0.40517156328598</v>
      </c>
      <c r="K89" s="32" t="n">
        <v>0.699754014987085</v>
      </c>
      <c r="L89" s="32" t="n">
        <v>0.00359693615130194</v>
      </c>
      <c r="M89" s="32" t="n">
        <v>0.383556618406691</v>
      </c>
      <c r="N89" s="32" t="n">
        <v>0.0345539019640987</v>
      </c>
      <c r="O89" s="32" t="n">
        <v>0.253534048216404</v>
      </c>
      <c r="P89" s="32" t="n">
        <v>0.810493034743143</v>
      </c>
      <c r="Q89" s="32" t="n">
        <v>0.205441693495608</v>
      </c>
      <c r="R89" s="32" t="n">
        <v>0.0100747519253026</v>
      </c>
      <c r="S89" s="32" t="n">
        <v>0.0130388958655985</v>
      </c>
      <c r="T89" s="32" t="n">
        <v>2.89572466194234</v>
      </c>
      <c r="U89" s="32" t="n">
        <v>-0.0196439141267755</v>
      </c>
      <c r="V89" s="32" t="n">
        <v>2.87608074781556</v>
      </c>
      <c r="W89" s="32" t="n">
        <v>0</v>
      </c>
      <c r="X89" s="32" t="n">
        <v>2.87526193787962</v>
      </c>
      <c r="Y89" s="32" t="n">
        <v>0.000818809935940301</v>
      </c>
      <c r="Z89" s="34" t="n">
        <v>1</v>
      </c>
      <c r="AA89" s="32" t="n">
        <v>2.88235578254584</v>
      </c>
      <c r="AB89" s="32" t="n">
        <v>0.0115850254495346</v>
      </c>
      <c r="AC89" s="32" t="n">
        <v>-0.00627503473027839</v>
      </c>
      <c r="AD89" s="32" t="n">
        <v>0.0115850254495345</v>
      </c>
      <c r="AF89" s="32" t="n">
        <f aca="false">VLOOKUP(B89,Contributions!$B$108:$G$208,4,FALSE())</f>
        <v>0.67196169</v>
      </c>
      <c r="AG89" s="35" t="n">
        <f aca="false">AF89/AC89</f>
        <v>-107.084935603247</v>
      </c>
      <c r="AH89" s="32" t="n">
        <f aca="false">(_xlfn.NUMBERVALUE(Z89)*1)</f>
        <v>1</v>
      </c>
      <c r="AS89" s="36" t="n">
        <f aca="false">VLOOKUP(B89,Contributions!$B$108:$H$208,7,FALSE())</f>
        <v>4.7868625376</v>
      </c>
    </row>
    <row r="90" customFormat="false" ht="15" hidden="false" customHeight="false" outlineLevel="0" collapsed="false">
      <c r="A90" s="32" t="n">
        <v>101</v>
      </c>
      <c r="B90" s="14" t="n">
        <v>43855</v>
      </c>
      <c r="C90" s="32" t="n">
        <v>19.5877075989457</v>
      </c>
      <c r="D90" s="32" t="n">
        <v>0.567027344104546</v>
      </c>
      <c r="E90" s="32" t="n">
        <v>4.8332017316384</v>
      </c>
      <c r="F90" s="32" t="n">
        <v>0.567027344104546</v>
      </c>
      <c r="G90" s="32" t="n">
        <v>5.40022907574294</v>
      </c>
      <c r="H90" s="32" t="n">
        <v>1.97127953548346</v>
      </c>
      <c r="I90" s="32" t="n">
        <v>1.3270763067253</v>
      </c>
      <c r="J90" s="32" t="n">
        <v>0.524690936815403</v>
      </c>
      <c r="K90" s="32" t="n">
        <v>1.03674896215862</v>
      </c>
      <c r="L90" s="32" t="n">
        <v>0.00892149712300505</v>
      </c>
      <c r="M90" s="32" t="n">
        <v>0.860427246840935</v>
      </c>
      <c r="N90" s="32" t="n">
        <v>0.114955189035144</v>
      </c>
      <c r="O90" s="32" t="n">
        <v>0.646548775841232</v>
      </c>
      <c r="P90" s="32" t="n">
        <v>0.519347037797756</v>
      </c>
      <c r="Q90" s="32" t="n">
        <v>0.114109062939948</v>
      </c>
      <c r="R90" s="32" t="n">
        <v>0.023528406459081</v>
      </c>
      <c r="S90" s="32" t="n">
        <v>0.0264675999229041</v>
      </c>
      <c r="T90" s="32" t="n">
        <v>1.68764171143847</v>
      </c>
      <c r="U90" s="32" t="n">
        <v>3.14556002019993</v>
      </c>
      <c r="V90" s="32" t="n">
        <v>1.85086296362992</v>
      </c>
      <c r="W90" s="32" t="n">
        <v>2.98233876800848</v>
      </c>
      <c r="X90" s="32" t="n">
        <v>1.62765511933006</v>
      </c>
      <c r="Y90" s="32" t="n">
        <v>3.20554661230834</v>
      </c>
      <c r="Z90" s="34" t="n">
        <v>1</v>
      </c>
      <c r="AA90" s="32" t="n">
        <v>1.72205326479949</v>
      </c>
      <c r="AB90" s="32" t="n">
        <v>0.115514292158096</v>
      </c>
      <c r="AC90" s="32" t="n">
        <v>3.11114846683891</v>
      </c>
      <c r="AD90" s="32" t="n">
        <v>0.115514292158097</v>
      </c>
      <c r="AF90" s="32" t="n">
        <f aca="false">VLOOKUP(B90,Contributions!$B$108:$G$208,4,FALSE())</f>
        <v>3.0269052</v>
      </c>
      <c r="AG90" s="35" t="n">
        <f aca="false">AF90/AC90</f>
        <v>0.972922132216818</v>
      </c>
      <c r="AH90" s="32" t="n">
        <f aca="false">(_xlfn.NUMBERVALUE(Z90)*1)</f>
        <v>1</v>
      </c>
      <c r="AS90" s="36" t="n">
        <f aca="false">VLOOKUP(B90,Contributions!$B$108:$H$208,7,FALSE())</f>
        <v>6.3843379236</v>
      </c>
    </row>
    <row r="91" customFormat="false" ht="15" hidden="false" customHeight="false" outlineLevel="0" collapsed="false">
      <c r="A91" s="32" t="n">
        <v>102</v>
      </c>
      <c r="B91" s="14" t="n">
        <v>43858</v>
      </c>
      <c r="C91" s="32" t="n">
        <v>23.149799906302</v>
      </c>
      <c r="D91" s="32" t="n">
        <v>1.11446405925275</v>
      </c>
      <c r="E91" s="32" t="n">
        <v>5.54547578009709</v>
      </c>
      <c r="F91" s="32" t="n">
        <v>1.11446405925275</v>
      </c>
      <c r="G91" s="32" t="n">
        <v>6.65993983934983</v>
      </c>
      <c r="H91" s="32" t="n">
        <v>2.20886346654425</v>
      </c>
      <c r="I91" s="32" t="n">
        <v>1.56091858056148</v>
      </c>
      <c r="J91" s="32" t="n">
        <v>0.567198831607021</v>
      </c>
      <c r="K91" s="32" t="n">
        <v>0.946275820439731</v>
      </c>
      <c r="L91" s="32" t="n">
        <v>0.0120948914272384</v>
      </c>
      <c r="M91" s="32" t="n">
        <v>1.08246558458718</v>
      </c>
      <c r="N91" s="32" t="n">
        <v>0.156447118453012</v>
      </c>
      <c r="O91" s="32" t="n">
        <v>0.866086476177878</v>
      </c>
      <c r="P91" s="32" t="n">
        <v>0.935998145288007</v>
      </c>
      <c r="Q91" s="32" t="n">
        <v>0.203348742378409</v>
      </c>
      <c r="R91" s="32" t="n">
        <v>0.0238643545755158</v>
      </c>
      <c r="S91" s="32" t="n">
        <v>0.0274440103632923</v>
      </c>
      <c r="T91" s="32" t="n">
        <v>3.54326101710973</v>
      </c>
      <c r="U91" s="32" t="n">
        <v>2.00221476298736</v>
      </c>
      <c r="V91" s="32" t="n">
        <v>3.425600784455</v>
      </c>
      <c r="W91" s="32" t="n">
        <v>2.11987499564209</v>
      </c>
      <c r="X91" s="32" t="n">
        <v>3.54398321370644</v>
      </c>
      <c r="Y91" s="32" t="n">
        <v>2.00149256639065</v>
      </c>
      <c r="Z91" s="34" t="n">
        <v>1</v>
      </c>
      <c r="AA91" s="32" t="n">
        <v>3.50428167175705</v>
      </c>
      <c r="AB91" s="32" t="n">
        <v>0.0681406039888153</v>
      </c>
      <c r="AC91" s="32" t="n">
        <v>2.04119410834003</v>
      </c>
      <c r="AD91" s="32" t="n">
        <v>0.0681406039888153</v>
      </c>
      <c r="AF91" s="32" t="n">
        <f aca="false">VLOOKUP(B91,Contributions!$B$108:$G$208,4,FALSE())</f>
        <v>2.7863298</v>
      </c>
      <c r="AG91" s="35" t="n">
        <f aca="false">AF91/AC91</f>
        <v>1.36504891358222</v>
      </c>
      <c r="AH91" s="32" t="n">
        <f aca="false">(_xlfn.NUMBERVALUE(Z91)*1)</f>
        <v>1</v>
      </c>
      <c r="AS91" s="36" t="n">
        <f aca="false">VLOOKUP(B91,Contributions!$B$108:$H$208,7,FALSE())</f>
        <v>7.5006261246</v>
      </c>
    </row>
    <row r="92" customFormat="false" ht="15" hidden="false" customHeight="false" outlineLevel="0" collapsed="false">
      <c r="A92" s="32" t="n">
        <v>103</v>
      </c>
      <c r="B92" s="14" t="n">
        <v>43861</v>
      </c>
      <c r="C92" s="32" t="n">
        <v>20.235580326578</v>
      </c>
      <c r="D92" s="32" t="n">
        <v>1.18369298133351</v>
      </c>
      <c r="E92" s="32" t="n">
        <v>4.07820566491128</v>
      </c>
      <c r="F92" s="32" t="n">
        <v>1.18369298133351</v>
      </c>
      <c r="G92" s="32" t="n">
        <v>5.2618986462448</v>
      </c>
      <c r="H92" s="32" t="n">
        <v>1.9827843093807</v>
      </c>
      <c r="I92" s="32" t="n">
        <v>1.21416445995712</v>
      </c>
      <c r="J92" s="32" t="n">
        <v>0.476079154010762</v>
      </c>
      <c r="K92" s="32" t="n">
        <v>0.886330613201159</v>
      </c>
      <c r="L92" s="32" t="n">
        <v>0.0084512180698394</v>
      </c>
      <c r="M92" s="32" t="n">
        <v>0.608505908323589</v>
      </c>
      <c r="N92" s="32" t="n">
        <v>0.0763181685584012</v>
      </c>
      <c r="O92" s="32" t="n">
        <v>0.472055444745119</v>
      </c>
      <c r="P92" s="32" t="n">
        <v>0.980984094274619</v>
      </c>
      <c r="Q92" s="32" t="n">
        <v>0.246904178755473</v>
      </c>
      <c r="R92" s="32" t="n">
        <v>0.0178394211297232</v>
      </c>
      <c r="S92" s="32" t="n">
        <v>0.0195480367796855</v>
      </c>
      <c r="T92" s="32" t="n">
        <v>3.77792288901047</v>
      </c>
      <c r="U92" s="32" t="n">
        <v>0.30028277590081</v>
      </c>
      <c r="V92" s="32" t="n">
        <v>3.62474234525808</v>
      </c>
      <c r="W92" s="32" t="n">
        <v>0.453463319653204</v>
      </c>
      <c r="X92" s="32" t="n">
        <v>3.78632232735328</v>
      </c>
      <c r="Y92" s="32" t="n">
        <v>0.291883337558002</v>
      </c>
      <c r="Z92" s="34"/>
      <c r="AA92" s="32" t="n">
        <v>3.72966252054061</v>
      </c>
      <c r="AB92" s="32" t="n">
        <v>0.0909605410444913</v>
      </c>
      <c r="AC92" s="32" t="n">
        <v>0.348543144370672</v>
      </c>
      <c r="AD92" s="32" t="n">
        <v>0.0909605410444914</v>
      </c>
      <c r="AF92" s="32" t="n">
        <f aca="false">VLOOKUP(B92,Contributions!$B$108:$G$208,4,FALSE())</f>
        <v>1.63989549</v>
      </c>
      <c r="AG92" s="35" t="n">
        <f aca="false">AF92/AC92</f>
        <v>4.70499998776619</v>
      </c>
      <c r="AH92" s="32" t="e">
        <f aca="false">(_xlfn.NUMBERVALUE(Z92)*1)</f>
        <v>#VALUE!</v>
      </c>
      <c r="AS92" s="36" t="n">
        <f aca="false">VLOOKUP(B92,Contributions!$B$108:$H$208,7,FALSE())</f>
        <v>6.33230042</v>
      </c>
    </row>
    <row r="93" customFormat="false" ht="15" hidden="false" customHeight="false" outlineLevel="0" collapsed="false">
      <c r="A93" s="32" t="n">
        <v>104</v>
      </c>
      <c r="B93" s="14" t="n">
        <v>43864</v>
      </c>
      <c r="C93" s="32" t="n">
        <v>29.6907552865914</v>
      </c>
      <c r="D93" s="32" t="n">
        <v>1.05501913726424</v>
      </c>
      <c r="E93" s="32" t="n">
        <v>3.9480107847479</v>
      </c>
      <c r="F93" s="32" t="n">
        <v>1.05501913726424</v>
      </c>
      <c r="G93" s="32" t="n">
        <v>5.00302992201214</v>
      </c>
      <c r="H93" s="32" t="n">
        <v>1.82867839462903</v>
      </c>
      <c r="I93" s="32" t="n">
        <v>1.20772864346051</v>
      </c>
      <c r="J93" s="32" t="n">
        <v>0.514677104908492</v>
      </c>
      <c r="K93" s="32" t="n">
        <v>0.967614683891178</v>
      </c>
      <c r="L93" s="32" t="n">
        <v>0.00827259049947084</v>
      </c>
      <c r="M93" s="32" t="n">
        <v>0.467166172908233</v>
      </c>
      <c r="N93" s="32" t="n">
        <v>0.0659891402740301</v>
      </c>
      <c r="O93" s="32" t="n">
        <v>0.413943204695431</v>
      </c>
      <c r="P93" s="32" t="n">
        <v>0.810609706845314</v>
      </c>
      <c r="Q93" s="32" t="n">
        <v>0.212805922563892</v>
      </c>
      <c r="R93" s="32" t="n">
        <v>0.0212474995566089</v>
      </c>
      <c r="S93" s="32" t="n">
        <v>0.0180255408476171</v>
      </c>
      <c r="T93" s="32" t="n">
        <v>3.34176348906005</v>
      </c>
      <c r="U93" s="32" t="n">
        <v>0.606247295687852</v>
      </c>
      <c r="V93" s="32" t="n">
        <v>3.25460354528378</v>
      </c>
      <c r="W93" s="32" t="n">
        <v>0.693407239464121</v>
      </c>
      <c r="X93" s="32" t="n">
        <v>3.33589345479475</v>
      </c>
      <c r="Y93" s="32" t="n">
        <v>0.612117329953145</v>
      </c>
      <c r="Z93" s="34"/>
      <c r="AA93" s="32" t="n">
        <v>3.31075349637953</v>
      </c>
      <c r="AB93" s="32" t="n">
        <v>0.0487157785692699</v>
      </c>
      <c r="AC93" s="32" t="n">
        <v>0.637257288368373</v>
      </c>
      <c r="AD93" s="32" t="n">
        <v>0.0487157785692699</v>
      </c>
      <c r="AF93" s="32" t="n">
        <f aca="false">VLOOKUP(B93,Contributions!$B$108:$G$208,4,FALSE())</f>
        <v>1.99713789</v>
      </c>
      <c r="AG93" s="35" t="n">
        <f aca="false">AF93/AC93</f>
        <v>3.13395849126097</v>
      </c>
      <c r="AH93" s="32" t="e">
        <f aca="false">(_xlfn.NUMBERVALUE(Z93)*1)</f>
        <v>#VALUE!</v>
      </c>
      <c r="AS93" s="36" t="n">
        <f aca="false">VLOOKUP(B93,Contributions!$B$108:$H$208,7,FALSE())</f>
        <v>6.1574583864</v>
      </c>
    </row>
    <row r="94" customFormat="false" ht="15" hidden="false" customHeight="false" outlineLevel="0" collapsed="false">
      <c r="A94" s="32" t="n">
        <v>105</v>
      </c>
      <c r="B94" s="14" t="n">
        <v>43867</v>
      </c>
      <c r="C94" s="32" t="n">
        <v>16.6120979908075</v>
      </c>
      <c r="D94" s="32" t="n">
        <v>1.83321820566802</v>
      </c>
      <c r="E94" s="32" t="n">
        <v>6.97764237819461</v>
      </c>
      <c r="F94" s="32" t="n">
        <v>1.83321820566802</v>
      </c>
      <c r="G94" s="32" t="n">
        <v>8.81086058386263</v>
      </c>
      <c r="H94" s="32" t="n">
        <v>2.8855880468079</v>
      </c>
      <c r="I94" s="32" t="n">
        <v>1.80973701382953</v>
      </c>
      <c r="J94" s="32" t="n">
        <v>0.724616026389696</v>
      </c>
      <c r="K94" s="32" t="n">
        <v>1.39473971045054</v>
      </c>
      <c r="L94" s="32" t="n">
        <v>0.0213316305463288</v>
      </c>
      <c r="M94" s="32" t="n">
        <v>1.29038888102472</v>
      </c>
      <c r="N94" s="32" t="n">
        <v>0.180581944266061</v>
      </c>
      <c r="O94" s="32" t="n">
        <v>1.17122273004347</v>
      </c>
      <c r="P94" s="32" t="n">
        <v>1.44197945224212</v>
      </c>
      <c r="Q94" s="32" t="n">
        <v>0.288655745381041</v>
      </c>
      <c r="R94" s="32" t="n">
        <v>0.0376600258888514</v>
      </c>
      <c r="S94" s="32" t="n">
        <v>0.0259470221652156</v>
      </c>
      <c r="T94" s="32" t="n">
        <v>5.97958659267579</v>
      </c>
      <c r="U94" s="32" t="n">
        <v>0.998055785518821</v>
      </c>
      <c r="V94" s="32" t="n">
        <v>5.49314449666025</v>
      </c>
      <c r="W94" s="32" t="n">
        <v>1.48449788153436</v>
      </c>
      <c r="X94" s="32" t="n">
        <v>6.06001607305203</v>
      </c>
      <c r="Y94" s="32" t="n">
        <v>0.917626305142584</v>
      </c>
      <c r="Z94" s="34" t="n">
        <v>1</v>
      </c>
      <c r="AA94" s="32" t="n">
        <v>5.84424905412935</v>
      </c>
      <c r="AB94" s="32" t="n">
        <v>0.306713274957379</v>
      </c>
      <c r="AC94" s="32" t="n">
        <v>1.13339332406526</v>
      </c>
      <c r="AD94" s="32" t="n">
        <v>0.306713274957379</v>
      </c>
      <c r="AF94" s="32" t="n">
        <f aca="false">VLOOKUP(B94,Contributions!$B$108:$G$208,4,FALSE())</f>
        <v>3.1363308</v>
      </c>
      <c r="AG94" s="35" t="n">
        <f aca="false">AF94/AC94</f>
        <v>2.76720422946432</v>
      </c>
      <c r="AH94" s="32" t="n">
        <f aca="false">(_xlfn.NUMBERVALUE(Z94)*1)</f>
        <v>1</v>
      </c>
      <c r="AS94" s="36" t="n">
        <f aca="false">VLOOKUP(B94,Contributions!$B$108:$H$208,7,FALSE())</f>
        <v>9.98043052</v>
      </c>
    </row>
    <row r="95" customFormat="false" ht="15" hidden="false" customHeight="false" outlineLevel="0" collapsed="false">
      <c r="A95" s="32" t="n">
        <v>107</v>
      </c>
      <c r="B95" s="14" t="n">
        <v>43873</v>
      </c>
      <c r="C95" s="32" t="n">
        <v>27.7256996942051</v>
      </c>
      <c r="D95" s="32" t="n">
        <v>1.00742779813169</v>
      </c>
      <c r="E95" s="32" t="n">
        <v>3.20959845331035</v>
      </c>
      <c r="F95" s="32" t="n">
        <v>1.00742779813169</v>
      </c>
      <c r="G95" s="32" t="n">
        <v>4.21702625144203</v>
      </c>
      <c r="H95" s="32" t="n">
        <v>1.47868192982088</v>
      </c>
      <c r="I95" s="32" t="n">
        <v>1.13896212150202</v>
      </c>
      <c r="J95" s="32" t="n">
        <v>0.466635939497346</v>
      </c>
      <c r="K95" s="32" t="n">
        <v>0.757686977880167</v>
      </c>
      <c r="L95" s="32" t="n">
        <v>0.00644198986553904</v>
      </c>
      <c r="M95" s="32" t="n">
        <v>0.435514872838316</v>
      </c>
      <c r="N95" s="32" t="n">
        <v>0.0558185104515498</v>
      </c>
      <c r="O95" s="32" t="n">
        <v>0.246809949193036</v>
      </c>
      <c r="P95" s="32" t="n">
        <v>0.83789443705371</v>
      </c>
      <c r="Q95" s="32" t="n">
        <v>0.28698620660047</v>
      </c>
      <c r="R95" s="32" t="n">
        <v>0.0182371876610361</v>
      </c>
      <c r="S95" s="32" t="n">
        <v>0.0181827456262088</v>
      </c>
      <c r="T95" s="32" t="n">
        <v>3.18044546775561</v>
      </c>
      <c r="U95" s="32" t="n">
        <v>0.0291529855547363</v>
      </c>
      <c r="V95" s="32" t="n">
        <v>3.11770391907685</v>
      </c>
      <c r="W95" s="32" t="n">
        <v>0.0918945342335009</v>
      </c>
      <c r="X95" s="32" t="n">
        <v>3.16929772289539</v>
      </c>
      <c r="Y95" s="32" t="n">
        <v>0.0403007304149603</v>
      </c>
      <c r="Z95" s="34"/>
      <c r="AA95" s="32" t="n">
        <v>3.15581570324262</v>
      </c>
      <c r="AB95" s="32" t="n">
        <v>0.0334731104483995</v>
      </c>
      <c r="AC95" s="32" t="n">
        <v>0.0537827500677325</v>
      </c>
      <c r="AD95" s="32" t="n">
        <v>0.0334731104483994</v>
      </c>
      <c r="AF95" s="32" t="n">
        <f aca="false">VLOOKUP(B95,Contributions!$B$108:$G$208,4,FALSE())</f>
        <v>1.486317465</v>
      </c>
      <c r="AG95" s="35" t="n">
        <f aca="false">AF95/AC95</f>
        <v>27.6355794958081</v>
      </c>
      <c r="AH95" s="32" t="e">
        <f aca="false">(_xlfn.NUMBERVALUE(Z95)*1)</f>
        <v>#VALUE!</v>
      </c>
      <c r="AS95" s="36" t="n">
        <f aca="false">VLOOKUP(B95,Contributions!$B$108:$H$208,7,FALSE())</f>
        <v>5.3097017662</v>
      </c>
    </row>
    <row r="96" customFormat="false" ht="15" hidden="false" customHeight="false" outlineLevel="0" collapsed="false">
      <c r="A96" s="32" t="n">
        <v>108</v>
      </c>
      <c r="B96" s="14" t="n">
        <v>43876</v>
      </c>
      <c r="C96" s="32" t="n">
        <v>19.7030363121103</v>
      </c>
      <c r="D96" s="32" t="n">
        <v>0.711010854304109</v>
      </c>
      <c r="E96" s="32" t="n">
        <v>7.49980059128096</v>
      </c>
      <c r="F96" s="32" t="n">
        <v>0.711010854304109</v>
      </c>
      <c r="G96" s="32" t="n">
        <v>8.21081144558506</v>
      </c>
      <c r="H96" s="32" t="n">
        <v>2.85709484079209</v>
      </c>
      <c r="I96" s="32" t="n">
        <v>2.31637407183816</v>
      </c>
      <c r="J96" s="32" t="n">
        <v>0.764738225651014</v>
      </c>
      <c r="K96" s="32" t="n">
        <v>1.20629139259181</v>
      </c>
      <c r="L96" s="32" t="n">
        <v>0.0158841598885271</v>
      </c>
      <c r="M96" s="32" t="n">
        <v>1.44813408519163</v>
      </c>
      <c r="N96" s="32" t="n">
        <v>0.210055322621678</v>
      </c>
      <c r="O96" s="32" t="n">
        <v>0.984629438247941</v>
      </c>
      <c r="P96" s="32" t="n">
        <v>0.790985746907873</v>
      </c>
      <c r="Q96" s="32" t="n">
        <v>0.140696347326309</v>
      </c>
      <c r="R96" s="32" t="n">
        <v>0.0233834417754925</v>
      </c>
      <c r="S96" s="32" t="n">
        <v>0.0310523085698325</v>
      </c>
      <c r="T96" s="32" t="n">
        <v>2.17569553360912</v>
      </c>
      <c r="U96" s="32" t="n">
        <v>5.32410505767184</v>
      </c>
      <c r="V96" s="32" t="n">
        <v>2.26504102807527</v>
      </c>
      <c r="W96" s="32" t="n">
        <v>5.23475956320569</v>
      </c>
      <c r="X96" s="32" t="n">
        <v>2.13167620174441</v>
      </c>
      <c r="Y96" s="32" t="n">
        <v>5.36812438953655</v>
      </c>
      <c r="Z96" s="34"/>
      <c r="AA96" s="32" t="n">
        <v>2.19080425447627</v>
      </c>
      <c r="AB96" s="32" t="n">
        <v>0.0679540235030035</v>
      </c>
      <c r="AC96" s="32" t="n">
        <v>5.30899633680469</v>
      </c>
      <c r="AD96" s="32" t="n">
        <v>0.0679540235030035</v>
      </c>
      <c r="AF96" s="32" t="n">
        <f aca="false">VLOOKUP(B96,Contributions!$B$108:$G$208,4,FALSE())</f>
        <v>4.7777148</v>
      </c>
      <c r="AG96" s="35" t="n">
        <f aca="false">AF96/AC96</f>
        <v>0.899928064910955</v>
      </c>
      <c r="AH96" s="32" t="e">
        <f aca="false">(_xlfn.NUMBERVALUE(Z96)*1)</f>
        <v>#VALUE!</v>
      </c>
      <c r="AS96" s="36" t="n">
        <f aca="false">VLOOKUP(B96,Contributions!$B$108:$H$208,7,FALSE())</f>
        <v>9.0916518064</v>
      </c>
    </row>
    <row r="97" customFormat="false" ht="15" hidden="false" customHeight="false" outlineLevel="0" collapsed="false">
      <c r="A97" s="32" t="n">
        <v>109</v>
      </c>
      <c r="B97" s="14" t="n">
        <v>43879</v>
      </c>
      <c r="C97" s="32" t="n">
        <v>18.9543474958377</v>
      </c>
      <c r="D97" s="32" t="n">
        <v>0.943481157474951</v>
      </c>
      <c r="E97" s="32" t="n">
        <v>5.56349899898433</v>
      </c>
      <c r="F97" s="32" t="n">
        <v>0.943481157474951</v>
      </c>
      <c r="G97" s="32" t="n">
        <v>6.50698015645929</v>
      </c>
      <c r="H97" s="32" t="n">
        <v>1.91817078873313</v>
      </c>
      <c r="I97" s="32" t="n">
        <v>1.78618718046758</v>
      </c>
      <c r="J97" s="32" t="n">
        <v>0.495519415136931</v>
      </c>
      <c r="K97" s="32" t="n">
        <v>0.790887731801212</v>
      </c>
      <c r="L97" s="32" t="n">
        <v>0.0121897560358132</v>
      </c>
      <c r="M97" s="32" t="n">
        <v>1.32973545429368</v>
      </c>
      <c r="N97" s="32" t="n">
        <v>0.159045416716961</v>
      </c>
      <c r="O97" s="32" t="n">
        <v>0.982978273979446</v>
      </c>
      <c r="P97" s="32" t="n">
        <v>0.958335624096477</v>
      </c>
      <c r="Q97" s="32" t="n">
        <v>0.146263922150392</v>
      </c>
      <c r="R97" s="32" t="n">
        <v>0.0186725492644796</v>
      </c>
      <c r="S97" s="32" t="n">
        <v>0.0229461977327022</v>
      </c>
      <c r="T97" s="32" t="n">
        <v>2.96368868536965</v>
      </c>
      <c r="U97" s="32" t="n">
        <v>2.59981031361468</v>
      </c>
      <c r="V97" s="32" t="n">
        <v>2.93375718921673</v>
      </c>
      <c r="W97" s="32" t="n">
        <v>2.6297418097676</v>
      </c>
      <c r="X97" s="32" t="n">
        <v>2.94544948502496</v>
      </c>
      <c r="Y97" s="32" t="n">
        <v>2.61804951395937</v>
      </c>
      <c r="Z97" s="34"/>
      <c r="AA97" s="32" t="n">
        <v>2.94763178653711</v>
      </c>
      <c r="AB97" s="32" t="n">
        <v>0.015084609554293</v>
      </c>
      <c r="AC97" s="32" t="n">
        <v>2.61586721244722</v>
      </c>
      <c r="AD97" s="32" t="n">
        <v>0.015084609554293</v>
      </c>
      <c r="AF97" s="32" t="n">
        <f aca="false">VLOOKUP(B97,Contributions!$B$108:$G$208,4,FALSE())</f>
        <v>2.61153045</v>
      </c>
      <c r="AG97" s="35" t="n">
        <f aca="false">AF97/AC97</f>
        <v>0.998342132036909</v>
      </c>
      <c r="AH97" s="32" t="e">
        <f aca="false">(_xlfn.NUMBERVALUE(Z97)*1)</f>
        <v>#VALUE!</v>
      </c>
      <c r="AS97" s="36" t="n">
        <f aca="false">VLOOKUP(B97,Contributions!$B$108:$H$208,7,FALSE())</f>
        <v>7.0707856768</v>
      </c>
    </row>
    <row r="98" customFormat="false" ht="15" hidden="false" customHeight="false" outlineLevel="0" collapsed="false">
      <c r="A98" s="32" t="n">
        <v>110</v>
      </c>
      <c r="B98" s="14" t="n">
        <v>43882</v>
      </c>
      <c r="C98" s="32" t="n">
        <v>24.2778067970624</v>
      </c>
      <c r="D98" s="32" t="n">
        <v>0.895449894556788</v>
      </c>
      <c r="E98" s="32" t="n">
        <v>3.73409910446389</v>
      </c>
      <c r="F98" s="32" t="n">
        <v>0.895449894556788</v>
      </c>
      <c r="G98" s="32" t="n">
        <v>4.62954899902068</v>
      </c>
      <c r="H98" s="32" t="n">
        <v>1.77934386629809</v>
      </c>
      <c r="I98" s="32" t="n">
        <v>1.27084323821818</v>
      </c>
      <c r="J98" s="32" t="n">
        <v>0.489031836082285</v>
      </c>
      <c r="K98" s="32" t="n">
        <v>0.711421610825458</v>
      </c>
      <c r="L98" s="32" t="n">
        <v>0.00731949766712722</v>
      </c>
      <c r="M98" s="32" t="n">
        <v>0.565997943821804</v>
      </c>
      <c r="N98" s="32" t="n">
        <v>0.080365865341308</v>
      </c>
      <c r="O98" s="32" t="n">
        <v>0.499044698312536</v>
      </c>
      <c r="P98" s="32" t="n">
        <v>0.714431515703229</v>
      </c>
      <c r="Q98" s="32" t="n">
        <v>0.155920183350565</v>
      </c>
      <c r="R98" s="32" t="n">
        <v>0.013970208010515</v>
      </c>
      <c r="S98" s="32" t="n">
        <v>0.0190046858697771</v>
      </c>
      <c r="T98" s="32" t="n">
        <v>2.80087947604837</v>
      </c>
      <c r="U98" s="32" t="n">
        <v>0.933219628415517</v>
      </c>
      <c r="V98" s="32" t="n">
        <v>2.79559209322249</v>
      </c>
      <c r="W98" s="32" t="n">
        <v>0.938507011241401</v>
      </c>
      <c r="X98" s="32" t="n">
        <v>2.77731377912235</v>
      </c>
      <c r="Y98" s="32" t="n">
        <v>0.956785325341544</v>
      </c>
      <c r="Z98" s="34"/>
      <c r="AA98" s="32" t="n">
        <v>2.79126178279774</v>
      </c>
      <c r="AB98" s="32" t="n">
        <v>0.0123652419783593</v>
      </c>
      <c r="AC98" s="32" t="n">
        <v>0.942837321666154</v>
      </c>
      <c r="AD98" s="32" t="n">
        <v>0.0123652419783593</v>
      </c>
      <c r="AF98" s="32" t="n">
        <f aca="false">VLOOKUP(B98,Contributions!$B$108:$G$208,4,FALSE())</f>
        <v>1.912192245</v>
      </c>
      <c r="AG98" s="35" t="n">
        <f aca="false">AF98/AC98</f>
        <v>2.02812532030534</v>
      </c>
      <c r="AH98" s="32" t="e">
        <f aca="false">(_xlfn.NUMBERVALUE(Z98)*1)</f>
        <v>#VALUE!</v>
      </c>
      <c r="AS98" s="36" t="n">
        <f aca="false">VLOOKUP(B98,Contributions!$B$108:$H$208,7,FALSE())</f>
        <v>5.6648938514</v>
      </c>
    </row>
    <row r="99" customFormat="false" ht="15" hidden="false" customHeight="false" outlineLevel="0" collapsed="false">
      <c r="A99" s="32" t="n">
        <v>112</v>
      </c>
      <c r="B99" s="14" t="n">
        <v>43888</v>
      </c>
      <c r="C99" s="32" t="n">
        <v>19.2000587878565</v>
      </c>
      <c r="D99" s="32" t="n">
        <v>1.37040237077006</v>
      </c>
      <c r="E99" s="32" t="n">
        <v>7.93936136583317</v>
      </c>
      <c r="F99" s="32" t="n">
        <v>1.37040237077006</v>
      </c>
      <c r="G99" s="32" t="n">
        <v>9.30976373660323</v>
      </c>
      <c r="H99" s="32" t="n">
        <v>2.66475087438752</v>
      </c>
      <c r="I99" s="32" t="n">
        <v>2.1552622597966</v>
      </c>
      <c r="J99" s="32" t="n">
        <v>0.704042334607578</v>
      </c>
      <c r="K99" s="32" t="n">
        <v>1.07973652604246</v>
      </c>
      <c r="L99" s="32" t="n">
        <v>0.0179790273949516</v>
      </c>
      <c r="M99" s="32" t="n">
        <v>2.36900340724272</v>
      </c>
      <c r="N99" s="32" t="n">
        <v>0.334335264616372</v>
      </c>
      <c r="O99" s="32" t="n">
        <v>1.99871000568266</v>
      </c>
      <c r="P99" s="32" t="n">
        <v>1.19761283167272</v>
      </c>
      <c r="Q99" s="32" t="n">
        <v>0.164458364761917</v>
      </c>
      <c r="R99" s="32" t="n">
        <v>0.0311435102224671</v>
      </c>
      <c r="S99" s="32" t="n">
        <v>0.0336840215697495</v>
      </c>
      <c r="T99" s="32" t="n">
        <v>4.41080252240291</v>
      </c>
      <c r="U99" s="32" t="n">
        <v>3.52855884343026</v>
      </c>
      <c r="V99" s="32" t="n">
        <v>4.16182421958814</v>
      </c>
      <c r="W99" s="32" t="n">
        <v>3.77753714624503</v>
      </c>
      <c r="X99" s="32" t="n">
        <v>4.43990736935079</v>
      </c>
      <c r="Y99" s="32" t="n">
        <v>3.49945399648238</v>
      </c>
      <c r="Z99" s="34"/>
      <c r="AA99" s="32" t="n">
        <v>4.33751137044728</v>
      </c>
      <c r="AB99" s="32" t="n">
        <v>0.152843888532436</v>
      </c>
      <c r="AC99" s="32" t="n">
        <v>3.60184999538589</v>
      </c>
      <c r="AD99" s="32" t="n">
        <v>0.152843888532436</v>
      </c>
      <c r="AF99" s="32" t="n">
        <f aca="false">VLOOKUP(B99,Contributions!$B$108:$G$208,4,FALSE())</f>
        <v>4.0467357</v>
      </c>
      <c r="AG99" s="35" t="n">
        <f aca="false">AF99/AC99</f>
        <v>1.12351588910811</v>
      </c>
      <c r="AH99" s="32" t="e">
        <f aca="false">(_xlfn.NUMBERVALUE(Z99)*1)</f>
        <v>#VALUE!</v>
      </c>
      <c r="AS99" s="36" t="n">
        <f aca="false">VLOOKUP(B99,Contributions!$B$108:$H$208,7,FALSE())</f>
        <v>10.3282482408</v>
      </c>
    </row>
    <row r="100" customFormat="false" ht="15" hidden="false" customHeight="false" outlineLevel="0" collapsed="false">
      <c r="A100" s="32" t="n">
        <v>113</v>
      </c>
      <c r="B100" s="14" t="n">
        <v>43891</v>
      </c>
      <c r="C100" s="32" t="n">
        <v>20.5425343122927</v>
      </c>
      <c r="D100" s="32" t="n">
        <v>0.93966157152341</v>
      </c>
      <c r="E100" s="32" t="n">
        <v>7.42045026754437</v>
      </c>
      <c r="F100" s="32" t="n">
        <v>0.93966157152341</v>
      </c>
      <c r="G100" s="32" t="n">
        <v>8.36011183906778</v>
      </c>
      <c r="H100" s="32" t="n">
        <v>2.86327879926523</v>
      </c>
      <c r="I100" s="32" t="n">
        <v>2.26213456714065</v>
      </c>
      <c r="J100" s="32" t="n">
        <v>0.724083409309888</v>
      </c>
      <c r="K100" s="32" t="n">
        <v>1.21466385419668</v>
      </c>
      <c r="L100" s="32" t="n">
        <v>0.0162282558801833</v>
      </c>
      <c r="M100" s="32" t="n">
        <v>1.50703198579056</v>
      </c>
      <c r="N100" s="32" t="n">
        <v>0.246258269358942</v>
      </c>
      <c r="O100" s="32" t="n">
        <v>1.23957511660209</v>
      </c>
      <c r="P100" s="32" t="n">
        <v>0.771969657923121</v>
      </c>
      <c r="Q100" s="32" t="n">
        <v>0.148409712021033</v>
      </c>
      <c r="R100" s="32" t="n">
        <v>0.0294623640330555</v>
      </c>
      <c r="S100" s="32" t="n">
        <v>0.0338138518609431</v>
      </c>
      <c r="T100" s="32" t="n">
        <v>2.95074162274994</v>
      </c>
      <c r="U100" s="32" t="n">
        <v>4.46970864479443</v>
      </c>
      <c r="V100" s="32" t="n">
        <v>2.92276989828182</v>
      </c>
      <c r="W100" s="32" t="n">
        <v>4.49768036926255</v>
      </c>
      <c r="X100" s="32" t="n">
        <v>2.93207884388</v>
      </c>
      <c r="Y100" s="32" t="n">
        <v>4.48837142366437</v>
      </c>
      <c r="Z100" s="34"/>
      <c r="AA100" s="32" t="n">
        <v>2.93519678830392</v>
      </c>
      <c r="AB100" s="32" t="n">
        <v>0.0142441400408404</v>
      </c>
      <c r="AC100" s="32" t="n">
        <v>4.48525347924045</v>
      </c>
      <c r="AD100" s="32" t="n">
        <v>0.0142441400408404</v>
      </c>
      <c r="AF100" s="32" t="n">
        <f aca="false">VLOOKUP(B100,Contributions!$B$108:$G$208,4,FALSE())</f>
        <v>4.67492715</v>
      </c>
      <c r="AG100" s="35" t="n">
        <f aca="false">AF100/AC100</f>
        <v>1.04228828351339</v>
      </c>
      <c r="AH100" s="32" t="e">
        <f aca="false">(_xlfn.NUMBERVALUE(Z100)*1)</f>
        <v>#VALUE!</v>
      </c>
      <c r="AS100" s="36" t="n">
        <f aca="false">VLOOKUP(B100,Contributions!$B$108:$H$208,7,FALSE())</f>
        <v>9.4041819556</v>
      </c>
    </row>
    <row r="101" customFormat="false" ht="15" hidden="false" customHeight="false" outlineLevel="0" collapsed="false">
      <c r="A101" s="32" t="n">
        <v>114</v>
      </c>
      <c r="B101" s="14" t="n">
        <v>43894</v>
      </c>
      <c r="C101" s="32" t="n">
        <v>15.7542908762421</v>
      </c>
      <c r="D101" s="32" t="n">
        <v>1.25229283542858</v>
      </c>
      <c r="E101" s="32" t="n">
        <v>4.1874551926276</v>
      </c>
      <c r="F101" s="32" t="n">
        <v>1.25229283542858</v>
      </c>
      <c r="G101" s="32" t="n">
        <v>5.43974802805618</v>
      </c>
      <c r="H101" s="32" t="n">
        <v>1.75890535049642</v>
      </c>
      <c r="I101" s="32" t="n">
        <v>1.3207896000454</v>
      </c>
      <c r="J101" s="32" t="n">
        <v>0.512831585342901</v>
      </c>
      <c r="K101" s="32" t="n">
        <v>0.94842457965091</v>
      </c>
      <c r="L101" s="32" t="n">
        <v>0.0111611412743195</v>
      </c>
      <c r="M101" s="32" t="n">
        <v>0.695656841490704</v>
      </c>
      <c r="N101" s="32" t="n">
        <v>0.125839591691546</v>
      </c>
      <c r="O101" s="32" t="n">
        <v>0.713714224582705</v>
      </c>
      <c r="P101" s="32" t="n">
        <v>0.883508554623627</v>
      </c>
      <c r="Q101" s="32" t="n">
        <v>0.200083890734883</v>
      </c>
      <c r="R101" s="32" t="n">
        <v>0.0256252538452081</v>
      </c>
      <c r="S101" s="32" t="n">
        <v>0.0198904243334477</v>
      </c>
      <c r="T101" s="32" t="n">
        <v>4.01045244010311</v>
      </c>
      <c r="U101" s="32" t="n">
        <v>0.177002752524486</v>
      </c>
      <c r="V101" s="32" t="n">
        <v>3.8220743505061</v>
      </c>
      <c r="W101" s="32" t="n">
        <v>0.365380842121496</v>
      </c>
      <c r="X101" s="32" t="n">
        <v>4.02645935878515</v>
      </c>
      <c r="Y101" s="32" t="n">
        <v>0.160995833842454</v>
      </c>
      <c r="Z101" s="34"/>
      <c r="AA101" s="32" t="n">
        <v>3.95299538313145</v>
      </c>
      <c r="AB101" s="32" t="n">
        <v>0.113663067656954</v>
      </c>
      <c r="AC101" s="32" t="n">
        <v>0.234459809496145</v>
      </c>
      <c r="AD101" s="32" t="n">
        <v>0.113663067656954</v>
      </c>
      <c r="AF101" s="32" t="n">
        <f aca="false">VLOOKUP(B101,Contributions!$B$108:$G$208,4,FALSE())</f>
        <v>2.30175945</v>
      </c>
      <c r="AG101" s="35" t="n">
        <f aca="false">AF101/AC101</f>
        <v>9.8172878965759</v>
      </c>
      <c r="AH101" s="32" t="e">
        <f aca="false">(_xlfn.NUMBERVALUE(Z101)*1)</f>
        <v>#VALUE!</v>
      </c>
      <c r="AS101" s="36" t="n">
        <f aca="false">VLOOKUP(B101,Contributions!$B$108:$H$208,7,FALSE())</f>
        <v>6.656210602</v>
      </c>
    </row>
  </sheetData>
  <conditionalFormatting sqref="AG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2:AG101">
    <cfRule type="cellIs" priority="3" operator="lessThan" aboveAverage="0" equalAverage="0" bottom="0" percent="0" rank="0" text="" dxfId="0">
      <formula>0.4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2024-08-22T16:45:01Z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