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1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1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dadnaciona-my.sharepoint.com/personal/jgelman_unsam_edu_ar/Documents/Laburo/Camp_2017-2018-PICT-Arcal-etc/Articulo_carbonosas_2020/Resultados PMF/Argentina/"/>
    </mc:Choice>
  </mc:AlternateContent>
  <xr:revisionPtr revIDLastSave="8" documentId="13_ncr:1_{0E28DFD1-F7CE-4512-8BCC-2868F28A59EF}" xr6:coauthVersionLast="47" xr6:coauthVersionMax="47" xr10:uidLastSave="{10DB0010-85F3-44A3-A5AC-CDF4367CC4F8}"/>
  <bookViews>
    <workbookView xWindow="-120" yWindow="-120" windowWidth="20730" windowHeight="11160" tabRatio="630" autoFilterDateGrouping="0" xr2:uid="{00000000-000D-0000-FFFF-FFFF00000000}"/>
  </bookViews>
  <sheets>
    <sheet name="Profiles" sheetId="1" r:id="rId1"/>
    <sheet name="Contributions" sheetId="2" r:id="rId2"/>
    <sheet name="Contributions_chart" sheetId="6" r:id="rId3"/>
    <sheet name="Residuals" sheetId="3" r:id="rId4"/>
    <sheet name="Run Comparison" sheetId="4" r:id="rId5"/>
    <sheet name="Arg_Plot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9" i="2" l="1"/>
  <c r="R215" i="2"/>
  <c r="S215" i="2"/>
  <c r="T215" i="2"/>
  <c r="U215" i="2"/>
  <c r="Q215" i="2"/>
  <c r="V215" i="2" s="1"/>
  <c r="R210" i="2"/>
  <c r="S210" i="2"/>
  <c r="T210" i="2"/>
  <c r="U210" i="2"/>
  <c r="R211" i="2"/>
  <c r="S211" i="2"/>
  <c r="T211" i="2"/>
  <c r="U211" i="2"/>
  <c r="R212" i="2"/>
  <c r="S212" i="2"/>
  <c r="T212" i="2"/>
  <c r="U212" i="2"/>
  <c r="R213" i="2"/>
  <c r="S213" i="2"/>
  <c r="T213" i="2"/>
  <c r="U213" i="2"/>
  <c r="Q213" i="2"/>
  <c r="Q212" i="2"/>
  <c r="Q211" i="2"/>
  <c r="Q210" i="2"/>
  <c r="Q110" i="2"/>
  <c r="R110" i="2"/>
  <c r="S110" i="2"/>
  <c r="T110" i="2"/>
  <c r="U110" i="2"/>
  <c r="Q111" i="2"/>
  <c r="R111" i="2"/>
  <c r="S111" i="2"/>
  <c r="T111" i="2"/>
  <c r="U111" i="2"/>
  <c r="Q112" i="2"/>
  <c r="R112" i="2"/>
  <c r="S112" i="2"/>
  <c r="T112" i="2"/>
  <c r="U112" i="2"/>
  <c r="Q113" i="2"/>
  <c r="R113" i="2"/>
  <c r="S113" i="2"/>
  <c r="T113" i="2"/>
  <c r="U113" i="2"/>
  <c r="Q114" i="2"/>
  <c r="R114" i="2"/>
  <c r="S114" i="2"/>
  <c r="T114" i="2"/>
  <c r="U114" i="2"/>
  <c r="Q115" i="2"/>
  <c r="R115" i="2"/>
  <c r="S115" i="2"/>
  <c r="T115" i="2"/>
  <c r="U115" i="2"/>
  <c r="Q116" i="2"/>
  <c r="R116" i="2"/>
  <c r="S116" i="2"/>
  <c r="T116" i="2"/>
  <c r="U116" i="2"/>
  <c r="Q117" i="2"/>
  <c r="R117" i="2"/>
  <c r="S117" i="2"/>
  <c r="T117" i="2"/>
  <c r="U117" i="2"/>
  <c r="Q118" i="2"/>
  <c r="R118" i="2"/>
  <c r="S118" i="2"/>
  <c r="T118" i="2"/>
  <c r="U118" i="2"/>
  <c r="Q119" i="2"/>
  <c r="R119" i="2"/>
  <c r="S119" i="2"/>
  <c r="T119" i="2"/>
  <c r="U119" i="2"/>
  <c r="Q120" i="2"/>
  <c r="R120" i="2"/>
  <c r="S120" i="2"/>
  <c r="T120" i="2"/>
  <c r="U120" i="2"/>
  <c r="Q121" i="2"/>
  <c r="R121" i="2"/>
  <c r="S121" i="2"/>
  <c r="T121" i="2"/>
  <c r="U121" i="2"/>
  <c r="Q122" i="2"/>
  <c r="R122" i="2"/>
  <c r="S122" i="2"/>
  <c r="T122" i="2"/>
  <c r="U122" i="2"/>
  <c r="Q123" i="2"/>
  <c r="R123" i="2"/>
  <c r="S123" i="2"/>
  <c r="T123" i="2"/>
  <c r="U123" i="2"/>
  <c r="Q124" i="2"/>
  <c r="R124" i="2"/>
  <c r="S124" i="2"/>
  <c r="T124" i="2"/>
  <c r="U124" i="2"/>
  <c r="Q125" i="2"/>
  <c r="R125" i="2"/>
  <c r="S125" i="2"/>
  <c r="T125" i="2"/>
  <c r="U125" i="2"/>
  <c r="Q126" i="2"/>
  <c r="R126" i="2"/>
  <c r="S126" i="2"/>
  <c r="T126" i="2"/>
  <c r="U126" i="2"/>
  <c r="Q127" i="2"/>
  <c r="R127" i="2"/>
  <c r="S127" i="2"/>
  <c r="T127" i="2"/>
  <c r="U127" i="2"/>
  <c r="Q128" i="2"/>
  <c r="R128" i="2"/>
  <c r="S128" i="2"/>
  <c r="T128" i="2"/>
  <c r="U128" i="2"/>
  <c r="Q129" i="2"/>
  <c r="R129" i="2"/>
  <c r="S129" i="2"/>
  <c r="T129" i="2"/>
  <c r="U129" i="2"/>
  <c r="Q130" i="2"/>
  <c r="R130" i="2"/>
  <c r="S130" i="2"/>
  <c r="T130" i="2"/>
  <c r="U130" i="2"/>
  <c r="Q131" i="2"/>
  <c r="R131" i="2"/>
  <c r="S131" i="2"/>
  <c r="T131" i="2"/>
  <c r="U131" i="2"/>
  <c r="Q132" i="2"/>
  <c r="R132" i="2"/>
  <c r="S132" i="2"/>
  <c r="T132" i="2"/>
  <c r="U132" i="2"/>
  <c r="Q133" i="2"/>
  <c r="R133" i="2"/>
  <c r="S133" i="2"/>
  <c r="T133" i="2"/>
  <c r="U133" i="2"/>
  <c r="Q134" i="2"/>
  <c r="R134" i="2"/>
  <c r="S134" i="2"/>
  <c r="T134" i="2"/>
  <c r="U134" i="2"/>
  <c r="Q135" i="2"/>
  <c r="R135" i="2"/>
  <c r="S135" i="2"/>
  <c r="T135" i="2"/>
  <c r="U135" i="2"/>
  <c r="Q136" i="2"/>
  <c r="R136" i="2"/>
  <c r="S136" i="2"/>
  <c r="T136" i="2"/>
  <c r="U136" i="2"/>
  <c r="Q137" i="2"/>
  <c r="R137" i="2"/>
  <c r="S137" i="2"/>
  <c r="T137" i="2"/>
  <c r="U137" i="2"/>
  <c r="Q138" i="2"/>
  <c r="R138" i="2"/>
  <c r="S138" i="2"/>
  <c r="T138" i="2"/>
  <c r="U138" i="2"/>
  <c r="Q139" i="2"/>
  <c r="R139" i="2"/>
  <c r="S139" i="2"/>
  <c r="T139" i="2"/>
  <c r="U139" i="2"/>
  <c r="Q140" i="2"/>
  <c r="R140" i="2"/>
  <c r="S140" i="2"/>
  <c r="T140" i="2"/>
  <c r="U140" i="2"/>
  <c r="Q141" i="2"/>
  <c r="R141" i="2"/>
  <c r="S141" i="2"/>
  <c r="T141" i="2"/>
  <c r="U141" i="2"/>
  <c r="Q142" i="2"/>
  <c r="R142" i="2"/>
  <c r="S142" i="2"/>
  <c r="T142" i="2"/>
  <c r="U142" i="2"/>
  <c r="Q143" i="2"/>
  <c r="R143" i="2"/>
  <c r="S143" i="2"/>
  <c r="T143" i="2"/>
  <c r="U143" i="2"/>
  <c r="Q144" i="2"/>
  <c r="R144" i="2"/>
  <c r="S144" i="2"/>
  <c r="T144" i="2"/>
  <c r="U144" i="2"/>
  <c r="Q145" i="2"/>
  <c r="R145" i="2"/>
  <c r="S145" i="2"/>
  <c r="T145" i="2"/>
  <c r="U145" i="2"/>
  <c r="Q146" i="2"/>
  <c r="R146" i="2"/>
  <c r="S146" i="2"/>
  <c r="T146" i="2"/>
  <c r="U146" i="2"/>
  <c r="Q147" i="2"/>
  <c r="R147" i="2"/>
  <c r="S147" i="2"/>
  <c r="T147" i="2"/>
  <c r="U147" i="2"/>
  <c r="Q148" i="2"/>
  <c r="R148" i="2"/>
  <c r="S148" i="2"/>
  <c r="T148" i="2"/>
  <c r="U148" i="2"/>
  <c r="Q149" i="2"/>
  <c r="R149" i="2"/>
  <c r="S149" i="2"/>
  <c r="T149" i="2"/>
  <c r="U149" i="2"/>
  <c r="Q150" i="2"/>
  <c r="R150" i="2"/>
  <c r="S150" i="2"/>
  <c r="T150" i="2"/>
  <c r="U150" i="2"/>
  <c r="Q151" i="2"/>
  <c r="R151" i="2"/>
  <c r="S151" i="2"/>
  <c r="T151" i="2"/>
  <c r="U151" i="2"/>
  <c r="Q152" i="2"/>
  <c r="R152" i="2"/>
  <c r="S152" i="2"/>
  <c r="T152" i="2"/>
  <c r="U152" i="2"/>
  <c r="Q153" i="2"/>
  <c r="R153" i="2"/>
  <c r="S153" i="2"/>
  <c r="T153" i="2"/>
  <c r="U153" i="2"/>
  <c r="Q154" i="2"/>
  <c r="R154" i="2"/>
  <c r="S154" i="2"/>
  <c r="T154" i="2"/>
  <c r="U154" i="2"/>
  <c r="Q155" i="2"/>
  <c r="R155" i="2"/>
  <c r="S155" i="2"/>
  <c r="T155" i="2"/>
  <c r="U155" i="2"/>
  <c r="Q156" i="2"/>
  <c r="R156" i="2"/>
  <c r="S156" i="2"/>
  <c r="T156" i="2"/>
  <c r="U156" i="2"/>
  <c r="Q157" i="2"/>
  <c r="R157" i="2"/>
  <c r="S157" i="2"/>
  <c r="T157" i="2"/>
  <c r="U157" i="2"/>
  <c r="Q158" i="2"/>
  <c r="R158" i="2"/>
  <c r="S158" i="2"/>
  <c r="T158" i="2"/>
  <c r="U158" i="2"/>
  <c r="Q159" i="2"/>
  <c r="R159" i="2"/>
  <c r="S159" i="2"/>
  <c r="T159" i="2"/>
  <c r="U159" i="2"/>
  <c r="Q160" i="2"/>
  <c r="R160" i="2"/>
  <c r="S160" i="2"/>
  <c r="T160" i="2"/>
  <c r="U160" i="2"/>
  <c r="Q161" i="2"/>
  <c r="R161" i="2"/>
  <c r="S161" i="2"/>
  <c r="T161" i="2"/>
  <c r="U161" i="2"/>
  <c r="Q162" i="2"/>
  <c r="R162" i="2"/>
  <c r="S162" i="2"/>
  <c r="T162" i="2"/>
  <c r="U162" i="2"/>
  <c r="Q163" i="2"/>
  <c r="R163" i="2"/>
  <c r="S163" i="2"/>
  <c r="T163" i="2"/>
  <c r="U163" i="2"/>
  <c r="Q164" i="2"/>
  <c r="R164" i="2"/>
  <c r="S164" i="2"/>
  <c r="T164" i="2"/>
  <c r="U164" i="2"/>
  <c r="Q165" i="2"/>
  <c r="R165" i="2"/>
  <c r="S165" i="2"/>
  <c r="T165" i="2"/>
  <c r="U165" i="2"/>
  <c r="Q166" i="2"/>
  <c r="R166" i="2"/>
  <c r="S166" i="2"/>
  <c r="T166" i="2"/>
  <c r="U166" i="2"/>
  <c r="Q167" i="2"/>
  <c r="R167" i="2"/>
  <c r="S167" i="2"/>
  <c r="T167" i="2"/>
  <c r="U167" i="2"/>
  <c r="Q168" i="2"/>
  <c r="R168" i="2"/>
  <c r="S168" i="2"/>
  <c r="T168" i="2"/>
  <c r="U168" i="2"/>
  <c r="Q169" i="2"/>
  <c r="R169" i="2"/>
  <c r="S169" i="2"/>
  <c r="T169" i="2"/>
  <c r="U169" i="2"/>
  <c r="Q170" i="2"/>
  <c r="R170" i="2"/>
  <c r="S170" i="2"/>
  <c r="T170" i="2"/>
  <c r="U170" i="2"/>
  <c r="Q171" i="2"/>
  <c r="R171" i="2"/>
  <c r="S171" i="2"/>
  <c r="T171" i="2"/>
  <c r="U171" i="2"/>
  <c r="Q172" i="2"/>
  <c r="R172" i="2"/>
  <c r="S172" i="2"/>
  <c r="T172" i="2"/>
  <c r="U172" i="2"/>
  <c r="Q173" i="2"/>
  <c r="R173" i="2"/>
  <c r="S173" i="2"/>
  <c r="T173" i="2"/>
  <c r="U173" i="2"/>
  <c r="Q174" i="2"/>
  <c r="R174" i="2"/>
  <c r="S174" i="2"/>
  <c r="T174" i="2"/>
  <c r="U174" i="2"/>
  <c r="Q175" i="2"/>
  <c r="R175" i="2"/>
  <c r="S175" i="2"/>
  <c r="T175" i="2"/>
  <c r="U175" i="2"/>
  <c r="Q176" i="2"/>
  <c r="R176" i="2"/>
  <c r="S176" i="2"/>
  <c r="T176" i="2"/>
  <c r="U176" i="2"/>
  <c r="Q177" i="2"/>
  <c r="R177" i="2"/>
  <c r="S177" i="2"/>
  <c r="T177" i="2"/>
  <c r="U177" i="2"/>
  <c r="Q178" i="2"/>
  <c r="R178" i="2"/>
  <c r="S178" i="2"/>
  <c r="T178" i="2"/>
  <c r="U178" i="2"/>
  <c r="Q179" i="2"/>
  <c r="R179" i="2"/>
  <c r="S179" i="2"/>
  <c r="T179" i="2"/>
  <c r="U179" i="2"/>
  <c r="Q180" i="2"/>
  <c r="R180" i="2"/>
  <c r="S180" i="2"/>
  <c r="T180" i="2"/>
  <c r="U180" i="2"/>
  <c r="Q181" i="2"/>
  <c r="R181" i="2"/>
  <c r="S181" i="2"/>
  <c r="T181" i="2"/>
  <c r="U181" i="2"/>
  <c r="Q182" i="2"/>
  <c r="R182" i="2"/>
  <c r="S182" i="2"/>
  <c r="T182" i="2"/>
  <c r="U182" i="2"/>
  <c r="Q183" i="2"/>
  <c r="R183" i="2"/>
  <c r="S183" i="2"/>
  <c r="T183" i="2"/>
  <c r="U183" i="2"/>
  <c r="Q184" i="2"/>
  <c r="R184" i="2"/>
  <c r="S184" i="2"/>
  <c r="T184" i="2"/>
  <c r="U184" i="2"/>
  <c r="Q185" i="2"/>
  <c r="R185" i="2"/>
  <c r="S185" i="2"/>
  <c r="T185" i="2"/>
  <c r="U185" i="2"/>
  <c r="Q186" i="2"/>
  <c r="R186" i="2"/>
  <c r="S186" i="2"/>
  <c r="T186" i="2"/>
  <c r="U186" i="2"/>
  <c r="Q187" i="2"/>
  <c r="R187" i="2"/>
  <c r="S187" i="2"/>
  <c r="T187" i="2"/>
  <c r="U187" i="2"/>
  <c r="Q188" i="2"/>
  <c r="R188" i="2"/>
  <c r="S188" i="2"/>
  <c r="T188" i="2"/>
  <c r="U188" i="2"/>
  <c r="Q189" i="2"/>
  <c r="R189" i="2"/>
  <c r="S189" i="2"/>
  <c r="T189" i="2"/>
  <c r="U189" i="2"/>
  <c r="Q190" i="2"/>
  <c r="R190" i="2"/>
  <c r="S190" i="2"/>
  <c r="T190" i="2"/>
  <c r="U190" i="2"/>
  <c r="Q191" i="2"/>
  <c r="R191" i="2"/>
  <c r="S191" i="2"/>
  <c r="T191" i="2"/>
  <c r="U191" i="2"/>
  <c r="Q192" i="2"/>
  <c r="R192" i="2"/>
  <c r="S192" i="2"/>
  <c r="T192" i="2"/>
  <c r="U192" i="2"/>
  <c r="Q193" i="2"/>
  <c r="R193" i="2"/>
  <c r="S193" i="2"/>
  <c r="T193" i="2"/>
  <c r="U193" i="2"/>
  <c r="Q194" i="2"/>
  <c r="R194" i="2"/>
  <c r="S194" i="2"/>
  <c r="T194" i="2"/>
  <c r="U194" i="2"/>
  <c r="Q195" i="2"/>
  <c r="R195" i="2"/>
  <c r="S195" i="2"/>
  <c r="T195" i="2"/>
  <c r="U195" i="2"/>
  <c r="Q196" i="2"/>
  <c r="R196" i="2"/>
  <c r="S196" i="2"/>
  <c r="T196" i="2"/>
  <c r="U196" i="2"/>
  <c r="Q197" i="2"/>
  <c r="R197" i="2"/>
  <c r="S197" i="2"/>
  <c r="T197" i="2"/>
  <c r="U197" i="2"/>
  <c r="Q198" i="2"/>
  <c r="R198" i="2"/>
  <c r="S198" i="2"/>
  <c r="T198" i="2"/>
  <c r="U198" i="2"/>
  <c r="Q199" i="2"/>
  <c r="R199" i="2"/>
  <c r="S199" i="2"/>
  <c r="T199" i="2"/>
  <c r="U199" i="2"/>
  <c r="Q200" i="2"/>
  <c r="R200" i="2"/>
  <c r="S200" i="2"/>
  <c r="T200" i="2"/>
  <c r="U200" i="2"/>
  <c r="Q201" i="2"/>
  <c r="R201" i="2"/>
  <c r="S201" i="2"/>
  <c r="T201" i="2"/>
  <c r="U201" i="2"/>
  <c r="Q202" i="2"/>
  <c r="R202" i="2"/>
  <c r="S202" i="2"/>
  <c r="T202" i="2"/>
  <c r="U202" i="2"/>
  <c r="Q203" i="2"/>
  <c r="R203" i="2"/>
  <c r="S203" i="2"/>
  <c r="T203" i="2"/>
  <c r="U203" i="2"/>
  <c r="Q204" i="2"/>
  <c r="R204" i="2"/>
  <c r="S204" i="2"/>
  <c r="T204" i="2"/>
  <c r="U204" i="2"/>
  <c r="Q205" i="2"/>
  <c r="R205" i="2"/>
  <c r="S205" i="2"/>
  <c r="T205" i="2"/>
  <c r="U205" i="2"/>
  <c r="Q206" i="2"/>
  <c r="R206" i="2"/>
  <c r="S206" i="2"/>
  <c r="T206" i="2"/>
  <c r="U206" i="2"/>
  <c r="Q207" i="2"/>
  <c r="R207" i="2"/>
  <c r="S207" i="2"/>
  <c r="T207" i="2"/>
  <c r="U207" i="2"/>
  <c r="Q208" i="2"/>
  <c r="R208" i="2"/>
  <c r="S208" i="2"/>
  <c r="T208" i="2"/>
  <c r="U208" i="2"/>
  <c r="U109" i="2"/>
  <c r="T109" i="2"/>
  <c r="S109" i="2"/>
  <c r="R109" i="2"/>
  <c r="D44" i="1"/>
  <c r="E44" i="1"/>
  <c r="F44" i="1"/>
  <c r="G44" i="1"/>
  <c r="C44" i="1"/>
  <c r="H43" i="1"/>
  <c r="C43" i="1"/>
  <c r="E43" i="1"/>
  <c r="F43" i="1"/>
  <c r="G43" i="1"/>
  <c r="D43" i="1"/>
  <c r="C213" i="2" l="1"/>
  <c r="D213" i="2"/>
  <c r="I109" i="2"/>
  <c r="J109" i="2"/>
  <c r="I110" i="2"/>
  <c r="J110" i="2"/>
  <c r="I111" i="2"/>
  <c r="J111" i="2"/>
  <c r="I112" i="2"/>
  <c r="J112" i="2"/>
  <c r="I113" i="2"/>
  <c r="J113" i="2"/>
  <c r="AS5" i="5"/>
  <c r="AS9" i="5"/>
  <c r="AS21" i="5"/>
  <c r="AS25" i="5"/>
  <c r="AS37" i="5"/>
  <c r="AS41" i="5"/>
  <c r="AS53" i="5"/>
  <c r="AS57" i="5"/>
  <c r="AS69" i="5"/>
  <c r="AS73" i="5"/>
  <c r="AS85" i="5"/>
  <c r="AS89" i="5"/>
  <c r="AS101" i="5"/>
  <c r="G211" i="2"/>
  <c r="G212" i="2"/>
  <c r="G213" i="2"/>
  <c r="H110" i="2"/>
  <c r="AS3" i="5" s="1"/>
  <c r="H111" i="2"/>
  <c r="AS4" i="5" s="1"/>
  <c r="H112" i="2"/>
  <c r="H113" i="2"/>
  <c r="AS6" i="5" s="1"/>
  <c r="H114" i="2"/>
  <c r="AS7" i="5" s="1"/>
  <c r="H115" i="2"/>
  <c r="AS8" i="5" s="1"/>
  <c r="H116" i="2"/>
  <c r="H117" i="2"/>
  <c r="AS10" i="5" s="1"/>
  <c r="H118" i="2"/>
  <c r="AS11" i="5" s="1"/>
  <c r="H119" i="2"/>
  <c r="AS12" i="5" s="1"/>
  <c r="H120" i="2"/>
  <c r="AS13" i="5" s="1"/>
  <c r="H121" i="2"/>
  <c r="AS14" i="5" s="1"/>
  <c r="H122" i="2"/>
  <c r="AS15" i="5" s="1"/>
  <c r="H123" i="2"/>
  <c r="AS16" i="5" s="1"/>
  <c r="H124" i="2"/>
  <c r="AS17" i="5" s="1"/>
  <c r="H125" i="2"/>
  <c r="AS18" i="5" s="1"/>
  <c r="H126" i="2"/>
  <c r="AS19" i="5" s="1"/>
  <c r="H127" i="2"/>
  <c r="AS20" i="5" s="1"/>
  <c r="H128" i="2"/>
  <c r="H129" i="2"/>
  <c r="AS22" i="5" s="1"/>
  <c r="H130" i="2"/>
  <c r="AS23" i="5" s="1"/>
  <c r="H131" i="2"/>
  <c r="AS24" i="5" s="1"/>
  <c r="H132" i="2"/>
  <c r="H133" i="2"/>
  <c r="AS26" i="5" s="1"/>
  <c r="H134" i="2"/>
  <c r="AS27" i="5" s="1"/>
  <c r="H135" i="2"/>
  <c r="AS28" i="5" s="1"/>
  <c r="H136" i="2"/>
  <c r="AS29" i="5" s="1"/>
  <c r="H137" i="2"/>
  <c r="AS30" i="5" s="1"/>
  <c r="H138" i="2"/>
  <c r="AS31" i="5" s="1"/>
  <c r="H139" i="2"/>
  <c r="AS32" i="5" s="1"/>
  <c r="H140" i="2"/>
  <c r="AS33" i="5" s="1"/>
  <c r="H141" i="2"/>
  <c r="AS34" i="5" s="1"/>
  <c r="H142" i="2"/>
  <c r="AS35" i="5" s="1"/>
  <c r="H143" i="2"/>
  <c r="AS36" i="5" s="1"/>
  <c r="H144" i="2"/>
  <c r="H145" i="2"/>
  <c r="AS38" i="5" s="1"/>
  <c r="H146" i="2"/>
  <c r="AS39" i="5" s="1"/>
  <c r="H147" i="2"/>
  <c r="AS40" i="5" s="1"/>
  <c r="H148" i="2"/>
  <c r="H149" i="2"/>
  <c r="AS42" i="5" s="1"/>
  <c r="H150" i="2"/>
  <c r="AS43" i="5" s="1"/>
  <c r="H151" i="2"/>
  <c r="AS44" i="5" s="1"/>
  <c r="H152" i="2"/>
  <c r="AS45" i="5" s="1"/>
  <c r="H153" i="2"/>
  <c r="AS46" i="5" s="1"/>
  <c r="H154" i="2"/>
  <c r="AS47" i="5" s="1"/>
  <c r="H155" i="2"/>
  <c r="AS48" i="5" s="1"/>
  <c r="H156" i="2"/>
  <c r="AS49" i="5" s="1"/>
  <c r="H157" i="2"/>
  <c r="AS50" i="5" s="1"/>
  <c r="H158" i="2"/>
  <c r="AS51" i="5" s="1"/>
  <c r="H159" i="2"/>
  <c r="AS52" i="5" s="1"/>
  <c r="H160" i="2"/>
  <c r="H161" i="2"/>
  <c r="AS54" i="5" s="1"/>
  <c r="H162" i="2"/>
  <c r="AS55" i="5" s="1"/>
  <c r="H163" i="2"/>
  <c r="AS56" i="5" s="1"/>
  <c r="H164" i="2"/>
  <c r="H165" i="2"/>
  <c r="AS58" i="5" s="1"/>
  <c r="H166" i="2"/>
  <c r="AS59" i="5" s="1"/>
  <c r="H167" i="2"/>
  <c r="AS60" i="5" s="1"/>
  <c r="H168" i="2"/>
  <c r="AS61" i="5" s="1"/>
  <c r="H169" i="2"/>
  <c r="AS62" i="5" s="1"/>
  <c r="H170" i="2"/>
  <c r="AS63" i="5" s="1"/>
  <c r="H171" i="2"/>
  <c r="AS64" i="5" s="1"/>
  <c r="H172" i="2"/>
  <c r="AS65" i="5" s="1"/>
  <c r="H173" i="2"/>
  <c r="AS66" i="5" s="1"/>
  <c r="H174" i="2"/>
  <c r="AS67" i="5" s="1"/>
  <c r="H175" i="2"/>
  <c r="AS68" i="5" s="1"/>
  <c r="H176" i="2"/>
  <c r="H177" i="2"/>
  <c r="AS70" i="5" s="1"/>
  <c r="H178" i="2"/>
  <c r="AS71" i="5" s="1"/>
  <c r="H179" i="2"/>
  <c r="AS72" i="5" s="1"/>
  <c r="H180" i="2"/>
  <c r="H181" i="2"/>
  <c r="AS74" i="5" s="1"/>
  <c r="H182" i="2"/>
  <c r="AS75" i="5" s="1"/>
  <c r="H183" i="2"/>
  <c r="AS76" i="5" s="1"/>
  <c r="H184" i="2"/>
  <c r="AS77" i="5" s="1"/>
  <c r="H185" i="2"/>
  <c r="AS78" i="5" s="1"/>
  <c r="H186" i="2"/>
  <c r="AS79" i="5" s="1"/>
  <c r="H187" i="2"/>
  <c r="AS80" i="5" s="1"/>
  <c r="H188" i="2"/>
  <c r="AS81" i="5" s="1"/>
  <c r="H189" i="2"/>
  <c r="AS82" i="5" s="1"/>
  <c r="H190" i="2"/>
  <c r="AS83" i="5" s="1"/>
  <c r="H191" i="2"/>
  <c r="AS84" i="5" s="1"/>
  <c r="H192" i="2"/>
  <c r="H193" i="2"/>
  <c r="AS86" i="5" s="1"/>
  <c r="H194" i="2"/>
  <c r="AS87" i="5" s="1"/>
  <c r="H195" i="2"/>
  <c r="AS88" i="5" s="1"/>
  <c r="H196" i="2"/>
  <c r="H197" i="2"/>
  <c r="AS90" i="5" s="1"/>
  <c r="H198" i="2"/>
  <c r="AS91" i="5" s="1"/>
  <c r="H199" i="2"/>
  <c r="AS92" i="5" s="1"/>
  <c r="H200" i="2"/>
  <c r="AS93" i="5" s="1"/>
  <c r="H201" i="2"/>
  <c r="AS94" i="5" s="1"/>
  <c r="H202" i="2"/>
  <c r="AS95" i="5" s="1"/>
  <c r="H203" i="2"/>
  <c r="AS96" i="5" s="1"/>
  <c r="H204" i="2"/>
  <c r="AS97" i="5" s="1"/>
  <c r="H205" i="2"/>
  <c r="AS98" i="5" s="1"/>
  <c r="H206" i="2"/>
  <c r="AS99" i="5" s="1"/>
  <c r="H207" i="2"/>
  <c r="AS100" i="5" s="1"/>
  <c r="H208" i="2"/>
  <c r="H109" i="2"/>
  <c r="D22" i="1"/>
  <c r="D24" i="1" s="1"/>
  <c r="E22" i="1"/>
  <c r="E24" i="1" s="1"/>
  <c r="F22" i="1"/>
  <c r="F24" i="1" s="1"/>
  <c r="G22" i="1"/>
  <c r="G24" i="1" s="1"/>
  <c r="C22" i="1"/>
  <c r="C24" i="1" s="1"/>
  <c r="D21" i="1"/>
  <c r="D23" i="1" s="1"/>
  <c r="E21" i="1"/>
  <c r="F21" i="1"/>
  <c r="F23" i="1" s="1"/>
  <c r="G21" i="1"/>
  <c r="C21" i="1"/>
  <c r="C23" i="1" s="1"/>
  <c r="H31" i="1"/>
  <c r="H32" i="1"/>
  <c r="H33" i="1"/>
  <c r="H34" i="1"/>
  <c r="H35" i="1"/>
  <c r="H36" i="1"/>
  <c r="H37" i="1"/>
  <c r="H38" i="1"/>
  <c r="H39" i="1"/>
  <c r="H40" i="1"/>
  <c r="H41" i="1"/>
  <c r="H42" i="1"/>
  <c r="H30" i="1"/>
  <c r="H216" i="2" l="1"/>
  <c r="AS2" i="5"/>
  <c r="G23" i="1"/>
  <c r="E23" i="1"/>
  <c r="D20" i="1"/>
  <c r="E20" i="1"/>
  <c r="F20" i="1"/>
  <c r="G20" i="1"/>
  <c r="C20" i="1"/>
  <c r="C19" i="1"/>
  <c r="C18" i="1"/>
  <c r="D211" i="2"/>
  <c r="E211" i="2"/>
  <c r="F211" i="2"/>
  <c r="D212" i="2"/>
  <c r="E212" i="2"/>
  <c r="F212" i="2"/>
  <c r="E213" i="2"/>
  <c r="H213" i="2" s="1"/>
  <c r="F213" i="2"/>
  <c r="J213" i="2" s="1"/>
  <c r="C212" i="2"/>
  <c r="C211" i="2"/>
  <c r="D210" i="2"/>
  <c r="E210" i="2"/>
  <c r="F210" i="2"/>
  <c r="G210" i="2"/>
  <c r="C210" i="2"/>
  <c r="AF13" i="5"/>
  <c r="AF33" i="5"/>
  <c r="AG33" i="5" s="1"/>
  <c r="AF35" i="5"/>
  <c r="AG35" i="5" s="1"/>
  <c r="AF38" i="5"/>
  <c r="AG38" i="5" s="1"/>
  <c r="AF40" i="5"/>
  <c r="AF41" i="5"/>
  <c r="AG41" i="5" s="1"/>
  <c r="AF43" i="5"/>
  <c r="AG43" i="5" s="1"/>
  <c r="AF45" i="5"/>
  <c r="AG45" i="5" s="1"/>
  <c r="AF46" i="5"/>
  <c r="AF49" i="5"/>
  <c r="AG49" i="5" s="1"/>
  <c r="AF57" i="5"/>
  <c r="AG57" i="5" s="1"/>
  <c r="AF61" i="5"/>
  <c r="AF65" i="5"/>
  <c r="AF84" i="5"/>
  <c r="AG84" i="5" s="1"/>
  <c r="AF89" i="5"/>
  <c r="AG89" i="5" s="1"/>
  <c r="AF3" i="5"/>
  <c r="AG3" i="5" s="1"/>
  <c r="AF4" i="5"/>
  <c r="AF5" i="5"/>
  <c r="AF6" i="5"/>
  <c r="AG6" i="5" s="1"/>
  <c r="AF7" i="5"/>
  <c r="AF8" i="5"/>
  <c r="AF9" i="5"/>
  <c r="AG9" i="5" s="1"/>
  <c r="AF10" i="5"/>
  <c r="AG10" i="5" s="1"/>
  <c r="AF11" i="5"/>
  <c r="AG11" i="5" s="1"/>
  <c r="AF12" i="5"/>
  <c r="AF14" i="5"/>
  <c r="AG14" i="5" s="1"/>
  <c r="AF15" i="5"/>
  <c r="AG15" i="5" s="1"/>
  <c r="AF16" i="5"/>
  <c r="AG16" i="5" s="1"/>
  <c r="AF17" i="5"/>
  <c r="AF18" i="5"/>
  <c r="AG18" i="5" s="1"/>
  <c r="AF19" i="5"/>
  <c r="AG19" i="5" s="1"/>
  <c r="AF20" i="5"/>
  <c r="AF21" i="5"/>
  <c r="AF22" i="5"/>
  <c r="AG22" i="5" s="1"/>
  <c r="AF23" i="5"/>
  <c r="AG23" i="5" s="1"/>
  <c r="AF24" i="5"/>
  <c r="AG24" i="5" s="1"/>
  <c r="AF25" i="5"/>
  <c r="AF26" i="5"/>
  <c r="AG26" i="5" s="1"/>
  <c r="AF27" i="5"/>
  <c r="AG27" i="5" s="1"/>
  <c r="AF28" i="5"/>
  <c r="AF29" i="5"/>
  <c r="AF30" i="5"/>
  <c r="AG30" i="5" s="1"/>
  <c r="AF31" i="5"/>
  <c r="AG31" i="5" s="1"/>
  <c r="AF32" i="5"/>
  <c r="AG32" i="5" s="1"/>
  <c r="AF34" i="5"/>
  <c r="AF36" i="5"/>
  <c r="AG36" i="5" s="1"/>
  <c r="AF37" i="5"/>
  <c r="AG37" i="5" s="1"/>
  <c r="AF39" i="5"/>
  <c r="AG39" i="5" s="1"/>
  <c r="AF42" i="5"/>
  <c r="AF44" i="5"/>
  <c r="AG44" i="5" s="1"/>
  <c r="AF47" i="5"/>
  <c r="AG47" i="5" s="1"/>
  <c r="AF48" i="5"/>
  <c r="AG48" i="5" s="1"/>
  <c r="AF50" i="5"/>
  <c r="AF51" i="5"/>
  <c r="AG51" i="5" s="1"/>
  <c r="AF52" i="5"/>
  <c r="AG52" i="5" s="1"/>
  <c r="AF53" i="5"/>
  <c r="AF54" i="5"/>
  <c r="AF55" i="5"/>
  <c r="AG55" i="5" s="1"/>
  <c r="AF56" i="5"/>
  <c r="AG56" i="5" s="1"/>
  <c r="AF58" i="5"/>
  <c r="AG58" i="5" s="1"/>
  <c r="AF59" i="5"/>
  <c r="AG59" i="5" s="1"/>
  <c r="AF60" i="5"/>
  <c r="AG60" i="5" s="1"/>
  <c r="AF62" i="5"/>
  <c r="AG62" i="5" s="1"/>
  <c r="AF63" i="5"/>
  <c r="AG63" i="5" s="1"/>
  <c r="AF64" i="5"/>
  <c r="AF66" i="5"/>
  <c r="AG66" i="5" s="1"/>
  <c r="AF67" i="5"/>
  <c r="AG67" i="5" s="1"/>
  <c r="AF68" i="5"/>
  <c r="AF69" i="5"/>
  <c r="AF70" i="5"/>
  <c r="AG70" i="5" s="1"/>
  <c r="AF71" i="5"/>
  <c r="AG71" i="5" s="1"/>
  <c r="AF72" i="5"/>
  <c r="AG72" i="5" s="1"/>
  <c r="AF73" i="5"/>
  <c r="AF74" i="5"/>
  <c r="AG74" i="5" s="1"/>
  <c r="AF75" i="5"/>
  <c r="AG75" i="5" s="1"/>
  <c r="AF76" i="5"/>
  <c r="AF77" i="5"/>
  <c r="AF78" i="5"/>
  <c r="AG78" i="5" s="1"/>
  <c r="AF79" i="5"/>
  <c r="AG79" i="5" s="1"/>
  <c r="AF80" i="5"/>
  <c r="AG80" i="5" s="1"/>
  <c r="AF81" i="5"/>
  <c r="AF82" i="5"/>
  <c r="AG82" i="5" s="1"/>
  <c r="AF83" i="5"/>
  <c r="AG83" i="5" s="1"/>
  <c r="AF85" i="5"/>
  <c r="AG85" i="5" s="1"/>
  <c r="AF86" i="5"/>
  <c r="AG86" i="5" s="1"/>
  <c r="AF87" i="5"/>
  <c r="AG87" i="5" s="1"/>
  <c r="AF88" i="5"/>
  <c r="AG88" i="5" s="1"/>
  <c r="AF90" i="5"/>
  <c r="AG90" i="5" s="1"/>
  <c r="AF91" i="5"/>
  <c r="AG91" i="5" s="1"/>
  <c r="AF92" i="5"/>
  <c r="AG92" i="5" s="1"/>
  <c r="AF93" i="5"/>
  <c r="AG93" i="5" s="1"/>
  <c r="AF94" i="5"/>
  <c r="AG94" i="5" s="1"/>
  <c r="AF95" i="5"/>
  <c r="AG95" i="5" s="1"/>
  <c r="AF96" i="5"/>
  <c r="AG96" i="5" s="1"/>
  <c r="AF97" i="5"/>
  <c r="AG97" i="5" s="1"/>
  <c r="AF98" i="5"/>
  <c r="AF99" i="5"/>
  <c r="AG99" i="5" s="1"/>
  <c r="AF100" i="5"/>
  <c r="AG100" i="5" s="1"/>
  <c r="AF101" i="5"/>
  <c r="AG101" i="5" s="1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2" i="5"/>
  <c r="AF2" i="5"/>
  <c r="AG2" i="5" s="1"/>
  <c r="AG4" i="5"/>
  <c r="AG5" i="5"/>
  <c r="AG7" i="5"/>
  <c r="AG8" i="5"/>
  <c r="AG12" i="5"/>
  <c r="AG13" i="5"/>
  <c r="AG17" i="5"/>
  <c r="AG20" i="5"/>
  <c r="AG21" i="5"/>
  <c r="AG25" i="5"/>
  <c r="AG28" i="5"/>
  <c r="AG29" i="5"/>
  <c r="AG34" i="5"/>
  <c r="AG40" i="5"/>
  <c r="AG42" i="5"/>
  <c r="AG46" i="5"/>
  <c r="AG50" i="5"/>
  <c r="AG53" i="5"/>
  <c r="AG54" i="5"/>
  <c r="AG61" i="5"/>
  <c r="AG64" i="5"/>
  <c r="AG65" i="5"/>
  <c r="AG68" i="5"/>
  <c r="AG69" i="5"/>
  <c r="AG73" i="5"/>
  <c r="AG76" i="5"/>
  <c r="AG77" i="5"/>
  <c r="AG81" i="5"/>
  <c r="AG98" i="5"/>
  <c r="D19" i="1"/>
  <c r="E19" i="1"/>
  <c r="F19" i="1"/>
  <c r="G19" i="1"/>
  <c r="D18" i="1"/>
  <c r="E18" i="1"/>
  <c r="F18" i="1"/>
  <c r="G18" i="1"/>
  <c r="H210" i="2" l="1"/>
  <c r="N210" i="2" s="1"/>
  <c r="H211" i="2"/>
  <c r="H212" i="2"/>
  <c r="J212" i="2"/>
  <c r="P212" i="2" s="1"/>
  <c r="E216" i="2"/>
  <c r="F216" i="2"/>
  <c r="G216" i="2"/>
  <c r="D216" i="2"/>
  <c r="C216" i="2"/>
  <c r="E25" i="1"/>
  <c r="E26" i="1"/>
  <c r="C26" i="1"/>
  <c r="C25" i="1"/>
  <c r="D25" i="1"/>
  <c r="D26" i="1"/>
  <c r="G26" i="1"/>
  <c r="G25" i="1"/>
  <c r="F25" i="1"/>
  <c r="F26" i="1"/>
  <c r="N211" i="2"/>
  <c r="N212" i="2"/>
  <c r="N213" i="2"/>
  <c r="I212" i="2"/>
  <c r="O212" i="2" s="1"/>
  <c r="I211" i="2"/>
  <c r="O211" i="2" s="1"/>
  <c r="J211" i="2"/>
  <c r="P211" i="2" s="1"/>
  <c r="J210" i="2"/>
  <c r="P210" i="2" s="1"/>
  <c r="I210" i="2"/>
  <c r="O210" i="2" s="1"/>
  <c r="I213" i="2"/>
  <c r="O213" i="2" s="1"/>
  <c r="P213" i="2"/>
  <c r="M111" i="2" l="1"/>
  <c r="M115" i="2"/>
  <c r="M119" i="2"/>
  <c r="M123" i="2"/>
  <c r="M127" i="2"/>
  <c r="M131" i="2"/>
  <c r="M135" i="2"/>
  <c r="M139" i="2"/>
  <c r="M143" i="2"/>
  <c r="M147" i="2"/>
  <c r="M151" i="2"/>
  <c r="M155" i="2"/>
  <c r="M159" i="2"/>
  <c r="M163" i="2"/>
  <c r="M167" i="2"/>
  <c r="M171" i="2"/>
  <c r="M175" i="2"/>
  <c r="M179" i="2"/>
  <c r="M183" i="2"/>
  <c r="M187" i="2"/>
  <c r="M191" i="2"/>
  <c r="M195" i="2"/>
  <c r="M199" i="2"/>
  <c r="M203" i="2"/>
  <c r="M207" i="2"/>
  <c r="L110" i="2"/>
  <c r="L114" i="2"/>
  <c r="L118" i="2"/>
  <c r="L122" i="2"/>
  <c r="L126" i="2"/>
  <c r="L130" i="2"/>
  <c r="L134" i="2"/>
  <c r="L138" i="2"/>
  <c r="L142" i="2"/>
  <c r="L146" i="2"/>
  <c r="L150" i="2"/>
  <c r="L154" i="2"/>
  <c r="L158" i="2"/>
  <c r="L162" i="2"/>
  <c r="L166" i="2"/>
  <c r="L170" i="2"/>
  <c r="L174" i="2"/>
  <c r="L178" i="2"/>
  <c r="L182" i="2"/>
  <c r="L186" i="2"/>
  <c r="L190" i="2"/>
  <c r="L194" i="2"/>
  <c r="L198" i="2"/>
  <c r="L202" i="2"/>
  <c r="L206" i="2"/>
  <c r="M112" i="2"/>
  <c r="M116" i="2"/>
  <c r="M120" i="2"/>
  <c r="M124" i="2"/>
  <c r="M128" i="2"/>
  <c r="M132" i="2"/>
  <c r="M136" i="2"/>
  <c r="M140" i="2"/>
  <c r="M144" i="2"/>
  <c r="M148" i="2"/>
  <c r="M152" i="2"/>
  <c r="M156" i="2"/>
  <c r="M160" i="2"/>
  <c r="M164" i="2"/>
  <c r="M168" i="2"/>
  <c r="M172" i="2"/>
  <c r="M176" i="2"/>
  <c r="M180" i="2"/>
  <c r="M184" i="2"/>
  <c r="M188" i="2"/>
  <c r="M192" i="2"/>
  <c r="M196" i="2"/>
  <c r="M200" i="2"/>
  <c r="M204" i="2"/>
  <c r="M208" i="2"/>
  <c r="L111" i="2"/>
  <c r="L115" i="2"/>
  <c r="L119" i="2"/>
  <c r="L123" i="2"/>
  <c r="L127" i="2"/>
  <c r="L131" i="2"/>
  <c r="L135" i="2"/>
  <c r="L139" i="2"/>
  <c r="M113" i="2"/>
  <c r="M121" i="2"/>
  <c r="M129" i="2"/>
  <c r="M137" i="2"/>
  <c r="M145" i="2"/>
  <c r="M153" i="2"/>
  <c r="M161" i="2"/>
  <c r="M169" i="2"/>
  <c r="M177" i="2"/>
  <c r="M185" i="2"/>
  <c r="M193" i="2"/>
  <c r="M201" i="2"/>
  <c r="M109" i="2"/>
  <c r="L116" i="2"/>
  <c r="L124" i="2"/>
  <c r="L132" i="2"/>
  <c r="L140" i="2"/>
  <c r="L145" i="2"/>
  <c r="L151" i="2"/>
  <c r="L156" i="2"/>
  <c r="L161" i="2"/>
  <c r="L167" i="2"/>
  <c r="L172" i="2"/>
  <c r="L177" i="2"/>
  <c r="L183" i="2"/>
  <c r="L188" i="2"/>
  <c r="L193" i="2"/>
  <c r="L199" i="2"/>
  <c r="L204" i="2"/>
  <c r="K109" i="2"/>
  <c r="L133" i="2"/>
  <c r="L147" i="2"/>
  <c r="L157" i="2"/>
  <c r="L168" i="2"/>
  <c r="L173" i="2"/>
  <c r="L184" i="2"/>
  <c r="L195" i="2"/>
  <c r="L200" i="2"/>
  <c r="M117" i="2"/>
  <c r="M125" i="2"/>
  <c r="M133" i="2"/>
  <c r="M141" i="2"/>
  <c r="M157" i="2"/>
  <c r="M165" i="2"/>
  <c r="M181" i="2"/>
  <c r="M197" i="2"/>
  <c r="L112" i="2"/>
  <c r="L128" i="2"/>
  <c r="L143" i="2"/>
  <c r="L148" i="2"/>
  <c r="L159" i="2"/>
  <c r="L169" i="2"/>
  <c r="L175" i="2"/>
  <c r="L185" i="2"/>
  <c r="L196" i="2"/>
  <c r="L201" i="2"/>
  <c r="M118" i="2"/>
  <c r="M126" i="2"/>
  <c r="M134" i="2"/>
  <c r="M150" i="2"/>
  <c r="M158" i="2"/>
  <c r="M174" i="2"/>
  <c r="M182" i="2"/>
  <c r="M198" i="2"/>
  <c r="L113" i="2"/>
  <c r="L121" i="2"/>
  <c r="L137" i="2"/>
  <c r="L149" i="2"/>
  <c r="L160" i="2"/>
  <c r="L165" i="2"/>
  <c r="L176" i="2"/>
  <c r="L187" i="2"/>
  <c r="L197" i="2"/>
  <c r="L203" i="2"/>
  <c r="M114" i="2"/>
  <c r="M122" i="2"/>
  <c r="M130" i="2"/>
  <c r="M138" i="2"/>
  <c r="M146" i="2"/>
  <c r="M154" i="2"/>
  <c r="M162" i="2"/>
  <c r="M170" i="2"/>
  <c r="M178" i="2"/>
  <c r="M186" i="2"/>
  <c r="M194" i="2"/>
  <c r="M202" i="2"/>
  <c r="L109" i="2"/>
  <c r="L117" i="2"/>
  <c r="L125" i="2"/>
  <c r="L141" i="2"/>
  <c r="L152" i="2"/>
  <c r="L163" i="2"/>
  <c r="L179" i="2"/>
  <c r="L189" i="2"/>
  <c r="L205" i="2"/>
  <c r="M149" i="2"/>
  <c r="M173" i="2"/>
  <c r="M189" i="2"/>
  <c r="M205" i="2"/>
  <c r="L120" i="2"/>
  <c r="L136" i="2"/>
  <c r="L153" i="2"/>
  <c r="L164" i="2"/>
  <c r="L180" i="2"/>
  <c r="L191" i="2"/>
  <c r="L207" i="2"/>
  <c r="M110" i="2"/>
  <c r="M142" i="2"/>
  <c r="M166" i="2"/>
  <c r="M190" i="2"/>
  <c r="M206" i="2"/>
  <c r="L129" i="2"/>
  <c r="L144" i="2"/>
  <c r="L155" i="2"/>
  <c r="L171" i="2"/>
  <c r="L181" i="2"/>
  <c r="L192" i="2"/>
  <c r="L208" i="2"/>
  <c r="K110" i="2"/>
  <c r="K114" i="2"/>
  <c r="K118" i="2"/>
  <c r="K122" i="2"/>
  <c r="K126" i="2"/>
  <c r="K130" i="2"/>
  <c r="K134" i="2"/>
  <c r="K138" i="2"/>
  <c r="K142" i="2"/>
  <c r="K146" i="2"/>
  <c r="K150" i="2"/>
  <c r="K154" i="2"/>
  <c r="K158" i="2"/>
  <c r="K162" i="2"/>
  <c r="K166" i="2"/>
  <c r="K170" i="2"/>
  <c r="K174" i="2"/>
  <c r="K178" i="2"/>
  <c r="K182" i="2"/>
  <c r="K186" i="2"/>
  <c r="K190" i="2"/>
  <c r="K194" i="2"/>
  <c r="K198" i="2"/>
  <c r="K202" i="2"/>
  <c r="K206" i="2"/>
  <c r="K111" i="2"/>
  <c r="K115" i="2"/>
  <c r="K119" i="2"/>
  <c r="K123" i="2"/>
  <c r="K127" i="2"/>
  <c r="K131" i="2"/>
  <c r="K135" i="2"/>
  <c r="K139" i="2"/>
  <c r="K143" i="2"/>
  <c r="K147" i="2"/>
  <c r="K151" i="2"/>
  <c r="K155" i="2"/>
  <c r="K159" i="2"/>
  <c r="K163" i="2"/>
  <c r="K167" i="2"/>
  <c r="K171" i="2"/>
  <c r="K175" i="2"/>
  <c r="K179" i="2"/>
  <c r="K183" i="2"/>
  <c r="K187" i="2"/>
  <c r="K191" i="2"/>
  <c r="K195" i="2"/>
  <c r="K199" i="2"/>
  <c r="K203" i="2"/>
  <c r="K207" i="2"/>
  <c r="K112" i="2"/>
  <c r="K116" i="2"/>
  <c r="K120" i="2"/>
  <c r="K124" i="2"/>
  <c r="K128" i="2"/>
  <c r="K132" i="2"/>
  <c r="K136" i="2"/>
  <c r="K140" i="2"/>
  <c r="K144" i="2"/>
  <c r="K148" i="2"/>
  <c r="K152" i="2"/>
  <c r="K156" i="2"/>
  <c r="K160" i="2"/>
  <c r="K164" i="2"/>
  <c r="K168" i="2"/>
  <c r="K172" i="2"/>
  <c r="K176" i="2"/>
  <c r="K180" i="2"/>
  <c r="K184" i="2"/>
  <c r="K188" i="2"/>
  <c r="K192" i="2"/>
  <c r="K196" i="2"/>
  <c r="K200" i="2"/>
  <c r="K121" i="2"/>
  <c r="K137" i="2"/>
  <c r="K153" i="2"/>
  <c r="K169" i="2"/>
  <c r="K185" i="2"/>
  <c r="K201" i="2"/>
  <c r="K125" i="2"/>
  <c r="K141" i="2"/>
  <c r="K157" i="2"/>
  <c r="K173" i="2"/>
  <c r="K189" i="2"/>
  <c r="K204" i="2"/>
  <c r="K113" i="2"/>
  <c r="K129" i="2"/>
  <c r="K145" i="2"/>
  <c r="K161" i="2"/>
  <c r="K177" i="2"/>
  <c r="K193" i="2"/>
  <c r="K205" i="2"/>
  <c r="K117" i="2"/>
  <c r="K133" i="2"/>
  <c r="K149" i="2"/>
  <c r="K165" i="2"/>
  <c r="K181" i="2"/>
  <c r="K197" i="2"/>
  <c r="K208" i="2"/>
  <c r="L211" i="2" l="1"/>
  <c r="M212" i="2"/>
  <c r="K213" i="2"/>
  <c r="L210" i="2"/>
  <c r="L213" i="2"/>
  <c r="K211" i="2"/>
  <c r="M213" i="2"/>
  <c r="K210" i="2"/>
  <c r="K212" i="2"/>
  <c r="L212" i="2"/>
  <c r="M210" i="2"/>
  <c r="M211" i="2"/>
</calcChain>
</file>

<file path=xl/sharedStrings.xml><?xml version="1.0" encoding="utf-8"?>
<sst xmlns="http://schemas.openxmlformats.org/spreadsheetml/2006/main" count="665" uniqueCount="140">
  <si>
    <t>Factor Profiles (conc. of species) from Base Run #13 (Convergent Run)</t>
  </si>
  <si>
    <t>Factor 1</t>
  </si>
  <si>
    <t>Factor 2</t>
  </si>
  <si>
    <t>Factor 3</t>
  </si>
  <si>
    <t>Factor 4</t>
  </si>
  <si>
    <t>Factor 5</t>
  </si>
  <si>
    <t>TC</t>
  </si>
  <si>
    <t>OCPk1 C</t>
  </si>
  <si>
    <t>OCPk2 C</t>
  </si>
  <si>
    <t>OCPk3 C</t>
  </si>
  <si>
    <t>OCPk4 C</t>
  </si>
  <si>
    <t>OCPk5 C</t>
  </si>
  <si>
    <t>Pyrol C</t>
  </si>
  <si>
    <t>ECPk1 C</t>
  </si>
  <si>
    <t>ECPk2 C</t>
  </si>
  <si>
    <t>ECPk3 C</t>
  </si>
  <si>
    <t>ECPk4 C</t>
  </si>
  <si>
    <t>ECPk5 C</t>
  </si>
  <si>
    <t>ECPk6 C</t>
  </si>
  <si>
    <t>Factor Profiles (% of species sum) from Base Run #13 (Convergent Run)</t>
  </si>
  <si>
    <t>Factor Profiles (% of total variable) from Base Run #13 (Convergent Run)</t>
  </si>
  <si>
    <t>*</t>
  </si>
  <si>
    <t>Factor Contributions (avg = 1) from Base Run #13 (Convergent Run)</t>
  </si>
  <si>
    <t>Factor Contributions (conc. units) from Base Run #13 (Convergent Run)</t>
  </si>
  <si>
    <t>(Total Variable = TC)</t>
  </si>
  <si>
    <t>Residuals from Base Run #13 (Convergent Run)</t>
  </si>
  <si>
    <t>Run</t>
  </si>
  <si>
    <t>Date_Time</t>
  </si>
  <si>
    <t>Scaled Residuals from Base Run #13 (Convergent Run)</t>
  </si>
  <si>
    <t>Q(true)/Qexp</t>
  </si>
  <si>
    <t>Q(true)/Qexp:</t>
  </si>
  <si>
    <t>**** Run Comparison Statistics ****</t>
  </si>
  <si>
    <t>Concentration of Species</t>
  </si>
  <si>
    <t>Lowest Q (Robust) Run = Run 13</t>
  </si>
  <si>
    <t>Statistics Over All Runs</t>
  </si>
  <si>
    <t>Lowest Q</t>
  </si>
  <si>
    <t>Min</t>
  </si>
  <si>
    <t>25th</t>
  </si>
  <si>
    <t>50th</t>
  </si>
  <si>
    <t>75th</t>
  </si>
  <si>
    <t>Max</t>
  </si>
  <si>
    <t>Mean</t>
  </si>
  <si>
    <t>Std Dev</t>
  </si>
  <si>
    <t>RSD % mean</t>
  </si>
  <si>
    <t>RSD % Lowest Q</t>
  </si>
  <si>
    <t>Percent of Species Sum</t>
  </si>
  <si>
    <t>Percent of Total Variable</t>
  </si>
  <si>
    <t xml:space="preserve">Código </t>
  </si>
  <si>
    <t>Fecha inicial</t>
  </si>
  <si>
    <t>PM 2.5 (µg/Nm3)</t>
  </si>
  <si>
    <t>EC</t>
  </si>
  <si>
    <t>OC</t>
  </si>
  <si>
    <t>CT</t>
  </si>
  <si>
    <t>OC1</t>
  </si>
  <si>
    <t>OC2</t>
  </si>
  <si>
    <t>OC3</t>
  </si>
  <si>
    <t>OC4</t>
  </si>
  <si>
    <t>OC5</t>
  </si>
  <si>
    <t>OP</t>
  </si>
  <si>
    <t>EC1</t>
  </si>
  <si>
    <t>EC2</t>
  </si>
  <si>
    <t>EC3</t>
  </si>
  <si>
    <t>EC4</t>
  </si>
  <si>
    <t>EC5</t>
  </si>
  <si>
    <t>EC6</t>
  </si>
  <si>
    <t>Ocprim_lin20%</t>
  </si>
  <si>
    <t>SOC_lin20%</t>
  </si>
  <si>
    <t>Ocprim_lin10%</t>
  </si>
  <si>
    <t>SOC_lin10%</t>
  </si>
  <si>
    <t>Ocprim_Deming20%</t>
  </si>
  <si>
    <t>SOC_Deming20%</t>
  </si>
  <si>
    <t>Eventos</t>
  </si>
  <si>
    <t>OCprim_av</t>
  </si>
  <si>
    <t>OCprim_sd</t>
  </si>
  <si>
    <t>SOC_av</t>
  </si>
  <si>
    <t>SOC_sd</t>
  </si>
  <si>
    <t/>
  </si>
  <si>
    <t>OC/EC</t>
  </si>
  <si>
    <t>TC_calc</t>
  </si>
  <si>
    <t>Secondary (highest OC/EC, seasonality)</t>
  </si>
  <si>
    <t>High EC2 but also high Pyrol, hence it has high OC/EC ratio</t>
  </si>
  <si>
    <t>High EC3 but also high Pyrol, hence it has higher OC/EC than Factor 2</t>
  </si>
  <si>
    <t>Suena interesante: Secundarios da muy bien en general</t>
  </si>
  <si>
    <t>Pero cuando aparecen los eventos de quema de biomasa, cuyo (OC/EC)prim es muy distinto, ese OC queda dentro de mi calculo de SOC</t>
  </si>
  <si>
    <t>Ratio</t>
  </si>
  <si>
    <t>Events</t>
  </si>
  <si>
    <t>Regional Biomass burning. OC1, OC2, OC3, Pyrol, some EC</t>
  </si>
  <si>
    <t>Factor 4 (Y) vs Factor 1 (X), separado en dos partes, abril-julio y resto de la campaña</t>
  </si>
  <si>
    <t>Entonces, voy a probar simulacion omitiendo hasta julio a ver si las dos fuentes se unifican y son gasolina</t>
  </si>
  <si>
    <t>Autumn</t>
  </si>
  <si>
    <t>Winter</t>
  </si>
  <si>
    <t>Spring</t>
  </si>
  <si>
    <t>Summer</t>
  </si>
  <si>
    <t>Unknown, grill?</t>
  </si>
  <si>
    <t>Gasoline+diesel?</t>
  </si>
  <si>
    <t>Secondary</t>
  </si>
  <si>
    <t>Diesel?Grill?</t>
  </si>
  <si>
    <t>Regional Biomass Burning</t>
  </si>
  <si>
    <t>Contributions, units of TC</t>
  </si>
  <si>
    <t>Total</t>
  </si>
  <si>
    <t>Aver OC/EC_prim</t>
  </si>
  <si>
    <t>Aver OC/EC_prim whithout BB</t>
  </si>
  <si>
    <t>Total w/o Sec</t>
  </si>
  <si>
    <t>Total w/o Sec+BB</t>
  </si>
  <si>
    <t>Suma</t>
  </si>
  <si>
    <t>Prueba, para mostrar la relación entre las unidades de ambas series temporales</t>
  </si>
  <si>
    <t>Construccion</t>
  </si>
  <si>
    <t>Gasolina + Diésel</t>
  </si>
  <si>
    <t>Secundarias</t>
  </si>
  <si>
    <t>Quema de Biomasa Regional</t>
  </si>
  <si>
    <t>Parrillas (biomasa local)</t>
  </si>
  <si>
    <t>Unknown, OC and high EC4. Possibly construction (correlation with F8 of whole matrix, Comp6f8)</t>
  </si>
  <si>
    <t>Construction</t>
  </si>
  <si>
    <t>Secondary Organic Aerosols</t>
  </si>
  <si>
    <t>Traffic</t>
  </si>
  <si>
    <t>Regional BB</t>
  </si>
  <si>
    <t>Barbecue (local BB)</t>
  </si>
  <si>
    <t>Diesel + Gasoline mixture?</t>
  </si>
  <si>
    <t>Probably Barbecue (OC/EC ratio, pyrol, correlation with F7 of complete matrix run Comp6f8)</t>
  </si>
  <si>
    <t>EC_char</t>
  </si>
  <si>
    <t>EC_soot</t>
  </si>
  <si>
    <t>char/soot</t>
  </si>
  <si>
    <t>EC1/soot</t>
  </si>
  <si>
    <t>Aver OC/EC</t>
  </si>
  <si>
    <t>TC-PMF</t>
  </si>
  <si>
    <t>OC/TC</t>
  </si>
  <si>
    <t>EC/TC</t>
  </si>
  <si>
    <t>F1</t>
  </si>
  <si>
    <t>F2</t>
  </si>
  <si>
    <t>OC/EC w/sec</t>
  </si>
  <si>
    <t>OC/EC w/sec+BB</t>
  </si>
  <si>
    <t>Aver OC/EC?</t>
  </si>
  <si>
    <t>Gasoline + Diesel</t>
  </si>
  <si>
    <t>Local biomass burning</t>
  </si>
  <si>
    <t>EC (aux)</t>
  </si>
  <si>
    <t>EC F1</t>
  </si>
  <si>
    <t>EC F2</t>
  </si>
  <si>
    <t>EC F3</t>
  </si>
  <si>
    <t>EC F4</t>
  </si>
  <si>
    <t>EC 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</si>
</sst>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\ hh:mm"/>
    <numFmt numFmtId="165" formatCode="0.000"/>
    <numFmt numFmtId="166" formatCode="0.0"/>
    <numFmt numFmtId="167" formatCode="0.0%"/>
  </numFmts>
  <fonts count="13" x14ac:knownFonts="1">
    <font>
      <sz val="10"/>
      <color indexed="64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64"/>
      <name val="Arial"/>
      <family val="2"/>
    </font>
    <font>
      <b/>
      <sz val="10"/>
      <color indexed="64"/>
      <name val="Arial"/>
      <family val="2"/>
    </font>
    <font>
      <b/>
      <sz val="10"/>
      <color rgb="FFFF0000"/>
      <name val="Arial"/>
      <family val="2"/>
    </font>
    <font>
      <b/>
      <i/>
      <sz val="10"/>
      <color indexed="64"/>
      <name val="Arial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4"/>
      <name val="Arial"/>
      <family val="2"/>
    </font>
    <font>
      <sz val="10"/>
      <color indexed="64"/>
      <name val="Arial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2" borderId="0"/>
    <xf numFmtId="0" fontId="9" fillId="7" borderId="0" applyNumberFormat="0" applyBorder="0" applyAlignment="0" applyProtection="0"/>
    <xf numFmtId="0" fontId="10" fillId="8" borderId="0" applyNumberFormat="0" applyBorder="0" applyAlignment="0" applyProtection="0"/>
    <xf numFmtId="9" fontId="12" fillId="0" borderId="0" applyFont="0" applyFill="0" applyBorder="0" applyAlignment="0" applyProtection="0"/>
  </cellStyleXfs>
  <cellXfs count="39">
    <xf numFmtId="0" fontId="0" fillId="0" borderId="0" xfId="0"/>
    <xf numFmtId="0" fontId="0" fillId="2" borderId="0" xfId="0" applyFill="1"/>
    <xf numFmtId="164" fontId="0" fillId="2" borderId="0" xfId="0" applyNumberFormat="1" applyFill="1"/>
    <xf numFmtId="0" fontId="4" fillId="2" borderId="0" xfId="1"/>
    <xf numFmtId="0" fontId="5" fillId="0" borderId="0" xfId="0" applyFont="1"/>
    <xf numFmtId="0" fontId="6" fillId="0" borderId="0" xfId="0" applyFont="1"/>
    <xf numFmtId="2" fontId="6" fillId="0" borderId="0" xfId="0" applyNumberFormat="1" applyFont="1"/>
    <xf numFmtId="14" fontId="0" fillId="2" borderId="0" xfId="0" applyNumberFormat="1" applyFill="1"/>
    <xf numFmtId="14" fontId="5" fillId="2" borderId="0" xfId="0" applyNumberFormat="1" applyFont="1" applyFill="1" applyAlignment="1">
      <alignment horizontal="right"/>
    </xf>
    <xf numFmtId="0" fontId="7" fillId="0" borderId="0" xfId="0" applyFont="1"/>
    <xf numFmtId="0" fontId="3" fillId="2" borderId="0" xfId="1" applyFont="1"/>
    <xf numFmtId="0" fontId="2" fillId="2" borderId="0" xfId="1" applyFont="1"/>
    <xf numFmtId="2" fontId="4" fillId="2" borderId="0" xfId="1" applyNumberFormat="1"/>
    <xf numFmtId="14" fontId="0" fillId="3" borderId="0" xfId="0" applyNumberFormat="1" applyFill="1"/>
    <xf numFmtId="14" fontId="0" fillId="4" borderId="0" xfId="0" applyNumberFormat="1" applyFill="1"/>
    <xf numFmtId="14" fontId="0" fillId="5" borderId="0" xfId="0" applyNumberFormat="1" applyFill="1"/>
    <xf numFmtId="14" fontId="0" fillId="6" borderId="0" xfId="0" applyNumberFormat="1" applyFill="1"/>
    <xf numFmtId="0" fontId="5" fillId="6" borderId="0" xfId="0" applyFont="1" applyFill="1"/>
    <xf numFmtId="0" fontId="5" fillId="5" borderId="0" xfId="0" applyFont="1" applyFill="1"/>
    <xf numFmtId="0" fontId="5" fillId="4" borderId="0" xfId="0" applyFont="1" applyFill="1"/>
    <xf numFmtId="0" fontId="5" fillId="3" borderId="0" xfId="0" applyFont="1" applyFill="1"/>
    <xf numFmtId="165" fontId="0" fillId="0" borderId="0" xfId="0" applyNumberFormat="1"/>
    <xf numFmtId="2" fontId="0" fillId="0" borderId="0" xfId="0" applyNumberFormat="1"/>
    <xf numFmtId="165" fontId="6" fillId="0" borderId="0" xfId="0" applyNumberFormat="1" applyFont="1"/>
    <xf numFmtId="0" fontId="5" fillId="2" borderId="0" xfId="0" applyFont="1" applyFill="1"/>
    <xf numFmtId="0" fontId="8" fillId="0" borderId="0" xfId="0" applyFont="1"/>
    <xf numFmtId="2" fontId="8" fillId="0" borderId="0" xfId="0" applyNumberFormat="1" applyFont="1"/>
    <xf numFmtId="166" fontId="0" fillId="0" borderId="0" xfId="0" applyNumberFormat="1"/>
    <xf numFmtId="0" fontId="1" fillId="2" borderId="0" xfId="1" applyFont="1"/>
    <xf numFmtId="165" fontId="4" fillId="2" borderId="0" xfId="1" applyNumberFormat="1"/>
    <xf numFmtId="0" fontId="11" fillId="2" borderId="0" xfId="0" applyFont="1" applyFill="1"/>
    <xf numFmtId="2" fontId="11" fillId="0" borderId="0" xfId="0" applyNumberFormat="1" applyFont="1"/>
    <xf numFmtId="0" fontId="9" fillId="7" borderId="0" xfId="2"/>
    <xf numFmtId="2" fontId="9" fillId="7" borderId="0" xfId="2" applyNumberFormat="1"/>
    <xf numFmtId="0" fontId="10" fillId="8" borderId="0" xfId="3"/>
    <xf numFmtId="2" fontId="10" fillId="8" borderId="0" xfId="3" applyNumberFormat="1"/>
    <xf numFmtId="167" fontId="0" fillId="0" borderId="0" xfId="4" applyNumberFormat="1" applyFont="1"/>
    <xf numFmtId="0" fontId="6" fillId="2" borderId="0" xfId="0" applyFont="1" applyFill="1"/>
    <xf numFmtId="9" fontId="6" fillId="0" borderId="0" xfId="4" applyFont="1"/>
  </cellXfs>
  <cellStyles count="5">
    <cellStyle name="Bueno" xfId="2" builtinId="26"/>
    <cellStyle name="Neutral" xfId="3" builtinId="28"/>
    <cellStyle name="Normal" xfId="0" builtinId="0"/>
    <cellStyle name="Normal 2" xfId="1" xr:uid="{00000000-0005-0000-0000-000001000000}"/>
    <cellStyle name="Porcentaje" xfId="4" builtinId="5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Profiles!$C$4</c:f>
              <c:strCache>
                <c:ptCount val="1"/>
                <c:pt idx="0">
                  <c:v>Factor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Profiles!$B$5:$B$17</c:f>
              <c:strCache>
                <c:ptCount val="13"/>
                <c:pt idx="0">
                  <c:v>TC</c:v>
                </c:pt>
                <c:pt idx="1">
                  <c:v>OCPk1 C</c:v>
                </c:pt>
                <c:pt idx="2">
                  <c:v>OCPk2 C</c:v>
                </c:pt>
                <c:pt idx="3">
                  <c:v>OCPk3 C</c:v>
                </c:pt>
                <c:pt idx="4">
                  <c:v>OCPk4 C</c:v>
                </c:pt>
                <c:pt idx="5">
                  <c:v>OCPk5 C</c:v>
                </c:pt>
                <c:pt idx="6">
                  <c:v>Pyrol C</c:v>
                </c:pt>
                <c:pt idx="7">
                  <c:v>ECPk1 C</c:v>
                </c:pt>
                <c:pt idx="8">
                  <c:v>ECPk2 C</c:v>
                </c:pt>
                <c:pt idx="9">
                  <c:v>ECPk3 C</c:v>
                </c:pt>
                <c:pt idx="10">
                  <c:v>ECPk4 C</c:v>
                </c:pt>
                <c:pt idx="11">
                  <c:v>ECPk5 C</c:v>
                </c:pt>
                <c:pt idx="12">
                  <c:v>ECPk6 C</c:v>
                </c:pt>
              </c:strCache>
            </c:strRef>
          </c:cat>
          <c:val>
            <c:numRef>
              <c:f>Profiles!$C$5:$C$17</c:f>
              <c:numCache>
                <c:formatCode>General</c:formatCode>
                <c:ptCount val="13"/>
                <c:pt idx="0">
                  <c:v>0.48192000000000002</c:v>
                </c:pt>
                <c:pt idx="1">
                  <c:v>5.4517999999999997E-2</c:v>
                </c:pt>
                <c:pt idx="2">
                  <c:v>0.13444</c:v>
                </c:pt>
                <c:pt idx="3">
                  <c:v>5.0051999999999999E-2</c:v>
                </c:pt>
                <c:pt idx="4">
                  <c:v>4.6383000000000001E-2</c:v>
                </c:pt>
                <c:pt idx="5">
                  <c:v>3.0852999999999999E-6</c:v>
                </c:pt>
                <c:pt idx="6">
                  <c:v>1.3099E-2</c:v>
                </c:pt>
                <c:pt idx="7">
                  <c:v>8.7389E-4</c:v>
                </c:pt>
                <c:pt idx="8">
                  <c:v>9.6193000000000005E-5</c:v>
                </c:pt>
                <c:pt idx="9">
                  <c:v>5.0584999999999996E-3</c:v>
                </c:pt>
                <c:pt idx="10">
                  <c:v>0.15345</c:v>
                </c:pt>
                <c:pt idx="11">
                  <c:v>1.0191E-2</c:v>
                </c:pt>
                <c:pt idx="12">
                  <c:v>4.5123000000000003E-3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2C-4567-90A4-48AA18D22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1487232"/>
        <c:axId val="91513600"/>
      </c:barChart>
      <c:scatterChart>
        <c:scatterStyle val="lineMarker"/>
        <c:varyColors val="0"/>
        <c:ser>
          <c:idx val="1"/>
          <c:order val="1"/>
          <c:tx>
            <c:v>Percent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Profiles!$C$30:$C$42</c:f>
              <c:numCache>
                <c:formatCode>General</c:formatCode>
                <c:ptCount val="13"/>
                <c:pt idx="0">
                  <c:v>6.9914000208906399</c:v>
                </c:pt>
                <c:pt idx="1">
                  <c:v>3.0996424932683202</c:v>
                </c:pt>
                <c:pt idx="2">
                  <c:v>9.7320430630599297</c:v>
                </c:pt>
                <c:pt idx="3">
                  <c:v>9.3883997403990804</c:v>
                </c:pt>
                <c:pt idx="4">
                  <c:v>5.3862119046704198</c:v>
                </c:pt>
                <c:pt idx="5">
                  <c:v>2.7501859718384598E-2</c:v>
                </c:pt>
                <c:pt idx="6">
                  <c:v>1.0289777543163401</c:v>
                </c:pt>
                <c:pt idx="7">
                  <c:v>0.65881919763362196</c:v>
                </c:pt>
                <c:pt idx="8">
                  <c:v>1.3624989901441001E-2</c:v>
                </c:pt>
                <c:pt idx="9">
                  <c:v>0.45556537703134597</c:v>
                </c:pt>
                <c:pt idx="10">
                  <c:v>55.296119639397901</c:v>
                </c:pt>
                <c:pt idx="11">
                  <c:v>52.808378701418597</c:v>
                </c:pt>
                <c:pt idx="12">
                  <c:v>22.8270470381953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C-4567-90A4-48AA18D22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16928"/>
        <c:axId val="91515136"/>
      </c:scatterChart>
      <c:catAx>
        <c:axId val="9148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513600"/>
        <c:crosses val="autoZero"/>
        <c:auto val="1"/>
        <c:lblAlgn val="ctr"/>
        <c:lblOffset val="100"/>
        <c:noMultiLvlLbl val="0"/>
      </c:catAx>
      <c:valAx>
        <c:axId val="9151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487232"/>
        <c:crosses val="autoZero"/>
        <c:crossBetween val="between"/>
      </c:valAx>
      <c:valAx>
        <c:axId val="91515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516928"/>
        <c:crosses val="max"/>
        <c:crossBetween val="midCat"/>
      </c:valAx>
      <c:valAx>
        <c:axId val="91516928"/>
        <c:scaling>
          <c:orientation val="minMax"/>
        </c:scaling>
        <c:delete val="1"/>
        <c:axPos val="b"/>
        <c:majorTickMark val="out"/>
        <c:minorTickMark val="none"/>
        <c:tickLblPos val="nextTo"/>
        <c:crossAx val="9151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Contributions!$G$4</c:f>
              <c:strCache>
                <c:ptCount val="1"/>
                <c:pt idx="0">
                  <c:v>Factor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Contributions!$B$5:$B$104</c:f>
              <c:numCache>
                <c:formatCode>m/d/yyyy</c:formatCode>
                <c:ptCount val="100"/>
                <c:pt idx="0">
                  <c:v>43558</c:v>
                </c:pt>
                <c:pt idx="1">
                  <c:v>43561</c:v>
                </c:pt>
                <c:pt idx="2">
                  <c:v>43564</c:v>
                </c:pt>
                <c:pt idx="3">
                  <c:v>43567</c:v>
                </c:pt>
                <c:pt idx="4">
                  <c:v>43570</c:v>
                </c:pt>
                <c:pt idx="5">
                  <c:v>43573</c:v>
                </c:pt>
                <c:pt idx="6">
                  <c:v>43576</c:v>
                </c:pt>
                <c:pt idx="7">
                  <c:v>43579</c:v>
                </c:pt>
                <c:pt idx="8">
                  <c:v>43582</c:v>
                </c:pt>
                <c:pt idx="9">
                  <c:v>43585</c:v>
                </c:pt>
                <c:pt idx="10">
                  <c:v>43588</c:v>
                </c:pt>
                <c:pt idx="11">
                  <c:v>43591</c:v>
                </c:pt>
                <c:pt idx="12">
                  <c:v>43597</c:v>
                </c:pt>
                <c:pt idx="13">
                  <c:v>43600</c:v>
                </c:pt>
                <c:pt idx="14">
                  <c:v>43603</c:v>
                </c:pt>
                <c:pt idx="15">
                  <c:v>43609</c:v>
                </c:pt>
                <c:pt idx="16">
                  <c:v>43612</c:v>
                </c:pt>
                <c:pt idx="17">
                  <c:v>43615</c:v>
                </c:pt>
                <c:pt idx="18">
                  <c:v>43618</c:v>
                </c:pt>
                <c:pt idx="19">
                  <c:v>43627</c:v>
                </c:pt>
                <c:pt idx="20">
                  <c:v>43630</c:v>
                </c:pt>
                <c:pt idx="21">
                  <c:v>43633</c:v>
                </c:pt>
                <c:pt idx="22">
                  <c:v>43636</c:v>
                </c:pt>
                <c:pt idx="23">
                  <c:v>43639</c:v>
                </c:pt>
                <c:pt idx="24">
                  <c:v>43642</c:v>
                </c:pt>
                <c:pt idx="25">
                  <c:v>43645</c:v>
                </c:pt>
                <c:pt idx="26">
                  <c:v>43654</c:v>
                </c:pt>
                <c:pt idx="27">
                  <c:v>43657</c:v>
                </c:pt>
                <c:pt idx="28">
                  <c:v>43660</c:v>
                </c:pt>
                <c:pt idx="29">
                  <c:v>43663</c:v>
                </c:pt>
                <c:pt idx="30">
                  <c:v>43667</c:v>
                </c:pt>
                <c:pt idx="31">
                  <c:v>43669</c:v>
                </c:pt>
                <c:pt idx="32">
                  <c:v>43672</c:v>
                </c:pt>
                <c:pt idx="33">
                  <c:v>43675</c:v>
                </c:pt>
                <c:pt idx="34">
                  <c:v>43678</c:v>
                </c:pt>
                <c:pt idx="35">
                  <c:v>43681</c:v>
                </c:pt>
                <c:pt idx="36">
                  <c:v>43684</c:v>
                </c:pt>
                <c:pt idx="37">
                  <c:v>43687</c:v>
                </c:pt>
                <c:pt idx="38">
                  <c:v>43689</c:v>
                </c:pt>
                <c:pt idx="39">
                  <c:v>43693</c:v>
                </c:pt>
                <c:pt idx="40">
                  <c:v>43696</c:v>
                </c:pt>
                <c:pt idx="41">
                  <c:v>43699</c:v>
                </c:pt>
                <c:pt idx="42">
                  <c:v>43702</c:v>
                </c:pt>
                <c:pt idx="43">
                  <c:v>43705</c:v>
                </c:pt>
                <c:pt idx="44">
                  <c:v>43708</c:v>
                </c:pt>
                <c:pt idx="45">
                  <c:v>43711</c:v>
                </c:pt>
                <c:pt idx="46">
                  <c:v>43714</c:v>
                </c:pt>
                <c:pt idx="47">
                  <c:v>43717</c:v>
                </c:pt>
                <c:pt idx="48">
                  <c:v>43720</c:v>
                </c:pt>
                <c:pt idx="49">
                  <c:v>43723</c:v>
                </c:pt>
                <c:pt idx="50">
                  <c:v>43726</c:v>
                </c:pt>
                <c:pt idx="51">
                  <c:v>43729</c:v>
                </c:pt>
                <c:pt idx="52">
                  <c:v>43732</c:v>
                </c:pt>
                <c:pt idx="53">
                  <c:v>43735</c:v>
                </c:pt>
                <c:pt idx="54">
                  <c:v>43738</c:v>
                </c:pt>
                <c:pt idx="55">
                  <c:v>43741</c:v>
                </c:pt>
                <c:pt idx="56">
                  <c:v>43744</c:v>
                </c:pt>
                <c:pt idx="57">
                  <c:v>43747</c:v>
                </c:pt>
                <c:pt idx="58">
                  <c:v>43753</c:v>
                </c:pt>
                <c:pt idx="59">
                  <c:v>43756</c:v>
                </c:pt>
                <c:pt idx="60">
                  <c:v>43759</c:v>
                </c:pt>
                <c:pt idx="61">
                  <c:v>43762</c:v>
                </c:pt>
                <c:pt idx="62">
                  <c:v>43765</c:v>
                </c:pt>
                <c:pt idx="63">
                  <c:v>43768</c:v>
                </c:pt>
                <c:pt idx="64">
                  <c:v>43771</c:v>
                </c:pt>
                <c:pt idx="65">
                  <c:v>43774</c:v>
                </c:pt>
                <c:pt idx="66">
                  <c:v>43778</c:v>
                </c:pt>
                <c:pt idx="67">
                  <c:v>43780</c:v>
                </c:pt>
                <c:pt idx="68">
                  <c:v>43783</c:v>
                </c:pt>
                <c:pt idx="69">
                  <c:v>43786</c:v>
                </c:pt>
                <c:pt idx="70">
                  <c:v>43789</c:v>
                </c:pt>
                <c:pt idx="71">
                  <c:v>43792</c:v>
                </c:pt>
                <c:pt idx="72">
                  <c:v>43795</c:v>
                </c:pt>
                <c:pt idx="73">
                  <c:v>43799</c:v>
                </c:pt>
                <c:pt idx="74">
                  <c:v>43801</c:v>
                </c:pt>
                <c:pt idx="75">
                  <c:v>43804</c:v>
                </c:pt>
                <c:pt idx="76">
                  <c:v>43807</c:v>
                </c:pt>
                <c:pt idx="77">
                  <c:v>43810</c:v>
                </c:pt>
                <c:pt idx="78">
                  <c:v>43813</c:v>
                </c:pt>
                <c:pt idx="79">
                  <c:v>43816</c:v>
                </c:pt>
                <c:pt idx="80">
                  <c:v>43819</c:v>
                </c:pt>
                <c:pt idx="81">
                  <c:v>43822</c:v>
                </c:pt>
                <c:pt idx="82">
                  <c:v>43825</c:v>
                </c:pt>
                <c:pt idx="83">
                  <c:v>43840</c:v>
                </c:pt>
                <c:pt idx="84">
                  <c:v>43843</c:v>
                </c:pt>
                <c:pt idx="85">
                  <c:v>43849</c:v>
                </c:pt>
                <c:pt idx="86">
                  <c:v>43851</c:v>
                </c:pt>
                <c:pt idx="87">
                  <c:v>43852</c:v>
                </c:pt>
                <c:pt idx="88">
                  <c:v>43855</c:v>
                </c:pt>
                <c:pt idx="89">
                  <c:v>43858</c:v>
                </c:pt>
                <c:pt idx="90">
                  <c:v>43861</c:v>
                </c:pt>
                <c:pt idx="91">
                  <c:v>43864</c:v>
                </c:pt>
                <c:pt idx="92">
                  <c:v>43867</c:v>
                </c:pt>
                <c:pt idx="93">
                  <c:v>43873</c:v>
                </c:pt>
                <c:pt idx="94">
                  <c:v>43876</c:v>
                </c:pt>
                <c:pt idx="95">
                  <c:v>43879</c:v>
                </c:pt>
                <c:pt idx="96">
                  <c:v>43882</c:v>
                </c:pt>
                <c:pt idx="97">
                  <c:v>43888</c:v>
                </c:pt>
                <c:pt idx="98">
                  <c:v>43891</c:v>
                </c:pt>
                <c:pt idx="99">
                  <c:v>43894</c:v>
                </c:pt>
              </c:numCache>
            </c:numRef>
          </c:xVal>
          <c:yVal>
            <c:numRef>
              <c:f>Contributions!$G$109:$G$208</c:f>
              <c:numCache>
                <c:formatCode>General</c:formatCode>
                <c:ptCount val="100"/>
                <c:pt idx="0">
                  <c:v>-0.32600063600000001</c:v>
                </c:pt>
                <c:pt idx="1">
                  <c:v>0.38497315999999998</c:v>
                </c:pt>
                <c:pt idx="2">
                  <c:v>0.12834128580000001</c:v>
                </c:pt>
                <c:pt idx="3">
                  <c:v>-0.15020821919999999</c:v>
                </c:pt>
                <c:pt idx="4">
                  <c:v>0.14059697339999999</c:v>
                </c:pt>
                <c:pt idx="5">
                  <c:v>0.40127809800000003</c:v>
                </c:pt>
                <c:pt idx="6">
                  <c:v>0.98470704799999997</c:v>
                </c:pt>
                <c:pt idx="7">
                  <c:v>6.6232064600000001E-2</c:v>
                </c:pt>
                <c:pt idx="8">
                  <c:v>0.25360147799999999</c:v>
                </c:pt>
                <c:pt idx="9">
                  <c:v>0.21531676399999999</c:v>
                </c:pt>
                <c:pt idx="10">
                  <c:v>0.25922725400000002</c:v>
                </c:pt>
                <c:pt idx="11">
                  <c:v>-4.6870564000000003E-2</c:v>
                </c:pt>
                <c:pt idx="12">
                  <c:v>0.54144823200000003</c:v>
                </c:pt>
                <c:pt idx="13">
                  <c:v>0.49794659200000002</c:v>
                </c:pt>
                <c:pt idx="14">
                  <c:v>-0.24898965000000001</c:v>
                </c:pt>
                <c:pt idx="15">
                  <c:v>0.88790772200000001</c:v>
                </c:pt>
                <c:pt idx="16">
                  <c:v>0.77619354799999996</c:v>
                </c:pt>
                <c:pt idx="17">
                  <c:v>9.1052530399999998E-2</c:v>
                </c:pt>
                <c:pt idx="18">
                  <c:v>1.73744896</c:v>
                </c:pt>
                <c:pt idx="19">
                  <c:v>5.14202468E-2</c:v>
                </c:pt>
                <c:pt idx="20">
                  <c:v>-0.25947256400000002</c:v>
                </c:pt>
                <c:pt idx="21">
                  <c:v>0.23631530000000001</c:v>
                </c:pt>
                <c:pt idx="22">
                  <c:v>-1.3301362359999999E-2</c:v>
                </c:pt>
                <c:pt idx="23">
                  <c:v>1.3188192679999999</c:v>
                </c:pt>
                <c:pt idx="24">
                  <c:v>0.312181506</c:v>
                </c:pt>
                <c:pt idx="25">
                  <c:v>-0.22421334000000001</c:v>
                </c:pt>
                <c:pt idx="26">
                  <c:v>0.609529934</c:v>
                </c:pt>
                <c:pt idx="27">
                  <c:v>1.22581407</c:v>
                </c:pt>
                <c:pt idx="28">
                  <c:v>0.43984083000000002</c:v>
                </c:pt>
                <c:pt idx="29">
                  <c:v>7.5712478400000005E-2</c:v>
                </c:pt>
                <c:pt idx="30">
                  <c:v>1.8164387799999999</c:v>
                </c:pt>
                <c:pt idx="31">
                  <c:v>2.27713096</c:v>
                </c:pt>
                <c:pt idx="32">
                  <c:v>1.454246742</c:v>
                </c:pt>
                <c:pt idx="33">
                  <c:v>3.47735102</c:v>
                </c:pt>
                <c:pt idx="34">
                  <c:v>0.44749450200000002</c:v>
                </c:pt>
                <c:pt idx="35">
                  <c:v>0.98678400600000005</c:v>
                </c:pt>
                <c:pt idx="36">
                  <c:v>0.99556610400000001</c:v>
                </c:pt>
                <c:pt idx="37">
                  <c:v>1.74317286</c:v>
                </c:pt>
                <c:pt idx="38">
                  <c:v>2.7695498999999999</c:v>
                </c:pt>
                <c:pt idx="39">
                  <c:v>11.539382399999999</c:v>
                </c:pt>
                <c:pt idx="40">
                  <c:v>0.98868107000000005</c:v>
                </c:pt>
                <c:pt idx="41">
                  <c:v>7.92285884</c:v>
                </c:pt>
                <c:pt idx="42">
                  <c:v>3.0364471800000001</c:v>
                </c:pt>
                <c:pt idx="43">
                  <c:v>5.2183978599999996</c:v>
                </c:pt>
                <c:pt idx="44">
                  <c:v>7.0740862399999997</c:v>
                </c:pt>
                <c:pt idx="45">
                  <c:v>3.5244505400000001</c:v>
                </c:pt>
                <c:pt idx="46">
                  <c:v>1.4711894860000001</c:v>
                </c:pt>
                <c:pt idx="47">
                  <c:v>7.6047735399999997E-2</c:v>
                </c:pt>
                <c:pt idx="48">
                  <c:v>3.1877216800000001</c:v>
                </c:pt>
                <c:pt idx="49">
                  <c:v>2.9083953600000001</c:v>
                </c:pt>
                <c:pt idx="50">
                  <c:v>6.2751933400000004</c:v>
                </c:pt>
                <c:pt idx="51">
                  <c:v>2.32128676</c:v>
                </c:pt>
                <c:pt idx="52">
                  <c:v>4.6373402400000003</c:v>
                </c:pt>
                <c:pt idx="53">
                  <c:v>1.2164759359999999</c:v>
                </c:pt>
                <c:pt idx="54">
                  <c:v>3.3252588200000002</c:v>
                </c:pt>
                <c:pt idx="55">
                  <c:v>0.1565290402</c:v>
                </c:pt>
                <c:pt idx="56">
                  <c:v>0.68204357000000004</c:v>
                </c:pt>
                <c:pt idx="57">
                  <c:v>1.186286452</c:v>
                </c:pt>
                <c:pt idx="58">
                  <c:v>2.9052880999999999E-2</c:v>
                </c:pt>
                <c:pt idx="59">
                  <c:v>4.8574650799999999</c:v>
                </c:pt>
                <c:pt idx="60">
                  <c:v>0.99543527200000004</c:v>
                </c:pt>
                <c:pt idx="61">
                  <c:v>1.7170064599999999</c:v>
                </c:pt>
                <c:pt idx="62">
                  <c:v>2.23117622</c:v>
                </c:pt>
                <c:pt idx="63">
                  <c:v>0.53147229200000001</c:v>
                </c:pt>
                <c:pt idx="64">
                  <c:v>0.80448596800000005</c:v>
                </c:pt>
                <c:pt idx="65">
                  <c:v>2.16641438</c:v>
                </c:pt>
                <c:pt idx="66">
                  <c:v>0.77423106799999997</c:v>
                </c:pt>
                <c:pt idx="67">
                  <c:v>0.17058857399999999</c:v>
                </c:pt>
                <c:pt idx="68">
                  <c:v>-4.32775902E-2</c:v>
                </c:pt>
                <c:pt idx="69">
                  <c:v>2.5018349199999999</c:v>
                </c:pt>
                <c:pt idx="70">
                  <c:v>0.89647721800000002</c:v>
                </c:pt>
                <c:pt idx="71">
                  <c:v>0.1155148436</c:v>
                </c:pt>
                <c:pt idx="72">
                  <c:v>1.224767414</c:v>
                </c:pt>
                <c:pt idx="73">
                  <c:v>4.2667586000000002</c:v>
                </c:pt>
                <c:pt idx="74">
                  <c:v>1.1303394179999999</c:v>
                </c:pt>
                <c:pt idx="75">
                  <c:v>1.5296550360000001</c:v>
                </c:pt>
                <c:pt idx="76">
                  <c:v>1.9286272200000001</c:v>
                </c:pt>
                <c:pt idx="77">
                  <c:v>2.0141586399999998</c:v>
                </c:pt>
                <c:pt idx="78">
                  <c:v>1.92993554</c:v>
                </c:pt>
                <c:pt idx="79">
                  <c:v>0.1168853088</c:v>
                </c:pt>
                <c:pt idx="80">
                  <c:v>0.37372160799999998</c:v>
                </c:pt>
                <c:pt idx="81">
                  <c:v>1.0291899280000001</c:v>
                </c:pt>
                <c:pt idx="82">
                  <c:v>0.74960194400000002</c:v>
                </c:pt>
                <c:pt idx="83">
                  <c:v>3.4078465200000001</c:v>
                </c:pt>
                <c:pt idx="84">
                  <c:v>3.3465190200000001</c:v>
                </c:pt>
                <c:pt idx="85">
                  <c:v>2.6724071399999998</c:v>
                </c:pt>
                <c:pt idx="86">
                  <c:v>2.0565155000000002</c:v>
                </c:pt>
                <c:pt idx="87">
                  <c:v>0.26941579599999999</c:v>
                </c:pt>
                <c:pt idx="88">
                  <c:v>1.7923983999999999</c:v>
                </c:pt>
                <c:pt idx="89">
                  <c:v>2.1575832199999998</c:v>
                </c:pt>
                <c:pt idx="90">
                  <c:v>0.82499388399999996</c:v>
                </c:pt>
                <c:pt idx="91">
                  <c:v>0.69823402999999995</c:v>
                </c:pt>
                <c:pt idx="92">
                  <c:v>2.42251802</c:v>
                </c:pt>
                <c:pt idx="93">
                  <c:v>0.27813247800000002</c:v>
                </c:pt>
                <c:pt idx="94">
                  <c:v>2.78623098</c:v>
                </c:pt>
                <c:pt idx="95">
                  <c:v>2.5234222000000002</c:v>
                </c:pt>
                <c:pt idx="96">
                  <c:v>1.085218732</c:v>
                </c:pt>
                <c:pt idx="97">
                  <c:v>5.1485662799999998</c:v>
                </c:pt>
                <c:pt idx="98">
                  <c:v>3.4865092600000001</c:v>
                </c:pt>
                <c:pt idx="99">
                  <c:v>1.532026366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FE-46A7-89C6-6A3AD4B01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77696"/>
        <c:axId val="94479488"/>
      </c:scatterChart>
      <c:valAx>
        <c:axId val="94477696"/>
        <c:scaling>
          <c:orientation val="minMax"/>
          <c:max val="43900"/>
          <c:min val="43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479488"/>
        <c:crosses val="autoZero"/>
        <c:crossBetween val="midCat"/>
        <c:majorUnit val="25"/>
        <c:minorUnit val="1"/>
      </c:valAx>
      <c:valAx>
        <c:axId val="9447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47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Contributions!$E$4</c:f>
              <c:strCache>
                <c:ptCount val="1"/>
                <c:pt idx="0">
                  <c:v>Factor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Contributions!$B$5:$B$104</c:f>
              <c:numCache>
                <c:formatCode>m/d/yyyy</c:formatCode>
                <c:ptCount val="100"/>
                <c:pt idx="0">
                  <c:v>43558</c:v>
                </c:pt>
                <c:pt idx="1">
                  <c:v>43561</c:v>
                </c:pt>
                <c:pt idx="2">
                  <c:v>43564</c:v>
                </c:pt>
                <c:pt idx="3">
                  <c:v>43567</c:v>
                </c:pt>
                <c:pt idx="4">
                  <c:v>43570</c:v>
                </c:pt>
                <c:pt idx="5">
                  <c:v>43573</c:v>
                </c:pt>
                <c:pt idx="6">
                  <c:v>43576</c:v>
                </c:pt>
                <c:pt idx="7">
                  <c:v>43579</c:v>
                </c:pt>
                <c:pt idx="8">
                  <c:v>43582</c:v>
                </c:pt>
                <c:pt idx="9">
                  <c:v>43585</c:v>
                </c:pt>
                <c:pt idx="10">
                  <c:v>43588</c:v>
                </c:pt>
                <c:pt idx="11">
                  <c:v>43591</c:v>
                </c:pt>
                <c:pt idx="12">
                  <c:v>43597</c:v>
                </c:pt>
                <c:pt idx="13">
                  <c:v>43600</c:v>
                </c:pt>
                <c:pt idx="14">
                  <c:v>43603</c:v>
                </c:pt>
                <c:pt idx="15">
                  <c:v>43609</c:v>
                </c:pt>
                <c:pt idx="16">
                  <c:v>43612</c:v>
                </c:pt>
                <c:pt idx="17">
                  <c:v>43615</c:v>
                </c:pt>
                <c:pt idx="18">
                  <c:v>43618</c:v>
                </c:pt>
                <c:pt idx="19">
                  <c:v>43627</c:v>
                </c:pt>
                <c:pt idx="20">
                  <c:v>43630</c:v>
                </c:pt>
                <c:pt idx="21">
                  <c:v>43633</c:v>
                </c:pt>
                <c:pt idx="22">
                  <c:v>43636</c:v>
                </c:pt>
                <c:pt idx="23">
                  <c:v>43639</c:v>
                </c:pt>
                <c:pt idx="24">
                  <c:v>43642</c:v>
                </c:pt>
                <c:pt idx="25">
                  <c:v>43645</c:v>
                </c:pt>
                <c:pt idx="26">
                  <c:v>43654</c:v>
                </c:pt>
                <c:pt idx="27">
                  <c:v>43657</c:v>
                </c:pt>
                <c:pt idx="28">
                  <c:v>43660</c:v>
                </c:pt>
                <c:pt idx="29">
                  <c:v>43663</c:v>
                </c:pt>
                <c:pt idx="30">
                  <c:v>43667</c:v>
                </c:pt>
                <c:pt idx="31">
                  <c:v>43669</c:v>
                </c:pt>
                <c:pt idx="32">
                  <c:v>43672</c:v>
                </c:pt>
                <c:pt idx="33">
                  <c:v>43675</c:v>
                </c:pt>
                <c:pt idx="34">
                  <c:v>43678</c:v>
                </c:pt>
                <c:pt idx="35">
                  <c:v>43681</c:v>
                </c:pt>
                <c:pt idx="36">
                  <c:v>43684</c:v>
                </c:pt>
                <c:pt idx="37">
                  <c:v>43687</c:v>
                </c:pt>
                <c:pt idx="38">
                  <c:v>43689</c:v>
                </c:pt>
                <c:pt idx="39">
                  <c:v>43693</c:v>
                </c:pt>
                <c:pt idx="40">
                  <c:v>43696</c:v>
                </c:pt>
                <c:pt idx="41">
                  <c:v>43699</c:v>
                </c:pt>
                <c:pt idx="42">
                  <c:v>43702</c:v>
                </c:pt>
                <c:pt idx="43">
                  <c:v>43705</c:v>
                </c:pt>
                <c:pt idx="44">
                  <c:v>43708</c:v>
                </c:pt>
                <c:pt idx="45">
                  <c:v>43711</c:v>
                </c:pt>
                <c:pt idx="46">
                  <c:v>43714</c:v>
                </c:pt>
                <c:pt idx="47">
                  <c:v>43717</c:v>
                </c:pt>
                <c:pt idx="48">
                  <c:v>43720</c:v>
                </c:pt>
                <c:pt idx="49">
                  <c:v>43723</c:v>
                </c:pt>
                <c:pt idx="50">
                  <c:v>43726</c:v>
                </c:pt>
                <c:pt idx="51">
                  <c:v>43729</c:v>
                </c:pt>
                <c:pt idx="52">
                  <c:v>43732</c:v>
                </c:pt>
                <c:pt idx="53">
                  <c:v>43735</c:v>
                </c:pt>
                <c:pt idx="54">
                  <c:v>43738</c:v>
                </c:pt>
                <c:pt idx="55">
                  <c:v>43741</c:v>
                </c:pt>
                <c:pt idx="56">
                  <c:v>43744</c:v>
                </c:pt>
                <c:pt idx="57">
                  <c:v>43747</c:v>
                </c:pt>
                <c:pt idx="58">
                  <c:v>43753</c:v>
                </c:pt>
                <c:pt idx="59">
                  <c:v>43756</c:v>
                </c:pt>
                <c:pt idx="60">
                  <c:v>43759</c:v>
                </c:pt>
                <c:pt idx="61">
                  <c:v>43762</c:v>
                </c:pt>
                <c:pt idx="62">
                  <c:v>43765</c:v>
                </c:pt>
                <c:pt idx="63">
                  <c:v>43768</c:v>
                </c:pt>
                <c:pt idx="64">
                  <c:v>43771</c:v>
                </c:pt>
                <c:pt idx="65">
                  <c:v>43774</c:v>
                </c:pt>
                <c:pt idx="66">
                  <c:v>43778</c:v>
                </c:pt>
                <c:pt idx="67">
                  <c:v>43780</c:v>
                </c:pt>
                <c:pt idx="68">
                  <c:v>43783</c:v>
                </c:pt>
                <c:pt idx="69">
                  <c:v>43786</c:v>
                </c:pt>
                <c:pt idx="70">
                  <c:v>43789</c:v>
                </c:pt>
                <c:pt idx="71">
                  <c:v>43792</c:v>
                </c:pt>
                <c:pt idx="72">
                  <c:v>43795</c:v>
                </c:pt>
                <c:pt idx="73">
                  <c:v>43799</c:v>
                </c:pt>
                <c:pt idx="74">
                  <c:v>43801</c:v>
                </c:pt>
                <c:pt idx="75">
                  <c:v>43804</c:v>
                </c:pt>
                <c:pt idx="76">
                  <c:v>43807</c:v>
                </c:pt>
                <c:pt idx="77">
                  <c:v>43810</c:v>
                </c:pt>
                <c:pt idx="78">
                  <c:v>43813</c:v>
                </c:pt>
                <c:pt idx="79">
                  <c:v>43816</c:v>
                </c:pt>
                <c:pt idx="80">
                  <c:v>43819</c:v>
                </c:pt>
                <c:pt idx="81">
                  <c:v>43822</c:v>
                </c:pt>
                <c:pt idx="82">
                  <c:v>43825</c:v>
                </c:pt>
                <c:pt idx="83">
                  <c:v>43840</c:v>
                </c:pt>
                <c:pt idx="84">
                  <c:v>43843</c:v>
                </c:pt>
                <c:pt idx="85">
                  <c:v>43849</c:v>
                </c:pt>
                <c:pt idx="86">
                  <c:v>43851</c:v>
                </c:pt>
                <c:pt idx="87">
                  <c:v>43852</c:v>
                </c:pt>
                <c:pt idx="88">
                  <c:v>43855</c:v>
                </c:pt>
                <c:pt idx="89">
                  <c:v>43858</c:v>
                </c:pt>
                <c:pt idx="90">
                  <c:v>43861</c:v>
                </c:pt>
                <c:pt idx="91">
                  <c:v>43864</c:v>
                </c:pt>
                <c:pt idx="92">
                  <c:v>43867</c:v>
                </c:pt>
                <c:pt idx="93">
                  <c:v>43873</c:v>
                </c:pt>
                <c:pt idx="94">
                  <c:v>43876</c:v>
                </c:pt>
                <c:pt idx="95">
                  <c:v>43879</c:v>
                </c:pt>
                <c:pt idx="96">
                  <c:v>43882</c:v>
                </c:pt>
                <c:pt idx="97">
                  <c:v>43888</c:v>
                </c:pt>
                <c:pt idx="98">
                  <c:v>43891</c:v>
                </c:pt>
                <c:pt idx="99">
                  <c:v>43894</c:v>
                </c:pt>
              </c:numCache>
            </c:numRef>
          </c:xVal>
          <c:yVal>
            <c:numRef>
              <c:f>Contributions!$E$109:$E$208</c:f>
              <c:numCache>
                <c:formatCode>General</c:formatCode>
                <c:ptCount val="100"/>
                <c:pt idx="0">
                  <c:v>2.2804375499999998</c:v>
                </c:pt>
                <c:pt idx="1">
                  <c:v>4.6745248500000001</c:v>
                </c:pt>
                <c:pt idx="2">
                  <c:v>3.4111017000000001</c:v>
                </c:pt>
                <c:pt idx="3">
                  <c:v>1.502369235</c:v>
                </c:pt>
                <c:pt idx="4">
                  <c:v>1.5165301950000001</c:v>
                </c:pt>
                <c:pt idx="5">
                  <c:v>4.3166789999999997</c:v>
                </c:pt>
                <c:pt idx="6">
                  <c:v>4.1424830999999998</c:v>
                </c:pt>
                <c:pt idx="7">
                  <c:v>1.7818872750000001</c:v>
                </c:pt>
                <c:pt idx="8">
                  <c:v>2.9386003500000002</c:v>
                </c:pt>
                <c:pt idx="9">
                  <c:v>3.4448949</c:v>
                </c:pt>
                <c:pt idx="10">
                  <c:v>2.4689150999999998</c:v>
                </c:pt>
                <c:pt idx="11">
                  <c:v>0.40722817500000003</c:v>
                </c:pt>
                <c:pt idx="12">
                  <c:v>3.8498098500000002</c:v>
                </c:pt>
                <c:pt idx="13">
                  <c:v>0.68087263499999995</c:v>
                </c:pt>
                <c:pt idx="14">
                  <c:v>2.5658694</c:v>
                </c:pt>
                <c:pt idx="15">
                  <c:v>4.2148971</c:v>
                </c:pt>
                <c:pt idx="16">
                  <c:v>2.74871475</c:v>
                </c:pt>
                <c:pt idx="17">
                  <c:v>0.208009215</c:v>
                </c:pt>
                <c:pt idx="18">
                  <c:v>3.3805269</c:v>
                </c:pt>
                <c:pt idx="19">
                  <c:v>2.1307819499999998</c:v>
                </c:pt>
                <c:pt idx="20">
                  <c:v>1.5559555949999999</c:v>
                </c:pt>
                <c:pt idx="21">
                  <c:v>2.06198865</c:v>
                </c:pt>
                <c:pt idx="22">
                  <c:v>1.2223684349999999</c:v>
                </c:pt>
                <c:pt idx="23">
                  <c:v>2.7738584999999998</c:v>
                </c:pt>
                <c:pt idx="24">
                  <c:v>2.3401790999999998</c:v>
                </c:pt>
                <c:pt idx="25">
                  <c:v>1.21965291</c:v>
                </c:pt>
                <c:pt idx="26">
                  <c:v>2.2379948999999999</c:v>
                </c:pt>
                <c:pt idx="27">
                  <c:v>2.9957269499999999</c:v>
                </c:pt>
                <c:pt idx="28">
                  <c:v>2.46549555</c:v>
                </c:pt>
                <c:pt idx="29">
                  <c:v>2.2285408499999999</c:v>
                </c:pt>
                <c:pt idx="30">
                  <c:v>2.0052442350000002</c:v>
                </c:pt>
                <c:pt idx="31">
                  <c:v>0.25934269500000001</c:v>
                </c:pt>
                <c:pt idx="32">
                  <c:v>0.73608830999999997</c:v>
                </c:pt>
                <c:pt idx="33">
                  <c:v>0.210060945</c:v>
                </c:pt>
                <c:pt idx="34">
                  <c:v>1.3948344450000001</c:v>
                </c:pt>
                <c:pt idx="35">
                  <c:v>1.5148003050000001</c:v>
                </c:pt>
                <c:pt idx="36">
                  <c:v>3.5613607499999998E-2</c:v>
                </c:pt>
                <c:pt idx="37">
                  <c:v>2.3804091000000001</c:v>
                </c:pt>
                <c:pt idx="38">
                  <c:v>2.7088870500000001E-2</c:v>
                </c:pt>
                <c:pt idx="39">
                  <c:v>2.4628806000000001</c:v>
                </c:pt>
                <c:pt idx="40">
                  <c:v>0.23496331500000001</c:v>
                </c:pt>
                <c:pt idx="41">
                  <c:v>-0.39513905999999999</c:v>
                </c:pt>
                <c:pt idx="42">
                  <c:v>1.638668475</c:v>
                </c:pt>
                <c:pt idx="43">
                  <c:v>2.0113390799999999</c:v>
                </c:pt>
                <c:pt idx="44">
                  <c:v>2.6543754000000002</c:v>
                </c:pt>
                <c:pt idx="45">
                  <c:v>1.882059975</c:v>
                </c:pt>
                <c:pt idx="46">
                  <c:v>0.90085027500000003</c:v>
                </c:pt>
                <c:pt idx="47">
                  <c:v>-0.16754588100000001</c:v>
                </c:pt>
                <c:pt idx="48">
                  <c:v>1.43077995</c:v>
                </c:pt>
                <c:pt idx="49">
                  <c:v>2.41923105</c:v>
                </c:pt>
                <c:pt idx="50">
                  <c:v>3.3676533000000002</c:v>
                </c:pt>
                <c:pt idx="51">
                  <c:v>2.5523923499999999</c:v>
                </c:pt>
                <c:pt idx="52">
                  <c:v>3.04520985</c:v>
                </c:pt>
                <c:pt idx="53">
                  <c:v>1.6684185600000001</c:v>
                </c:pt>
                <c:pt idx="54">
                  <c:v>1.5949988100000001</c:v>
                </c:pt>
                <c:pt idx="55">
                  <c:v>0.174352797</c:v>
                </c:pt>
                <c:pt idx="56">
                  <c:v>1.2915439200000001</c:v>
                </c:pt>
                <c:pt idx="57">
                  <c:v>0.32071356000000001</c:v>
                </c:pt>
                <c:pt idx="58">
                  <c:v>-0.39326836500000001</c:v>
                </c:pt>
                <c:pt idx="59">
                  <c:v>0.59886377999999996</c:v>
                </c:pt>
                <c:pt idx="60">
                  <c:v>0.70794742499999996</c:v>
                </c:pt>
                <c:pt idx="61">
                  <c:v>2.5851798000000001</c:v>
                </c:pt>
                <c:pt idx="62">
                  <c:v>2.8977669000000001</c:v>
                </c:pt>
                <c:pt idx="63">
                  <c:v>0.96250274999999996</c:v>
                </c:pt>
                <c:pt idx="64">
                  <c:v>1.69102782</c:v>
                </c:pt>
                <c:pt idx="65">
                  <c:v>1.2435897600000001</c:v>
                </c:pt>
                <c:pt idx="66">
                  <c:v>1.32030837</c:v>
                </c:pt>
                <c:pt idx="67">
                  <c:v>1.00289367</c:v>
                </c:pt>
                <c:pt idx="68">
                  <c:v>2.2933111500000001</c:v>
                </c:pt>
                <c:pt idx="69">
                  <c:v>3.7928844000000002</c:v>
                </c:pt>
                <c:pt idx="70">
                  <c:v>1.5816826799999999</c:v>
                </c:pt>
                <c:pt idx="71">
                  <c:v>0.78967467000000002</c:v>
                </c:pt>
                <c:pt idx="72">
                  <c:v>0.97752865499999997</c:v>
                </c:pt>
                <c:pt idx="73">
                  <c:v>2.9259279</c:v>
                </c:pt>
                <c:pt idx="74">
                  <c:v>1.7709246000000001</c:v>
                </c:pt>
                <c:pt idx="75">
                  <c:v>2.1432532499999999</c:v>
                </c:pt>
                <c:pt idx="76">
                  <c:v>3.79067175</c:v>
                </c:pt>
                <c:pt idx="77">
                  <c:v>3.5269640999999998</c:v>
                </c:pt>
                <c:pt idx="78">
                  <c:v>2.6058982500000001</c:v>
                </c:pt>
                <c:pt idx="79">
                  <c:v>1.7536257</c:v>
                </c:pt>
                <c:pt idx="80">
                  <c:v>0.66049614000000001</c:v>
                </c:pt>
                <c:pt idx="81">
                  <c:v>2.1875062500000002</c:v>
                </c:pt>
                <c:pt idx="82">
                  <c:v>1.32843483</c:v>
                </c:pt>
                <c:pt idx="83">
                  <c:v>2.74589865</c:v>
                </c:pt>
                <c:pt idx="84">
                  <c:v>3.2117620499999999</c:v>
                </c:pt>
                <c:pt idx="85">
                  <c:v>1.98325854</c:v>
                </c:pt>
                <c:pt idx="86">
                  <c:v>1.8518472450000001</c:v>
                </c:pt>
                <c:pt idx="87">
                  <c:v>0.67196168999999994</c:v>
                </c:pt>
                <c:pt idx="88">
                  <c:v>3.0269051999999999</c:v>
                </c:pt>
                <c:pt idx="89">
                  <c:v>2.7863297999999999</c:v>
                </c:pt>
                <c:pt idx="90">
                  <c:v>1.63989549</c:v>
                </c:pt>
                <c:pt idx="91">
                  <c:v>1.9971378900000001</c:v>
                </c:pt>
                <c:pt idx="92">
                  <c:v>3.1363308000000001</c:v>
                </c:pt>
                <c:pt idx="93">
                  <c:v>1.4863174649999999</c:v>
                </c:pt>
                <c:pt idx="94">
                  <c:v>4.7777148</c:v>
                </c:pt>
                <c:pt idx="95">
                  <c:v>2.6115304500000001</c:v>
                </c:pt>
                <c:pt idx="96">
                  <c:v>1.912192245</c:v>
                </c:pt>
                <c:pt idx="97">
                  <c:v>4.0467357000000002</c:v>
                </c:pt>
                <c:pt idx="98">
                  <c:v>4.6749271500000003</c:v>
                </c:pt>
                <c:pt idx="99">
                  <c:v>2.30175945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18-4070-BE78-72FE398D05C1}"/>
            </c:ext>
          </c:extLst>
        </c:ser>
        <c:ser>
          <c:idx val="0"/>
          <c:order val="1"/>
          <c:tx>
            <c:v>SOC_av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Arg_Plots!$B$2:$B$101</c:f>
              <c:numCache>
                <c:formatCode>m/d/yyyy</c:formatCode>
                <c:ptCount val="100"/>
                <c:pt idx="0">
                  <c:v>43558</c:v>
                </c:pt>
                <c:pt idx="1">
                  <c:v>43561</c:v>
                </c:pt>
                <c:pt idx="2">
                  <c:v>43564</c:v>
                </c:pt>
                <c:pt idx="3">
                  <c:v>43567</c:v>
                </c:pt>
                <c:pt idx="4">
                  <c:v>43570</c:v>
                </c:pt>
                <c:pt idx="5">
                  <c:v>43573</c:v>
                </c:pt>
                <c:pt idx="6">
                  <c:v>43576</c:v>
                </c:pt>
                <c:pt idx="7">
                  <c:v>43579</c:v>
                </c:pt>
                <c:pt idx="8">
                  <c:v>43582</c:v>
                </c:pt>
                <c:pt idx="9">
                  <c:v>43585</c:v>
                </c:pt>
                <c:pt idx="10">
                  <c:v>43588</c:v>
                </c:pt>
                <c:pt idx="11">
                  <c:v>43591</c:v>
                </c:pt>
                <c:pt idx="12">
                  <c:v>43597</c:v>
                </c:pt>
                <c:pt idx="13">
                  <c:v>43600</c:v>
                </c:pt>
                <c:pt idx="14">
                  <c:v>43603</c:v>
                </c:pt>
                <c:pt idx="15">
                  <c:v>43609</c:v>
                </c:pt>
                <c:pt idx="16">
                  <c:v>43612</c:v>
                </c:pt>
                <c:pt idx="17">
                  <c:v>43615</c:v>
                </c:pt>
                <c:pt idx="18">
                  <c:v>43618</c:v>
                </c:pt>
                <c:pt idx="19">
                  <c:v>43627</c:v>
                </c:pt>
                <c:pt idx="20">
                  <c:v>43630</c:v>
                </c:pt>
                <c:pt idx="21">
                  <c:v>43633</c:v>
                </c:pt>
                <c:pt idx="22">
                  <c:v>43636</c:v>
                </c:pt>
                <c:pt idx="23">
                  <c:v>43639</c:v>
                </c:pt>
                <c:pt idx="24">
                  <c:v>43642</c:v>
                </c:pt>
                <c:pt idx="25">
                  <c:v>43645</c:v>
                </c:pt>
                <c:pt idx="26">
                  <c:v>43654</c:v>
                </c:pt>
                <c:pt idx="27">
                  <c:v>43657</c:v>
                </c:pt>
                <c:pt idx="28">
                  <c:v>43660</c:v>
                </c:pt>
                <c:pt idx="29">
                  <c:v>43663</c:v>
                </c:pt>
                <c:pt idx="30">
                  <c:v>43667</c:v>
                </c:pt>
                <c:pt idx="31">
                  <c:v>43669</c:v>
                </c:pt>
                <c:pt idx="32">
                  <c:v>43672</c:v>
                </c:pt>
                <c:pt idx="33">
                  <c:v>43675</c:v>
                </c:pt>
                <c:pt idx="34">
                  <c:v>43678</c:v>
                </c:pt>
                <c:pt idx="35">
                  <c:v>43681</c:v>
                </c:pt>
                <c:pt idx="36">
                  <c:v>43684</c:v>
                </c:pt>
                <c:pt idx="37">
                  <c:v>43687</c:v>
                </c:pt>
                <c:pt idx="38">
                  <c:v>43689</c:v>
                </c:pt>
                <c:pt idx="39">
                  <c:v>43693</c:v>
                </c:pt>
                <c:pt idx="40">
                  <c:v>43696</c:v>
                </c:pt>
                <c:pt idx="41">
                  <c:v>43699</c:v>
                </c:pt>
                <c:pt idx="42">
                  <c:v>43702</c:v>
                </c:pt>
                <c:pt idx="43">
                  <c:v>43705</c:v>
                </c:pt>
                <c:pt idx="44">
                  <c:v>43708</c:v>
                </c:pt>
                <c:pt idx="45">
                  <c:v>43711</c:v>
                </c:pt>
                <c:pt idx="46">
                  <c:v>43714</c:v>
                </c:pt>
                <c:pt idx="47">
                  <c:v>43717</c:v>
                </c:pt>
                <c:pt idx="48">
                  <c:v>43720</c:v>
                </c:pt>
                <c:pt idx="49">
                  <c:v>43723</c:v>
                </c:pt>
                <c:pt idx="50">
                  <c:v>43726</c:v>
                </c:pt>
                <c:pt idx="51">
                  <c:v>43729</c:v>
                </c:pt>
                <c:pt idx="52">
                  <c:v>43732</c:v>
                </c:pt>
                <c:pt idx="53">
                  <c:v>43735</c:v>
                </c:pt>
                <c:pt idx="54">
                  <c:v>43738</c:v>
                </c:pt>
                <c:pt idx="55">
                  <c:v>43741</c:v>
                </c:pt>
                <c:pt idx="56">
                  <c:v>43744</c:v>
                </c:pt>
                <c:pt idx="57">
                  <c:v>43747</c:v>
                </c:pt>
                <c:pt idx="58">
                  <c:v>43753</c:v>
                </c:pt>
                <c:pt idx="59">
                  <c:v>43756</c:v>
                </c:pt>
                <c:pt idx="60">
                  <c:v>43759</c:v>
                </c:pt>
                <c:pt idx="61">
                  <c:v>43762</c:v>
                </c:pt>
                <c:pt idx="62">
                  <c:v>43765</c:v>
                </c:pt>
                <c:pt idx="63">
                  <c:v>43768</c:v>
                </c:pt>
                <c:pt idx="64">
                  <c:v>43771</c:v>
                </c:pt>
                <c:pt idx="65">
                  <c:v>43774</c:v>
                </c:pt>
                <c:pt idx="66">
                  <c:v>43778</c:v>
                </c:pt>
                <c:pt idx="67">
                  <c:v>43780</c:v>
                </c:pt>
                <c:pt idx="68">
                  <c:v>43783</c:v>
                </c:pt>
                <c:pt idx="69">
                  <c:v>43786</c:v>
                </c:pt>
                <c:pt idx="70">
                  <c:v>43789</c:v>
                </c:pt>
                <c:pt idx="71">
                  <c:v>43792</c:v>
                </c:pt>
                <c:pt idx="72">
                  <c:v>43795</c:v>
                </c:pt>
                <c:pt idx="73">
                  <c:v>43799</c:v>
                </c:pt>
                <c:pt idx="74">
                  <c:v>43801</c:v>
                </c:pt>
                <c:pt idx="75">
                  <c:v>43804</c:v>
                </c:pt>
                <c:pt idx="76">
                  <c:v>43807</c:v>
                </c:pt>
                <c:pt idx="77">
                  <c:v>43810</c:v>
                </c:pt>
                <c:pt idx="78">
                  <c:v>43813</c:v>
                </c:pt>
                <c:pt idx="79">
                  <c:v>43816</c:v>
                </c:pt>
                <c:pt idx="80">
                  <c:v>43819</c:v>
                </c:pt>
                <c:pt idx="81">
                  <c:v>43822</c:v>
                </c:pt>
                <c:pt idx="82">
                  <c:v>43825</c:v>
                </c:pt>
                <c:pt idx="83">
                  <c:v>43840</c:v>
                </c:pt>
                <c:pt idx="84">
                  <c:v>43843</c:v>
                </c:pt>
                <c:pt idx="85">
                  <c:v>43849</c:v>
                </c:pt>
                <c:pt idx="86">
                  <c:v>43851</c:v>
                </c:pt>
                <c:pt idx="87">
                  <c:v>43852</c:v>
                </c:pt>
                <c:pt idx="88">
                  <c:v>43855</c:v>
                </c:pt>
                <c:pt idx="89">
                  <c:v>43858</c:v>
                </c:pt>
                <c:pt idx="90">
                  <c:v>43861</c:v>
                </c:pt>
                <c:pt idx="91">
                  <c:v>43864</c:v>
                </c:pt>
                <c:pt idx="92">
                  <c:v>43867</c:v>
                </c:pt>
                <c:pt idx="93">
                  <c:v>43873</c:v>
                </c:pt>
                <c:pt idx="94">
                  <c:v>43876</c:v>
                </c:pt>
                <c:pt idx="95">
                  <c:v>43879</c:v>
                </c:pt>
                <c:pt idx="96">
                  <c:v>43882</c:v>
                </c:pt>
                <c:pt idx="97">
                  <c:v>43888</c:v>
                </c:pt>
                <c:pt idx="98">
                  <c:v>43891</c:v>
                </c:pt>
                <c:pt idx="99">
                  <c:v>43894</c:v>
                </c:pt>
              </c:numCache>
            </c:numRef>
          </c:xVal>
          <c:yVal>
            <c:numRef>
              <c:f>Arg_Plots!$AC$2:$AC$101</c:f>
              <c:numCache>
                <c:formatCode>General</c:formatCode>
                <c:ptCount val="100"/>
                <c:pt idx="0">
                  <c:v>1.0089048678213188</c:v>
                </c:pt>
                <c:pt idx="1">
                  <c:v>4.9827708244872015</c:v>
                </c:pt>
                <c:pt idx="2">
                  <c:v>3.5327261881599461</c:v>
                </c:pt>
                <c:pt idx="3">
                  <c:v>1.9230815389615279</c:v>
                </c:pt>
                <c:pt idx="4">
                  <c:v>0.80163021190815831</c:v>
                </c:pt>
                <c:pt idx="5">
                  <c:v>4.794295794609174</c:v>
                </c:pt>
                <c:pt idx="6">
                  <c:v>5.2131812882944351</c:v>
                </c:pt>
                <c:pt idx="7">
                  <c:v>1.5780192199667527</c:v>
                </c:pt>
                <c:pt idx="8">
                  <c:v>3.6397217147737249</c:v>
                </c:pt>
                <c:pt idx="9">
                  <c:v>3.7155106383104299</c:v>
                </c:pt>
                <c:pt idx="10">
                  <c:v>2.2954132985067983</c:v>
                </c:pt>
                <c:pt idx="11">
                  <c:v>-0.82454077250637969</c:v>
                </c:pt>
                <c:pt idx="12">
                  <c:v>3.9102578038111004</c:v>
                </c:pt>
                <c:pt idx="13">
                  <c:v>1.363376981812638</c:v>
                </c:pt>
                <c:pt idx="14">
                  <c:v>3.067656548175242</c:v>
                </c:pt>
                <c:pt idx="15">
                  <c:v>4.5326728262120737</c:v>
                </c:pt>
                <c:pt idx="16">
                  <c:v>5.0879675233018498</c:v>
                </c:pt>
                <c:pt idx="17">
                  <c:v>0.37534904232767774</c:v>
                </c:pt>
                <c:pt idx="18">
                  <c:v>5.3248976650964259</c:v>
                </c:pt>
                <c:pt idx="19">
                  <c:v>2.6478172875413941</c:v>
                </c:pt>
                <c:pt idx="20">
                  <c:v>0.1554882063602657</c:v>
                </c:pt>
                <c:pt idx="21">
                  <c:v>2.2324727138869713</c:v>
                </c:pt>
                <c:pt idx="22">
                  <c:v>1.310263430442798</c:v>
                </c:pt>
                <c:pt idx="23">
                  <c:v>4.6961364300032296</c:v>
                </c:pt>
                <c:pt idx="24">
                  <c:v>2.3705744077106226</c:v>
                </c:pt>
                <c:pt idx="25">
                  <c:v>0.65171369417960479</c:v>
                </c:pt>
                <c:pt idx="26">
                  <c:v>2.7876787711427382</c:v>
                </c:pt>
                <c:pt idx="27">
                  <c:v>3.1191370068584168</c:v>
                </c:pt>
                <c:pt idx="28">
                  <c:v>2.36279299173541</c:v>
                </c:pt>
                <c:pt idx="29">
                  <c:v>2.0144387870250395</c:v>
                </c:pt>
                <c:pt idx="30">
                  <c:v>2.1255314277394759</c:v>
                </c:pt>
                <c:pt idx="31">
                  <c:v>1.2578200869763023</c:v>
                </c:pt>
                <c:pt idx="32">
                  <c:v>1.51797055212967</c:v>
                </c:pt>
                <c:pt idx="33">
                  <c:v>3.1463344832863265</c:v>
                </c:pt>
                <c:pt idx="34">
                  <c:v>1.3898097844620354</c:v>
                </c:pt>
                <c:pt idx="35">
                  <c:v>2.024314876260719</c:v>
                </c:pt>
                <c:pt idx="36">
                  <c:v>-0.84379068261913004</c:v>
                </c:pt>
                <c:pt idx="37">
                  <c:v>3.3262991087722988</c:v>
                </c:pt>
                <c:pt idx="38">
                  <c:v>1.3953419953121105</c:v>
                </c:pt>
                <c:pt idx="39">
                  <c:v>12.393272070529903</c:v>
                </c:pt>
                <c:pt idx="40">
                  <c:v>0.11229351323989345</c:v>
                </c:pt>
                <c:pt idx="41">
                  <c:v>4.0287803935965236</c:v>
                </c:pt>
                <c:pt idx="42">
                  <c:v>2.672987471640317</c:v>
                </c:pt>
                <c:pt idx="43">
                  <c:v>6.541589774165657</c:v>
                </c:pt>
                <c:pt idx="44">
                  <c:v>9.0550632226401806</c:v>
                </c:pt>
                <c:pt idx="45">
                  <c:v>3.359908869549022</c:v>
                </c:pt>
                <c:pt idx="46">
                  <c:v>0.65727806998256633</c:v>
                </c:pt>
                <c:pt idx="47">
                  <c:v>-0.66943141278536744</c:v>
                </c:pt>
                <c:pt idx="48">
                  <c:v>3.2466689183302688</c:v>
                </c:pt>
                <c:pt idx="49">
                  <c:v>3.3897464931292043</c:v>
                </c:pt>
                <c:pt idx="50">
                  <c:v>5.8443324821564744</c:v>
                </c:pt>
                <c:pt idx="51">
                  <c:v>3.7557559976067267</c:v>
                </c:pt>
                <c:pt idx="52">
                  <c:v>5.7056076092770951</c:v>
                </c:pt>
                <c:pt idx="53">
                  <c:v>1.9459318153727267</c:v>
                </c:pt>
                <c:pt idx="54">
                  <c:v>2.7795592604968156</c:v>
                </c:pt>
                <c:pt idx="55">
                  <c:v>-0.13708690443163229</c:v>
                </c:pt>
                <c:pt idx="56">
                  <c:v>2.0358208783750826</c:v>
                </c:pt>
                <c:pt idx="57">
                  <c:v>0.2675875042566056</c:v>
                </c:pt>
                <c:pt idx="58">
                  <c:v>-0.4203848662198803</c:v>
                </c:pt>
                <c:pt idx="59">
                  <c:v>2.1355113112612449</c:v>
                </c:pt>
                <c:pt idx="60">
                  <c:v>1.0055001189143746</c:v>
                </c:pt>
                <c:pt idx="61">
                  <c:v>2.8559102465530475</c:v>
                </c:pt>
                <c:pt idx="62">
                  <c:v>3.3899362172805687</c:v>
                </c:pt>
                <c:pt idx="63">
                  <c:v>-4.0295003216810642E-2</c:v>
                </c:pt>
                <c:pt idx="64">
                  <c:v>2.2598579985118561</c:v>
                </c:pt>
                <c:pt idx="65">
                  <c:v>0.90887728238983989</c:v>
                </c:pt>
                <c:pt idx="66">
                  <c:v>0.43316990581417841</c:v>
                </c:pt>
                <c:pt idx="67">
                  <c:v>0.51540525883154331</c:v>
                </c:pt>
                <c:pt idx="68">
                  <c:v>0.59233681111330816</c:v>
                </c:pt>
                <c:pt idx="69">
                  <c:v>5.173030616578342</c:v>
                </c:pt>
                <c:pt idx="70">
                  <c:v>1.4387200825768101</c:v>
                </c:pt>
                <c:pt idx="71">
                  <c:v>1.5122228995378044</c:v>
                </c:pt>
                <c:pt idx="72">
                  <c:v>0.76496245128258822</c:v>
                </c:pt>
                <c:pt idx="73">
                  <c:v>4.0457887318496129</c:v>
                </c:pt>
                <c:pt idx="74">
                  <c:v>2.3945693341499994</c:v>
                </c:pt>
                <c:pt idx="75">
                  <c:v>2.6821876602047579</c:v>
                </c:pt>
                <c:pt idx="76">
                  <c:v>4.4884644474481998</c:v>
                </c:pt>
                <c:pt idx="77">
                  <c:v>4.3348764378514915</c:v>
                </c:pt>
                <c:pt idx="78">
                  <c:v>3.8976525300458422</c:v>
                </c:pt>
                <c:pt idx="79">
                  <c:v>1.7808706807642685</c:v>
                </c:pt>
                <c:pt idx="80">
                  <c:v>0.35114242301350362</c:v>
                </c:pt>
                <c:pt idx="81">
                  <c:v>2.097980183724514</c:v>
                </c:pt>
                <c:pt idx="82">
                  <c:v>-0.12954239938193388</c:v>
                </c:pt>
                <c:pt idx="83">
                  <c:v>2.4757646039949051</c:v>
                </c:pt>
                <c:pt idx="84">
                  <c:v>2.9179769630067209</c:v>
                </c:pt>
                <c:pt idx="85">
                  <c:v>1.6394380102404529</c:v>
                </c:pt>
                <c:pt idx="86">
                  <c:v>0.7305634146126373</c:v>
                </c:pt>
                <c:pt idx="87">
                  <c:v>-6.2750347302783878E-3</c:v>
                </c:pt>
                <c:pt idx="88">
                  <c:v>3.1111484668389138</c:v>
                </c:pt>
                <c:pt idx="89">
                  <c:v>2.0411941083400347</c:v>
                </c:pt>
                <c:pt idx="90">
                  <c:v>0.34854314437067213</c:v>
                </c:pt>
                <c:pt idx="91">
                  <c:v>0.6372572883683727</c:v>
                </c:pt>
                <c:pt idx="92">
                  <c:v>1.1333933240652556</c:v>
                </c:pt>
                <c:pt idx="93">
                  <c:v>5.3782750067732511E-2</c:v>
                </c:pt>
                <c:pt idx="94">
                  <c:v>5.308996336804694</c:v>
                </c:pt>
                <c:pt idx="95">
                  <c:v>2.6158672124472155</c:v>
                </c:pt>
                <c:pt idx="96">
                  <c:v>0.94283732166615408</c:v>
                </c:pt>
                <c:pt idx="97">
                  <c:v>3.6018499953858885</c:v>
                </c:pt>
                <c:pt idx="98">
                  <c:v>4.4852534792404484</c:v>
                </c:pt>
                <c:pt idx="99">
                  <c:v>0.23445980949614542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18-4070-BE78-72FE398D05C1}"/>
            </c:ext>
          </c:extLst>
        </c:ser>
        <c:ser>
          <c:idx val="1"/>
          <c:order val="2"/>
          <c:tx>
            <c:v>Eventos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Arg_Plots!$B$2:$B$101</c:f>
              <c:numCache>
                <c:formatCode>m/d/yyyy</c:formatCode>
                <c:ptCount val="100"/>
                <c:pt idx="0">
                  <c:v>43558</c:v>
                </c:pt>
                <c:pt idx="1">
                  <c:v>43561</c:v>
                </c:pt>
                <c:pt idx="2">
                  <c:v>43564</c:v>
                </c:pt>
                <c:pt idx="3">
                  <c:v>43567</c:v>
                </c:pt>
                <c:pt idx="4">
                  <c:v>43570</c:v>
                </c:pt>
                <c:pt idx="5">
                  <c:v>43573</c:v>
                </c:pt>
                <c:pt idx="6">
                  <c:v>43576</c:v>
                </c:pt>
                <c:pt idx="7">
                  <c:v>43579</c:v>
                </c:pt>
                <c:pt idx="8">
                  <c:v>43582</c:v>
                </c:pt>
                <c:pt idx="9">
                  <c:v>43585</c:v>
                </c:pt>
                <c:pt idx="10">
                  <c:v>43588</c:v>
                </c:pt>
                <c:pt idx="11">
                  <c:v>43591</c:v>
                </c:pt>
                <c:pt idx="12">
                  <c:v>43597</c:v>
                </c:pt>
                <c:pt idx="13">
                  <c:v>43600</c:v>
                </c:pt>
                <c:pt idx="14">
                  <c:v>43603</c:v>
                </c:pt>
                <c:pt idx="15">
                  <c:v>43609</c:v>
                </c:pt>
                <c:pt idx="16">
                  <c:v>43612</c:v>
                </c:pt>
                <c:pt idx="17">
                  <c:v>43615</c:v>
                </c:pt>
                <c:pt idx="18">
                  <c:v>43618</c:v>
                </c:pt>
                <c:pt idx="19">
                  <c:v>43627</c:v>
                </c:pt>
                <c:pt idx="20">
                  <c:v>43630</c:v>
                </c:pt>
                <c:pt idx="21">
                  <c:v>43633</c:v>
                </c:pt>
                <c:pt idx="22">
                  <c:v>43636</c:v>
                </c:pt>
                <c:pt idx="23">
                  <c:v>43639</c:v>
                </c:pt>
                <c:pt idx="24">
                  <c:v>43642</c:v>
                </c:pt>
                <c:pt idx="25">
                  <c:v>43645</c:v>
                </c:pt>
                <c:pt idx="26">
                  <c:v>43654</c:v>
                </c:pt>
                <c:pt idx="27">
                  <c:v>43657</c:v>
                </c:pt>
                <c:pt idx="28">
                  <c:v>43660</c:v>
                </c:pt>
                <c:pt idx="29">
                  <c:v>43663</c:v>
                </c:pt>
                <c:pt idx="30">
                  <c:v>43667</c:v>
                </c:pt>
                <c:pt idx="31">
                  <c:v>43669</c:v>
                </c:pt>
                <c:pt idx="32">
                  <c:v>43672</c:v>
                </c:pt>
                <c:pt idx="33">
                  <c:v>43675</c:v>
                </c:pt>
                <c:pt idx="34">
                  <c:v>43678</c:v>
                </c:pt>
                <c:pt idx="35">
                  <c:v>43681</c:v>
                </c:pt>
                <c:pt idx="36">
                  <c:v>43684</c:v>
                </c:pt>
                <c:pt idx="37">
                  <c:v>43687</c:v>
                </c:pt>
                <c:pt idx="38">
                  <c:v>43689</c:v>
                </c:pt>
                <c:pt idx="39">
                  <c:v>43693</c:v>
                </c:pt>
                <c:pt idx="40">
                  <c:v>43696</c:v>
                </c:pt>
                <c:pt idx="41">
                  <c:v>43699</c:v>
                </c:pt>
                <c:pt idx="42">
                  <c:v>43702</c:v>
                </c:pt>
                <c:pt idx="43">
                  <c:v>43705</c:v>
                </c:pt>
                <c:pt idx="44">
                  <c:v>43708</c:v>
                </c:pt>
                <c:pt idx="45">
                  <c:v>43711</c:v>
                </c:pt>
                <c:pt idx="46">
                  <c:v>43714</c:v>
                </c:pt>
                <c:pt idx="47">
                  <c:v>43717</c:v>
                </c:pt>
                <c:pt idx="48">
                  <c:v>43720</c:v>
                </c:pt>
                <c:pt idx="49">
                  <c:v>43723</c:v>
                </c:pt>
                <c:pt idx="50">
                  <c:v>43726</c:v>
                </c:pt>
                <c:pt idx="51">
                  <c:v>43729</c:v>
                </c:pt>
                <c:pt idx="52">
                  <c:v>43732</c:v>
                </c:pt>
                <c:pt idx="53">
                  <c:v>43735</c:v>
                </c:pt>
                <c:pt idx="54">
                  <c:v>43738</c:v>
                </c:pt>
                <c:pt idx="55">
                  <c:v>43741</c:v>
                </c:pt>
                <c:pt idx="56">
                  <c:v>43744</c:v>
                </c:pt>
                <c:pt idx="57">
                  <c:v>43747</c:v>
                </c:pt>
                <c:pt idx="58">
                  <c:v>43753</c:v>
                </c:pt>
                <c:pt idx="59">
                  <c:v>43756</c:v>
                </c:pt>
                <c:pt idx="60">
                  <c:v>43759</c:v>
                </c:pt>
                <c:pt idx="61">
                  <c:v>43762</c:v>
                </c:pt>
                <c:pt idx="62">
                  <c:v>43765</c:v>
                </c:pt>
                <c:pt idx="63">
                  <c:v>43768</c:v>
                </c:pt>
                <c:pt idx="64">
                  <c:v>43771</c:v>
                </c:pt>
                <c:pt idx="65">
                  <c:v>43774</c:v>
                </c:pt>
                <c:pt idx="66">
                  <c:v>43778</c:v>
                </c:pt>
                <c:pt idx="67">
                  <c:v>43780</c:v>
                </c:pt>
                <c:pt idx="68">
                  <c:v>43783</c:v>
                </c:pt>
                <c:pt idx="69">
                  <c:v>43786</c:v>
                </c:pt>
                <c:pt idx="70">
                  <c:v>43789</c:v>
                </c:pt>
                <c:pt idx="71">
                  <c:v>43792</c:v>
                </c:pt>
                <c:pt idx="72">
                  <c:v>43795</c:v>
                </c:pt>
                <c:pt idx="73">
                  <c:v>43799</c:v>
                </c:pt>
                <c:pt idx="74">
                  <c:v>43801</c:v>
                </c:pt>
                <c:pt idx="75">
                  <c:v>43804</c:v>
                </c:pt>
                <c:pt idx="76">
                  <c:v>43807</c:v>
                </c:pt>
                <c:pt idx="77">
                  <c:v>43810</c:v>
                </c:pt>
                <c:pt idx="78">
                  <c:v>43813</c:v>
                </c:pt>
                <c:pt idx="79">
                  <c:v>43816</c:v>
                </c:pt>
                <c:pt idx="80">
                  <c:v>43819</c:v>
                </c:pt>
                <c:pt idx="81">
                  <c:v>43822</c:v>
                </c:pt>
                <c:pt idx="82">
                  <c:v>43825</c:v>
                </c:pt>
                <c:pt idx="83">
                  <c:v>43840</c:v>
                </c:pt>
                <c:pt idx="84">
                  <c:v>43843</c:v>
                </c:pt>
                <c:pt idx="85">
                  <c:v>43849</c:v>
                </c:pt>
                <c:pt idx="86">
                  <c:v>43851</c:v>
                </c:pt>
                <c:pt idx="87">
                  <c:v>43852</c:v>
                </c:pt>
                <c:pt idx="88">
                  <c:v>43855</c:v>
                </c:pt>
                <c:pt idx="89">
                  <c:v>43858</c:v>
                </c:pt>
                <c:pt idx="90">
                  <c:v>43861</c:v>
                </c:pt>
                <c:pt idx="91">
                  <c:v>43864</c:v>
                </c:pt>
                <c:pt idx="92">
                  <c:v>43867</c:v>
                </c:pt>
                <c:pt idx="93">
                  <c:v>43873</c:v>
                </c:pt>
                <c:pt idx="94">
                  <c:v>43876</c:v>
                </c:pt>
                <c:pt idx="95">
                  <c:v>43879</c:v>
                </c:pt>
                <c:pt idx="96">
                  <c:v>43882</c:v>
                </c:pt>
                <c:pt idx="97">
                  <c:v>43888</c:v>
                </c:pt>
                <c:pt idx="98">
                  <c:v>43891</c:v>
                </c:pt>
                <c:pt idx="99">
                  <c:v>43894</c:v>
                </c:pt>
              </c:numCache>
            </c:numRef>
          </c:xVal>
          <c:yVal>
            <c:numRef>
              <c:f>Arg_Plots!$AH$2:$AH$101</c:f>
              <c:numCache>
                <c:formatCode>General</c:formatCode>
                <c:ptCount val="10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69-4447-AFC3-60E56D394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26464"/>
        <c:axId val="94556928"/>
      </c:scatterChart>
      <c:valAx>
        <c:axId val="9452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556928"/>
        <c:crosses val="autoZero"/>
        <c:crossBetween val="midCat"/>
        <c:majorUnit val="25"/>
        <c:minorUnit val="1"/>
      </c:valAx>
      <c:valAx>
        <c:axId val="945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52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507605411164021E-2"/>
                  <c:y val="7.12010298064678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s-E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Contributions!$D$143:$D$208</c:f>
              <c:numCache>
                <c:formatCode>General</c:formatCode>
                <c:ptCount val="66"/>
                <c:pt idx="0">
                  <c:v>1.5406656540000001</c:v>
                </c:pt>
                <c:pt idx="1">
                  <c:v>1.421632344</c:v>
                </c:pt>
                <c:pt idx="2">
                  <c:v>3.2962760599999998</c:v>
                </c:pt>
                <c:pt idx="3">
                  <c:v>1.1668889760000001</c:v>
                </c:pt>
                <c:pt idx="4">
                  <c:v>4.1127922000000003</c:v>
                </c:pt>
                <c:pt idx="5">
                  <c:v>4.2725103300000002</c:v>
                </c:pt>
                <c:pt idx="6">
                  <c:v>2.6511598300000001</c:v>
                </c:pt>
                <c:pt idx="7">
                  <c:v>5.2523699800000001</c:v>
                </c:pt>
                <c:pt idx="8">
                  <c:v>1.4709173710000001</c:v>
                </c:pt>
                <c:pt idx="9">
                  <c:v>2.6060439899999999</c:v>
                </c:pt>
                <c:pt idx="10">
                  <c:v>2.5977861799999999</c:v>
                </c:pt>
                <c:pt idx="11">
                  <c:v>1.074623055</c:v>
                </c:pt>
                <c:pt idx="12">
                  <c:v>2.48419094</c:v>
                </c:pt>
                <c:pt idx="13">
                  <c:v>2.9585114899999998</c:v>
                </c:pt>
                <c:pt idx="14">
                  <c:v>1.9881986739999999</c:v>
                </c:pt>
                <c:pt idx="15">
                  <c:v>1.311219382</c:v>
                </c:pt>
                <c:pt idx="16">
                  <c:v>-0.18213909119999999</c:v>
                </c:pt>
                <c:pt idx="17">
                  <c:v>0.43657631600000002</c:v>
                </c:pt>
                <c:pt idx="18">
                  <c:v>0.64980908299999995</c:v>
                </c:pt>
                <c:pt idx="19">
                  <c:v>1.4976041959999999</c:v>
                </c:pt>
                <c:pt idx="20">
                  <c:v>1.9791150829999999</c:v>
                </c:pt>
                <c:pt idx="21">
                  <c:v>2.13937702</c:v>
                </c:pt>
                <c:pt idx="22">
                  <c:v>1.542438062</c:v>
                </c:pt>
                <c:pt idx="23">
                  <c:v>3.3335369099999999</c:v>
                </c:pt>
                <c:pt idx="24">
                  <c:v>3.0286021700000001</c:v>
                </c:pt>
                <c:pt idx="25">
                  <c:v>4.4479384399999997</c:v>
                </c:pt>
                <c:pt idx="26">
                  <c:v>2.6151074400000001</c:v>
                </c:pt>
                <c:pt idx="27">
                  <c:v>1.253314007</c:v>
                </c:pt>
                <c:pt idx="28">
                  <c:v>1.578168196</c:v>
                </c:pt>
                <c:pt idx="29">
                  <c:v>2.5881185000000002</c:v>
                </c:pt>
                <c:pt idx="30">
                  <c:v>0.83607305099999996</c:v>
                </c:pt>
                <c:pt idx="31">
                  <c:v>2.2066479600000002</c:v>
                </c:pt>
                <c:pt idx="32">
                  <c:v>2.4630428900000001</c:v>
                </c:pt>
                <c:pt idx="33">
                  <c:v>2.3911395199999999</c:v>
                </c:pt>
                <c:pt idx="34">
                  <c:v>3.3232650000000001</c:v>
                </c:pt>
                <c:pt idx="35">
                  <c:v>0.801470813</c:v>
                </c:pt>
                <c:pt idx="36">
                  <c:v>2.98449338</c:v>
                </c:pt>
                <c:pt idx="37">
                  <c:v>1.482679715</c:v>
                </c:pt>
                <c:pt idx="38">
                  <c:v>2.6382695900000002</c:v>
                </c:pt>
                <c:pt idx="39">
                  <c:v>2.34662791</c:v>
                </c:pt>
                <c:pt idx="40">
                  <c:v>1.5278962599999999</c:v>
                </c:pt>
                <c:pt idx="41">
                  <c:v>1.3139585579999999</c:v>
                </c:pt>
                <c:pt idx="42">
                  <c:v>0.44265889800000002</c:v>
                </c:pt>
                <c:pt idx="43">
                  <c:v>0.44767400699999998</c:v>
                </c:pt>
                <c:pt idx="44">
                  <c:v>0.35057424599999998</c:v>
                </c:pt>
                <c:pt idx="45">
                  <c:v>2.0060637410000002</c:v>
                </c:pt>
                <c:pt idx="46">
                  <c:v>2.3133952600000001</c:v>
                </c:pt>
                <c:pt idx="47">
                  <c:v>0.73478396199999996</c:v>
                </c:pt>
                <c:pt idx="48">
                  <c:v>3.3266889700000002</c:v>
                </c:pt>
                <c:pt idx="49">
                  <c:v>1.515972788</c:v>
                </c:pt>
                <c:pt idx="50">
                  <c:v>1.0328304800000001</c:v>
                </c:pt>
                <c:pt idx="51">
                  <c:v>2.3071515499999999</c:v>
                </c:pt>
                <c:pt idx="52">
                  <c:v>2.4680781399999998</c:v>
                </c:pt>
                <c:pt idx="53">
                  <c:v>3.1701934000000001</c:v>
                </c:pt>
                <c:pt idx="54">
                  <c:v>1.386184184</c:v>
                </c:pt>
                <c:pt idx="55">
                  <c:v>1.875872317</c:v>
                </c:pt>
                <c:pt idx="56">
                  <c:v>3.0505558599999998</c:v>
                </c:pt>
                <c:pt idx="57">
                  <c:v>2.85055573</c:v>
                </c:pt>
                <c:pt idx="58">
                  <c:v>3.4279982000000002</c:v>
                </c:pt>
                <c:pt idx="59">
                  <c:v>2.4795585099999999</c:v>
                </c:pt>
                <c:pt idx="60">
                  <c:v>1.070010766</c:v>
                </c:pt>
                <c:pt idx="61">
                  <c:v>1.3258014659999999</c:v>
                </c:pt>
                <c:pt idx="62">
                  <c:v>2.2735160799999998</c:v>
                </c:pt>
                <c:pt idx="63">
                  <c:v>0.44036282399999999</c:v>
                </c:pt>
                <c:pt idx="64">
                  <c:v>0.90175285199999999</c:v>
                </c:pt>
                <c:pt idx="65">
                  <c:v>2.2537778999999998</c:v>
                </c:pt>
              </c:numCache>
            </c:numRef>
          </c:xVal>
          <c:yVal>
            <c:numRef>
              <c:f>Contributions!$F$143:$F$208</c:f>
              <c:numCache>
                <c:formatCode>General</c:formatCode>
                <c:ptCount val="66"/>
                <c:pt idx="0">
                  <c:v>0.2085558636</c:v>
                </c:pt>
                <c:pt idx="1">
                  <c:v>-1.3715194080000001E-4</c:v>
                </c:pt>
                <c:pt idx="2">
                  <c:v>0.75912144000000004</c:v>
                </c:pt>
                <c:pt idx="3">
                  <c:v>-0.15002399999999999</c:v>
                </c:pt>
                <c:pt idx="4">
                  <c:v>1.2203702279999999</c:v>
                </c:pt>
                <c:pt idx="5">
                  <c:v>0.98655782400000003</c:v>
                </c:pt>
                <c:pt idx="6">
                  <c:v>0.65531983439999997</c:v>
                </c:pt>
                <c:pt idx="7">
                  <c:v>2.0688309600000001</c:v>
                </c:pt>
                <c:pt idx="8">
                  <c:v>0.40983556319999997</c:v>
                </c:pt>
                <c:pt idx="9">
                  <c:v>0.41580651839999999</c:v>
                </c:pt>
                <c:pt idx="10">
                  <c:v>0.2073631728</c:v>
                </c:pt>
                <c:pt idx="11">
                  <c:v>0.17813099639999999</c:v>
                </c:pt>
                <c:pt idx="12">
                  <c:v>0.3794782068</c:v>
                </c:pt>
                <c:pt idx="13">
                  <c:v>0.64973894160000001</c:v>
                </c:pt>
                <c:pt idx="14">
                  <c:v>0.48611526599999999</c:v>
                </c:pt>
                <c:pt idx="15">
                  <c:v>-2.1299657400000001E-2</c:v>
                </c:pt>
                <c:pt idx="16">
                  <c:v>-0.11067270479999999</c:v>
                </c:pt>
                <c:pt idx="17">
                  <c:v>-0.11323061399999999</c:v>
                </c:pt>
                <c:pt idx="18">
                  <c:v>0.27167096039999999</c:v>
                </c:pt>
                <c:pt idx="19">
                  <c:v>0.25291045919999999</c:v>
                </c:pt>
                <c:pt idx="20">
                  <c:v>0.28685338919999998</c:v>
                </c:pt>
                <c:pt idx="21">
                  <c:v>0.35788225200000001</c:v>
                </c:pt>
                <c:pt idx="22">
                  <c:v>0.14231276640000001</c:v>
                </c:pt>
                <c:pt idx="23">
                  <c:v>0.84831070799999997</c:v>
                </c:pt>
                <c:pt idx="24">
                  <c:v>0.60967503239999998</c:v>
                </c:pt>
                <c:pt idx="25">
                  <c:v>1.4138261759999999</c:v>
                </c:pt>
                <c:pt idx="26">
                  <c:v>0.5223235584</c:v>
                </c:pt>
                <c:pt idx="27">
                  <c:v>0.39202021320000002</c:v>
                </c:pt>
                <c:pt idx="28">
                  <c:v>0.34882080240000002</c:v>
                </c:pt>
                <c:pt idx="29">
                  <c:v>0.42540055319999998</c:v>
                </c:pt>
                <c:pt idx="30">
                  <c:v>5.4378449160000002E-2</c:v>
                </c:pt>
                <c:pt idx="31">
                  <c:v>1.056844068</c:v>
                </c:pt>
                <c:pt idx="32">
                  <c:v>0.25435819079999999</c:v>
                </c:pt>
                <c:pt idx="33">
                  <c:v>0.2265587436</c:v>
                </c:pt>
                <c:pt idx="34">
                  <c:v>-5.184379368E-2</c:v>
                </c:pt>
                <c:pt idx="35">
                  <c:v>-2.0724315359999999E-2</c:v>
                </c:pt>
                <c:pt idx="36">
                  <c:v>0.26413225439999999</c:v>
                </c:pt>
                <c:pt idx="37">
                  <c:v>4.63911714E-2</c:v>
                </c:pt>
                <c:pt idx="38">
                  <c:v>0.45986106599999999</c:v>
                </c:pt>
                <c:pt idx="39">
                  <c:v>0.5901269052</c:v>
                </c:pt>
                <c:pt idx="40">
                  <c:v>0.10892492519999999</c:v>
                </c:pt>
                <c:pt idx="41">
                  <c:v>3.5254889880000001E-2</c:v>
                </c:pt>
                <c:pt idx="42">
                  <c:v>4.4673396599999998E-2</c:v>
                </c:pt>
                <c:pt idx="43">
                  <c:v>-4.4011040639999999E-2</c:v>
                </c:pt>
                <c:pt idx="44">
                  <c:v>2.6053167839999999E-2</c:v>
                </c:pt>
                <c:pt idx="45">
                  <c:v>0.1467909828</c:v>
                </c:pt>
                <c:pt idx="46">
                  <c:v>0.35080862039999999</c:v>
                </c:pt>
                <c:pt idx="47">
                  <c:v>-8.2625718000000001E-2</c:v>
                </c:pt>
                <c:pt idx="48">
                  <c:v>0.43805507760000001</c:v>
                </c:pt>
                <c:pt idx="49">
                  <c:v>0.20832332640000001</c:v>
                </c:pt>
                <c:pt idx="50">
                  <c:v>0.27880460159999998</c:v>
                </c:pt>
                <c:pt idx="51">
                  <c:v>0.5760096468</c:v>
                </c:pt>
                <c:pt idx="52">
                  <c:v>0.17795846879999999</c:v>
                </c:pt>
                <c:pt idx="53">
                  <c:v>0.32735986919999999</c:v>
                </c:pt>
                <c:pt idx="54">
                  <c:v>-0.12826301879999999</c:v>
                </c:pt>
                <c:pt idx="55">
                  <c:v>0.24832722600000001</c:v>
                </c:pt>
                <c:pt idx="56">
                  <c:v>0.35415415560000002</c:v>
                </c:pt>
                <c:pt idx="57">
                  <c:v>0.17121489000000001</c:v>
                </c:pt>
                <c:pt idx="58">
                  <c:v>0.47070030000000002</c:v>
                </c:pt>
                <c:pt idx="59">
                  <c:v>0.43905273719999999</c:v>
                </c:pt>
                <c:pt idx="60">
                  <c:v>0.1476761244</c:v>
                </c:pt>
                <c:pt idx="61">
                  <c:v>0.36250299120000001</c:v>
                </c:pt>
                <c:pt idx="62">
                  <c:v>9.1889700000000005E-2</c:v>
                </c:pt>
                <c:pt idx="63">
                  <c:v>0.32213153280000001</c:v>
                </c:pt>
                <c:pt idx="64">
                  <c:v>-8.0007799199999993E-2</c:v>
                </c:pt>
                <c:pt idx="65">
                  <c:v>0.1334538492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D1-41F7-B20C-F84C709BA129}"/>
            </c:ext>
          </c:extLst>
        </c:ser>
        <c:ser>
          <c:idx val="1"/>
          <c:order val="1"/>
          <c:tx>
            <c:v>Abril-Julio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Contributions!$D$109:$D$142</c:f>
              <c:numCache>
                <c:formatCode>General</c:formatCode>
                <c:ptCount val="34"/>
                <c:pt idx="0">
                  <c:v>2.9667693000000002</c:v>
                </c:pt>
                <c:pt idx="1">
                  <c:v>1.4444520970000001</c:v>
                </c:pt>
                <c:pt idx="2">
                  <c:v>3.1530735499999998</c:v>
                </c:pt>
                <c:pt idx="3">
                  <c:v>1.885237882</c:v>
                </c:pt>
                <c:pt idx="4">
                  <c:v>3.8958736300000001</c:v>
                </c:pt>
                <c:pt idx="5">
                  <c:v>0.71486451299999998</c:v>
                </c:pt>
                <c:pt idx="6">
                  <c:v>1.3699706789999999</c:v>
                </c:pt>
                <c:pt idx="7">
                  <c:v>0.99585160399999995</c:v>
                </c:pt>
                <c:pt idx="8">
                  <c:v>1.079879856</c:v>
                </c:pt>
                <c:pt idx="9">
                  <c:v>2.0223578099999999</c:v>
                </c:pt>
                <c:pt idx="10">
                  <c:v>1.914361768</c:v>
                </c:pt>
                <c:pt idx="11">
                  <c:v>2.12709101</c:v>
                </c:pt>
                <c:pt idx="12">
                  <c:v>0.35728119899999999</c:v>
                </c:pt>
                <c:pt idx="13">
                  <c:v>4.4221579599999998</c:v>
                </c:pt>
                <c:pt idx="14">
                  <c:v>2.5760339000000001</c:v>
                </c:pt>
                <c:pt idx="15">
                  <c:v>-0.39033257999999998</c:v>
                </c:pt>
                <c:pt idx="16">
                  <c:v>3.3971824700000002</c:v>
                </c:pt>
                <c:pt idx="17">
                  <c:v>2.27331467</c:v>
                </c:pt>
                <c:pt idx="18">
                  <c:v>0.40596199599999999</c:v>
                </c:pt>
                <c:pt idx="19">
                  <c:v>3.1619355900000001</c:v>
                </c:pt>
                <c:pt idx="20">
                  <c:v>2.0497495699999999</c:v>
                </c:pt>
                <c:pt idx="21">
                  <c:v>0.60026222299999998</c:v>
                </c:pt>
                <c:pt idx="22">
                  <c:v>2.5812705600000001</c:v>
                </c:pt>
                <c:pt idx="23">
                  <c:v>2.1325290799999999</c:v>
                </c:pt>
                <c:pt idx="24">
                  <c:v>0.42660652100000002</c:v>
                </c:pt>
                <c:pt idx="25">
                  <c:v>1.903888448</c:v>
                </c:pt>
                <c:pt idx="26">
                  <c:v>1.1247137220000001</c:v>
                </c:pt>
                <c:pt idx="27">
                  <c:v>2.1430023999999999</c:v>
                </c:pt>
                <c:pt idx="28">
                  <c:v>1.9830828599999999</c:v>
                </c:pt>
                <c:pt idx="29">
                  <c:v>1.349869961</c:v>
                </c:pt>
                <c:pt idx="30">
                  <c:v>1.439014027</c:v>
                </c:pt>
                <c:pt idx="31">
                  <c:v>2.5897297799999999</c:v>
                </c:pt>
                <c:pt idx="32">
                  <c:v>2.3848958100000002</c:v>
                </c:pt>
                <c:pt idx="33">
                  <c:v>3.9544839399999998</c:v>
                </c:pt>
              </c:numCache>
            </c:numRef>
          </c:xVal>
          <c:yVal>
            <c:numRef>
              <c:f>Contributions!$F$109:$F$142</c:f>
              <c:numCache>
                <c:formatCode>General</c:formatCode>
                <c:ptCount val="34"/>
                <c:pt idx="0">
                  <c:v>0.27095834639999999</c:v>
                </c:pt>
                <c:pt idx="1">
                  <c:v>1.4380550519999999</c:v>
                </c:pt>
                <c:pt idx="2">
                  <c:v>1.6888951800000001</c:v>
                </c:pt>
                <c:pt idx="3">
                  <c:v>0.54340943159999999</c:v>
                </c:pt>
                <c:pt idx="4">
                  <c:v>1.814390256</c:v>
                </c:pt>
                <c:pt idx="5">
                  <c:v>1.6255850519999999</c:v>
                </c:pt>
                <c:pt idx="6">
                  <c:v>3.921177288</c:v>
                </c:pt>
                <c:pt idx="7">
                  <c:v>0.69493367159999997</c:v>
                </c:pt>
                <c:pt idx="8">
                  <c:v>1.804488672</c:v>
                </c:pt>
                <c:pt idx="9">
                  <c:v>1.3541916359999999</c:v>
                </c:pt>
                <c:pt idx="10">
                  <c:v>1.848370692</c:v>
                </c:pt>
                <c:pt idx="11">
                  <c:v>0.72477344519999998</c:v>
                </c:pt>
                <c:pt idx="12">
                  <c:v>1.4801367839999999</c:v>
                </c:pt>
                <c:pt idx="13">
                  <c:v>3.4580532000000002</c:v>
                </c:pt>
                <c:pt idx="14">
                  <c:v>0.58477854959999997</c:v>
                </c:pt>
                <c:pt idx="15">
                  <c:v>2.0184979080000001</c:v>
                </c:pt>
                <c:pt idx="16">
                  <c:v>5.1295455959999998</c:v>
                </c:pt>
                <c:pt idx="17">
                  <c:v>1.367693796</c:v>
                </c:pt>
                <c:pt idx="18">
                  <c:v>2.1765481919999998</c:v>
                </c:pt>
                <c:pt idx="19">
                  <c:v>1.43347932</c:v>
                </c:pt>
                <c:pt idx="20">
                  <c:v>0.127857954</c:v>
                </c:pt>
                <c:pt idx="21">
                  <c:v>0.86068768799999995</c:v>
                </c:pt>
                <c:pt idx="22">
                  <c:v>1.186839864</c:v>
                </c:pt>
                <c:pt idx="23">
                  <c:v>3.6707872319999999</c:v>
                </c:pt>
                <c:pt idx="24">
                  <c:v>1.0823481479999999</c:v>
                </c:pt>
                <c:pt idx="25">
                  <c:v>0.26737277279999999</c:v>
                </c:pt>
                <c:pt idx="26">
                  <c:v>1.46986014</c:v>
                </c:pt>
                <c:pt idx="27">
                  <c:v>3.0169826400000002</c:v>
                </c:pt>
                <c:pt idx="28">
                  <c:v>2.139792312</c:v>
                </c:pt>
                <c:pt idx="29">
                  <c:v>0.90576990000000002</c:v>
                </c:pt>
                <c:pt idx="30">
                  <c:v>0.16359367080000001</c:v>
                </c:pt>
                <c:pt idx="31">
                  <c:v>0.872989656</c:v>
                </c:pt>
                <c:pt idx="32">
                  <c:v>0.48294975959999997</c:v>
                </c:pt>
                <c:pt idx="33">
                  <c:v>1.3002580079999999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D1-41F7-B20C-F84C709BA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8576"/>
        <c:axId val="94662656"/>
      </c:scatterChart>
      <c:valAx>
        <c:axId val="9464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662656"/>
        <c:crosses val="autoZero"/>
        <c:crossBetween val="midCat"/>
      </c:valAx>
      <c:valAx>
        <c:axId val="946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64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55-4033-8808-69E084D5BE05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55-4033-8808-69E084D5BE05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55-4033-8808-69E084D5BE05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D55-4033-8808-69E084D5BE05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D55-4033-8808-69E084D5BE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600"/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Profiles!$I$103:$M$103</c:f>
              <c:strCache>
                <c:ptCount val="5"/>
                <c:pt idx="0">
                  <c:v>Construccion</c:v>
                </c:pt>
                <c:pt idx="1">
                  <c:v>Gasolina + Diésel</c:v>
                </c:pt>
                <c:pt idx="2">
                  <c:v>Secundarias</c:v>
                </c:pt>
                <c:pt idx="3">
                  <c:v>Parrillas (biomasa local)</c:v>
                </c:pt>
                <c:pt idx="4">
                  <c:v>Quema de Biomasa Regional</c:v>
                </c:pt>
              </c:strCache>
            </c:strRef>
          </c:cat>
          <c:val>
            <c:numRef>
              <c:f>Profiles!$I$104:$M$104</c:f>
              <c:numCache>
                <c:formatCode>0.0</c:formatCode>
                <c:ptCount val="5"/>
                <c:pt idx="0">
                  <c:v>6.9914000208906399</c:v>
                </c:pt>
                <c:pt idx="1">
                  <c:v>29.219328482063101</c:v>
                </c:pt>
                <c:pt idx="2">
                  <c:v>29.181609275443101</c:v>
                </c:pt>
                <c:pt idx="3">
                  <c:v>10.8822812576164</c:v>
                </c:pt>
                <c:pt idx="4">
                  <c:v>23.7253809639869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4-47A4-BEC6-073F1459AD4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426772160602476"/>
          <c:y val="7.4225509570427076E-2"/>
          <c:w val="0.31012960041521398"/>
          <c:h val="0.89504679596254322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Buenos Aires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E67-411B-B029-703C9EE46A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E67-411B-B029-703C9EE46A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67-411B-B029-703C9EE46A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67-411B-B029-703C9EE46A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79E-4025-B53C-796095A3C478}"/>
              </c:ext>
            </c:extLst>
          </c:dPt>
          <c:dLbls>
            <c:dLbl>
              <c:idx val="0"/>
              <c:layout>
                <c:manualLayout>
                  <c:x val="0.16871845889507953"/>
                  <c:y val="6.774188990618283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430416666666667"/>
                      <c:h val="0.184104781281790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8E67-411B-B029-703C9EE46A29}"/>
                </c:ext>
              </c:extLst>
            </c:dLbl>
            <c:dLbl>
              <c:idx val="1"/>
              <c:layout>
                <c:manualLayout>
                  <c:x val="-0.19863303354660555"/>
                  <c:y val="6.351362043630609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E67-411B-B029-703C9EE46A29}"/>
                </c:ext>
              </c:extLst>
            </c:dLbl>
            <c:dLbl>
              <c:idx val="2"/>
              <c:layout>
                <c:manualLayout>
                  <c:x val="2.5822255289990121E-2"/>
                  <c:y val="-0.1130987905504690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E67-411B-B029-703C9EE46A29}"/>
                </c:ext>
              </c:extLst>
            </c:dLbl>
            <c:dLbl>
              <c:idx val="3"/>
              <c:layout>
                <c:manualLayout>
                  <c:x val="1.4699074074074074E-2"/>
                  <c:y val="0.1469252288911495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151134259259257"/>
                      <c:h val="0.2996637278173391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E67-411B-B029-703C9EE46A29}"/>
                </c:ext>
              </c:extLst>
            </c:dLbl>
            <c:dLbl>
              <c:idx val="4"/>
              <c:layout>
                <c:manualLayout>
                  <c:x val="0.15884101070528675"/>
                  <c:y val="0.2454549564824234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79E-4025-B53C-796095A3C4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19050" cap="flat" cmpd="sng" algn="ctr">
                  <a:solidFill>
                    <a:srgbClr val="4472C4"/>
                  </a:solidFill>
                  <a:prstDash val="solid"/>
                  <a:miter lim="800000"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Profiles!$I$136:$M$136</c:f>
              <c:strCache>
                <c:ptCount val="5"/>
                <c:pt idx="0">
                  <c:v>Construction</c:v>
                </c:pt>
                <c:pt idx="1">
                  <c:v>Gasoline + Diesel</c:v>
                </c:pt>
                <c:pt idx="2">
                  <c:v>Secondary Organic Aerosols</c:v>
                </c:pt>
                <c:pt idx="3">
                  <c:v>Local biomass burning</c:v>
                </c:pt>
                <c:pt idx="4">
                  <c:v>Regional Biomass Burning</c:v>
                </c:pt>
              </c:strCache>
            </c:strRef>
          </c:cat>
          <c:val>
            <c:numRef>
              <c:f>Profiles!$I$137:$M$137</c:f>
              <c:numCache>
                <c:formatCode>General</c:formatCode>
                <c:ptCount val="5"/>
                <c:pt idx="0">
                  <c:v>6.9914000208906399</c:v>
                </c:pt>
                <c:pt idx="1">
                  <c:v>29.219328482063101</c:v>
                </c:pt>
                <c:pt idx="2">
                  <c:v>29.181609275443101</c:v>
                </c:pt>
                <c:pt idx="3">
                  <c:v>10.8822812576164</c:v>
                </c:pt>
                <c:pt idx="4">
                  <c:v>23.7253809639869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7-411B-B029-703C9EE46A2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Buenos Aires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BD-41E5-9F75-6CF36C87AED1}"/>
              </c:ext>
            </c:extLst>
          </c:dPt>
          <c:dPt>
            <c:idx val="1"/>
            <c:bubble3D val="0"/>
            <c:spPr>
              <a:pattFill prst="dkHorz">
                <a:fgClr>
                  <a:srgbClr val="FF0000"/>
                </a:fgClr>
                <a:bgClr>
                  <a:srgbClr val="7030A0"/>
                </a:bgClr>
              </a:patt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EBD-41E5-9F75-6CF36C87AE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BD-41E5-9F75-6CF36C87AED1}"/>
              </c:ext>
            </c:extLst>
          </c:dPt>
          <c:dPt>
            <c:idx val="3"/>
            <c:bubble3D val="0"/>
            <c:spPr>
              <a:solidFill>
                <a:srgbClr val="70AD47">
                  <a:lumMod val="75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BD-41E5-9F75-6CF36C87AED1}"/>
              </c:ext>
            </c:extLst>
          </c:dPt>
          <c:dPt>
            <c:idx val="4"/>
            <c:bubble3D val="0"/>
            <c:spPr>
              <a:solidFill>
                <a:srgbClr val="ED7D31">
                  <a:lumMod val="75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EBD-41E5-9F75-6CF36C87AED1}"/>
              </c:ext>
            </c:extLst>
          </c:dPt>
          <c:dLbls>
            <c:dLbl>
              <c:idx val="0"/>
              <c:layout>
                <c:manualLayout>
                  <c:x val="-0.23224537037037049"/>
                  <c:y val="0.2005268735164461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958194444444447"/>
                      <c:h val="0.2487029501525940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2EBD-41E5-9F75-6CF36C87AED1}"/>
                </c:ext>
              </c:extLst>
            </c:dLbl>
            <c:dLbl>
              <c:idx val="1"/>
              <c:layout>
                <c:manualLayout>
                  <c:x val="-0.15600578703703705"/>
                  <c:y val="-0.1830282864247768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179976851851853"/>
                      <c:h val="0.184104781281790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EBD-41E5-9F75-6CF36C87AED1}"/>
                </c:ext>
              </c:extLst>
            </c:dLbl>
            <c:dLbl>
              <c:idx val="2"/>
              <c:layout>
                <c:manualLayout>
                  <c:x val="0.21397037037037034"/>
                  <c:y val="-8.07997061150672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EBD-41E5-9F75-6CF36C87AED1}"/>
                </c:ext>
              </c:extLst>
            </c:dLbl>
            <c:dLbl>
              <c:idx val="3"/>
              <c:layout>
                <c:manualLayout>
                  <c:x val="3.9687500000000001E-2"/>
                  <c:y val="0.1361588674126822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972893518518517"/>
                      <c:h val="0.2996637278173391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2EBD-41E5-9F75-6CF36C87AED1}"/>
                </c:ext>
              </c:extLst>
            </c:dLbl>
            <c:dLbl>
              <c:idx val="4"/>
              <c:layout>
                <c:manualLayout>
                  <c:x val="9.2695138888888889E-2"/>
                  <c:y val="6.960424437662483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16064814814815"/>
                      <c:h val="0.184104781281790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2EBD-41E5-9F75-6CF36C87AE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19050" cap="flat" cmpd="sng" algn="ctr">
                  <a:noFill/>
                  <a:prstDash val="solid"/>
                  <a:miter lim="800000"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Profiles!$I$161:$M$161</c:f>
              <c:strCache>
                <c:ptCount val="5"/>
                <c:pt idx="0">
                  <c:v>Secondary Organic Aerosols</c:v>
                </c:pt>
                <c:pt idx="1">
                  <c:v>Gasoline + Diesel</c:v>
                </c:pt>
                <c:pt idx="2">
                  <c:v>Regional Biomass Burning</c:v>
                </c:pt>
                <c:pt idx="3">
                  <c:v>Local biomass burning</c:v>
                </c:pt>
                <c:pt idx="4">
                  <c:v>Construction</c:v>
                </c:pt>
              </c:strCache>
            </c:strRef>
          </c:cat>
          <c:val>
            <c:numRef>
              <c:f>Profiles!$I$162:$M$162</c:f>
              <c:numCache>
                <c:formatCode>General</c:formatCode>
                <c:ptCount val="5"/>
                <c:pt idx="0">
                  <c:v>29.181609275443101</c:v>
                </c:pt>
                <c:pt idx="1">
                  <c:v>29.219328482063101</c:v>
                </c:pt>
                <c:pt idx="2">
                  <c:v>23.7253809639869</c:v>
                </c:pt>
                <c:pt idx="3">
                  <c:v>10.8822812576164</c:v>
                </c:pt>
                <c:pt idx="4">
                  <c:v>6.9914000208906399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EBD-41E5-9F75-6CF36C87AED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r>
              <a:rPr lang="es-AR" sz="1800">
                <a:solidFill>
                  <a:srgbClr val="00B0F0"/>
                </a:solidFill>
              </a:rPr>
              <a:t>Buenos Aires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B0F0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3A-4685-A8C1-852CC95A13FC}"/>
              </c:ext>
            </c:extLst>
          </c:dPt>
          <c:dPt>
            <c:idx val="1"/>
            <c:bubble3D val="0"/>
            <c:spPr>
              <a:pattFill prst="dkHorz">
                <a:fgClr>
                  <a:srgbClr val="FF0000"/>
                </a:fgClr>
                <a:bgClr>
                  <a:srgbClr val="7030A0"/>
                </a:bgClr>
              </a:patt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3A-4685-A8C1-852CC95A13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3A-4685-A8C1-852CC95A13FC}"/>
              </c:ext>
            </c:extLst>
          </c:dPt>
          <c:dPt>
            <c:idx val="3"/>
            <c:bubble3D val="0"/>
            <c:spPr>
              <a:solidFill>
                <a:srgbClr val="70AD47">
                  <a:lumMod val="75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3A-4685-A8C1-852CC95A13FC}"/>
              </c:ext>
            </c:extLst>
          </c:dPt>
          <c:dPt>
            <c:idx val="4"/>
            <c:bubble3D val="0"/>
            <c:spPr>
              <a:solidFill>
                <a:srgbClr val="ED7D31">
                  <a:lumMod val="75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63A-4685-A8C1-852CC95A13FC}"/>
              </c:ext>
            </c:extLst>
          </c:dPt>
          <c:dLbls>
            <c:dLbl>
              <c:idx val="0"/>
              <c:layout>
                <c:manualLayout>
                  <c:x val="-0.19955696438002038"/>
                  <c:y val="0.2244670351494913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958194444444447"/>
                      <c:h val="0.2487029501525940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63A-4685-A8C1-852CC95A13FC}"/>
                </c:ext>
              </c:extLst>
            </c:dLbl>
            <c:dLbl>
              <c:idx val="1"/>
              <c:layout>
                <c:manualLayout>
                  <c:x val="-0.16789245938586661"/>
                  <c:y val="-0.1761882897863831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179976851851853"/>
                      <c:h val="0.184104781281790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63A-4685-A8C1-852CC95A13FC}"/>
                </c:ext>
              </c:extLst>
            </c:dLbl>
            <c:dLbl>
              <c:idx val="2"/>
              <c:layout>
                <c:manualLayout>
                  <c:x val="0.21397037037037034"/>
                  <c:y val="-8.07997061150672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63A-4685-A8C1-852CC95A13FC}"/>
                </c:ext>
              </c:extLst>
            </c:dLbl>
            <c:dLbl>
              <c:idx val="3"/>
              <c:layout>
                <c:manualLayout>
                  <c:x val="3.3744203203923913E-2"/>
                  <c:y val="0.1258987323023892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972893518518517"/>
                      <c:h val="0.2996637278173391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963A-4685-A8C1-852CC95A13FC}"/>
                </c:ext>
              </c:extLst>
            </c:dLbl>
            <c:dLbl>
              <c:idx val="4"/>
              <c:layout>
                <c:manualLayout>
                  <c:x val="9.2695036639237588E-2"/>
                  <c:y val="5.934413647777994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16064814814815"/>
                      <c:h val="0.184104781281790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963A-4685-A8C1-852CC95A1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19050" cap="flat" cmpd="sng" algn="ctr">
                  <a:noFill/>
                  <a:prstDash val="solid"/>
                  <a:miter lim="800000"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Profiles!$I$161:$M$161</c:f>
              <c:strCache>
                <c:ptCount val="5"/>
                <c:pt idx="0">
                  <c:v>Secondary Organic Aerosols</c:v>
                </c:pt>
                <c:pt idx="1">
                  <c:v>Gasoline + Diesel</c:v>
                </c:pt>
                <c:pt idx="2">
                  <c:v>Regional Biomass Burning</c:v>
                </c:pt>
                <c:pt idx="3">
                  <c:v>Local biomass burning</c:v>
                </c:pt>
                <c:pt idx="4">
                  <c:v>Construction</c:v>
                </c:pt>
              </c:strCache>
            </c:strRef>
          </c:cat>
          <c:val>
            <c:numRef>
              <c:f>Profiles!$I$162:$M$162</c:f>
              <c:numCache>
                <c:formatCode>General</c:formatCode>
                <c:ptCount val="5"/>
                <c:pt idx="0">
                  <c:v>29.181609275443101</c:v>
                </c:pt>
                <c:pt idx="1">
                  <c:v>29.219328482063101</c:v>
                </c:pt>
                <c:pt idx="2">
                  <c:v>23.7253809639869</c:v>
                </c:pt>
                <c:pt idx="3">
                  <c:v>10.8822812576164</c:v>
                </c:pt>
                <c:pt idx="4">
                  <c:v>6.9914000208906399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3A-4685-A8C1-852CC95A13F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Contributions!$D$4</c:f>
              <c:strCache>
                <c:ptCount val="1"/>
                <c:pt idx="0">
                  <c:v>Factor 2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Contributions!$B$109:$B$208</c:f>
              <c:numCache>
                <c:formatCode>m/d/yyyy</c:formatCode>
                <c:ptCount val="100"/>
                <c:pt idx="0">
                  <c:v>43558</c:v>
                </c:pt>
                <c:pt idx="1">
                  <c:v>43561</c:v>
                </c:pt>
                <c:pt idx="2">
                  <c:v>43564</c:v>
                </c:pt>
                <c:pt idx="3">
                  <c:v>43567</c:v>
                </c:pt>
                <c:pt idx="4">
                  <c:v>43570</c:v>
                </c:pt>
                <c:pt idx="5">
                  <c:v>43573</c:v>
                </c:pt>
                <c:pt idx="6">
                  <c:v>43576</c:v>
                </c:pt>
                <c:pt idx="7">
                  <c:v>43579</c:v>
                </c:pt>
                <c:pt idx="8">
                  <c:v>43582</c:v>
                </c:pt>
                <c:pt idx="9">
                  <c:v>43585</c:v>
                </c:pt>
                <c:pt idx="10">
                  <c:v>43588</c:v>
                </c:pt>
                <c:pt idx="11">
                  <c:v>43591</c:v>
                </c:pt>
                <c:pt idx="12">
                  <c:v>43597</c:v>
                </c:pt>
                <c:pt idx="13">
                  <c:v>43600</c:v>
                </c:pt>
                <c:pt idx="14">
                  <c:v>43603</c:v>
                </c:pt>
                <c:pt idx="15">
                  <c:v>43609</c:v>
                </c:pt>
                <c:pt idx="16">
                  <c:v>43612</c:v>
                </c:pt>
                <c:pt idx="17">
                  <c:v>43615</c:v>
                </c:pt>
                <c:pt idx="18">
                  <c:v>43618</c:v>
                </c:pt>
                <c:pt idx="19">
                  <c:v>43627</c:v>
                </c:pt>
                <c:pt idx="20">
                  <c:v>43630</c:v>
                </c:pt>
                <c:pt idx="21">
                  <c:v>43633</c:v>
                </c:pt>
                <c:pt idx="22">
                  <c:v>43636</c:v>
                </c:pt>
                <c:pt idx="23">
                  <c:v>43639</c:v>
                </c:pt>
                <c:pt idx="24">
                  <c:v>43642</c:v>
                </c:pt>
                <c:pt idx="25">
                  <c:v>43645</c:v>
                </c:pt>
                <c:pt idx="26">
                  <c:v>43654</c:v>
                </c:pt>
                <c:pt idx="27">
                  <c:v>43657</c:v>
                </c:pt>
                <c:pt idx="28">
                  <c:v>43660</c:v>
                </c:pt>
                <c:pt idx="29">
                  <c:v>43663</c:v>
                </c:pt>
                <c:pt idx="30">
                  <c:v>43667</c:v>
                </c:pt>
                <c:pt idx="31">
                  <c:v>43669</c:v>
                </c:pt>
                <c:pt idx="32">
                  <c:v>43672</c:v>
                </c:pt>
                <c:pt idx="33">
                  <c:v>43675</c:v>
                </c:pt>
                <c:pt idx="34">
                  <c:v>43678</c:v>
                </c:pt>
                <c:pt idx="35">
                  <c:v>43681</c:v>
                </c:pt>
                <c:pt idx="36">
                  <c:v>43684</c:v>
                </c:pt>
                <c:pt idx="37">
                  <c:v>43687</c:v>
                </c:pt>
                <c:pt idx="38">
                  <c:v>43689</c:v>
                </c:pt>
                <c:pt idx="39">
                  <c:v>43693</c:v>
                </c:pt>
                <c:pt idx="40">
                  <c:v>43696</c:v>
                </c:pt>
                <c:pt idx="41">
                  <c:v>43699</c:v>
                </c:pt>
                <c:pt idx="42">
                  <c:v>43702</c:v>
                </c:pt>
                <c:pt idx="43">
                  <c:v>43705</c:v>
                </c:pt>
                <c:pt idx="44">
                  <c:v>43708</c:v>
                </c:pt>
                <c:pt idx="45">
                  <c:v>43711</c:v>
                </c:pt>
                <c:pt idx="46">
                  <c:v>43714</c:v>
                </c:pt>
                <c:pt idx="47">
                  <c:v>43717</c:v>
                </c:pt>
                <c:pt idx="48">
                  <c:v>43720</c:v>
                </c:pt>
                <c:pt idx="49">
                  <c:v>43723</c:v>
                </c:pt>
                <c:pt idx="50">
                  <c:v>43726</c:v>
                </c:pt>
                <c:pt idx="51">
                  <c:v>43729</c:v>
                </c:pt>
                <c:pt idx="52">
                  <c:v>43732</c:v>
                </c:pt>
                <c:pt idx="53">
                  <c:v>43735</c:v>
                </c:pt>
                <c:pt idx="54">
                  <c:v>43738</c:v>
                </c:pt>
                <c:pt idx="55">
                  <c:v>43741</c:v>
                </c:pt>
                <c:pt idx="56">
                  <c:v>43744</c:v>
                </c:pt>
                <c:pt idx="57">
                  <c:v>43747</c:v>
                </c:pt>
                <c:pt idx="58">
                  <c:v>43753</c:v>
                </c:pt>
                <c:pt idx="59">
                  <c:v>43756</c:v>
                </c:pt>
                <c:pt idx="60">
                  <c:v>43759</c:v>
                </c:pt>
                <c:pt idx="61">
                  <c:v>43762</c:v>
                </c:pt>
                <c:pt idx="62">
                  <c:v>43765</c:v>
                </c:pt>
                <c:pt idx="63">
                  <c:v>43768</c:v>
                </c:pt>
                <c:pt idx="64">
                  <c:v>43771</c:v>
                </c:pt>
                <c:pt idx="65">
                  <c:v>43774</c:v>
                </c:pt>
                <c:pt idx="66">
                  <c:v>43778</c:v>
                </c:pt>
                <c:pt idx="67">
                  <c:v>43780</c:v>
                </c:pt>
                <c:pt idx="68">
                  <c:v>43783</c:v>
                </c:pt>
                <c:pt idx="69">
                  <c:v>43786</c:v>
                </c:pt>
                <c:pt idx="70">
                  <c:v>43789</c:v>
                </c:pt>
                <c:pt idx="71">
                  <c:v>43792</c:v>
                </c:pt>
                <c:pt idx="72">
                  <c:v>43795</c:v>
                </c:pt>
                <c:pt idx="73">
                  <c:v>43799</c:v>
                </c:pt>
                <c:pt idx="74">
                  <c:v>43801</c:v>
                </c:pt>
                <c:pt idx="75">
                  <c:v>43804</c:v>
                </c:pt>
                <c:pt idx="76">
                  <c:v>43807</c:v>
                </c:pt>
                <c:pt idx="77">
                  <c:v>43810</c:v>
                </c:pt>
                <c:pt idx="78">
                  <c:v>43813</c:v>
                </c:pt>
                <c:pt idx="79">
                  <c:v>43816</c:v>
                </c:pt>
                <c:pt idx="80">
                  <c:v>43819</c:v>
                </c:pt>
                <c:pt idx="81">
                  <c:v>43822</c:v>
                </c:pt>
                <c:pt idx="82">
                  <c:v>43825</c:v>
                </c:pt>
                <c:pt idx="83">
                  <c:v>43840</c:v>
                </c:pt>
                <c:pt idx="84">
                  <c:v>43843</c:v>
                </c:pt>
                <c:pt idx="85">
                  <c:v>43849</c:v>
                </c:pt>
                <c:pt idx="86">
                  <c:v>43851</c:v>
                </c:pt>
                <c:pt idx="87">
                  <c:v>43852</c:v>
                </c:pt>
                <c:pt idx="88">
                  <c:v>43855</c:v>
                </c:pt>
                <c:pt idx="89">
                  <c:v>43858</c:v>
                </c:pt>
                <c:pt idx="90">
                  <c:v>43861</c:v>
                </c:pt>
                <c:pt idx="91">
                  <c:v>43864</c:v>
                </c:pt>
                <c:pt idx="92">
                  <c:v>43867</c:v>
                </c:pt>
                <c:pt idx="93">
                  <c:v>43873</c:v>
                </c:pt>
                <c:pt idx="94">
                  <c:v>43876</c:v>
                </c:pt>
                <c:pt idx="95">
                  <c:v>43879</c:v>
                </c:pt>
                <c:pt idx="96">
                  <c:v>43882</c:v>
                </c:pt>
                <c:pt idx="97">
                  <c:v>43888</c:v>
                </c:pt>
                <c:pt idx="98">
                  <c:v>43891</c:v>
                </c:pt>
                <c:pt idx="99">
                  <c:v>43894</c:v>
                </c:pt>
              </c:numCache>
              <c:extLst xmlns:c15="http://schemas.microsoft.com/office/drawing/2012/chart"/>
            </c:numRef>
          </c:xVal>
          <c:yVal>
            <c:numRef>
              <c:f>Contributions!$D$109:$D$208</c:f>
              <c:numCache>
                <c:formatCode>General</c:formatCode>
                <c:ptCount val="100"/>
                <c:pt idx="0">
                  <c:v>2.9667693000000002</c:v>
                </c:pt>
                <c:pt idx="1">
                  <c:v>1.4444520970000001</c:v>
                </c:pt>
                <c:pt idx="2">
                  <c:v>3.1530735499999998</c:v>
                </c:pt>
                <c:pt idx="3">
                  <c:v>1.885237882</c:v>
                </c:pt>
                <c:pt idx="4">
                  <c:v>3.8958736300000001</c:v>
                </c:pt>
                <c:pt idx="5">
                  <c:v>0.71486451299999998</c:v>
                </c:pt>
                <c:pt idx="6">
                  <c:v>1.3699706789999999</c:v>
                </c:pt>
                <c:pt idx="7">
                  <c:v>0.99585160399999995</c:v>
                </c:pt>
                <c:pt idx="8">
                  <c:v>1.079879856</c:v>
                </c:pt>
                <c:pt idx="9">
                  <c:v>2.0223578099999999</c:v>
                </c:pt>
                <c:pt idx="10">
                  <c:v>1.914361768</c:v>
                </c:pt>
                <c:pt idx="11">
                  <c:v>2.12709101</c:v>
                </c:pt>
                <c:pt idx="12">
                  <c:v>0.35728119899999999</c:v>
                </c:pt>
                <c:pt idx="13">
                  <c:v>4.4221579599999998</c:v>
                </c:pt>
                <c:pt idx="14">
                  <c:v>2.5760339000000001</c:v>
                </c:pt>
                <c:pt idx="15">
                  <c:v>-0.39033257999999998</c:v>
                </c:pt>
                <c:pt idx="16">
                  <c:v>3.3971824700000002</c:v>
                </c:pt>
                <c:pt idx="17">
                  <c:v>2.27331467</c:v>
                </c:pt>
                <c:pt idx="18">
                  <c:v>0.40596199599999999</c:v>
                </c:pt>
                <c:pt idx="19">
                  <c:v>3.1619355900000001</c:v>
                </c:pt>
                <c:pt idx="20">
                  <c:v>2.0497495699999999</c:v>
                </c:pt>
                <c:pt idx="21">
                  <c:v>0.60026222299999998</c:v>
                </c:pt>
                <c:pt idx="22">
                  <c:v>2.5812705600000001</c:v>
                </c:pt>
                <c:pt idx="23">
                  <c:v>2.1325290799999999</c:v>
                </c:pt>
                <c:pt idx="24">
                  <c:v>0.42660652100000002</c:v>
                </c:pt>
                <c:pt idx="25">
                  <c:v>1.903888448</c:v>
                </c:pt>
                <c:pt idx="26">
                  <c:v>1.1247137220000001</c:v>
                </c:pt>
                <c:pt idx="27">
                  <c:v>2.1430023999999999</c:v>
                </c:pt>
                <c:pt idx="28">
                  <c:v>1.9830828599999999</c:v>
                </c:pt>
                <c:pt idx="29">
                  <c:v>1.349869961</c:v>
                </c:pt>
                <c:pt idx="30">
                  <c:v>1.439014027</c:v>
                </c:pt>
                <c:pt idx="31">
                  <c:v>2.5897297799999999</c:v>
                </c:pt>
                <c:pt idx="32">
                  <c:v>2.3848958100000002</c:v>
                </c:pt>
                <c:pt idx="33">
                  <c:v>3.9544839399999998</c:v>
                </c:pt>
                <c:pt idx="34">
                  <c:v>1.5406656540000001</c:v>
                </c:pt>
                <c:pt idx="35">
                  <c:v>1.421632344</c:v>
                </c:pt>
                <c:pt idx="36">
                  <c:v>3.2962760599999998</c:v>
                </c:pt>
                <c:pt idx="37">
                  <c:v>1.1668889760000001</c:v>
                </c:pt>
                <c:pt idx="38">
                  <c:v>4.1127922000000003</c:v>
                </c:pt>
                <c:pt idx="39">
                  <c:v>4.2725103300000002</c:v>
                </c:pt>
                <c:pt idx="40">
                  <c:v>2.6511598300000001</c:v>
                </c:pt>
                <c:pt idx="41">
                  <c:v>5.2523699800000001</c:v>
                </c:pt>
                <c:pt idx="42">
                  <c:v>1.4709173710000001</c:v>
                </c:pt>
                <c:pt idx="43">
                  <c:v>2.6060439899999999</c:v>
                </c:pt>
                <c:pt idx="44">
                  <c:v>2.5977861799999999</c:v>
                </c:pt>
                <c:pt idx="45">
                  <c:v>1.074623055</c:v>
                </c:pt>
                <c:pt idx="46">
                  <c:v>2.48419094</c:v>
                </c:pt>
                <c:pt idx="47">
                  <c:v>2.9585114899999998</c:v>
                </c:pt>
                <c:pt idx="48">
                  <c:v>1.9881986739999999</c:v>
                </c:pt>
                <c:pt idx="49">
                  <c:v>1.311219382</c:v>
                </c:pt>
                <c:pt idx="50">
                  <c:v>-0.18213909119999999</c:v>
                </c:pt>
                <c:pt idx="51">
                  <c:v>0.43657631600000002</c:v>
                </c:pt>
                <c:pt idx="52">
                  <c:v>0.64980908299999995</c:v>
                </c:pt>
                <c:pt idx="53">
                  <c:v>1.4976041959999999</c:v>
                </c:pt>
                <c:pt idx="54">
                  <c:v>1.9791150829999999</c:v>
                </c:pt>
                <c:pt idx="55">
                  <c:v>2.13937702</c:v>
                </c:pt>
                <c:pt idx="56">
                  <c:v>1.542438062</c:v>
                </c:pt>
                <c:pt idx="57">
                  <c:v>3.3335369099999999</c:v>
                </c:pt>
                <c:pt idx="58">
                  <c:v>3.0286021700000001</c:v>
                </c:pt>
                <c:pt idx="59">
                  <c:v>4.4479384399999997</c:v>
                </c:pt>
                <c:pt idx="60">
                  <c:v>2.6151074400000001</c:v>
                </c:pt>
                <c:pt idx="61">
                  <c:v>1.253314007</c:v>
                </c:pt>
                <c:pt idx="62">
                  <c:v>1.578168196</c:v>
                </c:pt>
                <c:pt idx="63">
                  <c:v>2.5881185000000002</c:v>
                </c:pt>
                <c:pt idx="64">
                  <c:v>0.83607305099999996</c:v>
                </c:pt>
                <c:pt idx="65">
                  <c:v>2.2066479600000002</c:v>
                </c:pt>
                <c:pt idx="66">
                  <c:v>2.4630428900000001</c:v>
                </c:pt>
                <c:pt idx="67">
                  <c:v>2.3911395199999999</c:v>
                </c:pt>
                <c:pt idx="68">
                  <c:v>3.3232650000000001</c:v>
                </c:pt>
                <c:pt idx="69">
                  <c:v>0.801470813</c:v>
                </c:pt>
                <c:pt idx="70">
                  <c:v>2.98449338</c:v>
                </c:pt>
                <c:pt idx="71">
                  <c:v>1.482679715</c:v>
                </c:pt>
                <c:pt idx="72">
                  <c:v>2.6382695900000002</c:v>
                </c:pt>
                <c:pt idx="73">
                  <c:v>2.34662791</c:v>
                </c:pt>
                <c:pt idx="74">
                  <c:v>1.5278962599999999</c:v>
                </c:pt>
                <c:pt idx="75">
                  <c:v>1.3139585579999999</c:v>
                </c:pt>
                <c:pt idx="76">
                  <c:v>0.44265889800000002</c:v>
                </c:pt>
                <c:pt idx="77">
                  <c:v>0.44767400699999998</c:v>
                </c:pt>
                <c:pt idx="78">
                  <c:v>0.35057424599999998</c:v>
                </c:pt>
                <c:pt idx="79">
                  <c:v>2.0060637410000002</c:v>
                </c:pt>
                <c:pt idx="80">
                  <c:v>2.3133952600000001</c:v>
                </c:pt>
                <c:pt idx="81">
                  <c:v>0.73478396199999996</c:v>
                </c:pt>
                <c:pt idx="82">
                  <c:v>3.3266889700000002</c:v>
                </c:pt>
                <c:pt idx="83">
                  <c:v>1.515972788</c:v>
                </c:pt>
                <c:pt idx="84">
                  <c:v>1.0328304800000001</c:v>
                </c:pt>
                <c:pt idx="85">
                  <c:v>2.3071515499999999</c:v>
                </c:pt>
                <c:pt idx="86">
                  <c:v>2.4680781399999998</c:v>
                </c:pt>
                <c:pt idx="87">
                  <c:v>3.1701934000000001</c:v>
                </c:pt>
                <c:pt idx="88">
                  <c:v>1.386184184</c:v>
                </c:pt>
                <c:pt idx="89">
                  <c:v>1.875872317</c:v>
                </c:pt>
                <c:pt idx="90">
                  <c:v>3.0505558599999998</c:v>
                </c:pt>
                <c:pt idx="91">
                  <c:v>2.85055573</c:v>
                </c:pt>
                <c:pt idx="92">
                  <c:v>3.4279982000000002</c:v>
                </c:pt>
                <c:pt idx="93">
                  <c:v>2.4795585099999999</c:v>
                </c:pt>
                <c:pt idx="94">
                  <c:v>1.070010766</c:v>
                </c:pt>
                <c:pt idx="95">
                  <c:v>1.3258014659999999</c:v>
                </c:pt>
                <c:pt idx="96">
                  <c:v>2.2735160799999998</c:v>
                </c:pt>
                <c:pt idx="97">
                  <c:v>0.44036282399999999</c:v>
                </c:pt>
                <c:pt idx="98">
                  <c:v>0.90175285199999999</c:v>
                </c:pt>
                <c:pt idx="99">
                  <c:v>2.2537778999999998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6B2-499B-848F-ACD5A3734CD9}"/>
            </c:ext>
          </c:extLst>
        </c:ser>
        <c:ser>
          <c:idx val="5"/>
          <c:order val="5"/>
          <c:tx>
            <c:v>Eventos</c:v>
          </c:tx>
          <c:spPr>
            <a:ln>
              <a:noFill/>
            </a:ln>
          </c:spPr>
          <c:xVal>
            <c:numRef>
              <c:f>Arg_Plots!$B$2:$B$101</c:f>
              <c:numCache>
                <c:formatCode>m/d/yyyy</c:formatCode>
                <c:ptCount val="100"/>
                <c:pt idx="0">
                  <c:v>43558</c:v>
                </c:pt>
                <c:pt idx="1">
                  <c:v>43561</c:v>
                </c:pt>
                <c:pt idx="2">
                  <c:v>43564</c:v>
                </c:pt>
                <c:pt idx="3">
                  <c:v>43567</c:v>
                </c:pt>
                <c:pt idx="4">
                  <c:v>43570</c:v>
                </c:pt>
                <c:pt idx="5">
                  <c:v>43573</c:v>
                </c:pt>
                <c:pt idx="6">
                  <c:v>43576</c:v>
                </c:pt>
                <c:pt idx="7">
                  <c:v>43579</c:v>
                </c:pt>
                <c:pt idx="8">
                  <c:v>43582</c:v>
                </c:pt>
                <c:pt idx="9">
                  <c:v>43585</c:v>
                </c:pt>
                <c:pt idx="10">
                  <c:v>43588</c:v>
                </c:pt>
                <c:pt idx="11">
                  <c:v>43591</c:v>
                </c:pt>
                <c:pt idx="12">
                  <c:v>43597</c:v>
                </c:pt>
                <c:pt idx="13">
                  <c:v>43600</c:v>
                </c:pt>
                <c:pt idx="14">
                  <c:v>43603</c:v>
                </c:pt>
                <c:pt idx="15">
                  <c:v>43609</c:v>
                </c:pt>
                <c:pt idx="16">
                  <c:v>43612</c:v>
                </c:pt>
                <c:pt idx="17">
                  <c:v>43615</c:v>
                </c:pt>
                <c:pt idx="18">
                  <c:v>43618</c:v>
                </c:pt>
                <c:pt idx="19">
                  <c:v>43627</c:v>
                </c:pt>
                <c:pt idx="20">
                  <c:v>43630</c:v>
                </c:pt>
                <c:pt idx="21">
                  <c:v>43633</c:v>
                </c:pt>
                <c:pt idx="22">
                  <c:v>43636</c:v>
                </c:pt>
                <c:pt idx="23">
                  <c:v>43639</c:v>
                </c:pt>
                <c:pt idx="24">
                  <c:v>43642</c:v>
                </c:pt>
                <c:pt idx="25">
                  <c:v>43645</c:v>
                </c:pt>
                <c:pt idx="26">
                  <c:v>43654</c:v>
                </c:pt>
                <c:pt idx="27">
                  <c:v>43657</c:v>
                </c:pt>
                <c:pt idx="28">
                  <c:v>43660</c:v>
                </c:pt>
                <c:pt idx="29">
                  <c:v>43663</c:v>
                </c:pt>
                <c:pt idx="30">
                  <c:v>43667</c:v>
                </c:pt>
                <c:pt idx="31">
                  <c:v>43669</c:v>
                </c:pt>
                <c:pt idx="32">
                  <c:v>43672</c:v>
                </c:pt>
                <c:pt idx="33">
                  <c:v>43675</c:v>
                </c:pt>
                <c:pt idx="34">
                  <c:v>43678</c:v>
                </c:pt>
                <c:pt idx="35">
                  <c:v>43681</c:v>
                </c:pt>
                <c:pt idx="36">
                  <c:v>43684</c:v>
                </c:pt>
                <c:pt idx="37">
                  <c:v>43687</c:v>
                </c:pt>
                <c:pt idx="38">
                  <c:v>43689</c:v>
                </c:pt>
                <c:pt idx="39">
                  <c:v>43693</c:v>
                </c:pt>
                <c:pt idx="40">
                  <c:v>43696</c:v>
                </c:pt>
                <c:pt idx="41">
                  <c:v>43699</c:v>
                </c:pt>
                <c:pt idx="42">
                  <c:v>43702</c:v>
                </c:pt>
                <c:pt idx="43">
                  <c:v>43705</c:v>
                </c:pt>
                <c:pt idx="44">
                  <c:v>43708</c:v>
                </c:pt>
                <c:pt idx="45">
                  <c:v>43711</c:v>
                </c:pt>
                <c:pt idx="46">
                  <c:v>43714</c:v>
                </c:pt>
                <c:pt idx="47">
                  <c:v>43717</c:v>
                </c:pt>
                <c:pt idx="48">
                  <c:v>43720</c:v>
                </c:pt>
                <c:pt idx="49">
                  <c:v>43723</c:v>
                </c:pt>
                <c:pt idx="50">
                  <c:v>43726</c:v>
                </c:pt>
                <c:pt idx="51">
                  <c:v>43729</c:v>
                </c:pt>
                <c:pt idx="52">
                  <c:v>43732</c:v>
                </c:pt>
                <c:pt idx="53">
                  <c:v>43735</c:v>
                </c:pt>
                <c:pt idx="54">
                  <c:v>43738</c:v>
                </c:pt>
                <c:pt idx="55">
                  <c:v>43741</c:v>
                </c:pt>
                <c:pt idx="56">
                  <c:v>43744</c:v>
                </c:pt>
                <c:pt idx="57">
                  <c:v>43747</c:v>
                </c:pt>
                <c:pt idx="58">
                  <c:v>43753</c:v>
                </c:pt>
                <c:pt idx="59">
                  <c:v>43756</c:v>
                </c:pt>
                <c:pt idx="60">
                  <c:v>43759</c:v>
                </c:pt>
                <c:pt idx="61">
                  <c:v>43762</c:v>
                </c:pt>
                <c:pt idx="62">
                  <c:v>43765</c:v>
                </c:pt>
                <c:pt idx="63">
                  <c:v>43768</c:v>
                </c:pt>
                <c:pt idx="64">
                  <c:v>43771</c:v>
                </c:pt>
                <c:pt idx="65">
                  <c:v>43774</c:v>
                </c:pt>
                <c:pt idx="66">
                  <c:v>43778</c:v>
                </c:pt>
                <c:pt idx="67">
                  <c:v>43780</c:v>
                </c:pt>
                <c:pt idx="68">
                  <c:v>43783</c:v>
                </c:pt>
                <c:pt idx="69">
                  <c:v>43786</c:v>
                </c:pt>
                <c:pt idx="70">
                  <c:v>43789</c:v>
                </c:pt>
                <c:pt idx="71">
                  <c:v>43792</c:v>
                </c:pt>
                <c:pt idx="72">
                  <c:v>43795</c:v>
                </c:pt>
                <c:pt idx="73">
                  <c:v>43799</c:v>
                </c:pt>
                <c:pt idx="74">
                  <c:v>43801</c:v>
                </c:pt>
                <c:pt idx="75">
                  <c:v>43804</c:v>
                </c:pt>
                <c:pt idx="76">
                  <c:v>43807</c:v>
                </c:pt>
                <c:pt idx="77">
                  <c:v>43810</c:v>
                </c:pt>
                <c:pt idx="78">
                  <c:v>43813</c:v>
                </c:pt>
                <c:pt idx="79">
                  <c:v>43816</c:v>
                </c:pt>
                <c:pt idx="80">
                  <c:v>43819</c:v>
                </c:pt>
                <c:pt idx="81">
                  <c:v>43822</c:v>
                </c:pt>
                <c:pt idx="82">
                  <c:v>43825</c:v>
                </c:pt>
                <c:pt idx="83">
                  <c:v>43840</c:v>
                </c:pt>
                <c:pt idx="84">
                  <c:v>43843</c:v>
                </c:pt>
                <c:pt idx="85">
                  <c:v>43849</c:v>
                </c:pt>
                <c:pt idx="86">
                  <c:v>43851</c:v>
                </c:pt>
                <c:pt idx="87">
                  <c:v>43852</c:v>
                </c:pt>
                <c:pt idx="88">
                  <c:v>43855</c:v>
                </c:pt>
                <c:pt idx="89">
                  <c:v>43858</c:v>
                </c:pt>
                <c:pt idx="90">
                  <c:v>43861</c:v>
                </c:pt>
                <c:pt idx="91">
                  <c:v>43864</c:v>
                </c:pt>
                <c:pt idx="92">
                  <c:v>43867</c:v>
                </c:pt>
                <c:pt idx="93">
                  <c:v>43873</c:v>
                </c:pt>
                <c:pt idx="94">
                  <c:v>43876</c:v>
                </c:pt>
                <c:pt idx="95">
                  <c:v>43879</c:v>
                </c:pt>
                <c:pt idx="96">
                  <c:v>43882</c:v>
                </c:pt>
                <c:pt idx="97">
                  <c:v>43888</c:v>
                </c:pt>
                <c:pt idx="98">
                  <c:v>43891</c:v>
                </c:pt>
                <c:pt idx="99">
                  <c:v>43894</c:v>
                </c:pt>
              </c:numCache>
            </c:numRef>
          </c:xVal>
          <c:yVal>
            <c:numRef>
              <c:f>Arg_Plots!$Z$2:$Z$101</c:f>
              <c:numCache>
                <c:formatCode>0.00</c:formatCode>
                <c:ptCount val="10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A-4879-AF58-9F4524E34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71936"/>
        <c:axId val="948734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Contributions!$C$4</c15:sqref>
                        </c15:formulaRef>
                      </c:ext>
                    </c:extLst>
                    <c:strCache>
                      <c:ptCount val="1"/>
                      <c:pt idx="0">
                        <c:v>Factor 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Contributions!$B$109:$B$208</c15:sqref>
                        </c15:formulaRef>
                      </c:ext>
                    </c:extLst>
                    <c:numCache>
                      <c:formatCode>m/d/yyyy</c:formatCode>
                      <c:ptCount val="100"/>
                      <c:pt idx="0">
                        <c:v>43558</c:v>
                      </c:pt>
                      <c:pt idx="1">
                        <c:v>43561</c:v>
                      </c:pt>
                      <c:pt idx="2">
                        <c:v>43564</c:v>
                      </c:pt>
                      <c:pt idx="3">
                        <c:v>43567</c:v>
                      </c:pt>
                      <c:pt idx="4">
                        <c:v>43570</c:v>
                      </c:pt>
                      <c:pt idx="5">
                        <c:v>43573</c:v>
                      </c:pt>
                      <c:pt idx="6">
                        <c:v>43576</c:v>
                      </c:pt>
                      <c:pt idx="7">
                        <c:v>43579</c:v>
                      </c:pt>
                      <c:pt idx="8">
                        <c:v>43582</c:v>
                      </c:pt>
                      <c:pt idx="9">
                        <c:v>43585</c:v>
                      </c:pt>
                      <c:pt idx="10">
                        <c:v>43588</c:v>
                      </c:pt>
                      <c:pt idx="11">
                        <c:v>43591</c:v>
                      </c:pt>
                      <c:pt idx="12">
                        <c:v>43597</c:v>
                      </c:pt>
                      <c:pt idx="13">
                        <c:v>43600</c:v>
                      </c:pt>
                      <c:pt idx="14">
                        <c:v>43603</c:v>
                      </c:pt>
                      <c:pt idx="15">
                        <c:v>43609</c:v>
                      </c:pt>
                      <c:pt idx="16">
                        <c:v>43612</c:v>
                      </c:pt>
                      <c:pt idx="17">
                        <c:v>43615</c:v>
                      </c:pt>
                      <c:pt idx="18">
                        <c:v>43618</c:v>
                      </c:pt>
                      <c:pt idx="19">
                        <c:v>43627</c:v>
                      </c:pt>
                      <c:pt idx="20">
                        <c:v>43630</c:v>
                      </c:pt>
                      <c:pt idx="21">
                        <c:v>43633</c:v>
                      </c:pt>
                      <c:pt idx="22">
                        <c:v>43636</c:v>
                      </c:pt>
                      <c:pt idx="23">
                        <c:v>43639</c:v>
                      </c:pt>
                      <c:pt idx="24">
                        <c:v>43642</c:v>
                      </c:pt>
                      <c:pt idx="25">
                        <c:v>43645</c:v>
                      </c:pt>
                      <c:pt idx="26">
                        <c:v>43654</c:v>
                      </c:pt>
                      <c:pt idx="27">
                        <c:v>43657</c:v>
                      </c:pt>
                      <c:pt idx="28">
                        <c:v>43660</c:v>
                      </c:pt>
                      <c:pt idx="29">
                        <c:v>43663</c:v>
                      </c:pt>
                      <c:pt idx="30">
                        <c:v>43667</c:v>
                      </c:pt>
                      <c:pt idx="31">
                        <c:v>43669</c:v>
                      </c:pt>
                      <c:pt idx="32">
                        <c:v>43672</c:v>
                      </c:pt>
                      <c:pt idx="33">
                        <c:v>43675</c:v>
                      </c:pt>
                      <c:pt idx="34">
                        <c:v>43678</c:v>
                      </c:pt>
                      <c:pt idx="35">
                        <c:v>43681</c:v>
                      </c:pt>
                      <c:pt idx="36">
                        <c:v>43684</c:v>
                      </c:pt>
                      <c:pt idx="37">
                        <c:v>43687</c:v>
                      </c:pt>
                      <c:pt idx="38">
                        <c:v>43689</c:v>
                      </c:pt>
                      <c:pt idx="39">
                        <c:v>43693</c:v>
                      </c:pt>
                      <c:pt idx="40">
                        <c:v>43696</c:v>
                      </c:pt>
                      <c:pt idx="41">
                        <c:v>43699</c:v>
                      </c:pt>
                      <c:pt idx="42">
                        <c:v>43702</c:v>
                      </c:pt>
                      <c:pt idx="43">
                        <c:v>43705</c:v>
                      </c:pt>
                      <c:pt idx="44">
                        <c:v>43708</c:v>
                      </c:pt>
                      <c:pt idx="45">
                        <c:v>43711</c:v>
                      </c:pt>
                      <c:pt idx="46">
                        <c:v>43714</c:v>
                      </c:pt>
                      <c:pt idx="47">
                        <c:v>43717</c:v>
                      </c:pt>
                      <c:pt idx="48">
                        <c:v>43720</c:v>
                      </c:pt>
                      <c:pt idx="49">
                        <c:v>43723</c:v>
                      </c:pt>
                      <c:pt idx="50">
                        <c:v>43726</c:v>
                      </c:pt>
                      <c:pt idx="51">
                        <c:v>43729</c:v>
                      </c:pt>
                      <c:pt idx="52">
                        <c:v>43732</c:v>
                      </c:pt>
                      <c:pt idx="53">
                        <c:v>43735</c:v>
                      </c:pt>
                      <c:pt idx="54">
                        <c:v>43738</c:v>
                      </c:pt>
                      <c:pt idx="55">
                        <c:v>43741</c:v>
                      </c:pt>
                      <c:pt idx="56">
                        <c:v>43744</c:v>
                      </c:pt>
                      <c:pt idx="57">
                        <c:v>43747</c:v>
                      </c:pt>
                      <c:pt idx="58">
                        <c:v>43753</c:v>
                      </c:pt>
                      <c:pt idx="59">
                        <c:v>43756</c:v>
                      </c:pt>
                      <c:pt idx="60">
                        <c:v>43759</c:v>
                      </c:pt>
                      <c:pt idx="61">
                        <c:v>43762</c:v>
                      </c:pt>
                      <c:pt idx="62">
                        <c:v>43765</c:v>
                      </c:pt>
                      <c:pt idx="63">
                        <c:v>43768</c:v>
                      </c:pt>
                      <c:pt idx="64">
                        <c:v>43771</c:v>
                      </c:pt>
                      <c:pt idx="65">
                        <c:v>43774</c:v>
                      </c:pt>
                      <c:pt idx="66">
                        <c:v>43778</c:v>
                      </c:pt>
                      <c:pt idx="67">
                        <c:v>43780</c:v>
                      </c:pt>
                      <c:pt idx="68">
                        <c:v>43783</c:v>
                      </c:pt>
                      <c:pt idx="69">
                        <c:v>43786</c:v>
                      </c:pt>
                      <c:pt idx="70">
                        <c:v>43789</c:v>
                      </c:pt>
                      <c:pt idx="71">
                        <c:v>43792</c:v>
                      </c:pt>
                      <c:pt idx="72">
                        <c:v>43795</c:v>
                      </c:pt>
                      <c:pt idx="73">
                        <c:v>43799</c:v>
                      </c:pt>
                      <c:pt idx="74">
                        <c:v>43801</c:v>
                      </c:pt>
                      <c:pt idx="75">
                        <c:v>43804</c:v>
                      </c:pt>
                      <c:pt idx="76">
                        <c:v>43807</c:v>
                      </c:pt>
                      <c:pt idx="77">
                        <c:v>43810</c:v>
                      </c:pt>
                      <c:pt idx="78">
                        <c:v>43813</c:v>
                      </c:pt>
                      <c:pt idx="79">
                        <c:v>43816</c:v>
                      </c:pt>
                      <c:pt idx="80">
                        <c:v>43819</c:v>
                      </c:pt>
                      <c:pt idx="81">
                        <c:v>43822</c:v>
                      </c:pt>
                      <c:pt idx="82">
                        <c:v>43825</c:v>
                      </c:pt>
                      <c:pt idx="83">
                        <c:v>43840</c:v>
                      </c:pt>
                      <c:pt idx="84">
                        <c:v>43843</c:v>
                      </c:pt>
                      <c:pt idx="85">
                        <c:v>43849</c:v>
                      </c:pt>
                      <c:pt idx="86">
                        <c:v>43851</c:v>
                      </c:pt>
                      <c:pt idx="87">
                        <c:v>43852</c:v>
                      </c:pt>
                      <c:pt idx="88">
                        <c:v>43855</c:v>
                      </c:pt>
                      <c:pt idx="89">
                        <c:v>43858</c:v>
                      </c:pt>
                      <c:pt idx="90">
                        <c:v>43861</c:v>
                      </c:pt>
                      <c:pt idx="91">
                        <c:v>43864</c:v>
                      </c:pt>
                      <c:pt idx="92">
                        <c:v>43867</c:v>
                      </c:pt>
                      <c:pt idx="93">
                        <c:v>43873</c:v>
                      </c:pt>
                      <c:pt idx="94">
                        <c:v>43876</c:v>
                      </c:pt>
                      <c:pt idx="95">
                        <c:v>43879</c:v>
                      </c:pt>
                      <c:pt idx="96">
                        <c:v>43882</c:v>
                      </c:pt>
                      <c:pt idx="97">
                        <c:v>43888</c:v>
                      </c:pt>
                      <c:pt idx="98">
                        <c:v>43891</c:v>
                      </c:pt>
                      <c:pt idx="99">
                        <c:v>43894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Contributions!$C$109:$C$208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1.21540224</c:v>
                      </c:pt>
                      <c:pt idx="1">
                        <c:v>0.43244127360000001</c:v>
                      </c:pt>
                      <c:pt idx="2">
                        <c:v>1.4332782719999999</c:v>
                      </c:pt>
                      <c:pt idx="3">
                        <c:v>0.97097241599999995</c:v>
                      </c:pt>
                      <c:pt idx="4">
                        <c:v>2.1315321599999999</c:v>
                      </c:pt>
                      <c:pt idx="5">
                        <c:v>0.55444895999999999</c:v>
                      </c:pt>
                      <c:pt idx="6">
                        <c:v>1.3662913919999999</c:v>
                      </c:pt>
                      <c:pt idx="7">
                        <c:v>1.644985728</c:v>
                      </c:pt>
                      <c:pt idx="8">
                        <c:v>0.90740716799999999</c:v>
                      </c:pt>
                      <c:pt idx="9">
                        <c:v>0.61579737599999995</c:v>
                      </c:pt>
                      <c:pt idx="10">
                        <c:v>0.91728652799999999</c:v>
                      </c:pt>
                      <c:pt idx="11">
                        <c:v>2.0999664</c:v>
                      </c:pt>
                      <c:pt idx="12">
                        <c:v>0.42840278399999998</c:v>
                      </c:pt>
                      <c:pt idx="13">
                        <c:v>1.0987776</c:v>
                      </c:pt>
                      <c:pt idx="14">
                        <c:v>0.4510337472</c:v>
                      </c:pt>
                      <c:pt idx="15">
                        <c:v>0.4244944128</c:v>
                      </c:pt>
                      <c:pt idx="16">
                        <c:v>0.99791174400000004</c:v>
                      </c:pt>
                      <c:pt idx="17">
                        <c:v>0.92046720000000004</c:v>
                      </c:pt>
                      <c:pt idx="18">
                        <c:v>6.4900166400000001E-2</c:v>
                      </c:pt>
                      <c:pt idx="19">
                        <c:v>0.49748601599999998</c:v>
                      </c:pt>
                      <c:pt idx="20">
                        <c:v>0.42757388159999998</c:v>
                      </c:pt>
                      <c:pt idx="21">
                        <c:v>0.62413459199999999</c:v>
                      </c:pt>
                      <c:pt idx="22">
                        <c:v>0.98812876800000005</c:v>
                      </c:pt>
                      <c:pt idx="23">
                        <c:v>0.68895283200000002</c:v>
                      </c:pt>
                      <c:pt idx="24">
                        <c:v>0.494739072</c:v>
                      </c:pt>
                      <c:pt idx="25">
                        <c:v>0.44513022720000001</c:v>
                      </c:pt>
                      <c:pt idx="26">
                        <c:v>0.80928825599999998</c:v>
                      </c:pt>
                      <c:pt idx="27">
                        <c:v>1.0061525760000001</c:v>
                      </c:pt>
                      <c:pt idx="28">
                        <c:v>0.82750483200000002</c:v>
                      </c:pt>
                      <c:pt idx="29">
                        <c:v>0.84042028800000002</c:v>
                      </c:pt>
                      <c:pt idx="30">
                        <c:v>0.35393650560000001</c:v>
                      </c:pt>
                      <c:pt idx="31">
                        <c:v>0.24465632640000001</c:v>
                      </c:pt>
                      <c:pt idx="32">
                        <c:v>0.24004435199999999</c:v>
                      </c:pt>
                      <c:pt idx="33">
                        <c:v>0.28731588479999998</c:v>
                      </c:pt>
                      <c:pt idx="34">
                        <c:v>0.3061685952</c:v>
                      </c:pt>
                      <c:pt idx="35">
                        <c:v>0.33531029759999997</c:v>
                      </c:pt>
                      <c:pt idx="36">
                        <c:v>0.68076019200000004</c:v>
                      </c:pt>
                      <c:pt idx="37">
                        <c:v>0.30785049599999997</c:v>
                      </c:pt>
                      <c:pt idx="38">
                        <c:v>0.56591865600000002</c:v>
                      </c:pt>
                      <c:pt idx="39">
                        <c:v>-9.1637088000000005E-2</c:v>
                      </c:pt>
                      <c:pt idx="40">
                        <c:v>0.39525150720000002</c:v>
                      </c:pt>
                      <c:pt idx="41">
                        <c:v>-7.3102444799999999E-2</c:v>
                      </c:pt>
                      <c:pt idx="42">
                        <c:v>0.14047486079999999</c:v>
                      </c:pt>
                      <c:pt idx="43">
                        <c:v>0.25635252479999998</c:v>
                      </c:pt>
                      <c:pt idx="44">
                        <c:v>0.23461311360000001</c:v>
                      </c:pt>
                      <c:pt idx="45">
                        <c:v>0.34325715839999998</c:v>
                      </c:pt>
                      <c:pt idx="46">
                        <c:v>0.22878670079999999</c:v>
                      </c:pt>
                      <c:pt idx="47">
                        <c:v>0.53748537600000001</c:v>
                      </c:pt>
                      <c:pt idx="48">
                        <c:v>0.1824597312</c:v>
                      </c:pt>
                      <c:pt idx="49">
                        <c:v>0.38795523840000001</c:v>
                      </c:pt>
                      <c:pt idx="50">
                        <c:v>0.43589664</c:v>
                      </c:pt>
                      <c:pt idx="51">
                        <c:v>0.34661132160000002</c:v>
                      </c:pt>
                      <c:pt idx="52">
                        <c:v>0.47392976640000001</c:v>
                      </c:pt>
                      <c:pt idx="53">
                        <c:v>0.35796535680000002</c:v>
                      </c:pt>
                      <c:pt idx="54">
                        <c:v>0.31242873599999998</c:v>
                      </c:pt>
                      <c:pt idx="55">
                        <c:v>0.89902176</c:v>
                      </c:pt>
                      <c:pt idx="56">
                        <c:v>0.36004243200000002</c:v>
                      </c:pt>
                      <c:pt idx="57">
                        <c:v>0.75560236800000002</c:v>
                      </c:pt>
                      <c:pt idx="58">
                        <c:v>0.664760448</c:v>
                      </c:pt>
                      <c:pt idx="59">
                        <c:v>0.2815183872</c:v>
                      </c:pt>
                      <c:pt idx="60">
                        <c:v>0.31471785600000002</c:v>
                      </c:pt>
                      <c:pt idx="61">
                        <c:v>0.28162440960000001</c:v>
                      </c:pt>
                      <c:pt idx="62">
                        <c:v>8.7401011200000003E-2</c:v>
                      </c:pt>
                      <c:pt idx="63">
                        <c:v>0.27075229439999998</c:v>
                      </c:pt>
                      <c:pt idx="64">
                        <c:v>0.14144351999999999</c:v>
                      </c:pt>
                      <c:pt idx="65">
                        <c:v>0.16437809279999999</c:v>
                      </c:pt>
                      <c:pt idx="66">
                        <c:v>0.28689661440000003</c:v>
                      </c:pt>
                      <c:pt idx="67">
                        <c:v>0.30694448639999999</c:v>
                      </c:pt>
                      <c:pt idx="68">
                        <c:v>0.43009432320000002</c:v>
                      </c:pt>
                      <c:pt idx="69">
                        <c:v>0.23130232319999999</c:v>
                      </c:pt>
                      <c:pt idx="70">
                        <c:v>0.22113863040000001</c:v>
                      </c:pt>
                      <c:pt idx="71">
                        <c:v>6.9492864000000001E-2</c:v>
                      </c:pt>
                      <c:pt idx="72">
                        <c:v>0.29987471999999998</c:v>
                      </c:pt>
                      <c:pt idx="73">
                        <c:v>0.26051149439999999</c:v>
                      </c:pt>
                      <c:pt idx="74">
                        <c:v>0.20799667199999999</c:v>
                      </c:pt>
                      <c:pt idx="75">
                        <c:v>0.23914798079999999</c:v>
                      </c:pt>
                      <c:pt idx="76">
                        <c:v>0.17767426559999999</c:v>
                      </c:pt>
                      <c:pt idx="77">
                        <c:v>0.26498371199999998</c:v>
                      </c:pt>
                      <c:pt idx="78">
                        <c:v>0.1440796224</c:v>
                      </c:pt>
                      <c:pt idx="79">
                        <c:v>0.1197474816</c:v>
                      </c:pt>
                      <c:pt idx="80">
                        <c:v>0.26503672319999999</c:v>
                      </c:pt>
                      <c:pt idx="81">
                        <c:v>0.15166504319999999</c:v>
                      </c:pt>
                      <c:pt idx="82">
                        <c:v>0.1791826752</c:v>
                      </c:pt>
                      <c:pt idx="83">
                        <c:v>0.23419866240000001</c:v>
                      </c:pt>
                      <c:pt idx="84">
                        <c:v>0.27571125120000001</c:v>
                      </c:pt>
                      <c:pt idx="85">
                        <c:v>0.18337537919999999</c:v>
                      </c:pt>
                      <c:pt idx="86">
                        <c:v>5.75267904E-2</c:v>
                      </c:pt>
                      <c:pt idx="87">
                        <c:v>0.3479317824</c:v>
                      </c:pt>
                      <c:pt idx="88">
                        <c:v>0.30711315839999997</c:v>
                      </c:pt>
                      <c:pt idx="89">
                        <c:v>0.43251356159999998</c:v>
                      </c:pt>
                      <c:pt idx="90">
                        <c:v>0.46270103039999999</c:v>
                      </c:pt>
                      <c:pt idx="91">
                        <c:v>0.44031584639999999</c:v>
                      </c:pt>
                      <c:pt idx="92">
                        <c:v>0.52288319999999999</c:v>
                      </c:pt>
                      <c:pt idx="93">
                        <c:v>0.626640576</c:v>
                      </c:pt>
                      <c:pt idx="94">
                        <c:v>0.31001913599999997</c:v>
                      </c:pt>
                      <c:pt idx="95">
                        <c:v>0.2475285696</c:v>
                      </c:pt>
                      <c:pt idx="96">
                        <c:v>0.30207709440000002</c:v>
                      </c:pt>
                      <c:pt idx="97">
                        <c:v>0.370451904</c:v>
                      </c:pt>
                      <c:pt idx="98">
                        <c:v>0.42100049280000001</c:v>
                      </c:pt>
                      <c:pt idx="99">
                        <c:v>0.43519303679999999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6B2-499B-848F-ACD5A3734CD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Contributions!$E$4</c15:sqref>
                        </c15:formulaRef>
                      </c:ext>
                    </c:extLst>
                    <c:strCache>
                      <c:ptCount val="1"/>
                      <c:pt idx="0">
                        <c:v>Factor 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Contributions!$B$109:$B$208</c15:sqref>
                        </c15:formulaRef>
                      </c:ext>
                    </c:extLst>
                    <c:numCache>
                      <c:formatCode>m/d/yyyy</c:formatCode>
                      <c:ptCount val="100"/>
                      <c:pt idx="0">
                        <c:v>43558</c:v>
                      </c:pt>
                      <c:pt idx="1">
                        <c:v>43561</c:v>
                      </c:pt>
                      <c:pt idx="2">
                        <c:v>43564</c:v>
                      </c:pt>
                      <c:pt idx="3">
                        <c:v>43567</c:v>
                      </c:pt>
                      <c:pt idx="4">
                        <c:v>43570</c:v>
                      </c:pt>
                      <c:pt idx="5">
                        <c:v>43573</c:v>
                      </c:pt>
                      <c:pt idx="6">
                        <c:v>43576</c:v>
                      </c:pt>
                      <c:pt idx="7">
                        <c:v>43579</c:v>
                      </c:pt>
                      <c:pt idx="8">
                        <c:v>43582</c:v>
                      </c:pt>
                      <c:pt idx="9">
                        <c:v>43585</c:v>
                      </c:pt>
                      <c:pt idx="10">
                        <c:v>43588</c:v>
                      </c:pt>
                      <c:pt idx="11">
                        <c:v>43591</c:v>
                      </c:pt>
                      <c:pt idx="12">
                        <c:v>43597</c:v>
                      </c:pt>
                      <c:pt idx="13">
                        <c:v>43600</c:v>
                      </c:pt>
                      <c:pt idx="14">
                        <c:v>43603</c:v>
                      </c:pt>
                      <c:pt idx="15">
                        <c:v>43609</c:v>
                      </c:pt>
                      <c:pt idx="16">
                        <c:v>43612</c:v>
                      </c:pt>
                      <c:pt idx="17">
                        <c:v>43615</c:v>
                      </c:pt>
                      <c:pt idx="18">
                        <c:v>43618</c:v>
                      </c:pt>
                      <c:pt idx="19">
                        <c:v>43627</c:v>
                      </c:pt>
                      <c:pt idx="20">
                        <c:v>43630</c:v>
                      </c:pt>
                      <c:pt idx="21">
                        <c:v>43633</c:v>
                      </c:pt>
                      <c:pt idx="22">
                        <c:v>43636</c:v>
                      </c:pt>
                      <c:pt idx="23">
                        <c:v>43639</c:v>
                      </c:pt>
                      <c:pt idx="24">
                        <c:v>43642</c:v>
                      </c:pt>
                      <c:pt idx="25">
                        <c:v>43645</c:v>
                      </c:pt>
                      <c:pt idx="26">
                        <c:v>43654</c:v>
                      </c:pt>
                      <c:pt idx="27">
                        <c:v>43657</c:v>
                      </c:pt>
                      <c:pt idx="28">
                        <c:v>43660</c:v>
                      </c:pt>
                      <c:pt idx="29">
                        <c:v>43663</c:v>
                      </c:pt>
                      <c:pt idx="30">
                        <c:v>43667</c:v>
                      </c:pt>
                      <c:pt idx="31">
                        <c:v>43669</c:v>
                      </c:pt>
                      <c:pt idx="32">
                        <c:v>43672</c:v>
                      </c:pt>
                      <c:pt idx="33">
                        <c:v>43675</c:v>
                      </c:pt>
                      <c:pt idx="34">
                        <c:v>43678</c:v>
                      </c:pt>
                      <c:pt idx="35">
                        <c:v>43681</c:v>
                      </c:pt>
                      <c:pt idx="36">
                        <c:v>43684</c:v>
                      </c:pt>
                      <c:pt idx="37">
                        <c:v>43687</c:v>
                      </c:pt>
                      <c:pt idx="38">
                        <c:v>43689</c:v>
                      </c:pt>
                      <c:pt idx="39">
                        <c:v>43693</c:v>
                      </c:pt>
                      <c:pt idx="40">
                        <c:v>43696</c:v>
                      </c:pt>
                      <c:pt idx="41">
                        <c:v>43699</c:v>
                      </c:pt>
                      <c:pt idx="42">
                        <c:v>43702</c:v>
                      </c:pt>
                      <c:pt idx="43">
                        <c:v>43705</c:v>
                      </c:pt>
                      <c:pt idx="44">
                        <c:v>43708</c:v>
                      </c:pt>
                      <c:pt idx="45">
                        <c:v>43711</c:v>
                      </c:pt>
                      <c:pt idx="46">
                        <c:v>43714</c:v>
                      </c:pt>
                      <c:pt idx="47">
                        <c:v>43717</c:v>
                      </c:pt>
                      <c:pt idx="48">
                        <c:v>43720</c:v>
                      </c:pt>
                      <c:pt idx="49">
                        <c:v>43723</c:v>
                      </c:pt>
                      <c:pt idx="50">
                        <c:v>43726</c:v>
                      </c:pt>
                      <c:pt idx="51">
                        <c:v>43729</c:v>
                      </c:pt>
                      <c:pt idx="52">
                        <c:v>43732</c:v>
                      </c:pt>
                      <c:pt idx="53">
                        <c:v>43735</c:v>
                      </c:pt>
                      <c:pt idx="54">
                        <c:v>43738</c:v>
                      </c:pt>
                      <c:pt idx="55">
                        <c:v>43741</c:v>
                      </c:pt>
                      <c:pt idx="56">
                        <c:v>43744</c:v>
                      </c:pt>
                      <c:pt idx="57">
                        <c:v>43747</c:v>
                      </c:pt>
                      <c:pt idx="58">
                        <c:v>43753</c:v>
                      </c:pt>
                      <c:pt idx="59">
                        <c:v>43756</c:v>
                      </c:pt>
                      <c:pt idx="60">
                        <c:v>43759</c:v>
                      </c:pt>
                      <c:pt idx="61">
                        <c:v>43762</c:v>
                      </c:pt>
                      <c:pt idx="62">
                        <c:v>43765</c:v>
                      </c:pt>
                      <c:pt idx="63">
                        <c:v>43768</c:v>
                      </c:pt>
                      <c:pt idx="64">
                        <c:v>43771</c:v>
                      </c:pt>
                      <c:pt idx="65">
                        <c:v>43774</c:v>
                      </c:pt>
                      <c:pt idx="66">
                        <c:v>43778</c:v>
                      </c:pt>
                      <c:pt idx="67">
                        <c:v>43780</c:v>
                      </c:pt>
                      <c:pt idx="68">
                        <c:v>43783</c:v>
                      </c:pt>
                      <c:pt idx="69">
                        <c:v>43786</c:v>
                      </c:pt>
                      <c:pt idx="70">
                        <c:v>43789</c:v>
                      </c:pt>
                      <c:pt idx="71">
                        <c:v>43792</c:v>
                      </c:pt>
                      <c:pt idx="72">
                        <c:v>43795</c:v>
                      </c:pt>
                      <c:pt idx="73">
                        <c:v>43799</c:v>
                      </c:pt>
                      <c:pt idx="74">
                        <c:v>43801</c:v>
                      </c:pt>
                      <c:pt idx="75">
                        <c:v>43804</c:v>
                      </c:pt>
                      <c:pt idx="76">
                        <c:v>43807</c:v>
                      </c:pt>
                      <c:pt idx="77">
                        <c:v>43810</c:v>
                      </c:pt>
                      <c:pt idx="78">
                        <c:v>43813</c:v>
                      </c:pt>
                      <c:pt idx="79">
                        <c:v>43816</c:v>
                      </c:pt>
                      <c:pt idx="80">
                        <c:v>43819</c:v>
                      </c:pt>
                      <c:pt idx="81">
                        <c:v>43822</c:v>
                      </c:pt>
                      <c:pt idx="82">
                        <c:v>43825</c:v>
                      </c:pt>
                      <c:pt idx="83">
                        <c:v>43840</c:v>
                      </c:pt>
                      <c:pt idx="84">
                        <c:v>43843</c:v>
                      </c:pt>
                      <c:pt idx="85">
                        <c:v>43849</c:v>
                      </c:pt>
                      <c:pt idx="86">
                        <c:v>43851</c:v>
                      </c:pt>
                      <c:pt idx="87">
                        <c:v>43852</c:v>
                      </c:pt>
                      <c:pt idx="88">
                        <c:v>43855</c:v>
                      </c:pt>
                      <c:pt idx="89">
                        <c:v>43858</c:v>
                      </c:pt>
                      <c:pt idx="90">
                        <c:v>43861</c:v>
                      </c:pt>
                      <c:pt idx="91">
                        <c:v>43864</c:v>
                      </c:pt>
                      <c:pt idx="92">
                        <c:v>43867</c:v>
                      </c:pt>
                      <c:pt idx="93">
                        <c:v>43873</c:v>
                      </c:pt>
                      <c:pt idx="94">
                        <c:v>43876</c:v>
                      </c:pt>
                      <c:pt idx="95">
                        <c:v>43879</c:v>
                      </c:pt>
                      <c:pt idx="96">
                        <c:v>43882</c:v>
                      </c:pt>
                      <c:pt idx="97">
                        <c:v>43888</c:v>
                      </c:pt>
                      <c:pt idx="98">
                        <c:v>43891</c:v>
                      </c:pt>
                      <c:pt idx="99">
                        <c:v>43894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Contributions!$E$109:$E$208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2.2804375499999998</c:v>
                      </c:pt>
                      <c:pt idx="1">
                        <c:v>4.6745248500000001</c:v>
                      </c:pt>
                      <c:pt idx="2">
                        <c:v>3.4111017000000001</c:v>
                      </c:pt>
                      <c:pt idx="3">
                        <c:v>1.502369235</c:v>
                      </c:pt>
                      <c:pt idx="4">
                        <c:v>1.5165301950000001</c:v>
                      </c:pt>
                      <c:pt idx="5">
                        <c:v>4.3166789999999997</c:v>
                      </c:pt>
                      <c:pt idx="6">
                        <c:v>4.1424830999999998</c:v>
                      </c:pt>
                      <c:pt idx="7">
                        <c:v>1.7818872750000001</c:v>
                      </c:pt>
                      <c:pt idx="8">
                        <c:v>2.9386003500000002</c:v>
                      </c:pt>
                      <c:pt idx="9">
                        <c:v>3.4448949</c:v>
                      </c:pt>
                      <c:pt idx="10">
                        <c:v>2.4689150999999998</c:v>
                      </c:pt>
                      <c:pt idx="11">
                        <c:v>0.40722817500000003</c:v>
                      </c:pt>
                      <c:pt idx="12">
                        <c:v>3.8498098500000002</c:v>
                      </c:pt>
                      <c:pt idx="13">
                        <c:v>0.68087263499999995</c:v>
                      </c:pt>
                      <c:pt idx="14">
                        <c:v>2.5658694</c:v>
                      </c:pt>
                      <c:pt idx="15">
                        <c:v>4.2148971</c:v>
                      </c:pt>
                      <c:pt idx="16">
                        <c:v>2.74871475</c:v>
                      </c:pt>
                      <c:pt idx="17">
                        <c:v>0.208009215</c:v>
                      </c:pt>
                      <c:pt idx="18">
                        <c:v>3.3805269</c:v>
                      </c:pt>
                      <c:pt idx="19">
                        <c:v>2.1307819499999998</c:v>
                      </c:pt>
                      <c:pt idx="20">
                        <c:v>1.5559555949999999</c:v>
                      </c:pt>
                      <c:pt idx="21">
                        <c:v>2.06198865</c:v>
                      </c:pt>
                      <c:pt idx="22">
                        <c:v>1.2223684349999999</c:v>
                      </c:pt>
                      <c:pt idx="23">
                        <c:v>2.7738584999999998</c:v>
                      </c:pt>
                      <c:pt idx="24">
                        <c:v>2.3401790999999998</c:v>
                      </c:pt>
                      <c:pt idx="25">
                        <c:v>1.21965291</c:v>
                      </c:pt>
                      <c:pt idx="26">
                        <c:v>2.2379948999999999</c:v>
                      </c:pt>
                      <c:pt idx="27">
                        <c:v>2.9957269499999999</c:v>
                      </c:pt>
                      <c:pt idx="28">
                        <c:v>2.46549555</c:v>
                      </c:pt>
                      <c:pt idx="29">
                        <c:v>2.2285408499999999</c:v>
                      </c:pt>
                      <c:pt idx="30">
                        <c:v>2.0052442350000002</c:v>
                      </c:pt>
                      <c:pt idx="31">
                        <c:v>0.25934269500000001</c:v>
                      </c:pt>
                      <c:pt idx="32">
                        <c:v>0.73608830999999997</c:v>
                      </c:pt>
                      <c:pt idx="33">
                        <c:v>0.210060945</c:v>
                      </c:pt>
                      <c:pt idx="34">
                        <c:v>1.3948344450000001</c:v>
                      </c:pt>
                      <c:pt idx="35">
                        <c:v>1.5148003050000001</c:v>
                      </c:pt>
                      <c:pt idx="36">
                        <c:v>3.5613607499999998E-2</c:v>
                      </c:pt>
                      <c:pt idx="37">
                        <c:v>2.3804091000000001</c:v>
                      </c:pt>
                      <c:pt idx="38">
                        <c:v>2.7088870500000001E-2</c:v>
                      </c:pt>
                      <c:pt idx="39">
                        <c:v>2.4628806000000001</c:v>
                      </c:pt>
                      <c:pt idx="40">
                        <c:v>0.23496331500000001</c:v>
                      </c:pt>
                      <c:pt idx="41">
                        <c:v>-0.39513905999999999</c:v>
                      </c:pt>
                      <c:pt idx="42">
                        <c:v>1.638668475</c:v>
                      </c:pt>
                      <c:pt idx="43">
                        <c:v>2.0113390799999999</c:v>
                      </c:pt>
                      <c:pt idx="44">
                        <c:v>2.6543754000000002</c:v>
                      </c:pt>
                      <c:pt idx="45">
                        <c:v>1.882059975</c:v>
                      </c:pt>
                      <c:pt idx="46">
                        <c:v>0.90085027500000003</c:v>
                      </c:pt>
                      <c:pt idx="47">
                        <c:v>-0.16754588100000001</c:v>
                      </c:pt>
                      <c:pt idx="48">
                        <c:v>1.43077995</c:v>
                      </c:pt>
                      <c:pt idx="49">
                        <c:v>2.41923105</c:v>
                      </c:pt>
                      <c:pt idx="50">
                        <c:v>3.3676533000000002</c:v>
                      </c:pt>
                      <c:pt idx="51">
                        <c:v>2.5523923499999999</c:v>
                      </c:pt>
                      <c:pt idx="52">
                        <c:v>3.04520985</c:v>
                      </c:pt>
                      <c:pt idx="53">
                        <c:v>1.6684185600000001</c:v>
                      </c:pt>
                      <c:pt idx="54">
                        <c:v>1.5949988100000001</c:v>
                      </c:pt>
                      <c:pt idx="55">
                        <c:v>0.174352797</c:v>
                      </c:pt>
                      <c:pt idx="56">
                        <c:v>1.2915439200000001</c:v>
                      </c:pt>
                      <c:pt idx="57">
                        <c:v>0.32071356000000001</c:v>
                      </c:pt>
                      <c:pt idx="58">
                        <c:v>-0.39326836500000001</c:v>
                      </c:pt>
                      <c:pt idx="59">
                        <c:v>0.59886377999999996</c:v>
                      </c:pt>
                      <c:pt idx="60">
                        <c:v>0.70794742499999996</c:v>
                      </c:pt>
                      <c:pt idx="61">
                        <c:v>2.5851798000000001</c:v>
                      </c:pt>
                      <c:pt idx="62">
                        <c:v>2.8977669000000001</c:v>
                      </c:pt>
                      <c:pt idx="63">
                        <c:v>0.96250274999999996</c:v>
                      </c:pt>
                      <c:pt idx="64">
                        <c:v>1.69102782</c:v>
                      </c:pt>
                      <c:pt idx="65">
                        <c:v>1.2435897600000001</c:v>
                      </c:pt>
                      <c:pt idx="66">
                        <c:v>1.32030837</c:v>
                      </c:pt>
                      <c:pt idx="67">
                        <c:v>1.00289367</c:v>
                      </c:pt>
                      <c:pt idx="68">
                        <c:v>2.2933111500000001</c:v>
                      </c:pt>
                      <c:pt idx="69">
                        <c:v>3.7928844000000002</c:v>
                      </c:pt>
                      <c:pt idx="70">
                        <c:v>1.5816826799999999</c:v>
                      </c:pt>
                      <c:pt idx="71">
                        <c:v>0.78967467000000002</c:v>
                      </c:pt>
                      <c:pt idx="72">
                        <c:v>0.97752865499999997</c:v>
                      </c:pt>
                      <c:pt idx="73">
                        <c:v>2.9259279</c:v>
                      </c:pt>
                      <c:pt idx="74">
                        <c:v>1.7709246000000001</c:v>
                      </c:pt>
                      <c:pt idx="75">
                        <c:v>2.1432532499999999</c:v>
                      </c:pt>
                      <c:pt idx="76">
                        <c:v>3.79067175</c:v>
                      </c:pt>
                      <c:pt idx="77">
                        <c:v>3.5269640999999998</c:v>
                      </c:pt>
                      <c:pt idx="78">
                        <c:v>2.6058982500000001</c:v>
                      </c:pt>
                      <c:pt idx="79">
                        <c:v>1.7536257</c:v>
                      </c:pt>
                      <c:pt idx="80">
                        <c:v>0.66049614000000001</c:v>
                      </c:pt>
                      <c:pt idx="81">
                        <c:v>2.1875062500000002</c:v>
                      </c:pt>
                      <c:pt idx="82">
                        <c:v>1.32843483</c:v>
                      </c:pt>
                      <c:pt idx="83">
                        <c:v>2.74589865</c:v>
                      </c:pt>
                      <c:pt idx="84">
                        <c:v>3.2117620499999999</c:v>
                      </c:pt>
                      <c:pt idx="85">
                        <c:v>1.98325854</c:v>
                      </c:pt>
                      <c:pt idx="86">
                        <c:v>1.8518472450000001</c:v>
                      </c:pt>
                      <c:pt idx="87">
                        <c:v>0.67196168999999994</c:v>
                      </c:pt>
                      <c:pt idx="88">
                        <c:v>3.0269051999999999</c:v>
                      </c:pt>
                      <c:pt idx="89">
                        <c:v>2.7863297999999999</c:v>
                      </c:pt>
                      <c:pt idx="90">
                        <c:v>1.63989549</c:v>
                      </c:pt>
                      <c:pt idx="91">
                        <c:v>1.9971378900000001</c:v>
                      </c:pt>
                      <c:pt idx="92">
                        <c:v>3.1363308000000001</c:v>
                      </c:pt>
                      <c:pt idx="93">
                        <c:v>1.4863174649999999</c:v>
                      </c:pt>
                      <c:pt idx="94">
                        <c:v>4.7777148</c:v>
                      </c:pt>
                      <c:pt idx="95">
                        <c:v>2.6115304500000001</c:v>
                      </c:pt>
                      <c:pt idx="96">
                        <c:v>1.912192245</c:v>
                      </c:pt>
                      <c:pt idx="97">
                        <c:v>4.0467357000000002</c:v>
                      </c:pt>
                      <c:pt idx="98">
                        <c:v>4.6749271500000003</c:v>
                      </c:pt>
                      <c:pt idx="99">
                        <c:v>2.30175945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6B2-499B-848F-ACD5A3734CD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Contributions!$F$4</c15:sqref>
                        </c15:formulaRef>
                      </c:ext>
                    </c:extLst>
                    <c:strCache>
                      <c:ptCount val="1"/>
                      <c:pt idx="0">
                        <c:v>Factor 4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Contributions!$B$109:$B$208</c15:sqref>
                        </c15:formulaRef>
                      </c:ext>
                    </c:extLst>
                    <c:numCache>
                      <c:formatCode>m/d/yyyy</c:formatCode>
                      <c:ptCount val="100"/>
                      <c:pt idx="0">
                        <c:v>43558</c:v>
                      </c:pt>
                      <c:pt idx="1">
                        <c:v>43561</c:v>
                      </c:pt>
                      <c:pt idx="2">
                        <c:v>43564</c:v>
                      </c:pt>
                      <c:pt idx="3">
                        <c:v>43567</c:v>
                      </c:pt>
                      <c:pt idx="4">
                        <c:v>43570</c:v>
                      </c:pt>
                      <c:pt idx="5">
                        <c:v>43573</c:v>
                      </c:pt>
                      <c:pt idx="6">
                        <c:v>43576</c:v>
                      </c:pt>
                      <c:pt idx="7">
                        <c:v>43579</c:v>
                      </c:pt>
                      <c:pt idx="8">
                        <c:v>43582</c:v>
                      </c:pt>
                      <c:pt idx="9">
                        <c:v>43585</c:v>
                      </c:pt>
                      <c:pt idx="10">
                        <c:v>43588</c:v>
                      </c:pt>
                      <c:pt idx="11">
                        <c:v>43591</c:v>
                      </c:pt>
                      <c:pt idx="12">
                        <c:v>43597</c:v>
                      </c:pt>
                      <c:pt idx="13">
                        <c:v>43600</c:v>
                      </c:pt>
                      <c:pt idx="14">
                        <c:v>43603</c:v>
                      </c:pt>
                      <c:pt idx="15">
                        <c:v>43609</c:v>
                      </c:pt>
                      <c:pt idx="16">
                        <c:v>43612</c:v>
                      </c:pt>
                      <c:pt idx="17">
                        <c:v>43615</c:v>
                      </c:pt>
                      <c:pt idx="18">
                        <c:v>43618</c:v>
                      </c:pt>
                      <c:pt idx="19">
                        <c:v>43627</c:v>
                      </c:pt>
                      <c:pt idx="20">
                        <c:v>43630</c:v>
                      </c:pt>
                      <c:pt idx="21">
                        <c:v>43633</c:v>
                      </c:pt>
                      <c:pt idx="22">
                        <c:v>43636</c:v>
                      </c:pt>
                      <c:pt idx="23">
                        <c:v>43639</c:v>
                      </c:pt>
                      <c:pt idx="24">
                        <c:v>43642</c:v>
                      </c:pt>
                      <c:pt idx="25">
                        <c:v>43645</c:v>
                      </c:pt>
                      <c:pt idx="26">
                        <c:v>43654</c:v>
                      </c:pt>
                      <c:pt idx="27">
                        <c:v>43657</c:v>
                      </c:pt>
                      <c:pt idx="28">
                        <c:v>43660</c:v>
                      </c:pt>
                      <c:pt idx="29">
                        <c:v>43663</c:v>
                      </c:pt>
                      <c:pt idx="30">
                        <c:v>43667</c:v>
                      </c:pt>
                      <c:pt idx="31">
                        <c:v>43669</c:v>
                      </c:pt>
                      <c:pt idx="32">
                        <c:v>43672</c:v>
                      </c:pt>
                      <c:pt idx="33">
                        <c:v>43675</c:v>
                      </c:pt>
                      <c:pt idx="34">
                        <c:v>43678</c:v>
                      </c:pt>
                      <c:pt idx="35">
                        <c:v>43681</c:v>
                      </c:pt>
                      <c:pt idx="36">
                        <c:v>43684</c:v>
                      </c:pt>
                      <c:pt idx="37">
                        <c:v>43687</c:v>
                      </c:pt>
                      <c:pt idx="38">
                        <c:v>43689</c:v>
                      </c:pt>
                      <c:pt idx="39">
                        <c:v>43693</c:v>
                      </c:pt>
                      <c:pt idx="40">
                        <c:v>43696</c:v>
                      </c:pt>
                      <c:pt idx="41">
                        <c:v>43699</c:v>
                      </c:pt>
                      <c:pt idx="42">
                        <c:v>43702</c:v>
                      </c:pt>
                      <c:pt idx="43">
                        <c:v>43705</c:v>
                      </c:pt>
                      <c:pt idx="44">
                        <c:v>43708</c:v>
                      </c:pt>
                      <c:pt idx="45">
                        <c:v>43711</c:v>
                      </c:pt>
                      <c:pt idx="46">
                        <c:v>43714</c:v>
                      </c:pt>
                      <c:pt idx="47">
                        <c:v>43717</c:v>
                      </c:pt>
                      <c:pt idx="48">
                        <c:v>43720</c:v>
                      </c:pt>
                      <c:pt idx="49">
                        <c:v>43723</c:v>
                      </c:pt>
                      <c:pt idx="50">
                        <c:v>43726</c:v>
                      </c:pt>
                      <c:pt idx="51">
                        <c:v>43729</c:v>
                      </c:pt>
                      <c:pt idx="52">
                        <c:v>43732</c:v>
                      </c:pt>
                      <c:pt idx="53">
                        <c:v>43735</c:v>
                      </c:pt>
                      <c:pt idx="54">
                        <c:v>43738</c:v>
                      </c:pt>
                      <c:pt idx="55">
                        <c:v>43741</c:v>
                      </c:pt>
                      <c:pt idx="56">
                        <c:v>43744</c:v>
                      </c:pt>
                      <c:pt idx="57">
                        <c:v>43747</c:v>
                      </c:pt>
                      <c:pt idx="58">
                        <c:v>43753</c:v>
                      </c:pt>
                      <c:pt idx="59">
                        <c:v>43756</c:v>
                      </c:pt>
                      <c:pt idx="60">
                        <c:v>43759</c:v>
                      </c:pt>
                      <c:pt idx="61">
                        <c:v>43762</c:v>
                      </c:pt>
                      <c:pt idx="62">
                        <c:v>43765</c:v>
                      </c:pt>
                      <c:pt idx="63">
                        <c:v>43768</c:v>
                      </c:pt>
                      <c:pt idx="64">
                        <c:v>43771</c:v>
                      </c:pt>
                      <c:pt idx="65">
                        <c:v>43774</c:v>
                      </c:pt>
                      <c:pt idx="66">
                        <c:v>43778</c:v>
                      </c:pt>
                      <c:pt idx="67">
                        <c:v>43780</c:v>
                      </c:pt>
                      <c:pt idx="68">
                        <c:v>43783</c:v>
                      </c:pt>
                      <c:pt idx="69">
                        <c:v>43786</c:v>
                      </c:pt>
                      <c:pt idx="70">
                        <c:v>43789</c:v>
                      </c:pt>
                      <c:pt idx="71">
                        <c:v>43792</c:v>
                      </c:pt>
                      <c:pt idx="72">
                        <c:v>43795</c:v>
                      </c:pt>
                      <c:pt idx="73">
                        <c:v>43799</c:v>
                      </c:pt>
                      <c:pt idx="74">
                        <c:v>43801</c:v>
                      </c:pt>
                      <c:pt idx="75">
                        <c:v>43804</c:v>
                      </c:pt>
                      <c:pt idx="76">
                        <c:v>43807</c:v>
                      </c:pt>
                      <c:pt idx="77">
                        <c:v>43810</c:v>
                      </c:pt>
                      <c:pt idx="78">
                        <c:v>43813</c:v>
                      </c:pt>
                      <c:pt idx="79">
                        <c:v>43816</c:v>
                      </c:pt>
                      <c:pt idx="80">
                        <c:v>43819</c:v>
                      </c:pt>
                      <c:pt idx="81">
                        <c:v>43822</c:v>
                      </c:pt>
                      <c:pt idx="82">
                        <c:v>43825</c:v>
                      </c:pt>
                      <c:pt idx="83">
                        <c:v>43840</c:v>
                      </c:pt>
                      <c:pt idx="84">
                        <c:v>43843</c:v>
                      </c:pt>
                      <c:pt idx="85">
                        <c:v>43849</c:v>
                      </c:pt>
                      <c:pt idx="86">
                        <c:v>43851</c:v>
                      </c:pt>
                      <c:pt idx="87">
                        <c:v>43852</c:v>
                      </c:pt>
                      <c:pt idx="88">
                        <c:v>43855</c:v>
                      </c:pt>
                      <c:pt idx="89">
                        <c:v>43858</c:v>
                      </c:pt>
                      <c:pt idx="90">
                        <c:v>43861</c:v>
                      </c:pt>
                      <c:pt idx="91">
                        <c:v>43864</c:v>
                      </c:pt>
                      <c:pt idx="92">
                        <c:v>43867</c:v>
                      </c:pt>
                      <c:pt idx="93">
                        <c:v>43873</c:v>
                      </c:pt>
                      <c:pt idx="94">
                        <c:v>43876</c:v>
                      </c:pt>
                      <c:pt idx="95">
                        <c:v>43879</c:v>
                      </c:pt>
                      <c:pt idx="96">
                        <c:v>43882</c:v>
                      </c:pt>
                      <c:pt idx="97">
                        <c:v>43888</c:v>
                      </c:pt>
                      <c:pt idx="98">
                        <c:v>43891</c:v>
                      </c:pt>
                      <c:pt idx="99">
                        <c:v>43894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Contributions!$F$109:$F$208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0.27095834639999999</c:v>
                      </c:pt>
                      <c:pt idx="1">
                        <c:v>1.4380550519999999</c:v>
                      </c:pt>
                      <c:pt idx="2">
                        <c:v>1.6888951800000001</c:v>
                      </c:pt>
                      <c:pt idx="3">
                        <c:v>0.54340943159999999</c:v>
                      </c:pt>
                      <c:pt idx="4">
                        <c:v>1.814390256</c:v>
                      </c:pt>
                      <c:pt idx="5">
                        <c:v>1.6255850519999999</c:v>
                      </c:pt>
                      <c:pt idx="6">
                        <c:v>3.921177288</c:v>
                      </c:pt>
                      <c:pt idx="7">
                        <c:v>0.69493367159999997</c:v>
                      </c:pt>
                      <c:pt idx="8">
                        <c:v>1.804488672</c:v>
                      </c:pt>
                      <c:pt idx="9">
                        <c:v>1.3541916359999999</c:v>
                      </c:pt>
                      <c:pt idx="10">
                        <c:v>1.848370692</c:v>
                      </c:pt>
                      <c:pt idx="11">
                        <c:v>0.72477344519999998</c:v>
                      </c:pt>
                      <c:pt idx="12">
                        <c:v>1.4801367839999999</c:v>
                      </c:pt>
                      <c:pt idx="13">
                        <c:v>3.4580532000000002</c:v>
                      </c:pt>
                      <c:pt idx="14">
                        <c:v>0.58477854959999997</c:v>
                      </c:pt>
                      <c:pt idx="15">
                        <c:v>2.0184979080000001</c:v>
                      </c:pt>
                      <c:pt idx="16">
                        <c:v>5.1295455959999998</c:v>
                      </c:pt>
                      <c:pt idx="17">
                        <c:v>1.367693796</c:v>
                      </c:pt>
                      <c:pt idx="18">
                        <c:v>2.1765481919999998</c:v>
                      </c:pt>
                      <c:pt idx="19">
                        <c:v>1.43347932</c:v>
                      </c:pt>
                      <c:pt idx="20">
                        <c:v>0.127857954</c:v>
                      </c:pt>
                      <c:pt idx="21">
                        <c:v>0.86068768799999995</c:v>
                      </c:pt>
                      <c:pt idx="22">
                        <c:v>1.186839864</c:v>
                      </c:pt>
                      <c:pt idx="23">
                        <c:v>3.6707872319999999</c:v>
                      </c:pt>
                      <c:pt idx="24">
                        <c:v>1.0823481479999999</c:v>
                      </c:pt>
                      <c:pt idx="25">
                        <c:v>0.26737277279999999</c:v>
                      </c:pt>
                      <c:pt idx="26">
                        <c:v>1.46986014</c:v>
                      </c:pt>
                      <c:pt idx="27">
                        <c:v>3.0169826400000002</c:v>
                      </c:pt>
                      <c:pt idx="28">
                        <c:v>2.139792312</c:v>
                      </c:pt>
                      <c:pt idx="29">
                        <c:v>0.90576990000000002</c:v>
                      </c:pt>
                      <c:pt idx="30">
                        <c:v>0.16359367080000001</c:v>
                      </c:pt>
                      <c:pt idx="31">
                        <c:v>0.872989656</c:v>
                      </c:pt>
                      <c:pt idx="32">
                        <c:v>0.48294975959999997</c:v>
                      </c:pt>
                      <c:pt idx="33">
                        <c:v>1.3002580079999999</c:v>
                      </c:pt>
                      <c:pt idx="34">
                        <c:v>0.2085558636</c:v>
                      </c:pt>
                      <c:pt idx="35">
                        <c:v>-1.3715194080000001E-4</c:v>
                      </c:pt>
                      <c:pt idx="36">
                        <c:v>0.75912144000000004</c:v>
                      </c:pt>
                      <c:pt idx="37">
                        <c:v>-0.15002399999999999</c:v>
                      </c:pt>
                      <c:pt idx="38">
                        <c:v>1.2203702279999999</c:v>
                      </c:pt>
                      <c:pt idx="39">
                        <c:v>0.98655782400000003</c:v>
                      </c:pt>
                      <c:pt idx="40">
                        <c:v>0.65531983439999997</c:v>
                      </c:pt>
                      <c:pt idx="41">
                        <c:v>2.0688309600000001</c:v>
                      </c:pt>
                      <c:pt idx="42">
                        <c:v>0.40983556319999997</c:v>
                      </c:pt>
                      <c:pt idx="43">
                        <c:v>0.41580651839999999</c:v>
                      </c:pt>
                      <c:pt idx="44">
                        <c:v>0.2073631728</c:v>
                      </c:pt>
                      <c:pt idx="45">
                        <c:v>0.17813099639999999</c:v>
                      </c:pt>
                      <c:pt idx="46">
                        <c:v>0.3794782068</c:v>
                      </c:pt>
                      <c:pt idx="47">
                        <c:v>0.64973894160000001</c:v>
                      </c:pt>
                      <c:pt idx="48">
                        <c:v>0.48611526599999999</c:v>
                      </c:pt>
                      <c:pt idx="49">
                        <c:v>-2.1299657400000001E-2</c:v>
                      </c:pt>
                      <c:pt idx="50">
                        <c:v>-0.11067270479999999</c:v>
                      </c:pt>
                      <c:pt idx="51">
                        <c:v>-0.11323061399999999</c:v>
                      </c:pt>
                      <c:pt idx="52">
                        <c:v>0.27167096039999999</c:v>
                      </c:pt>
                      <c:pt idx="53">
                        <c:v>0.25291045919999999</c:v>
                      </c:pt>
                      <c:pt idx="54">
                        <c:v>0.28685338919999998</c:v>
                      </c:pt>
                      <c:pt idx="55">
                        <c:v>0.35788225200000001</c:v>
                      </c:pt>
                      <c:pt idx="56">
                        <c:v>0.14231276640000001</c:v>
                      </c:pt>
                      <c:pt idx="57">
                        <c:v>0.84831070799999997</c:v>
                      </c:pt>
                      <c:pt idx="58">
                        <c:v>0.60967503239999998</c:v>
                      </c:pt>
                      <c:pt idx="59">
                        <c:v>1.4138261759999999</c:v>
                      </c:pt>
                      <c:pt idx="60">
                        <c:v>0.5223235584</c:v>
                      </c:pt>
                      <c:pt idx="61">
                        <c:v>0.39202021320000002</c:v>
                      </c:pt>
                      <c:pt idx="62">
                        <c:v>0.34882080240000002</c:v>
                      </c:pt>
                      <c:pt idx="63">
                        <c:v>0.42540055319999998</c:v>
                      </c:pt>
                      <c:pt idx="64">
                        <c:v>5.4378449160000002E-2</c:v>
                      </c:pt>
                      <c:pt idx="65">
                        <c:v>1.056844068</c:v>
                      </c:pt>
                      <c:pt idx="66">
                        <c:v>0.25435819079999999</c:v>
                      </c:pt>
                      <c:pt idx="67">
                        <c:v>0.2265587436</c:v>
                      </c:pt>
                      <c:pt idx="68">
                        <c:v>-5.184379368E-2</c:v>
                      </c:pt>
                      <c:pt idx="69">
                        <c:v>-2.0724315359999999E-2</c:v>
                      </c:pt>
                      <c:pt idx="70">
                        <c:v>0.26413225439999999</c:v>
                      </c:pt>
                      <c:pt idx="71">
                        <c:v>4.63911714E-2</c:v>
                      </c:pt>
                      <c:pt idx="72">
                        <c:v>0.45986106599999999</c:v>
                      </c:pt>
                      <c:pt idx="73">
                        <c:v>0.5901269052</c:v>
                      </c:pt>
                      <c:pt idx="74">
                        <c:v>0.10892492519999999</c:v>
                      </c:pt>
                      <c:pt idx="75">
                        <c:v>3.5254889880000001E-2</c:v>
                      </c:pt>
                      <c:pt idx="76">
                        <c:v>4.4673396599999998E-2</c:v>
                      </c:pt>
                      <c:pt idx="77">
                        <c:v>-4.4011040639999999E-2</c:v>
                      </c:pt>
                      <c:pt idx="78">
                        <c:v>2.6053167839999999E-2</c:v>
                      </c:pt>
                      <c:pt idx="79">
                        <c:v>0.1467909828</c:v>
                      </c:pt>
                      <c:pt idx="80">
                        <c:v>0.35080862039999999</c:v>
                      </c:pt>
                      <c:pt idx="81">
                        <c:v>-8.2625718000000001E-2</c:v>
                      </c:pt>
                      <c:pt idx="82">
                        <c:v>0.43805507760000001</c:v>
                      </c:pt>
                      <c:pt idx="83">
                        <c:v>0.20832332640000001</c:v>
                      </c:pt>
                      <c:pt idx="84">
                        <c:v>0.27880460159999998</c:v>
                      </c:pt>
                      <c:pt idx="85">
                        <c:v>0.5760096468</c:v>
                      </c:pt>
                      <c:pt idx="86">
                        <c:v>0.17795846879999999</c:v>
                      </c:pt>
                      <c:pt idx="87">
                        <c:v>0.32735986919999999</c:v>
                      </c:pt>
                      <c:pt idx="88">
                        <c:v>-0.12826301879999999</c:v>
                      </c:pt>
                      <c:pt idx="89">
                        <c:v>0.24832722600000001</c:v>
                      </c:pt>
                      <c:pt idx="90">
                        <c:v>0.35415415560000002</c:v>
                      </c:pt>
                      <c:pt idx="91">
                        <c:v>0.17121489000000001</c:v>
                      </c:pt>
                      <c:pt idx="92">
                        <c:v>0.47070030000000002</c:v>
                      </c:pt>
                      <c:pt idx="93">
                        <c:v>0.43905273719999999</c:v>
                      </c:pt>
                      <c:pt idx="94">
                        <c:v>0.1476761244</c:v>
                      </c:pt>
                      <c:pt idx="95">
                        <c:v>0.36250299120000001</c:v>
                      </c:pt>
                      <c:pt idx="96">
                        <c:v>9.1889700000000005E-2</c:v>
                      </c:pt>
                      <c:pt idx="97">
                        <c:v>0.32213153280000001</c:v>
                      </c:pt>
                      <c:pt idx="98">
                        <c:v>-8.0007799199999993E-2</c:v>
                      </c:pt>
                      <c:pt idx="99">
                        <c:v>0.1334538492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6B2-499B-848F-ACD5A3734CD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Contributions!$G$4</c15:sqref>
                        </c15:formulaRef>
                      </c:ext>
                    </c:extLst>
                    <c:strCache>
                      <c:ptCount val="1"/>
                      <c:pt idx="0">
                        <c:v>Factor 5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Contributions!$B$5:$B$104</c15:sqref>
                        </c15:formulaRef>
                      </c:ext>
                    </c:extLst>
                    <c:numCache>
                      <c:formatCode>m/d/yyyy</c:formatCode>
                      <c:ptCount val="100"/>
                      <c:pt idx="0">
                        <c:v>43558</c:v>
                      </c:pt>
                      <c:pt idx="1">
                        <c:v>43561</c:v>
                      </c:pt>
                      <c:pt idx="2">
                        <c:v>43564</c:v>
                      </c:pt>
                      <c:pt idx="3">
                        <c:v>43567</c:v>
                      </c:pt>
                      <c:pt idx="4">
                        <c:v>43570</c:v>
                      </c:pt>
                      <c:pt idx="5">
                        <c:v>43573</c:v>
                      </c:pt>
                      <c:pt idx="6">
                        <c:v>43576</c:v>
                      </c:pt>
                      <c:pt idx="7">
                        <c:v>43579</c:v>
                      </c:pt>
                      <c:pt idx="8">
                        <c:v>43582</c:v>
                      </c:pt>
                      <c:pt idx="9">
                        <c:v>43585</c:v>
                      </c:pt>
                      <c:pt idx="10">
                        <c:v>43588</c:v>
                      </c:pt>
                      <c:pt idx="11">
                        <c:v>43591</c:v>
                      </c:pt>
                      <c:pt idx="12">
                        <c:v>43597</c:v>
                      </c:pt>
                      <c:pt idx="13">
                        <c:v>43600</c:v>
                      </c:pt>
                      <c:pt idx="14">
                        <c:v>43603</c:v>
                      </c:pt>
                      <c:pt idx="15">
                        <c:v>43609</c:v>
                      </c:pt>
                      <c:pt idx="16">
                        <c:v>43612</c:v>
                      </c:pt>
                      <c:pt idx="17">
                        <c:v>43615</c:v>
                      </c:pt>
                      <c:pt idx="18">
                        <c:v>43618</c:v>
                      </c:pt>
                      <c:pt idx="19">
                        <c:v>43627</c:v>
                      </c:pt>
                      <c:pt idx="20">
                        <c:v>43630</c:v>
                      </c:pt>
                      <c:pt idx="21">
                        <c:v>43633</c:v>
                      </c:pt>
                      <c:pt idx="22">
                        <c:v>43636</c:v>
                      </c:pt>
                      <c:pt idx="23">
                        <c:v>43639</c:v>
                      </c:pt>
                      <c:pt idx="24">
                        <c:v>43642</c:v>
                      </c:pt>
                      <c:pt idx="25">
                        <c:v>43645</c:v>
                      </c:pt>
                      <c:pt idx="26">
                        <c:v>43654</c:v>
                      </c:pt>
                      <c:pt idx="27">
                        <c:v>43657</c:v>
                      </c:pt>
                      <c:pt idx="28">
                        <c:v>43660</c:v>
                      </c:pt>
                      <c:pt idx="29">
                        <c:v>43663</c:v>
                      </c:pt>
                      <c:pt idx="30">
                        <c:v>43667</c:v>
                      </c:pt>
                      <c:pt idx="31">
                        <c:v>43669</c:v>
                      </c:pt>
                      <c:pt idx="32">
                        <c:v>43672</c:v>
                      </c:pt>
                      <c:pt idx="33">
                        <c:v>43675</c:v>
                      </c:pt>
                      <c:pt idx="34">
                        <c:v>43678</c:v>
                      </c:pt>
                      <c:pt idx="35">
                        <c:v>43681</c:v>
                      </c:pt>
                      <c:pt idx="36">
                        <c:v>43684</c:v>
                      </c:pt>
                      <c:pt idx="37">
                        <c:v>43687</c:v>
                      </c:pt>
                      <c:pt idx="38">
                        <c:v>43689</c:v>
                      </c:pt>
                      <c:pt idx="39">
                        <c:v>43693</c:v>
                      </c:pt>
                      <c:pt idx="40">
                        <c:v>43696</c:v>
                      </c:pt>
                      <c:pt idx="41">
                        <c:v>43699</c:v>
                      </c:pt>
                      <c:pt idx="42">
                        <c:v>43702</c:v>
                      </c:pt>
                      <c:pt idx="43">
                        <c:v>43705</c:v>
                      </c:pt>
                      <c:pt idx="44">
                        <c:v>43708</c:v>
                      </c:pt>
                      <c:pt idx="45">
                        <c:v>43711</c:v>
                      </c:pt>
                      <c:pt idx="46">
                        <c:v>43714</c:v>
                      </c:pt>
                      <c:pt idx="47">
                        <c:v>43717</c:v>
                      </c:pt>
                      <c:pt idx="48">
                        <c:v>43720</c:v>
                      </c:pt>
                      <c:pt idx="49">
                        <c:v>43723</c:v>
                      </c:pt>
                      <c:pt idx="50">
                        <c:v>43726</c:v>
                      </c:pt>
                      <c:pt idx="51">
                        <c:v>43729</c:v>
                      </c:pt>
                      <c:pt idx="52">
                        <c:v>43732</c:v>
                      </c:pt>
                      <c:pt idx="53">
                        <c:v>43735</c:v>
                      </c:pt>
                      <c:pt idx="54">
                        <c:v>43738</c:v>
                      </c:pt>
                      <c:pt idx="55">
                        <c:v>43741</c:v>
                      </c:pt>
                      <c:pt idx="56">
                        <c:v>43744</c:v>
                      </c:pt>
                      <c:pt idx="57">
                        <c:v>43747</c:v>
                      </c:pt>
                      <c:pt idx="58">
                        <c:v>43753</c:v>
                      </c:pt>
                      <c:pt idx="59">
                        <c:v>43756</c:v>
                      </c:pt>
                      <c:pt idx="60">
                        <c:v>43759</c:v>
                      </c:pt>
                      <c:pt idx="61">
                        <c:v>43762</c:v>
                      </c:pt>
                      <c:pt idx="62">
                        <c:v>43765</c:v>
                      </c:pt>
                      <c:pt idx="63">
                        <c:v>43768</c:v>
                      </c:pt>
                      <c:pt idx="64">
                        <c:v>43771</c:v>
                      </c:pt>
                      <c:pt idx="65">
                        <c:v>43774</c:v>
                      </c:pt>
                      <c:pt idx="66">
                        <c:v>43778</c:v>
                      </c:pt>
                      <c:pt idx="67">
                        <c:v>43780</c:v>
                      </c:pt>
                      <c:pt idx="68">
                        <c:v>43783</c:v>
                      </c:pt>
                      <c:pt idx="69">
                        <c:v>43786</c:v>
                      </c:pt>
                      <c:pt idx="70">
                        <c:v>43789</c:v>
                      </c:pt>
                      <c:pt idx="71">
                        <c:v>43792</c:v>
                      </c:pt>
                      <c:pt idx="72">
                        <c:v>43795</c:v>
                      </c:pt>
                      <c:pt idx="73">
                        <c:v>43799</c:v>
                      </c:pt>
                      <c:pt idx="74">
                        <c:v>43801</c:v>
                      </c:pt>
                      <c:pt idx="75">
                        <c:v>43804</c:v>
                      </c:pt>
                      <c:pt idx="76">
                        <c:v>43807</c:v>
                      </c:pt>
                      <c:pt idx="77">
                        <c:v>43810</c:v>
                      </c:pt>
                      <c:pt idx="78">
                        <c:v>43813</c:v>
                      </c:pt>
                      <c:pt idx="79">
                        <c:v>43816</c:v>
                      </c:pt>
                      <c:pt idx="80">
                        <c:v>43819</c:v>
                      </c:pt>
                      <c:pt idx="81">
                        <c:v>43822</c:v>
                      </c:pt>
                      <c:pt idx="82">
                        <c:v>43825</c:v>
                      </c:pt>
                      <c:pt idx="83">
                        <c:v>43840</c:v>
                      </c:pt>
                      <c:pt idx="84">
                        <c:v>43843</c:v>
                      </c:pt>
                      <c:pt idx="85">
                        <c:v>43849</c:v>
                      </c:pt>
                      <c:pt idx="86">
                        <c:v>43851</c:v>
                      </c:pt>
                      <c:pt idx="87">
                        <c:v>43852</c:v>
                      </c:pt>
                      <c:pt idx="88">
                        <c:v>43855</c:v>
                      </c:pt>
                      <c:pt idx="89">
                        <c:v>43858</c:v>
                      </c:pt>
                      <c:pt idx="90">
                        <c:v>43861</c:v>
                      </c:pt>
                      <c:pt idx="91">
                        <c:v>43864</c:v>
                      </c:pt>
                      <c:pt idx="92">
                        <c:v>43867</c:v>
                      </c:pt>
                      <c:pt idx="93">
                        <c:v>43873</c:v>
                      </c:pt>
                      <c:pt idx="94">
                        <c:v>43876</c:v>
                      </c:pt>
                      <c:pt idx="95">
                        <c:v>43879</c:v>
                      </c:pt>
                      <c:pt idx="96">
                        <c:v>43882</c:v>
                      </c:pt>
                      <c:pt idx="97">
                        <c:v>43888</c:v>
                      </c:pt>
                      <c:pt idx="98">
                        <c:v>43891</c:v>
                      </c:pt>
                      <c:pt idx="99">
                        <c:v>43894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Contributions!$G$109:$G$208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-0.32600063600000001</c:v>
                      </c:pt>
                      <c:pt idx="1">
                        <c:v>0.38497315999999998</c:v>
                      </c:pt>
                      <c:pt idx="2">
                        <c:v>0.12834128580000001</c:v>
                      </c:pt>
                      <c:pt idx="3">
                        <c:v>-0.15020821919999999</c:v>
                      </c:pt>
                      <c:pt idx="4">
                        <c:v>0.14059697339999999</c:v>
                      </c:pt>
                      <c:pt idx="5">
                        <c:v>0.40127809800000003</c:v>
                      </c:pt>
                      <c:pt idx="6">
                        <c:v>0.98470704799999997</c:v>
                      </c:pt>
                      <c:pt idx="7">
                        <c:v>6.6232064600000001E-2</c:v>
                      </c:pt>
                      <c:pt idx="8">
                        <c:v>0.25360147799999999</c:v>
                      </c:pt>
                      <c:pt idx="9">
                        <c:v>0.21531676399999999</c:v>
                      </c:pt>
                      <c:pt idx="10">
                        <c:v>0.25922725400000002</c:v>
                      </c:pt>
                      <c:pt idx="11">
                        <c:v>-4.6870564000000003E-2</c:v>
                      </c:pt>
                      <c:pt idx="12">
                        <c:v>0.54144823200000003</c:v>
                      </c:pt>
                      <c:pt idx="13">
                        <c:v>0.49794659200000002</c:v>
                      </c:pt>
                      <c:pt idx="14">
                        <c:v>-0.24898965000000001</c:v>
                      </c:pt>
                      <c:pt idx="15">
                        <c:v>0.88790772200000001</c:v>
                      </c:pt>
                      <c:pt idx="16">
                        <c:v>0.77619354799999996</c:v>
                      </c:pt>
                      <c:pt idx="17">
                        <c:v>9.1052530399999998E-2</c:v>
                      </c:pt>
                      <c:pt idx="18">
                        <c:v>1.73744896</c:v>
                      </c:pt>
                      <c:pt idx="19">
                        <c:v>5.14202468E-2</c:v>
                      </c:pt>
                      <c:pt idx="20">
                        <c:v>-0.25947256400000002</c:v>
                      </c:pt>
                      <c:pt idx="21">
                        <c:v>0.23631530000000001</c:v>
                      </c:pt>
                      <c:pt idx="22">
                        <c:v>-1.3301362359999999E-2</c:v>
                      </c:pt>
                      <c:pt idx="23">
                        <c:v>1.3188192679999999</c:v>
                      </c:pt>
                      <c:pt idx="24">
                        <c:v>0.312181506</c:v>
                      </c:pt>
                      <c:pt idx="25">
                        <c:v>-0.22421334000000001</c:v>
                      </c:pt>
                      <c:pt idx="26">
                        <c:v>0.609529934</c:v>
                      </c:pt>
                      <c:pt idx="27">
                        <c:v>1.22581407</c:v>
                      </c:pt>
                      <c:pt idx="28">
                        <c:v>0.43984083000000002</c:v>
                      </c:pt>
                      <c:pt idx="29">
                        <c:v>7.5712478400000005E-2</c:v>
                      </c:pt>
                      <c:pt idx="30">
                        <c:v>1.8164387799999999</c:v>
                      </c:pt>
                      <c:pt idx="31">
                        <c:v>2.27713096</c:v>
                      </c:pt>
                      <c:pt idx="32">
                        <c:v>1.454246742</c:v>
                      </c:pt>
                      <c:pt idx="33">
                        <c:v>3.47735102</c:v>
                      </c:pt>
                      <c:pt idx="34">
                        <c:v>0.44749450200000002</c:v>
                      </c:pt>
                      <c:pt idx="35">
                        <c:v>0.98678400600000005</c:v>
                      </c:pt>
                      <c:pt idx="36">
                        <c:v>0.99556610400000001</c:v>
                      </c:pt>
                      <c:pt idx="37">
                        <c:v>1.74317286</c:v>
                      </c:pt>
                      <c:pt idx="38">
                        <c:v>2.7695498999999999</c:v>
                      </c:pt>
                      <c:pt idx="39">
                        <c:v>11.539382399999999</c:v>
                      </c:pt>
                      <c:pt idx="40">
                        <c:v>0.98868107000000005</c:v>
                      </c:pt>
                      <c:pt idx="41">
                        <c:v>7.92285884</c:v>
                      </c:pt>
                      <c:pt idx="42">
                        <c:v>3.0364471800000001</c:v>
                      </c:pt>
                      <c:pt idx="43">
                        <c:v>5.2183978599999996</c:v>
                      </c:pt>
                      <c:pt idx="44">
                        <c:v>7.0740862399999997</c:v>
                      </c:pt>
                      <c:pt idx="45">
                        <c:v>3.5244505400000001</c:v>
                      </c:pt>
                      <c:pt idx="46">
                        <c:v>1.4711894860000001</c:v>
                      </c:pt>
                      <c:pt idx="47">
                        <c:v>7.6047735399999997E-2</c:v>
                      </c:pt>
                      <c:pt idx="48">
                        <c:v>3.1877216800000001</c:v>
                      </c:pt>
                      <c:pt idx="49">
                        <c:v>2.9083953600000001</c:v>
                      </c:pt>
                      <c:pt idx="50">
                        <c:v>6.2751933400000004</c:v>
                      </c:pt>
                      <c:pt idx="51">
                        <c:v>2.32128676</c:v>
                      </c:pt>
                      <c:pt idx="52">
                        <c:v>4.6373402400000003</c:v>
                      </c:pt>
                      <c:pt idx="53">
                        <c:v>1.2164759359999999</c:v>
                      </c:pt>
                      <c:pt idx="54">
                        <c:v>3.3252588200000002</c:v>
                      </c:pt>
                      <c:pt idx="55">
                        <c:v>0.1565290402</c:v>
                      </c:pt>
                      <c:pt idx="56">
                        <c:v>0.68204357000000004</c:v>
                      </c:pt>
                      <c:pt idx="57">
                        <c:v>1.186286452</c:v>
                      </c:pt>
                      <c:pt idx="58">
                        <c:v>2.9052880999999999E-2</c:v>
                      </c:pt>
                      <c:pt idx="59">
                        <c:v>4.8574650799999999</c:v>
                      </c:pt>
                      <c:pt idx="60">
                        <c:v>0.99543527200000004</c:v>
                      </c:pt>
                      <c:pt idx="61">
                        <c:v>1.7170064599999999</c:v>
                      </c:pt>
                      <c:pt idx="62">
                        <c:v>2.23117622</c:v>
                      </c:pt>
                      <c:pt idx="63">
                        <c:v>0.53147229200000001</c:v>
                      </c:pt>
                      <c:pt idx="64">
                        <c:v>0.80448596800000005</c:v>
                      </c:pt>
                      <c:pt idx="65">
                        <c:v>2.16641438</c:v>
                      </c:pt>
                      <c:pt idx="66">
                        <c:v>0.77423106799999997</c:v>
                      </c:pt>
                      <c:pt idx="67">
                        <c:v>0.17058857399999999</c:v>
                      </c:pt>
                      <c:pt idx="68">
                        <c:v>-4.32775902E-2</c:v>
                      </c:pt>
                      <c:pt idx="69">
                        <c:v>2.5018349199999999</c:v>
                      </c:pt>
                      <c:pt idx="70">
                        <c:v>0.89647721800000002</c:v>
                      </c:pt>
                      <c:pt idx="71">
                        <c:v>0.1155148436</c:v>
                      </c:pt>
                      <c:pt idx="72">
                        <c:v>1.224767414</c:v>
                      </c:pt>
                      <c:pt idx="73">
                        <c:v>4.2667586000000002</c:v>
                      </c:pt>
                      <c:pt idx="74">
                        <c:v>1.1303394179999999</c:v>
                      </c:pt>
                      <c:pt idx="75">
                        <c:v>1.5296550360000001</c:v>
                      </c:pt>
                      <c:pt idx="76">
                        <c:v>1.9286272200000001</c:v>
                      </c:pt>
                      <c:pt idx="77">
                        <c:v>2.0141586399999998</c:v>
                      </c:pt>
                      <c:pt idx="78">
                        <c:v>1.92993554</c:v>
                      </c:pt>
                      <c:pt idx="79">
                        <c:v>0.1168853088</c:v>
                      </c:pt>
                      <c:pt idx="80">
                        <c:v>0.37372160799999998</c:v>
                      </c:pt>
                      <c:pt idx="81">
                        <c:v>1.0291899280000001</c:v>
                      </c:pt>
                      <c:pt idx="82">
                        <c:v>0.74960194400000002</c:v>
                      </c:pt>
                      <c:pt idx="83">
                        <c:v>3.4078465200000001</c:v>
                      </c:pt>
                      <c:pt idx="84">
                        <c:v>3.3465190200000001</c:v>
                      </c:pt>
                      <c:pt idx="85">
                        <c:v>2.6724071399999998</c:v>
                      </c:pt>
                      <c:pt idx="86">
                        <c:v>2.0565155000000002</c:v>
                      </c:pt>
                      <c:pt idx="87">
                        <c:v>0.26941579599999999</c:v>
                      </c:pt>
                      <c:pt idx="88">
                        <c:v>1.7923983999999999</c:v>
                      </c:pt>
                      <c:pt idx="89">
                        <c:v>2.1575832199999998</c:v>
                      </c:pt>
                      <c:pt idx="90">
                        <c:v>0.82499388399999996</c:v>
                      </c:pt>
                      <c:pt idx="91">
                        <c:v>0.69823402999999995</c:v>
                      </c:pt>
                      <c:pt idx="92">
                        <c:v>2.42251802</c:v>
                      </c:pt>
                      <c:pt idx="93">
                        <c:v>0.27813247800000002</c:v>
                      </c:pt>
                      <c:pt idx="94">
                        <c:v>2.78623098</c:v>
                      </c:pt>
                      <c:pt idx="95">
                        <c:v>2.5234222000000002</c:v>
                      </c:pt>
                      <c:pt idx="96">
                        <c:v>1.085218732</c:v>
                      </c:pt>
                      <c:pt idx="97">
                        <c:v>5.1485662799999998</c:v>
                      </c:pt>
                      <c:pt idx="98">
                        <c:v>3.4865092600000001</c:v>
                      </c:pt>
                      <c:pt idx="99">
                        <c:v>1.532026366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6B2-499B-848F-ACD5A3734CD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PM2.5</c:v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Arg_Plots!$B$2:$B$101</c15:sqref>
                        </c15:formulaRef>
                      </c:ext>
                    </c:extLst>
                    <c:numCache>
                      <c:formatCode>m/d/yyyy</c:formatCode>
                      <c:ptCount val="100"/>
                      <c:pt idx="0">
                        <c:v>43558</c:v>
                      </c:pt>
                      <c:pt idx="1">
                        <c:v>43561</c:v>
                      </c:pt>
                      <c:pt idx="2">
                        <c:v>43564</c:v>
                      </c:pt>
                      <c:pt idx="3">
                        <c:v>43567</c:v>
                      </c:pt>
                      <c:pt idx="4">
                        <c:v>43570</c:v>
                      </c:pt>
                      <c:pt idx="5">
                        <c:v>43573</c:v>
                      </c:pt>
                      <c:pt idx="6">
                        <c:v>43576</c:v>
                      </c:pt>
                      <c:pt idx="7">
                        <c:v>43579</c:v>
                      </c:pt>
                      <c:pt idx="8">
                        <c:v>43582</c:v>
                      </c:pt>
                      <c:pt idx="9">
                        <c:v>43585</c:v>
                      </c:pt>
                      <c:pt idx="10">
                        <c:v>43588</c:v>
                      </c:pt>
                      <c:pt idx="11">
                        <c:v>43591</c:v>
                      </c:pt>
                      <c:pt idx="12">
                        <c:v>43597</c:v>
                      </c:pt>
                      <c:pt idx="13">
                        <c:v>43600</c:v>
                      </c:pt>
                      <c:pt idx="14">
                        <c:v>43603</c:v>
                      </c:pt>
                      <c:pt idx="15">
                        <c:v>43609</c:v>
                      </c:pt>
                      <c:pt idx="16">
                        <c:v>43612</c:v>
                      </c:pt>
                      <c:pt idx="17">
                        <c:v>43615</c:v>
                      </c:pt>
                      <c:pt idx="18">
                        <c:v>43618</c:v>
                      </c:pt>
                      <c:pt idx="19">
                        <c:v>43627</c:v>
                      </c:pt>
                      <c:pt idx="20">
                        <c:v>43630</c:v>
                      </c:pt>
                      <c:pt idx="21">
                        <c:v>43633</c:v>
                      </c:pt>
                      <c:pt idx="22">
                        <c:v>43636</c:v>
                      </c:pt>
                      <c:pt idx="23">
                        <c:v>43639</c:v>
                      </c:pt>
                      <c:pt idx="24">
                        <c:v>43642</c:v>
                      </c:pt>
                      <c:pt idx="25">
                        <c:v>43645</c:v>
                      </c:pt>
                      <c:pt idx="26">
                        <c:v>43654</c:v>
                      </c:pt>
                      <c:pt idx="27">
                        <c:v>43657</c:v>
                      </c:pt>
                      <c:pt idx="28">
                        <c:v>43660</c:v>
                      </c:pt>
                      <c:pt idx="29">
                        <c:v>43663</c:v>
                      </c:pt>
                      <c:pt idx="30">
                        <c:v>43667</c:v>
                      </c:pt>
                      <c:pt idx="31">
                        <c:v>43669</c:v>
                      </c:pt>
                      <c:pt idx="32">
                        <c:v>43672</c:v>
                      </c:pt>
                      <c:pt idx="33">
                        <c:v>43675</c:v>
                      </c:pt>
                      <c:pt idx="34">
                        <c:v>43678</c:v>
                      </c:pt>
                      <c:pt idx="35">
                        <c:v>43681</c:v>
                      </c:pt>
                      <c:pt idx="36">
                        <c:v>43684</c:v>
                      </c:pt>
                      <c:pt idx="37">
                        <c:v>43687</c:v>
                      </c:pt>
                      <c:pt idx="38">
                        <c:v>43689</c:v>
                      </c:pt>
                      <c:pt idx="39">
                        <c:v>43693</c:v>
                      </c:pt>
                      <c:pt idx="40">
                        <c:v>43696</c:v>
                      </c:pt>
                      <c:pt idx="41">
                        <c:v>43699</c:v>
                      </c:pt>
                      <c:pt idx="42">
                        <c:v>43702</c:v>
                      </c:pt>
                      <c:pt idx="43">
                        <c:v>43705</c:v>
                      </c:pt>
                      <c:pt idx="44">
                        <c:v>43708</c:v>
                      </c:pt>
                      <c:pt idx="45">
                        <c:v>43711</c:v>
                      </c:pt>
                      <c:pt idx="46">
                        <c:v>43714</c:v>
                      </c:pt>
                      <c:pt idx="47">
                        <c:v>43717</c:v>
                      </c:pt>
                      <c:pt idx="48">
                        <c:v>43720</c:v>
                      </c:pt>
                      <c:pt idx="49">
                        <c:v>43723</c:v>
                      </c:pt>
                      <c:pt idx="50">
                        <c:v>43726</c:v>
                      </c:pt>
                      <c:pt idx="51">
                        <c:v>43729</c:v>
                      </c:pt>
                      <c:pt idx="52">
                        <c:v>43732</c:v>
                      </c:pt>
                      <c:pt idx="53">
                        <c:v>43735</c:v>
                      </c:pt>
                      <c:pt idx="54">
                        <c:v>43738</c:v>
                      </c:pt>
                      <c:pt idx="55">
                        <c:v>43741</c:v>
                      </c:pt>
                      <c:pt idx="56">
                        <c:v>43744</c:v>
                      </c:pt>
                      <c:pt idx="57">
                        <c:v>43747</c:v>
                      </c:pt>
                      <c:pt idx="58">
                        <c:v>43753</c:v>
                      </c:pt>
                      <c:pt idx="59">
                        <c:v>43756</c:v>
                      </c:pt>
                      <c:pt idx="60">
                        <c:v>43759</c:v>
                      </c:pt>
                      <c:pt idx="61">
                        <c:v>43762</c:v>
                      </c:pt>
                      <c:pt idx="62">
                        <c:v>43765</c:v>
                      </c:pt>
                      <c:pt idx="63">
                        <c:v>43768</c:v>
                      </c:pt>
                      <c:pt idx="64">
                        <c:v>43771</c:v>
                      </c:pt>
                      <c:pt idx="65">
                        <c:v>43774</c:v>
                      </c:pt>
                      <c:pt idx="66">
                        <c:v>43778</c:v>
                      </c:pt>
                      <c:pt idx="67">
                        <c:v>43780</c:v>
                      </c:pt>
                      <c:pt idx="68">
                        <c:v>43783</c:v>
                      </c:pt>
                      <c:pt idx="69">
                        <c:v>43786</c:v>
                      </c:pt>
                      <c:pt idx="70">
                        <c:v>43789</c:v>
                      </c:pt>
                      <c:pt idx="71">
                        <c:v>43792</c:v>
                      </c:pt>
                      <c:pt idx="72">
                        <c:v>43795</c:v>
                      </c:pt>
                      <c:pt idx="73">
                        <c:v>43799</c:v>
                      </c:pt>
                      <c:pt idx="74">
                        <c:v>43801</c:v>
                      </c:pt>
                      <c:pt idx="75">
                        <c:v>43804</c:v>
                      </c:pt>
                      <c:pt idx="76">
                        <c:v>43807</c:v>
                      </c:pt>
                      <c:pt idx="77">
                        <c:v>43810</c:v>
                      </c:pt>
                      <c:pt idx="78">
                        <c:v>43813</c:v>
                      </c:pt>
                      <c:pt idx="79">
                        <c:v>43816</c:v>
                      </c:pt>
                      <c:pt idx="80">
                        <c:v>43819</c:v>
                      </c:pt>
                      <c:pt idx="81">
                        <c:v>43822</c:v>
                      </c:pt>
                      <c:pt idx="82">
                        <c:v>43825</c:v>
                      </c:pt>
                      <c:pt idx="83">
                        <c:v>43840</c:v>
                      </c:pt>
                      <c:pt idx="84">
                        <c:v>43843</c:v>
                      </c:pt>
                      <c:pt idx="85">
                        <c:v>43849</c:v>
                      </c:pt>
                      <c:pt idx="86">
                        <c:v>43851</c:v>
                      </c:pt>
                      <c:pt idx="87">
                        <c:v>43852</c:v>
                      </c:pt>
                      <c:pt idx="88">
                        <c:v>43855</c:v>
                      </c:pt>
                      <c:pt idx="89">
                        <c:v>43858</c:v>
                      </c:pt>
                      <c:pt idx="90">
                        <c:v>43861</c:v>
                      </c:pt>
                      <c:pt idx="91">
                        <c:v>43864</c:v>
                      </c:pt>
                      <c:pt idx="92">
                        <c:v>43867</c:v>
                      </c:pt>
                      <c:pt idx="93">
                        <c:v>43873</c:v>
                      </c:pt>
                      <c:pt idx="94">
                        <c:v>43876</c:v>
                      </c:pt>
                      <c:pt idx="95">
                        <c:v>43879</c:v>
                      </c:pt>
                      <c:pt idx="96">
                        <c:v>43882</c:v>
                      </c:pt>
                      <c:pt idx="97">
                        <c:v>43888</c:v>
                      </c:pt>
                      <c:pt idx="98">
                        <c:v>43891</c:v>
                      </c:pt>
                      <c:pt idx="99">
                        <c:v>43894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Arg_Plots!$C$2:$C$101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21.9913921131111</c:v>
                      </c:pt>
                      <c:pt idx="1">
                        <c:v>21.035542231575199</c:v>
                      </c:pt>
                      <c:pt idx="2">
                        <c:v>21.596291484616401</c:v>
                      </c:pt>
                      <c:pt idx="3">
                        <c:v>10.234562230478501</c:v>
                      </c:pt>
                      <c:pt idx="4">
                        <c:v>15.0067986299242</c:v>
                      </c:pt>
                      <c:pt idx="5">
                        <c:v>19.141899297485502</c:v>
                      </c:pt>
                      <c:pt idx="6">
                        <c:v>29.889320057483999</c:v>
                      </c:pt>
                      <c:pt idx="7">
                        <c:v>20.682149646832901</c:v>
                      </c:pt>
                      <c:pt idx="8">
                        <c:v>14.1847330373147</c:v>
                      </c:pt>
                      <c:pt idx="9">
                        <c:v>16.129564578391999</c:v>
                      </c:pt>
                      <c:pt idx="10">
                        <c:v>14.357470280546901</c:v>
                      </c:pt>
                      <c:pt idx="11">
                        <c:v>12.9958638798319</c:v>
                      </c:pt>
                      <c:pt idx="12">
                        <c:v>12.5253507226886</c:v>
                      </c:pt>
                      <c:pt idx="13">
                        <c:v>21.539838083012299</c:v>
                      </c:pt>
                      <c:pt idx="14">
                        <c:v>14.362995395191399</c:v>
                      </c:pt>
                      <c:pt idx="15">
                        <c:v>17.5062098155203</c:v>
                      </c:pt>
                      <c:pt idx="16">
                        <c:v>39.020606830752897</c:v>
                      </c:pt>
                      <c:pt idx="17">
                        <c:v>12.6107500723169</c:v>
                      </c:pt>
                      <c:pt idx="18">
                        <c:v>29.2084511687207</c:v>
                      </c:pt>
                      <c:pt idx="19">
                        <c:v>19.115882322468799</c:v>
                      </c:pt>
                      <c:pt idx="20">
                        <c:v>11.980597332161199</c:v>
                      </c:pt>
                      <c:pt idx="21">
                        <c:v>6.0324822299691503</c:v>
                      </c:pt>
                      <c:pt idx="22">
                        <c:v>12.5441389735994</c:v>
                      </c:pt>
                      <c:pt idx="23">
                        <c:v>31.919916850580499</c:v>
                      </c:pt>
                      <c:pt idx="24">
                        <c:v>9.1617892285019096</c:v>
                      </c:pt>
                      <c:pt idx="25">
                        <c:v>7.2560595238395704</c:v>
                      </c:pt>
                      <c:pt idx="26">
                        <c:v>16.7625784024269</c:v>
                      </c:pt>
                      <c:pt idx="27">
                        <c:v>33.3456550668541</c:v>
                      </c:pt>
                      <c:pt idx="28">
                        <c:v>25.077998257973299</c:v>
                      </c:pt>
                      <c:pt idx="29">
                        <c:v>11.855598766526599</c:v>
                      </c:pt>
                      <c:pt idx="30">
                        <c:v>12.0711829714643</c:v>
                      </c:pt>
                      <c:pt idx="31">
                        <c:v>8.9375922638547394</c:v>
                      </c:pt>
                      <c:pt idx="32">
                        <c:v>18.4325089028181</c:v>
                      </c:pt>
                      <c:pt idx="33">
                        <c:v>26.971828445131901</c:v>
                      </c:pt>
                      <c:pt idx="34">
                        <c:v>14.0644609409289</c:v>
                      </c:pt>
                      <c:pt idx="35">
                        <c:v>9.9512678151096505</c:v>
                      </c:pt>
                      <c:pt idx="36">
                        <c:v>9.4553737082348395</c:v>
                      </c:pt>
                      <c:pt idx="37">
                        <c:v>9.1832061938026008</c:v>
                      </c:pt>
                      <c:pt idx="38">
                        <c:v>17.2282542463963</c:v>
                      </c:pt>
                      <c:pt idx="39">
                        <c:v>51.423228429401703</c:v>
                      </c:pt>
                      <c:pt idx="40">
                        <c:v>13.005671055211501</c:v>
                      </c:pt>
                      <c:pt idx="41">
                        <c:v>34.9787703267477</c:v>
                      </c:pt>
                      <c:pt idx="42">
                        <c:v>15.0887141990911</c:v>
                      </c:pt>
                      <c:pt idx="43">
                        <c:v>26.049568320018899</c:v>
                      </c:pt>
                      <c:pt idx="44">
                        <c:v>27.550553829963</c:v>
                      </c:pt>
                      <c:pt idx="45">
                        <c:v>19.296864862027199</c:v>
                      </c:pt>
                      <c:pt idx="46">
                        <c:v>17.706906741226</c:v>
                      </c:pt>
                      <c:pt idx="47">
                        <c:v>11.283756588102399</c:v>
                      </c:pt>
                      <c:pt idx="48">
                        <c:v>19.3621455692385</c:v>
                      </c:pt>
                      <c:pt idx="49">
                        <c:v>14.756252399860101</c:v>
                      </c:pt>
                      <c:pt idx="50">
                        <c:v>22.842325943857801</c:v>
                      </c:pt>
                      <c:pt idx="51">
                        <c:v>20.472526907332501</c:v>
                      </c:pt>
                      <c:pt idx="52">
                        <c:v>22.134820015442401</c:v>
                      </c:pt>
                      <c:pt idx="53">
                        <c:v>14.120159991303</c:v>
                      </c:pt>
                      <c:pt idx="54">
                        <c:v>21.640000275549902</c:v>
                      </c:pt>
                      <c:pt idx="55">
                        <c:v>16.091094771258199</c:v>
                      </c:pt>
                      <c:pt idx="56">
                        <c:v>11.563229036574199</c:v>
                      </c:pt>
                      <c:pt idx="57">
                        <c:v>15.006855916622699</c:v>
                      </c:pt>
                      <c:pt idx="58">
                        <c:v>6.8532876777892904</c:v>
                      </c:pt>
                      <c:pt idx="59">
                        <c:v>25.265367253754999</c:v>
                      </c:pt>
                      <c:pt idx="60">
                        <c:v>14.241058638667599</c:v>
                      </c:pt>
                      <c:pt idx="61">
                        <c:v>14.1050250579686</c:v>
                      </c:pt>
                      <c:pt idx="62">
                        <c:v>20.341487613747201</c:v>
                      </c:pt>
                      <c:pt idx="63">
                        <c:v>10.910879163763701</c:v>
                      </c:pt>
                      <c:pt idx="64">
                        <c:v>8.0284792413059005</c:v>
                      </c:pt>
                      <c:pt idx="65">
                        <c:v>16.742398226137901</c:v>
                      </c:pt>
                      <c:pt idx="66">
                        <c:v>15.796265164873599</c:v>
                      </c:pt>
                      <c:pt idx="67">
                        <c:v>10.933110388380101</c:v>
                      </c:pt>
                      <c:pt idx="68">
                        <c:v>12.269334290588001</c:v>
                      </c:pt>
                      <c:pt idx="69">
                        <c:v>14.628543098394401</c:v>
                      </c:pt>
                      <c:pt idx="70">
                        <c:v>14.764632075756699</c:v>
                      </c:pt>
                      <c:pt idx="71">
                        <c:v>9.6319376240051504</c:v>
                      </c:pt>
                      <c:pt idx="72">
                        <c:v>11.487061013933801</c:v>
                      </c:pt>
                      <c:pt idx="73">
                        <c:v>24.271500767871</c:v>
                      </c:pt>
                      <c:pt idx="74">
                        <c:v>9.3671580101922398</c:v>
                      </c:pt>
                      <c:pt idx="75">
                        <c:v>8.7830140051263701</c:v>
                      </c:pt>
                      <c:pt idx="76">
                        <c:v>13.536406205246699</c:v>
                      </c:pt>
                      <c:pt idx="77">
                        <c:v>23.433470499155099</c:v>
                      </c:pt>
                      <c:pt idx="78">
                        <c:v>12.656894396261301</c:v>
                      </c:pt>
                      <c:pt idx="79">
                        <c:v>4.1928503344452999</c:v>
                      </c:pt>
                      <c:pt idx="80">
                        <c:v>11.0904196129787</c:v>
                      </c:pt>
                      <c:pt idx="81">
                        <c:v>8.8022327894359407</c:v>
                      </c:pt>
                      <c:pt idx="82">
                        <c:v>11.036811977284501</c:v>
                      </c:pt>
                      <c:pt idx="83">
                        <c:v>22.180027348039602</c:v>
                      </c:pt>
                      <c:pt idx="84">
                        <c:v>21.1178746044395</c:v>
                      </c:pt>
                      <c:pt idx="85">
                        <c:v>17.366007227132599</c:v>
                      </c:pt>
                      <c:pt idx="86">
                        <c:v>14.1499730724099</c:v>
                      </c:pt>
                      <c:pt idx="87">
                        <c:v>12.5561220875515</c:v>
                      </c:pt>
                      <c:pt idx="88">
                        <c:v>19.587707598945698</c:v>
                      </c:pt>
                      <c:pt idx="89">
                        <c:v>23.149799906302</c:v>
                      </c:pt>
                      <c:pt idx="90">
                        <c:v>20.235580326577999</c:v>
                      </c:pt>
                      <c:pt idx="91">
                        <c:v>29.690755286591401</c:v>
                      </c:pt>
                      <c:pt idx="92">
                        <c:v>16.612097990807499</c:v>
                      </c:pt>
                      <c:pt idx="93">
                        <c:v>27.725699694205101</c:v>
                      </c:pt>
                      <c:pt idx="94">
                        <c:v>19.703036312110299</c:v>
                      </c:pt>
                      <c:pt idx="95">
                        <c:v>18.954347495837698</c:v>
                      </c:pt>
                      <c:pt idx="96">
                        <c:v>24.2778067970624</c:v>
                      </c:pt>
                      <c:pt idx="97">
                        <c:v>19.200058787856499</c:v>
                      </c:pt>
                      <c:pt idx="98">
                        <c:v>20.542534312292702</c:v>
                      </c:pt>
                      <c:pt idx="99">
                        <c:v>15.7542908762421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C0A-4879-AF58-9F4524E3426A}"/>
                  </c:ext>
                </c:extLst>
              </c15:ser>
            </c15:filteredScatterSeries>
          </c:ext>
        </c:extLst>
      </c:scatterChart>
      <c:valAx>
        <c:axId val="94871936"/>
        <c:scaling>
          <c:orientation val="minMax"/>
          <c:max val="43900"/>
          <c:min val="43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873472"/>
        <c:crosses val="autoZero"/>
        <c:crossBetween val="midCat"/>
        <c:majorUnit val="25"/>
        <c:minorUnit val="1"/>
      </c:valAx>
      <c:valAx>
        <c:axId val="9487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87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Arg_Plots!$AF$1</c:f>
              <c:strCache>
                <c:ptCount val="1"/>
                <c:pt idx="0">
                  <c:v>Factor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s-E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Arg_Plots!$AD$2:$AD$101</c:f>
                <c:numCache>
                  <c:formatCode>General</c:formatCode>
                  <c:ptCount val="100"/>
                  <c:pt idx="0">
                    <c:v>4.8332704650270494E-2</c:v>
                  </c:pt>
                  <c:pt idx="1">
                    <c:v>0.58537893185206535</c:v>
                  </c:pt>
                  <c:pt idx="2">
                    <c:v>0.51257213214522734</c:v>
                  </c:pt>
                  <c:pt idx="3">
                    <c:v>0.70712753443311738</c:v>
                  </c:pt>
                  <c:pt idx="4">
                    <c:v>1.4200597608380783</c:v>
                  </c:pt>
                  <c:pt idx="5">
                    <c:v>0.68658801495797783</c:v>
                  </c:pt>
                  <c:pt idx="6">
                    <c:v>0.87892672710221376</c:v>
                  </c:pt>
                  <c:pt idx="7">
                    <c:v>0.3671391230133022</c:v>
                  </c:pt>
                  <c:pt idx="8">
                    <c:v>0.4881012373579931</c:v>
                  </c:pt>
                  <c:pt idx="9">
                    <c:v>0.30973971950768658</c:v>
                  </c:pt>
                  <c:pt idx="10">
                    <c:v>0.12460772662731971</c:v>
                  </c:pt>
                  <c:pt idx="11">
                    <c:v>0.62227090448494926</c:v>
                  </c:pt>
                  <c:pt idx="12">
                    <c:v>0.74071547183092901</c:v>
                  </c:pt>
                  <c:pt idx="13">
                    <c:v>1.5685220672967355</c:v>
                  </c:pt>
                  <c:pt idx="14">
                    <c:v>0.61555105823621448</c:v>
                  </c:pt>
                  <c:pt idx="15">
                    <c:v>0.72793273066957309</c:v>
                  </c:pt>
                  <c:pt idx="16">
                    <c:v>1.2514415637461049</c:v>
                  </c:pt>
                  <c:pt idx="17">
                    <c:v>5.2971797042834938E-2</c:v>
                  </c:pt>
                  <c:pt idx="18">
                    <c:v>0.82712991300805216</c:v>
                  </c:pt>
                  <c:pt idx="19">
                    <c:v>0.11623950145791188</c:v>
                  </c:pt>
                  <c:pt idx="20">
                    <c:v>0.33974618778958465</c:v>
                  </c:pt>
                  <c:pt idx="21">
                    <c:v>0.95825457549674031</c:v>
                  </c:pt>
                  <c:pt idx="22">
                    <c:v>9.2686929438853205E-2</c:v>
                  </c:pt>
                  <c:pt idx="23">
                    <c:v>0.61598291040574471</c:v>
                  </c:pt>
                  <c:pt idx="24">
                    <c:v>0.31376079985901606</c:v>
                  </c:pt>
                  <c:pt idx="25">
                    <c:v>0.17800789771710948</c:v>
                  </c:pt>
                  <c:pt idx="26">
                    <c:v>0.14031233136658347</c:v>
                  </c:pt>
                  <c:pt idx="27">
                    <c:v>0.96830042361707946</c:v>
                  </c:pt>
                  <c:pt idx="28">
                    <c:v>0.56901747212576215</c:v>
                  </c:pt>
                  <c:pt idx="29">
                    <c:v>0.14367172887318699</c:v>
                  </c:pt>
                  <c:pt idx="30">
                    <c:v>0.19147179816667148</c:v>
                  </c:pt>
                  <c:pt idx="31">
                    <c:v>0.31695542555036538</c:v>
                  </c:pt>
                  <c:pt idx="32">
                    <c:v>0.15256644717787762</c:v>
                  </c:pt>
                  <c:pt idx="33">
                    <c:v>0.52378348257934981</c:v>
                  </c:pt>
                  <c:pt idx="34">
                    <c:v>0.37616933568634509</c:v>
                  </c:pt>
                  <c:pt idx="35">
                    <c:v>0.47367730692616478</c:v>
                  </c:pt>
                  <c:pt idx="36">
                    <c:v>0.71000142765607865</c:v>
                  </c:pt>
                  <c:pt idx="37">
                    <c:v>0.47478978108068187</c:v>
                  </c:pt>
                  <c:pt idx="38">
                    <c:v>0.85490293339751533</c:v>
                  </c:pt>
                  <c:pt idx="39">
                    <c:v>0.75855002222779944</c:v>
                  </c:pt>
                  <c:pt idx="40">
                    <c:v>0.28029619873266326</c:v>
                  </c:pt>
                  <c:pt idx="41">
                    <c:v>1.6884126137321114</c:v>
                  </c:pt>
                  <c:pt idx="42">
                    <c:v>0.15166644078570696</c:v>
                  </c:pt>
                  <c:pt idx="43">
                    <c:v>0.13988681718627582</c:v>
                  </c:pt>
                  <c:pt idx="44">
                    <c:v>0.16361070911484255</c:v>
                  </c:pt>
                  <c:pt idx="45">
                    <c:v>0.18502925743667928</c:v>
                  </c:pt>
                  <c:pt idx="46">
                    <c:v>0.26396861005824745</c:v>
                  </c:pt>
                  <c:pt idx="47">
                    <c:v>0.24391561241570711</c:v>
                  </c:pt>
                  <c:pt idx="48">
                    <c:v>0.14146702726160099</c:v>
                  </c:pt>
                  <c:pt idx="49">
                    <c:v>0.15421811069102342</c:v>
                  </c:pt>
                  <c:pt idx="50">
                    <c:v>0.14389947787578627</c:v>
                  </c:pt>
                  <c:pt idx="51">
                    <c:v>0.66103004637146712</c:v>
                  </c:pt>
                  <c:pt idx="52">
                    <c:v>0.33865246031264062</c:v>
                  </c:pt>
                  <c:pt idx="53">
                    <c:v>0.41449286143372543</c:v>
                  </c:pt>
                  <c:pt idx="54">
                    <c:v>0.16885735900245377</c:v>
                  </c:pt>
                  <c:pt idx="55">
                    <c:v>0.23701300346656953</c:v>
                  </c:pt>
                  <c:pt idx="56">
                    <c:v>0.56551609160351668</c:v>
                  </c:pt>
                  <c:pt idx="57">
                    <c:v>0.29578271739282291</c:v>
                  </c:pt>
                  <c:pt idx="58">
                    <c:v>0.18744360023124129</c:v>
                  </c:pt>
                  <c:pt idx="59">
                    <c:v>0.94072907272111705</c:v>
                  </c:pt>
                  <c:pt idx="60">
                    <c:v>0.22252183585642551</c:v>
                  </c:pt>
                  <c:pt idx="61">
                    <c:v>0.31372632539289558</c:v>
                  </c:pt>
                  <c:pt idx="62">
                    <c:v>0.26754079744672282</c:v>
                  </c:pt>
                  <c:pt idx="63">
                    <c:v>0.14777886823111153</c:v>
                  </c:pt>
                  <c:pt idx="64">
                    <c:v>0.67530539630901998</c:v>
                  </c:pt>
                  <c:pt idx="65">
                    <c:v>0.34919645362422469</c:v>
                  </c:pt>
                  <c:pt idx="66">
                    <c:v>0.15382478877580646</c:v>
                  </c:pt>
                  <c:pt idx="67">
                    <c:v>0.3039228074986276</c:v>
                  </c:pt>
                  <c:pt idx="68">
                    <c:v>0.14913492428659939</c:v>
                  </c:pt>
                  <c:pt idx="69">
                    <c:v>0.52700174782366405</c:v>
                  </c:pt>
                  <c:pt idx="70">
                    <c:v>0.15203345790421863</c:v>
                  </c:pt>
                  <c:pt idx="71">
                    <c:v>0.69877072203925428</c:v>
                  </c:pt>
                  <c:pt idx="72">
                    <c:v>0.14707124479712297</c:v>
                  </c:pt>
                  <c:pt idx="73">
                    <c:v>0.34406492037238523</c:v>
                  </c:pt>
                  <c:pt idx="74">
                    <c:v>0.51345305613822667</c:v>
                  </c:pt>
                  <c:pt idx="75">
                    <c:v>0.47260668584385523</c:v>
                  </c:pt>
                  <c:pt idx="76">
                    <c:v>0.60163899059834147</c:v>
                  </c:pt>
                  <c:pt idx="77">
                    <c:v>0.60915020438472633</c:v>
                  </c:pt>
                  <c:pt idx="78">
                    <c:v>0.67942512442681491</c:v>
                  </c:pt>
                  <c:pt idx="79">
                    <c:v>0.50539300276458676</c:v>
                  </c:pt>
                  <c:pt idx="80">
                    <c:v>0.27993485850435373</c:v>
                  </c:pt>
                  <c:pt idx="81">
                    <c:v>0.1984337441039136</c:v>
                  </c:pt>
                  <c:pt idx="82">
                    <c:v>0.1124579593592711</c:v>
                  </c:pt>
                  <c:pt idx="83">
                    <c:v>7.2907926792050395E-2</c:v>
                  </c:pt>
                  <c:pt idx="84">
                    <c:v>2.7391287933519567E-2</c:v>
                  </c:pt>
                  <c:pt idx="85">
                    <c:v>0.11898154617246924</c:v>
                  </c:pt>
                  <c:pt idx="86">
                    <c:v>9.390671269829623E-2</c:v>
                  </c:pt>
                  <c:pt idx="87">
                    <c:v>1.1585025449534483E-2</c:v>
                  </c:pt>
                  <c:pt idx="88">
                    <c:v>0.1155142921580966</c:v>
                  </c:pt>
                  <c:pt idx="89">
                    <c:v>6.8140603988815288E-2</c:v>
                  </c:pt>
                  <c:pt idx="90">
                    <c:v>9.096054104449143E-2</c:v>
                  </c:pt>
                  <c:pt idx="91">
                    <c:v>4.8715778569269848E-2</c:v>
                  </c:pt>
                  <c:pt idx="92">
                    <c:v>0.3067132749573786</c:v>
                  </c:pt>
                  <c:pt idx="93">
                    <c:v>3.3473110448399436E-2</c:v>
                  </c:pt>
                  <c:pt idx="94">
                    <c:v>6.7954023503003516E-2</c:v>
                  </c:pt>
                  <c:pt idx="95">
                    <c:v>1.5084609554293039E-2</c:v>
                  </c:pt>
                  <c:pt idx="96">
                    <c:v>1.2365241978359318E-2</c:v>
                  </c:pt>
                  <c:pt idx="97">
                    <c:v>0.15284388853243633</c:v>
                  </c:pt>
                  <c:pt idx="98">
                    <c:v>1.424414004084041E-2</c:v>
                  </c:pt>
                  <c:pt idx="99">
                    <c:v>0.11366306765695403</c:v>
                  </c:pt>
                </c:numCache>
              </c:numRef>
            </c:plus>
            <c:minus>
              <c:numRef>
                <c:f>Arg_Plots!$AD$2:$AD$101</c:f>
                <c:numCache>
                  <c:formatCode>General</c:formatCode>
                  <c:ptCount val="100"/>
                  <c:pt idx="0">
                    <c:v>4.8332704650270494E-2</c:v>
                  </c:pt>
                  <c:pt idx="1">
                    <c:v>0.58537893185206535</c:v>
                  </c:pt>
                  <c:pt idx="2">
                    <c:v>0.51257213214522734</c:v>
                  </c:pt>
                  <c:pt idx="3">
                    <c:v>0.70712753443311738</c:v>
                  </c:pt>
                  <c:pt idx="4">
                    <c:v>1.4200597608380783</c:v>
                  </c:pt>
                  <c:pt idx="5">
                    <c:v>0.68658801495797783</c:v>
                  </c:pt>
                  <c:pt idx="6">
                    <c:v>0.87892672710221376</c:v>
                  </c:pt>
                  <c:pt idx="7">
                    <c:v>0.3671391230133022</c:v>
                  </c:pt>
                  <c:pt idx="8">
                    <c:v>0.4881012373579931</c:v>
                  </c:pt>
                  <c:pt idx="9">
                    <c:v>0.30973971950768658</c:v>
                  </c:pt>
                  <c:pt idx="10">
                    <c:v>0.12460772662731971</c:v>
                  </c:pt>
                  <c:pt idx="11">
                    <c:v>0.62227090448494926</c:v>
                  </c:pt>
                  <c:pt idx="12">
                    <c:v>0.74071547183092901</c:v>
                  </c:pt>
                  <c:pt idx="13">
                    <c:v>1.5685220672967355</c:v>
                  </c:pt>
                  <c:pt idx="14">
                    <c:v>0.61555105823621448</c:v>
                  </c:pt>
                  <c:pt idx="15">
                    <c:v>0.72793273066957309</c:v>
                  </c:pt>
                  <c:pt idx="16">
                    <c:v>1.2514415637461049</c:v>
                  </c:pt>
                  <c:pt idx="17">
                    <c:v>5.2971797042834938E-2</c:v>
                  </c:pt>
                  <c:pt idx="18">
                    <c:v>0.82712991300805216</c:v>
                  </c:pt>
                  <c:pt idx="19">
                    <c:v>0.11623950145791188</c:v>
                  </c:pt>
                  <c:pt idx="20">
                    <c:v>0.33974618778958465</c:v>
                  </c:pt>
                  <c:pt idx="21">
                    <c:v>0.95825457549674031</c:v>
                  </c:pt>
                  <c:pt idx="22">
                    <c:v>9.2686929438853205E-2</c:v>
                  </c:pt>
                  <c:pt idx="23">
                    <c:v>0.61598291040574471</c:v>
                  </c:pt>
                  <c:pt idx="24">
                    <c:v>0.31376079985901606</c:v>
                  </c:pt>
                  <c:pt idx="25">
                    <c:v>0.17800789771710948</c:v>
                  </c:pt>
                  <c:pt idx="26">
                    <c:v>0.14031233136658347</c:v>
                  </c:pt>
                  <c:pt idx="27">
                    <c:v>0.96830042361707946</c:v>
                  </c:pt>
                  <c:pt idx="28">
                    <c:v>0.56901747212576215</c:v>
                  </c:pt>
                  <c:pt idx="29">
                    <c:v>0.14367172887318699</c:v>
                  </c:pt>
                  <c:pt idx="30">
                    <c:v>0.19147179816667148</c:v>
                  </c:pt>
                  <c:pt idx="31">
                    <c:v>0.31695542555036538</c:v>
                  </c:pt>
                  <c:pt idx="32">
                    <c:v>0.15256644717787762</c:v>
                  </c:pt>
                  <c:pt idx="33">
                    <c:v>0.52378348257934981</c:v>
                  </c:pt>
                  <c:pt idx="34">
                    <c:v>0.37616933568634509</c:v>
                  </c:pt>
                  <c:pt idx="35">
                    <c:v>0.47367730692616478</c:v>
                  </c:pt>
                  <c:pt idx="36">
                    <c:v>0.71000142765607865</c:v>
                  </c:pt>
                  <c:pt idx="37">
                    <c:v>0.47478978108068187</c:v>
                  </c:pt>
                  <c:pt idx="38">
                    <c:v>0.85490293339751533</c:v>
                  </c:pt>
                  <c:pt idx="39">
                    <c:v>0.75855002222779944</c:v>
                  </c:pt>
                  <c:pt idx="40">
                    <c:v>0.28029619873266326</c:v>
                  </c:pt>
                  <c:pt idx="41">
                    <c:v>1.6884126137321114</c:v>
                  </c:pt>
                  <c:pt idx="42">
                    <c:v>0.15166644078570696</c:v>
                  </c:pt>
                  <c:pt idx="43">
                    <c:v>0.13988681718627582</c:v>
                  </c:pt>
                  <c:pt idx="44">
                    <c:v>0.16361070911484255</c:v>
                  </c:pt>
                  <c:pt idx="45">
                    <c:v>0.18502925743667928</c:v>
                  </c:pt>
                  <c:pt idx="46">
                    <c:v>0.26396861005824745</c:v>
                  </c:pt>
                  <c:pt idx="47">
                    <c:v>0.24391561241570711</c:v>
                  </c:pt>
                  <c:pt idx="48">
                    <c:v>0.14146702726160099</c:v>
                  </c:pt>
                  <c:pt idx="49">
                    <c:v>0.15421811069102342</c:v>
                  </c:pt>
                  <c:pt idx="50">
                    <c:v>0.14389947787578627</c:v>
                  </c:pt>
                  <c:pt idx="51">
                    <c:v>0.66103004637146712</c:v>
                  </c:pt>
                  <c:pt idx="52">
                    <c:v>0.33865246031264062</c:v>
                  </c:pt>
                  <c:pt idx="53">
                    <c:v>0.41449286143372543</c:v>
                  </c:pt>
                  <c:pt idx="54">
                    <c:v>0.16885735900245377</c:v>
                  </c:pt>
                  <c:pt idx="55">
                    <c:v>0.23701300346656953</c:v>
                  </c:pt>
                  <c:pt idx="56">
                    <c:v>0.56551609160351668</c:v>
                  </c:pt>
                  <c:pt idx="57">
                    <c:v>0.29578271739282291</c:v>
                  </c:pt>
                  <c:pt idx="58">
                    <c:v>0.18744360023124129</c:v>
                  </c:pt>
                  <c:pt idx="59">
                    <c:v>0.94072907272111705</c:v>
                  </c:pt>
                  <c:pt idx="60">
                    <c:v>0.22252183585642551</c:v>
                  </c:pt>
                  <c:pt idx="61">
                    <c:v>0.31372632539289558</c:v>
                  </c:pt>
                  <c:pt idx="62">
                    <c:v>0.26754079744672282</c:v>
                  </c:pt>
                  <c:pt idx="63">
                    <c:v>0.14777886823111153</c:v>
                  </c:pt>
                  <c:pt idx="64">
                    <c:v>0.67530539630901998</c:v>
                  </c:pt>
                  <c:pt idx="65">
                    <c:v>0.34919645362422469</c:v>
                  </c:pt>
                  <c:pt idx="66">
                    <c:v>0.15382478877580646</c:v>
                  </c:pt>
                  <c:pt idx="67">
                    <c:v>0.3039228074986276</c:v>
                  </c:pt>
                  <c:pt idx="68">
                    <c:v>0.14913492428659939</c:v>
                  </c:pt>
                  <c:pt idx="69">
                    <c:v>0.52700174782366405</c:v>
                  </c:pt>
                  <c:pt idx="70">
                    <c:v>0.15203345790421863</c:v>
                  </c:pt>
                  <c:pt idx="71">
                    <c:v>0.69877072203925428</c:v>
                  </c:pt>
                  <c:pt idx="72">
                    <c:v>0.14707124479712297</c:v>
                  </c:pt>
                  <c:pt idx="73">
                    <c:v>0.34406492037238523</c:v>
                  </c:pt>
                  <c:pt idx="74">
                    <c:v>0.51345305613822667</c:v>
                  </c:pt>
                  <c:pt idx="75">
                    <c:v>0.47260668584385523</c:v>
                  </c:pt>
                  <c:pt idx="76">
                    <c:v>0.60163899059834147</c:v>
                  </c:pt>
                  <c:pt idx="77">
                    <c:v>0.60915020438472633</c:v>
                  </c:pt>
                  <c:pt idx="78">
                    <c:v>0.67942512442681491</c:v>
                  </c:pt>
                  <c:pt idx="79">
                    <c:v>0.50539300276458676</c:v>
                  </c:pt>
                  <c:pt idx="80">
                    <c:v>0.27993485850435373</c:v>
                  </c:pt>
                  <c:pt idx="81">
                    <c:v>0.1984337441039136</c:v>
                  </c:pt>
                  <c:pt idx="82">
                    <c:v>0.1124579593592711</c:v>
                  </c:pt>
                  <c:pt idx="83">
                    <c:v>7.2907926792050395E-2</c:v>
                  </c:pt>
                  <c:pt idx="84">
                    <c:v>2.7391287933519567E-2</c:v>
                  </c:pt>
                  <c:pt idx="85">
                    <c:v>0.11898154617246924</c:v>
                  </c:pt>
                  <c:pt idx="86">
                    <c:v>9.390671269829623E-2</c:v>
                  </c:pt>
                  <c:pt idx="87">
                    <c:v>1.1585025449534483E-2</c:v>
                  </c:pt>
                  <c:pt idx="88">
                    <c:v>0.1155142921580966</c:v>
                  </c:pt>
                  <c:pt idx="89">
                    <c:v>6.8140603988815288E-2</c:v>
                  </c:pt>
                  <c:pt idx="90">
                    <c:v>9.096054104449143E-2</c:v>
                  </c:pt>
                  <c:pt idx="91">
                    <c:v>4.8715778569269848E-2</c:v>
                  </c:pt>
                  <c:pt idx="92">
                    <c:v>0.3067132749573786</c:v>
                  </c:pt>
                  <c:pt idx="93">
                    <c:v>3.3473110448399436E-2</c:v>
                  </c:pt>
                  <c:pt idx="94">
                    <c:v>6.7954023503003516E-2</c:v>
                  </c:pt>
                  <c:pt idx="95">
                    <c:v>1.5084609554293039E-2</c:v>
                  </c:pt>
                  <c:pt idx="96">
                    <c:v>1.2365241978359318E-2</c:v>
                  </c:pt>
                  <c:pt idx="97">
                    <c:v>0.15284388853243633</c:v>
                  </c:pt>
                  <c:pt idx="98">
                    <c:v>1.424414004084041E-2</c:v>
                  </c:pt>
                  <c:pt idx="99">
                    <c:v>0.11366306765695403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Arg_Plots!$AC$2:$AC$101</c:f>
              <c:numCache>
                <c:formatCode>General</c:formatCode>
                <c:ptCount val="100"/>
                <c:pt idx="0">
                  <c:v>1.0089048678213188</c:v>
                </c:pt>
                <c:pt idx="1">
                  <c:v>4.9827708244872015</c:v>
                </c:pt>
                <c:pt idx="2">
                  <c:v>3.5327261881599461</c:v>
                </c:pt>
                <c:pt idx="3">
                  <c:v>1.9230815389615279</c:v>
                </c:pt>
                <c:pt idx="4">
                  <c:v>0.80163021190815831</c:v>
                </c:pt>
                <c:pt idx="5">
                  <c:v>4.794295794609174</c:v>
                </c:pt>
                <c:pt idx="6">
                  <c:v>5.2131812882944351</c:v>
                </c:pt>
                <c:pt idx="7">
                  <c:v>1.5780192199667527</c:v>
                </c:pt>
                <c:pt idx="8">
                  <c:v>3.6397217147737249</c:v>
                </c:pt>
                <c:pt idx="9">
                  <c:v>3.7155106383104299</c:v>
                </c:pt>
                <c:pt idx="10">
                  <c:v>2.2954132985067983</c:v>
                </c:pt>
                <c:pt idx="11">
                  <c:v>-0.82454077250637969</c:v>
                </c:pt>
                <c:pt idx="12">
                  <c:v>3.9102578038111004</c:v>
                </c:pt>
                <c:pt idx="13">
                  <c:v>1.363376981812638</c:v>
                </c:pt>
                <c:pt idx="14">
                  <c:v>3.067656548175242</c:v>
                </c:pt>
                <c:pt idx="15">
                  <c:v>4.5326728262120737</c:v>
                </c:pt>
                <c:pt idx="16">
                  <c:v>5.0879675233018498</c:v>
                </c:pt>
                <c:pt idx="17">
                  <c:v>0.37534904232767774</c:v>
                </c:pt>
                <c:pt idx="18">
                  <c:v>5.3248976650964259</c:v>
                </c:pt>
                <c:pt idx="19">
                  <c:v>2.6478172875413941</c:v>
                </c:pt>
                <c:pt idx="20">
                  <c:v>0.1554882063602657</c:v>
                </c:pt>
                <c:pt idx="21">
                  <c:v>2.2324727138869713</c:v>
                </c:pt>
                <c:pt idx="22">
                  <c:v>1.310263430442798</c:v>
                </c:pt>
                <c:pt idx="23">
                  <c:v>4.6961364300032296</c:v>
                </c:pt>
                <c:pt idx="24">
                  <c:v>2.3705744077106226</c:v>
                </c:pt>
                <c:pt idx="25">
                  <c:v>0.65171369417960479</c:v>
                </c:pt>
                <c:pt idx="26">
                  <c:v>2.7876787711427382</c:v>
                </c:pt>
                <c:pt idx="27">
                  <c:v>3.1191370068584168</c:v>
                </c:pt>
                <c:pt idx="28">
                  <c:v>2.36279299173541</c:v>
                </c:pt>
                <c:pt idx="29">
                  <c:v>2.0144387870250395</c:v>
                </c:pt>
                <c:pt idx="30">
                  <c:v>2.1255314277394759</c:v>
                </c:pt>
                <c:pt idx="31">
                  <c:v>1.2578200869763023</c:v>
                </c:pt>
                <c:pt idx="32">
                  <c:v>1.51797055212967</c:v>
                </c:pt>
                <c:pt idx="33">
                  <c:v>3.1463344832863265</c:v>
                </c:pt>
                <c:pt idx="34">
                  <c:v>1.3898097844620354</c:v>
                </c:pt>
                <c:pt idx="35">
                  <c:v>2.024314876260719</c:v>
                </c:pt>
                <c:pt idx="36">
                  <c:v>-0.84379068261913004</c:v>
                </c:pt>
                <c:pt idx="37">
                  <c:v>3.3262991087722988</c:v>
                </c:pt>
                <c:pt idx="38">
                  <c:v>1.3953419953121105</c:v>
                </c:pt>
                <c:pt idx="39">
                  <c:v>12.393272070529903</c:v>
                </c:pt>
                <c:pt idx="40">
                  <c:v>0.11229351323989345</c:v>
                </c:pt>
                <c:pt idx="41">
                  <c:v>4.0287803935965236</c:v>
                </c:pt>
                <c:pt idx="42">
                  <c:v>2.672987471640317</c:v>
                </c:pt>
                <c:pt idx="43">
                  <c:v>6.541589774165657</c:v>
                </c:pt>
                <c:pt idx="44">
                  <c:v>9.0550632226401806</c:v>
                </c:pt>
                <c:pt idx="45">
                  <c:v>3.359908869549022</c:v>
                </c:pt>
                <c:pt idx="46">
                  <c:v>0.65727806998256633</c:v>
                </c:pt>
                <c:pt idx="47">
                  <c:v>-0.66943141278536744</c:v>
                </c:pt>
                <c:pt idx="48">
                  <c:v>3.2466689183302688</c:v>
                </c:pt>
                <c:pt idx="49">
                  <c:v>3.3897464931292043</c:v>
                </c:pt>
                <c:pt idx="50">
                  <c:v>5.8443324821564744</c:v>
                </c:pt>
                <c:pt idx="51">
                  <c:v>3.7557559976067267</c:v>
                </c:pt>
                <c:pt idx="52">
                  <c:v>5.7056076092770951</c:v>
                </c:pt>
                <c:pt idx="53">
                  <c:v>1.9459318153727267</c:v>
                </c:pt>
                <c:pt idx="54">
                  <c:v>2.7795592604968156</c:v>
                </c:pt>
                <c:pt idx="55">
                  <c:v>-0.13708690443163229</c:v>
                </c:pt>
                <c:pt idx="56">
                  <c:v>2.0358208783750826</c:v>
                </c:pt>
                <c:pt idx="57">
                  <c:v>0.2675875042566056</c:v>
                </c:pt>
                <c:pt idx="58">
                  <c:v>-0.4203848662198803</c:v>
                </c:pt>
                <c:pt idx="59">
                  <c:v>2.1355113112612449</c:v>
                </c:pt>
                <c:pt idx="60">
                  <c:v>1.0055001189143746</c:v>
                </c:pt>
                <c:pt idx="61">
                  <c:v>2.8559102465530475</c:v>
                </c:pt>
                <c:pt idx="62">
                  <c:v>3.3899362172805687</c:v>
                </c:pt>
                <c:pt idx="63">
                  <c:v>-4.0295003216810642E-2</c:v>
                </c:pt>
                <c:pt idx="64">
                  <c:v>2.2598579985118561</c:v>
                </c:pt>
                <c:pt idx="65">
                  <c:v>0.90887728238983989</c:v>
                </c:pt>
                <c:pt idx="66">
                  <c:v>0.43316990581417841</c:v>
                </c:pt>
                <c:pt idx="67">
                  <c:v>0.51540525883154331</c:v>
                </c:pt>
                <c:pt idx="68">
                  <c:v>0.59233681111330816</c:v>
                </c:pt>
                <c:pt idx="69">
                  <c:v>5.173030616578342</c:v>
                </c:pt>
                <c:pt idx="70">
                  <c:v>1.4387200825768101</c:v>
                </c:pt>
                <c:pt idx="71">
                  <c:v>1.5122228995378044</c:v>
                </c:pt>
                <c:pt idx="72">
                  <c:v>0.76496245128258822</c:v>
                </c:pt>
                <c:pt idx="73">
                  <c:v>4.0457887318496129</c:v>
                </c:pt>
                <c:pt idx="74">
                  <c:v>2.3945693341499994</c:v>
                </c:pt>
                <c:pt idx="75">
                  <c:v>2.6821876602047579</c:v>
                </c:pt>
                <c:pt idx="76">
                  <c:v>4.4884644474481998</c:v>
                </c:pt>
                <c:pt idx="77">
                  <c:v>4.3348764378514915</c:v>
                </c:pt>
                <c:pt idx="78">
                  <c:v>3.8976525300458422</c:v>
                </c:pt>
                <c:pt idx="79">
                  <c:v>1.7808706807642685</c:v>
                </c:pt>
                <c:pt idx="80">
                  <c:v>0.35114242301350362</c:v>
                </c:pt>
                <c:pt idx="81">
                  <c:v>2.097980183724514</c:v>
                </c:pt>
                <c:pt idx="82">
                  <c:v>-0.12954239938193388</c:v>
                </c:pt>
                <c:pt idx="83">
                  <c:v>2.4757646039949051</c:v>
                </c:pt>
                <c:pt idx="84">
                  <c:v>2.9179769630067209</c:v>
                </c:pt>
                <c:pt idx="85">
                  <c:v>1.6394380102404529</c:v>
                </c:pt>
                <c:pt idx="86">
                  <c:v>0.7305634146126373</c:v>
                </c:pt>
                <c:pt idx="87">
                  <c:v>-6.2750347302783878E-3</c:v>
                </c:pt>
                <c:pt idx="88">
                  <c:v>3.1111484668389138</c:v>
                </c:pt>
                <c:pt idx="89">
                  <c:v>2.0411941083400347</c:v>
                </c:pt>
                <c:pt idx="90">
                  <c:v>0.34854314437067213</c:v>
                </c:pt>
                <c:pt idx="91">
                  <c:v>0.6372572883683727</c:v>
                </c:pt>
                <c:pt idx="92">
                  <c:v>1.1333933240652556</c:v>
                </c:pt>
                <c:pt idx="93">
                  <c:v>5.3782750067732511E-2</c:v>
                </c:pt>
                <c:pt idx="94">
                  <c:v>5.308996336804694</c:v>
                </c:pt>
                <c:pt idx="95">
                  <c:v>2.6158672124472155</c:v>
                </c:pt>
                <c:pt idx="96">
                  <c:v>0.94283732166615408</c:v>
                </c:pt>
                <c:pt idx="97">
                  <c:v>3.6018499953858885</c:v>
                </c:pt>
                <c:pt idx="98">
                  <c:v>4.4852534792404484</c:v>
                </c:pt>
                <c:pt idx="99">
                  <c:v>0.23445980949614542</c:v>
                </c:pt>
              </c:numCache>
            </c:numRef>
          </c:xVal>
          <c:yVal>
            <c:numRef>
              <c:f>Arg_Plots!$AF$2:$AF$101</c:f>
              <c:numCache>
                <c:formatCode>General</c:formatCode>
                <c:ptCount val="100"/>
                <c:pt idx="0">
                  <c:v>2.2804375499999998</c:v>
                </c:pt>
                <c:pt idx="1">
                  <c:v>4.6745248500000001</c:v>
                </c:pt>
                <c:pt idx="2">
                  <c:v>3.4111017000000001</c:v>
                </c:pt>
                <c:pt idx="3">
                  <c:v>1.502369235</c:v>
                </c:pt>
                <c:pt idx="4">
                  <c:v>1.5165301950000001</c:v>
                </c:pt>
                <c:pt idx="5">
                  <c:v>4.3166789999999997</c:v>
                </c:pt>
                <c:pt idx="6">
                  <c:v>4.1424830999999998</c:v>
                </c:pt>
                <c:pt idx="7">
                  <c:v>1.7818872750000001</c:v>
                </c:pt>
                <c:pt idx="8">
                  <c:v>2.9386003500000002</c:v>
                </c:pt>
                <c:pt idx="9">
                  <c:v>3.4448949</c:v>
                </c:pt>
                <c:pt idx="10">
                  <c:v>2.4689150999999998</c:v>
                </c:pt>
                <c:pt idx="11">
                  <c:v>0.40722817500000003</c:v>
                </c:pt>
                <c:pt idx="12">
                  <c:v>3.8498098500000002</c:v>
                </c:pt>
                <c:pt idx="13">
                  <c:v>0.68087263499999995</c:v>
                </c:pt>
                <c:pt idx="14">
                  <c:v>2.5658694</c:v>
                </c:pt>
                <c:pt idx="15">
                  <c:v>4.2148971</c:v>
                </c:pt>
                <c:pt idx="16">
                  <c:v>2.74871475</c:v>
                </c:pt>
                <c:pt idx="17">
                  <c:v>0.208009215</c:v>
                </c:pt>
                <c:pt idx="18">
                  <c:v>3.3805269</c:v>
                </c:pt>
                <c:pt idx="19">
                  <c:v>2.1307819499999998</c:v>
                </c:pt>
                <c:pt idx="20">
                  <c:v>1.5559555949999999</c:v>
                </c:pt>
                <c:pt idx="21">
                  <c:v>2.06198865</c:v>
                </c:pt>
                <c:pt idx="22">
                  <c:v>1.2223684349999999</c:v>
                </c:pt>
                <c:pt idx="23">
                  <c:v>2.7738584999999998</c:v>
                </c:pt>
                <c:pt idx="24">
                  <c:v>2.3401790999999998</c:v>
                </c:pt>
                <c:pt idx="25">
                  <c:v>1.21965291</c:v>
                </c:pt>
                <c:pt idx="26">
                  <c:v>2.2379948999999999</c:v>
                </c:pt>
                <c:pt idx="27">
                  <c:v>2.9957269499999999</c:v>
                </c:pt>
                <c:pt idx="28">
                  <c:v>2.46549555</c:v>
                </c:pt>
                <c:pt idx="29">
                  <c:v>2.2285408499999999</c:v>
                </c:pt>
                <c:pt idx="30">
                  <c:v>2.0052442350000002</c:v>
                </c:pt>
                <c:pt idx="31">
                  <c:v>0.25934269500000001</c:v>
                </c:pt>
                <c:pt idx="32">
                  <c:v>0.73608830999999997</c:v>
                </c:pt>
                <c:pt idx="33">
                  <c:v>0.210060945</c:v>
                </c:pt>
                <c:pt idx="34">
                  <c:v>1.3948344450000001</c:v>
                </c:pt>
                <c:pt idx="35">
                  <c:v>1.5148003050000001</c:v>
                </c:pt>
                <c:pt idx="36">
                  <c:v>3.5613607499999998E-2</c:v>
                </c:pt>
                <c:pt idx="37">
                  <c:v>2.3804091000000001</c:v>
                </c:pt>
                <c:pt idx="38">
                  <c:v>2.7088870500000001E-2</c:v>
                </c:pt>
                <c:pt idx="39">
                  <c:v>2.4628806000000001</c:v>
                </c:pt>
                <c:pt idx="40">
                  <c:v>0.23496331500000001</c:v>
                </c:pt>
                <c:pt idx="41">
                  <c:v>-0.39513905999999999</c:v>
                </c:pt>
                <c:pt idx="42">
                  <c:v>1.638668475</c:v>
                </c:pt>
                <c:pt idx="43">
                  <c:v>2.0113390799999999</c:v>
                </c:pt>
                <c:pt idx="44">
                  <c:v>2.6543754000000002</c:v>
                </c:pt>
                <c:pt idx="45">
                  <c:v>1.882059975</c:v>
                </c:pt>
                <c:pt idx="46">
                  <c:v>0.90085027500000003</c:v>
                </c:pt>
                <c:pt idx="47">
                  <c:v>-0.16754588100000001</c:v>
                </c:pt>
                <c:pt idx="48">
                  <c:v>1.43077995</c:v>
                </c:pt>
                <c:pt idx="49">
                  <c:v>2.41923105</c:v>
                </c:pt>
                <c:pt idx="50">
                  <c:v>3.3676533000000002</c:v>
                </c:pt>
                <c:pt idx="51">
                  <c:v>2.5523923499999999</c:v>
                </c:pt>
                <c:pt idx="52">
                  <c:v>3.04520985</c:v>
                </c:pt>
                <c:pt idx="53">
                  <c:v>1.6684185600000001</c:v>
                </c:pt>
                <c:pt idx="54">
                  <c:v>1.5949988100000001</c:v>
                </c:pt>
                <c:pt idx="55">
                  <c:v>0.174352797</c:v>
                </c:pt>
                <c:pt idx="56">
                  <c:v>1.2915439200000001</c:v>
                </c:pt>
                <c:pt idx="57">
                  <c:v>0.32071356000000001</c:v>
                </c:pt>
                <c:pt idx="58">
                  <c:v>-0.39326836500000001</c:v>
                </c:pt>
                <c:pt idx="59">
                  <c:v>0.59886377999999996</c:v>
                </c:pt>
                <c:pt idx="60">
                  <c:v>0.70794742499999996</c:v>
                </c:pt>
                <c:pt idx="61">
                  <c:v>2.5851798000000001</c:v>
                </c:pt>
                <c:pt idx="62">
                  <c:v>2.8977669000000001</c:v>
                </c:pt>
                <c:pt idx="63">
                  <c:v>0.96250274999999996</c:v>
                </c:pt>
                <c:pt idx="64">
                  <c:v>1.69102782</c:v>
                </c:pt>
                <c:pt idx="65">
                  <c:v>1.2435897600000001</c:v>
                </c:pt>
                <c:pt idx="66">
                  <c:v>1.32030837</c:v>
                </c:pt>
                <c:pt idx="67">
                  <c:v>1.00289367</c:v>
                </c:pt>
                <c:pt idx="68">
                  <c:v>2.2933111500000001</c:v>
                </c:pt>
                <c:pt idx="69">
                  <c:v>3.7928844000000002</c:v>
                </c:pt>
                <c:pt idx="70">
                  <c:v>1.5816826799999999</c:v>
                </c:pt>
                <c:pt idx="71">
                  <c:v>0.78967467000000002</c:v>
                </c:pt>
                <c:pt idx="72">
                  <c:v>0.97752865499999997</c:v>
                </c:pt>
                <c:pt idx="73">
                  <c:v>2.9259279</c:v>
                </c:pt>
                <c:pt idx="74">
                  <c:v>1.7709246000000001</c:v>
                </c:pt>
                <c:pt idx="75">
                  <c:v>2.1432532499999999</c:v>
                </c:pt>
                <c:pt idx="76">
                  <c:v>3.79067175</c:v>
                </c:pt>
                <c:pt idx="77">
                  <c:v>3.5269640999999998</c:v>
                </c:pt>
                <c:pt idx="78">
                  <c:v>2.6058982500000001</c:v>
                </c:pt>
                <c:pt idx="79">
                  <c:v>1.7536257</c:v>
                </c:pt>
                <c:pt idx="80">
                  <c:v>0.66049614000000001</c:v>
                </c:pt>
                <c:pt idx="81">
                  <c:v>2.1875062500000002</c:v>
                </c:pt>
                <c:pt idx="82">
                  <c:v>1.32843483</c:v>
                </c:pt>
                <c:pt idx="83">
                  <c:v>2.74589865</c:v>
                </c:pt>
                <c:pt idx="84">
                  <c:v>3.2117620499999999</c:v>
                </c:pt>
                <c:pt idx="85">
                  <c:v>1.98325854</c:v>
                </c:pt>
                <c:pt idx="86">
                  <c:v>1.8518472450000001</c:v>
                </c:pt>
                <c:pt idx="87">
                  <c:v>0.67196168999999994</c:v>
                </c:pt>
                <c:pt idx="88">
                  <c:v>3.0269051999999999</c:v>
                </c:pt>
                <c:pt idx="89">
                  <c:v>2.7863297999999999</c:v>
                </c:pt>
                <c:pt idx="90">
                  <c:v>1.63989549</c:v>
                </c:pt>
                <c:pt idx="91">
                  <c:v>1.9971378900000001</c:v>
                </c:pt>
                <c:pt idx="92">
                  <c:v>3.1363308000000001</c:v>
                </c:pt>
                <c:pt idx="93">
                  <c:v>1.4863174649999999</c:v>
                </c:pt>
                <c:pt idx="94">
                  <c:v>4.7777148</c:v>
                </c:pt>
                <c:pt idx="95">
                  <c:v>2.6115304500000001</c:v>
                </c:pt>
                <c:pt idx="96">
                  <c:v>1.912192245</c:v>
                </c:pt>
                <c:pt idx="97">
                  <c:v>4.0467357000000002</c:v>
                </c:pt>
                <c:pt idx="98">
                  <c:v>4.6749271500000003</c:v>
                </c:pt>
                <c:pt idx="99">
                  <c:v>2.30175945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84-44CB-A2BC-ECB386C8C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16672"/>
        <c:axId val="95127040"/>
      </c:scatterChart>
      <c:valAx>
        <c:axId val="9511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 (EC tracer method)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5127040"/>
        <c:crosses val="autoZero"/>
        <c:crossBetween val="midCat"/>
      </c:valAx>
      <c:valAx>
        <c:axId val="951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PMF (Factor 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511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Arg_Plots!$G$1</c:f>
              <c:strCache>
                <c:ptCount val="1"/>
                <c:pt idx="0">
                  <c:v>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Arg_Plots!$B$2:$B$101</c:f>
              <c:numCache>
                <c:formatCode>m/d/yyyy</c:formatCode>
                <c:ptCount val="100"/>
                <c:pt idx="0">
                  <c:v>43558</c:v>
                </c:pt>
                <c:pt idx="1">
                  <c:v>43561</c:v>
                </c:pt>
                <c:pt idx="2">
                  <c:v>43564</c:v>
                </c:pt>
                <c:pt idx="3">
                  <c:v>43567</c:v>
                </c:pt>
                <c:pt idx="4">
                  <c:v>43570</c:v>
                </c:pt>
                <c:pt idx="5">
                  <c:v>43573</c:v>
                </c:pt>
                <c:pt idx="6">
                  <c:v>43576</c:v>
                </c:pt>
                <c:pt idx="7">
                  <c:v>43579</c:v>
                </c:pt>
                <c:pt idx="8">
                  <c:v>43582</c:v>
                </c:pt>
                <c:pt idx="9">
                  <c:v>43585</c:v>
                </c:pt>
                <c:pt idx="10">
                  <c:v>43588</c:v>
                </c:pt>
                <c:pt idx="11">
                  <c:v>43591</c:v>
                </c:pt>
                <c:pt idx="12">
                  <c:v>43597</c:v>
                </c:pt>
                <c:pt idx="13">
                  <c:v>43600</c:v>
                </c:pt>
                <c:pt idx="14">
                  <c:v>43603</c:v>
                </c:pt>
                <c:pt idx="15">
                  <c:v>43609</c:v>
                </c:pt>
                <c:pt idx="16">
                  <c:v>43612</c:v>
                </c:pt>
                <c:pt idx="17">
                  <c:v>43615</c:v>
                </c:pt>
                <c:pt idx="18">
                  <c:v>43618</c:v>
                </c:pt>
                <c:pt idx="19">
                  <c:v>43627</c:v>
                </c:pt>
                <c:pt idx="20">
                  <c:v>43630</c:v>
                </c:pt>
                <c:pt idx="21">
                  <c:v>43633</c:v>
                </c:pt>
                <c:pt idx="22">
                  <c:v>43636</c:v>
                </c:pt>
                <c:pt idx="23">
                  <c:v>43639</c:v>
                </c:pt>
                <c:pt idx="24">
                  <c:v>43642</c:v>
                </c:pt>
                <c:pt idx="25">
                  <c:v>43645</c:v>
                </c:pt>
                <c:pt idx="26">
                  <c:v>43654</c:v>
                </c:pt>
                <c:pt idx="27">
                  <c:v>43657</c:v>
                </c:pt>
                <c:pt idx="28">
                  <c:v>43660</c:v>
                </c:pt>
                <c:pt idx="29">
                  <c:v>43663</c:v>
                </c:pt>
                <c:pt idx="30">
                  <c:v>43667</c:v>
                </c:pt>
                <c:pt idx="31">
                  <c:v>43669</c:v>
                </c:pt>
                <c:pt idx="32">
                  <c:v>43672</c:v>
                </c:pt>
                <c:pt idx="33">
                  <c:v>43675</c:v>
                </c:pt>
                <c:pt idx="34">
                  <c:v>43678</c:v>
                </c:pt>
                <c:pt idx="35">
                  <c:v>43681</c:v>
                </c:pt>
                <c:pt idx="36">
                  <c:v>43684</c:v>
                </c:pt>
                <c:pt idx="37">
                  <c:v>43687</c:v>
                </c:pt>
                <c:pt idx="38">
                  <c:v>43689</c:v>
                </c:pt>
                <c:pt idx="39">
                  <c:v>43693</c:v>
                </c:pt>
                <c:pt idx="40">
                  <c:v>43696</c:v>
                </c:pt>
                <c:pt idx="41">
                  <c:v>43699</c:v>
                </c:pt>
                <c:pt idx="42">
                  <c:v>43702</c:v>
                </c:pt>
                <c:pt idx="43">
                  <c:v>43705</c:v>
                </c:pt>
                <c:pt idx="44">
                  <c:v>43708</c:v>
                </c:pt>
                <c:pt idx="45">
                  <c:v>43711</c:v>
                </c:pt>
                <c:pt idx="46">
                  <c:v>43714</c:v>
                </c:pt>
                <c:pt idx="47">
                  <c:v>43717</c:v>
                </c:pt>
                <c:pt idx="48">
                  <c:v>43720</c:v>
                </c:pt>
                <c:pt idx="49">
                  <c:v>43723</c:v>
                </c:pt>
                <c:pt idx="50">
                  <c:v>43726</c:v>
                </c:pt>
                <c:pt idx="51">
                  <c:v>43729</c:v>
                </c:pt>
                <c:pt idx="52">
                  <c:v>43732</c:v>
                </c:pt>
                <c:pt idx="53">
                  <c:v>43735</c:v>
                </c:pt>
                <c:pt idx="54">
                  <c:v>43738</c:v>
                </c:pt>
                <c:pt idx="55">
                  <c:v>43741</c:v>
                </c:pt>
                <c:pt idx="56">
                  <c:v>43744</c:v>
                </c:pt>
                <c:pt idx="57">
                  <c:v>43747</c:v>
                </c:pt>
                <c:pt idx="58">
                  <c:v>43753</c:v>
                </c:pt>
                <c:pt idx="59">
                  <c:v>43756</c:v>
                </c:pt>
                <c:pt idx="60">
                  <c:v>43759</c:v>
                </c:pt>
                <c:pt idx="61">
                  <c:v>43762</c:v>
                </c:pt>
                <c:pt idx="62">
                  <c:v>43765</c:v>
                </c:pt>
                <c:pt idx="63">
                  <c:v>43768</c:v>
                </c:pt>
                <c:pt idx="64">
                  <c:v>43771</c:v>
                </c:pt>
                <c:pt idx="65">
                  <c:v>43774</c:v>
                </c:pt>
                <c:pt idx="66">
                  <c:v>43778</c:v>
                </c:pt>
                <c:pt idx="67">
                  <c:v>43780</c:v>
                </c:pt>
                <c:pt idx="68">
                  <c:v>43783</c:v>
                </c:pt>
                <c:pt idx="69">
                  <c:v>43786</c:v>
                </c:pt>
                <c:pt idx="70">
                  <c:v>43789</c:v>
                </c:pt>
                <c:pt idx="71">
                  <c:v>43792</c:v>
                </c:pt>
                <c:pt idx="72">
                  <c:v>43795</c:v>
                </c:pt>
                <c:pt idx="73">
                  <c:v>43799</c:v>
                </c:pt>
                <c:pt idx="74">
                  <c:v>43801</c:v>
                </c:pt>
                <c:pt idx="75">
                  <c:v>43804</c:v>
                </c:pt>
                <c:pt idx="76">
                  <c:v>43807</c:v>
                </c:pt>
                <c:pt idx="77">
                  <c:v>43810</c:v>
                </c:pt>
                <c:pt idx="78">
                  <c:v>43813</c:v>
                </c:pt>
                <c:pt idx="79">
                  <c:v>43816</c:v>
                </c:pt>
                <c:pt idx="80">
                  <c:v>43819</c:v>
                </c:pt>
                <c:pt idx="81">
                  <c:v>43822</c:v>
                </c:pt>
                <c:pt idx="82">
                  <c:v>43825</c:v>
                </c:pt>
                <c:pt idx="83">
                  <c:v>43840</c:v>
                </c:pt>
                <c:pt idx="84">
                  <c:v>43843</c:v>
                </c:pt>
                <c:pt idx="85">
                  <c:v>43849</c:v>
                </c:pt>
                <c:pt idx="86">
                  <c:v>43851</c:v>
                </c:pt>
                <c:pt idx="87">
                  <c:v>43852</c:v>
                </c:pt>
                <c:pt idx="88">
                  <c:v>43855</c:v>
                </c:pt>
                <c:pt idx="89">
                  <c:v>43858</c:v>
                </c:pt>
                <c:pt idx="90">
                  <c:v>43861</c:v>
                </c:pt>
                <c:pt idx="91">
                  <c:v>43864</c:v>
                </c:pt>
                <c:pt idx="92">
                  <c:v>43867</c:v>
                </c:pt>
                <c:pt idx="93">
                  <c:v>43873</c:v>
                </c:pt>
                <c:pt idx="94">
                  <c:v>43876</c:v>
                </c:pt>
                <c:pt idx="95">
                  <c:v>43879</c:v>
                </c:pt>
                <c:pt idx="96">
                  <c:v>43882</c:v>
                </c:pt>
                <c:pt idx="97">
                  <c:v>43888</c:v>
                </c:pt>
                <c:pt idx="98">
                  <c:v>43891</c:v>
                </c:pt>
                <c:pt idx="99">
                  <c:v>43894</c:v>
                </c:pt>
              </c:numCache>
            </c:numRef>
          </c:xVal>
          <c:yVal>
            <c:numRef>
              <c:f>Arg_Plots!$G$2:$G$101</c:f>
              <c:numCache>
                <c:formatCode>General</c:formatCode>
                <c:ptCount val="100"/>
                <c:pt idx="0">
                  <c:v>5.3164827860654897</c:v>
                </c:pt>
                <c:pt idx="1">
                  <c:v>7.6286127591674804</c:v>
                </c:pt>
                <c:pt idx="2">
                  <c:v>9.1494589171600005</c:v>
                </c:pt>
                <c:pt idx="3">
                  <c:v>4.2380401235429099</c:v>
                </c:pt>
                <c:pt idx="4">
                  <c:v>8.8827332976205309</c:v>
                </c:pt>
                <c:pt idx="5">
                  <c:v>7.1650606367428402</c:v>
                </c:pt>
                <c:pt idx="6">
                  <c:v>11.8254284908591</c:v>
                </c:pt>
                <c:pt idx="7">
                  <c:v>4.8180028636797996</c:v>
                </c:pt>
                <c:pt idx="8">
                  <c:v>6.55016051123149</c:v>
                </c:pt>
                <c:pt idx="9">
                  <c:v>7.1122588715169499</c:v>
                </c:pt>
                <c:pt idx="10">
                  <c:v>6.8467135950089304</c:v>
                </c:pt>
                <c:pt idx="11">
                  <c:v>5.0904909960355402</c:v>
                </c:pt>
                <c:pt idx="12">
                  <c:v>6.13396783619232</c:v>
                </c:pt>
                <c:pt idx="13">
                  <c:v>9.8473590533250608</c:v>
                </c:pt>
                <c:pt idx="14">
                  <c:v>5.6314753666308599</c:v>
                </c:pt>
                <c:pt idx="15">
                  <c:v>6.7911083601244204</c:v>
                </c:pt>
                <c:pt idx="16">
                  <c:v>12.711455308619801</c:v>
                </c:pt>
                <c:pt idx="17">
                  <c:v>4.5085256632597597</c:v>
                </c:pt>
                <c:pt idx="18">
                  <c:v>7.3138947543105504</c:v>
                </c:pt>
                <c:pt idx="19">
                  <c:v>6.5811010020869896</c:v>
                </c:pt>
                <c:pt idx="20">
                  <c:v>3.4702403203425298</c:v>
                </c:pt>
                <c:pt idx="21">
                  <c:v>3.8654188339884201</c:v>
                </c:pt>
                <c:pt idx="22">
                  <c:v>5.3125157540557799</c:v>
                </c:pt>
                <c:pt idx="23">
                  <c:v>10.0137843037443</c:v>
                </c:pt>
                <c:pt idx="24">
                  <c:v>4.2001614158113201</c:v>
                </c:pt>
                <c:pt idx="25">
                  <c:v>3.1570773740699298</c:v>
                </c:pt>
                <c:pt idx="26">
                  <c:v>5.7797721338473496</c:v>
                </c:pt>
                <c:pt idx="27">
                  <c:v>9.8553825337447094</c:v>
                </c:pt>
                <c:pt idx="28">
                  <c:v>7.4890543706498303</c:v>
                </c:pt>
                <c:pt idx="29">
                  <c:v>4.8242906364836102</c:v>
                </c:pt>
                <c:pt idx="30">
                  <c:v>4.5492122170215703</c:v>
                </c:pt>
                <c:pt idx="31">
                  <c:v>5.3263770186494099</c:v>
                </c:pt>
                <c:pt idx="32">
                  <c:v>4.21752943537905</c:v>
                </c:pt>
                <c:pt idx="33">
                  <c:v>8.0873001280367305</c:v>
                </c:pt>
                <c:pt idx="34">
                  <c:v>2.9488313571908402</c:v>
                </c:pt>
                <c:pt idx="35">
                  <c:v>3.1741005857467299</c:v>
                </c:pt>
                <c:pt idx="36">
                  <c:v>4.8547636255196496</c:v>
                </c:pt>
                <c:pt idx="37">
                  <c:v>4.47147485274464</c:v>
                </c:pt>
                <c:pt idx="38">
                  <c:v>7.6771527816465301</c:v>
                </c:pt>
                <c:pt idx="39">
                  <c:v>18.2876569138799</c:v>
                </c:pt>
                <c:pt idx="40">
                  <c:v>4.0164774986882801</c:v>
                </c:pt>
                <c:pt idx="41">
                  <c:v>13.633795948053599</c:v>
                </c:pt>
                <c:pt idx="42">
                  <c:v>5.84843886818022</c:v>
                </c:pt>
                <c:pt idx="43">
                  <c:v>9.5088670644189506</c:v>
                </c:pt>
                <c:pt idx="44">
                  <c:v>12.334039287528499</c:v>
                </c:pt>
                <c:pt idx="45">
                  <c:v>5.8216793570314298</c:v>
                </c:pt>
                <c:pt idx="46">
                  <c:v>4.4860970299221004</c:v>
                </c:pt>
                <c:pt idx="47">
                  <c:v>3.0642391883529099</c:v>
                </c:pt>
                <c:pt idx="48">
                  <c:v>6.2759191089050201</c:v>
                </c:pt>
                <c:pt idx="49">
                  <c:v>6.0734391075505201</c:v>
                </c:pt>
                <c:pt idx="50">
                  <c:v>8.6503545169419098</c:v>
                </c:pt>
                <c:pt idx="51">
                  <c:v>4.5180095755202103</c:v>
                </c:pt>
                <c:pt idx="52">
                  <c:v>8.2075826922534993</c:v>
                </c:pt>
                <c:pt idx="53">
                  <c:v>4.0251837929194902</c:v>
                </c:pt>
                <c:pt idx="54">
                  <c:v>6.4196001547501202</c:v>
                </c:pt>
                <c:pt idx="55">
                  <c:v>2.9757470670863002</c:v>
                </c:pt>
                <c:pt idx="56">
                  <c:v>3.3024739752854799</c:v>
                </c:pt>
                <c:pt idx="57">
                  <c:v>5.6489258107094802</c:v>
                </c:pt>
                <c:pt idx="58">
                  <c:v>3.04935576089663</c:v>
                </c:pt>
                <c:pt idx="59">
                  <c:v>10.96408147727</c:v>
                </c:pt>
                <c:pt idx="60">
                  <c:v>4.2150489780959903</c:v>
                </c:pt>
                <c:pt idx="61">
                  <c:v>5.5010508109806997</c:v>
                </c:pt>
                <c:pt idx="62">
                  <c:v>6.3099304166330903</c:v>
                </c:pt>
                <c:pt idx="63">
                  <c:v>4.1020416362348202</c:v>
                </c:pt>
                <c:pt idx="64">
                  <c:v>2.9470990465983098</c:v>
                </c:pt>
                <c:pt idx="65">
                  <c:v>6.5981904563906104</c:v>
                </c:pt>
                <c:pt idx="66">
                  <c:v>4.2670224121097098</c:v>
                </c:pt>
                <c:pt idx="67">
                  <c:v>3.2176912371159099</c:v>
                </c:pt>
                <c:pt idx="68">
                  <c:v>4.7863233540096601</c:v>
                </c:pt>
                <c:pt idx="69">
                  <c:v>6.6446785705973097</c:v>
                </c:pt>
                <c:pt idx="70">
                  <c:v>5.3060243055711496</c:v>
                </c:pt>
                <c:pt idx="71">
                  <c:v>2.07633001756383</c:v>
                </c:pt>
                <c:pt idx="72">
                  <c:v>4.8502935232609197</c:v>
                </c:pt>
                <c:pt idx="73">
                  <c:v>9.7060559381566396</c:v>
                </c:pt>
                <c:pt idx="74">
                  <c:v>3.9386183824771002</c:v>
                </c:pt>
                <c:pt idx="75">
                  <c:v>4.4456107563654399</c:v>
                </c:pt>
                <c:pt idx="76">
                  <c:v>5.5637774713943404</c:v>
                </c:pt>
                <c:pt idx="77">
                  <c:v>5.3704995741392496</c:v>
                </c:pt>
                <c:pt idx="78">
                  <c:v>4.5632605862878197</c:v>
                </c:pt>
                <c:pt idx="79">
                  <c:v>3.3680709482350002</c:v>
                </c:pt>
                <c:pt idx="80">
                  <c:v>3.1958100609204898</c:v>
                </c:pt>
                <c:pt idx="81">
                  <c:v>3.3242408801421801</c:v>
                </c:pt>
                <c:pt idx="82">
                  <c:v>5.0602667854386603</c:v>
                </c:pt>
                <c:pt idx="83">
                  <c:v>7.1562092515939097</c:v>
                </c:pt>
                <c:pt idx="84">
                  <c:v>6.9977690669898802</c:v>
                </c:pt>
                <c:pt idx="85">
                  <c:v>6.91302164732517</c:v>
                </c:pt>
                <c:pt idx="86">
                  <c:v>5.6818510510830196</c:v>
                </c:pt>
                <c:pt idx="87">
                  <c:v>3.7995114554921101</c:v>
                </c:pt>
                <c:pt idx="88">
                  <c:v>5.4002290757429403</c:v>
                </c:pt>
                <c:pt idx="89">
                  <c:v>6.6599398393498301</c:v>
                </c:pt>
                <c:pt idx="90">
                  <c:v>5.2618986462448003</c:v>
                </c:pt>
                <c:pt idx="91">
                  <c:v>5.0030299220121401</c:v>
                </c:pt>
                <c:pt idx="92">
                  <c:v>8.8108605838626293</c:v>
                </c:pt>
                <c:pt idx="93">
                  <c:v>4.2170262514420296</c:v>
                </c:pt>
                <c:pt idx="94">
                  <c:v>8.21081144558506</c:v>
                </c:pt>
                <c:pt idx="95">
                  <c:v>6.5069801564592904</c:v>
                </c:pt>
                <c:pt idx="96">
                  <c:v>4.6295489990206802</c:v>
                </c:pt>
                <c:pt idx="97">
                  <c:v>9.3097637366032302</c:v>
                </c:pt>
                <c:pt idx="98">
                  <c:v>8.3601118390677804</c:v>
                </c:pt>
                <c:pt idx="99">
                  <c:v>5.4397480280561803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8B-40A8-BF90-9949441F3FE8}"/>
            </c:ext>
          </c:extLst>
        </c:ser>
        <c:ser>
          <c:idx val="1"/>
          <c:order val="1"/>
          <c:tx>
            <c:strRef>
              <c:f>Arg_Plots!$AS$1</c:f>
              <c:strCache>
                <c:ptCount val="1"/>
                <c:pt idx="0">
                  <c:v>TC-PMF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Arg_Plots!$B$2:$B$101</c:f>
              <c:numCache>
                <c:formatCode>m/d/yyyy</c:formatCode>
                <c:ptCount val="100"/>
                <c:pt idx="0">
                  <c:v>43558</c:v>
                </c:pt>
                <c:pt idx="1">
                  <c:v>43561</c:v>
                </c:pt>
                <c:pt idx="2">
                  <c:v>43564</c:v>
                </c:pt>
                <c:pt idx="3">
                  <c:v>43567</c:v>
                </c:pt>
                <c:pt idx="4">
                  <c:v>43570</c:v>
                </c:pt>
                <c:pt idx="5">
                  <c:v>43573</c:v>
                </c:pt>
                <c:pt idx="6">
                  <c:v>43576</c:v>
                </c:pt>
                <c:pt idx="7">
                  <c:v>43579</c:v>
                </c:pt>
                <c:pt idx="8">
                  <c:v>43582</c:v>
                </c:pt>
                <c:pt idx="9">
                  <c:v>43585</c:v>
                </c:pt>
                <c:pt idx="10">
                  <c:v>43588</c:v>
                </c:pt>
                <c:pt idx="11">
                  <c:v>43591</c:v>
                </c:pt>
                <c:pt idx="12">
                  <c:v>43597</c:v>
                </c:pt>
                <c:pt idx="13">
                  <c:v>43600</c:v>
                </c:pt>
                <c:pt idx="14">
                  <c:v>43603</c:v>
                </c:pt>
                <c:pt idx="15">
                  <c:v>43609</c:v>
                </c:pt>
                <c:pt idx="16">
                  <c:v>43612</c:v>
                </c:pt>
                <c:pt idx="17">
                  <c:v>43615</c:v>
                </c:pt>
                <c:pt idx="18">
                  <c:v>43618</c:v>
                </c:pt>
                <c:pt idx="19">
                  <c:v>43627</c:v>
                </c:pt>
                <c:pt idx="20">
                  <c:v>43630</c:v>
                </c:pt>
                <c:pt idx="21">
                  <c:v>43633</c:v>
                </c:pt>
                <c:pt idx="22">
                  <c:v>43636</c:v>
                </c:pt>
                <c:pt idx="23">
                  <c:v>43639</c:v>
                </c:pt>
                <c:pt idx="24">
                  <c:v>43642</c:v>
                </c:pt>
                <c:pt idx="25">
                  <c:v>43645</c:v>
                </c:pt>
                <c:pt idx="26">
                  <c:v>43654</c:v>
                </c:pt>
                <c:pt idx="27">
                  <c:v>43657</c:v>
                </c:pt>
                <c:pt idx="28">
                  <c:v>43660</c:v>
                </c:pt>
                <c:pt idx="29">
                  <c:v>43663</c:v>
                </c:pt>
                <c:pt idx="30">
                  <c:v>43667</c:v>
                </c:pt>
                <c:pt idx="31">
                  <c:v>43669</c:v>
                </c:pt>
                <c:pt idx="32">
                  <c:v>43672</c:v>
                </c:pt>
                <c:pt idx="33">
                  <c:v>43675</c:v>
                </c:pt>
                <c:pt idx="34">
                  <c:v>43678</c:v>
                </c:pt>
                <c:pt idx="35">
                  <c:v>43681</c:v>
                </c:pt>
                <c:pt idx="36">
                  <c:v>43684</c:v>
                </c:pt>
                <c:pt idx="37">
                  <c:v>43687</c:v>
                </c:pt>
                <c:pt idx="38">
                  <c:v>43689</c:v>
                </c:pt>
                <c:pt idx="39">
                  <c:v>43693</c:v>
                </c:pt>
                <c:pt idx="40">
                  <c:v>43696</c:v>
                </c:pt>
                <c:pt idx="41">
                  <c:v>43699</c:v>
                </c:pt>
                <c:pt idx="42">
                  <c:v>43702</c:v>
                </c:pt>
                <c:pt idx="43">
                  <c:v>43705</c:v>
                </c:pt>
                <c:pt idx="44">
                  <c:v>43708</c:v>
                </c:pt>
                <c:pt idx="45">
                  <c:v>43711</c:v>
                </c:pt>
                <c:pt idx="46">
                  <c:v>43714</c:v>
                </c:pt>
                <c:pt idx="47">
                  <c:v>43717</c:v>
                </c:pt>
                <c:pt idx="48">
                  <c:v>43720</c:v>
                </c:pt>
                <c:pt idx="49">
                  <c:v>43723</c:v>
                </c:pt>
                <c:pt idx="50">
                  <c:v>43726</c:v>
                </c:pt>
                <c:pt idx="51">
                  <c:v>43729</c:v>
                </c:pt>
                <c:pt idx="52">
                  <c:v>43732</c:v>
                </c:pt>
                <c:pt idx="53">
                  <c:v>43735</c:v>
                </c:pt>
                <c:pt idx="54">
                  <c:v>43738</c:v>
                </c:pt>
                <c:pt idx="55">
                  <c:v>43741</c:v>
                </c:pt>
                <c:pt idx="56">
                  <c:v>43744</c:v>
                </c:pt>
                <c:pt idx="57">
                  <c:v>43747</c:v>
                </c:pt>
                <c:pt idx="58">
                  <c:v>43753</c:v>
                </c:pt>
                <c:pt idx="59">
                  <c:v>43756</c:v>
                </c:pt>
                <c:pt idx="60">
                  <c:v>43759</c:v>
                </c:pt>
                <c:pt idx="61">
                  <c:v>43762</c:v>
                </c:pt>
                <c:pt idx="62">
                  <c:v>43765</c:v>
                </c:pt>
                <c:pt idx="63">
                  <c:v>43768</c:v>
                </c:pt>
                <c:pt idx="64">
                  <c:v>43771</c:v>
                </c:pt>
                <c:pt idx="65">
                  <c:v>43774</c:v>
                </c:pt>
                <c:pt idx="66">
                  <c:v>43778</c:v>
                </c:pt>
                <c:pt idx="67">
                  <c:v>43780</c:v>
                </c:pt>
                <c:pt idx="68">
                  <c:v>43783</c:v>
                </c:pt>
                <c:pt idx="69">
                  <c:v>43786</c:v>
                </c:pt>
                <c:pt idx="70">
                  <c:v>43789</c:v>
                </c:pt>
                <c:pt idx="71">
                  <c:v>43792</c:v>
                </c:pt>
                <c:pt idx="72">
                  <c:v>43795</c:v>
                </c:pt>
                <c:pt idx="73">
                  <c:v>43799</c:v>
                </c:pt>
                <c:pt idx="74">
                  <c:v>43801</c:v>
                </c:pt>
                <c:pt idx="75">
                  <c:v>43804</c:v>
                </c:pt>
                <c:pt idx="76">
                  <c:v>43807</c:v>
                </c:pt>
                <c:pt idx="77">
                  <c:v>43810</c:v>
                </c:pt>
                <c:pt idx="78">
                  <c:v>43813</c:v>
                </c:pt>
                <c:pt idx="79">
                  <c:v>43816</c:v>
                </c:pt>
                <c:pt idx="80">
                  <c:v>43819</c:v>
                </c:pt>
                <c:pt idx="81">
                  <c:v>43822</c:v>
                </c:pt>
                <c:pt idx="82">
                  <c:v>43825</c:v>
                </c:pt>
                <c:pt idx="83">
                  <c:v>43840</c:v>
                </c:pt>
                <c:pt idx="84">
                  <c:v>43843</c:v>
                </c:pt>
                <c:pt idx="85">
                  <c:v>43849</c:v>
                </c:pt>
                <c:pt idx="86">
                  <c:v>43851</c:v>
                </c:pt>
                <c:pt idx="87">
                  <c:v>43852</c:v>
                </c:pt>
                <c:pt idx="88">
                  <c:v>43855</c:v>
                </c:pt>
                <c:pt idx="89">
                  <c:v>43858</c:v>
                </c:pt>
                <c:pt idx="90">
                  <c:v>43861</c:v>
                </c:pt>
                <c:pt idx="91">
                  <c:v>43864</c:v>
                </c:pt>
                <c:pt idx="92">
                  <c:v>43867</c:v>
                </c:pt>
                <c:pt idx="93">
                  <c:v>43873</c:v>
                </c:pt>
                <c:pt idx="94">
                  <c:v>43876</c:v>
                </c:pt>
                <c:pt idx="95">
                  <c:v>43879</c:v>
                </c:pt>
                <c:pt idx="96">
                  <c:v>43882</c:v>
                </c:pt>
                <c:pt idx="97">
                  <c:v>43888</c:v>
                </c:pt>
                <c:pt idx="98">
                  <c:v>43891</c:v>
                </c:pt>
                <c:pt idx="99">
                  <c:v>43894</c:v>
                </c:pt>
              </c:numCache>
            </c:numRef>
          </c:xVal>
          <c:yVal>
            <c:numRef>
              <c:f>Arg_Plots!$AS$2:$AS$101</c:f>
              <c:numCache>
                <c:formatCode>0.000</c:formatCode>
                <c:ptCount val="100"/>
                <c:pt idx="0">
                  <c:v>6.4075668004000006</c:v>
                </c:pt>
                <c:pt idx="1">
                  <c:v>8.374446432600001</c:v>
                </c:pt>
                <c:pt idx="2">
                  <c:v>9.8146899877999978</c:v>
                </c:pt>
                <c:pt idx="3">
                  <c:v>4.7517807453999996</c:v>
                </c:pt>
                <c:pt idx="4">
                  <c:v>9.4989232143999978</c:v>
                </c:pt>
                <c:pt idx="5">
                  <c:v>7.6128556229999989</c:v>
                </c:pt>
                <c:pt idx="6">
                  <c:v>11.784629507</c:v>
                </c:pt>
                <c:pt idx="7">
                  <c:v>5.1838903432000007</c:v>
                </c:pt>
                <c:pt idx="8">
                  <c:v>6.9839775240000002</c:v>
                </c:pt>
                <c:pt idx="9">
                  <c:v>7.6525584859999993</c:v>
                </c:pt>
                <c:pt idx="10">
                  <c:v>7.4081613419999988</c:v>
                </c:pt>
                <c:pt idx="11">
                  <c:v>5.3121884662000012</c:v>
                </c:pt>
                <c:pt idx="12">
                  <c:v>6.6570788489999995</c:v>
                </c:pt>
                <c:pt idx="13">
                  <c:v>10.157807987</c:v>
                </c:pt>
                <c:pt idx="14">
                  <c:v>5.9287259467999993</c:v>
                </c:pt>
                <c:pt idx="15">
                  <c:v>7.1554645627999989</c:v>
                </c:pt>
                <c:pt idx="16">
                  <c:v>13.049548108</c:v>
                </c:pt>
                <c:pt idx="17">
                  <c:v>4.8605374114000002</c:v>
                </c:pt>
                <c:pt idx="18">
                  <c:v>7.7653862143999994</c:v>
                </c:pt>
                <c:pt idx="19">
                  <c:v>7.2751031228</c:v>
                </c:pt>
                <c:pt idx="20">
                  <c:v>3.9016644366</c:v>
                </c:pt>
                <c:pt idx="21">
                  <c:v>4.3833884530000002</c:v>
                </c:pt>
                <c:pt idx="22">
                  <c:v>5.9653062646400006</c:v>
                </c:pt>
                <c:pt idx="23">
                  <c:v>10.584946911999999</c:v>
                </c:pt>
                <c:pt idx="24">
                  <c:v>4.6560543469999995</c:v>
                </c:pt>
                <c:pt idx="25">
                  <c:v>3.6118310179999997</c:v>
                </c:pt>
                <c:pt idx="26">
                  <c:v>6.2513869519999998</c:v>
                </c:pt>
                <c:pt idx="27">
                  <c:v>10.387678636</c:v>
                </c:pt>
                <c:pt idx="28">
                  <c:v>7.8557163839999999</c:v>
                </c:pt>
                <c:pt idx="29">
                  <c:v>5.4003134774000001</c:v>
                </c:pt>
                <c:pt idx="30">
                  <c:v>5.7782272183999996</c:v>
                </c:pt>
                <c:pt idx="31">
                  <c:v>6.2438494173999999</c:v>
                </c:pt>
                <c:pt idx="32">
                  <c:v>5.2982249736</c:v>
                </c:pt>
                <c:pt idx="33">
                  <c:v>9.2294697978000002</c:v>
                </c:pt>
                <c:pt idx="34">
                  <c:v>3.8977190598000004</c:v>
                </c:pt>
                <c:pt idx="35">
                  <c:v>4.2583898006591996</c:v>
                </c:pt>
                <c:pt idx="36">
                  <c:v>5.7673374035</c:v>
                </c:pt>
                <c:pt idx="37">
                  <c:v>5.4482974320000004</c:v>
                </c:pt>
                <c:pt idx="38">
                  <c:v>8.6957198545000001</c:v>
                </c:pt>
                <c:pt idx="39">
                  <c:v>19.169694065999998</c:v>
                </c:pt>
                <c:pt idx="40">
                  <c:v>4.9253755566000006</c:v>
                </c:pt>
                <c:pt idx="41">
                  <c:v>14.775818275200001</c:v>
                </c:pt>
                <c:pt idx="42">
                  <c:v>6.6963434500000005</c:v>
                </c:pt>
                <c:pt idx="43">
                  <c:v>10.507939973199999</c:v>
                </c:pt>
                <c:pt idx="44">
                  <c:v>12.7682241064</c:v>
                </c:pt>
                <c:pt idx="45">
                  <c:v>7.0025217248000002</c:v>
                </c:pt>
                <c:pt idx="46">
                  <c:v>5.4644956086000001</c:v>
                </c:pt>
                <c:pt idx="47">
                  <c:v>4.0542376619999994</c:v>
                </c:pt>
                <c:pt idx="48">
                  <c:v>7.2752753011999998</c:v>
                </c:pt>
                <c:pt idx="49">
                  <c:v>7.0055013729999995</c:v>
                </c:pt>
                <c:pt idx="50">
                  <c:v>9.7859314840000007</c:v>
                </c:pt>
                <c:pt idx="51">
                  <c:v>5.5436361335999997</c:v>
                </c:pt>
                <c:pt idx="52">
                  <c:v>9.0779598997999997</c:v>
                </c:pt>
                <c:pt idx="53">
                  <c:v>4.9933745080000005</c:v>
                </c:pt>
                <c:pt idx="54">
                  <c:v>7.4986548382000002</c:v>
                </c:pt>
                <c:pt idx="55">
                  <c:v>3.7271628692000003</c:v>
                </c:pt>
                <c:pt idx="56">
                  <c:v>4.0183807504000004</c:v>
                </c:pt>
                <c:pt idx="57">
                  <c:v>6.4444499979999996</c:v>
                </c:pt>
                <c:pt idx="58">
                  <c:v>3.9388221664000005</c:v>
                </c:pt>
                <c:pt idx="59">
                  <c:v>11.5996118632</c:v>
                </c:pt>
                <c:pt idx="60">
                  <c:v>5.1555315514000002</c:v>
                </c:pt>
                <c:pt idx="61">
                  <c:v>6.2291448898000006</c:v>
                </c:pt>
                <c:pt idx="62">
                  <c:v>7.1433331296000002</c:v>
                </c:pt>
                <c:pt idx="63">
                  <c:v>4.7782463896000005</c:v>
                </c:pt>
                <c:pt idx="64">
                  <c:v>3.5274088081600006</c:v>
                </c:pt>
                <c:pt idx="65">
                  <c:v>6.8378742608000005</c:v>
                </c:pt>
                <c:pt idx="66">
                  <c:v>5.0988371332</c:v>
                </c:pt>
                <c:pt idx="67">
                  <c:v>4.098124994</c:v>
                </c:pt>
                <c:pt idx="68">
                  <c:v>5.9515490893200012</c:v>
                </c:pt>
                <c:pt idx="69">
                  <c:v>7.3067681408399991</c:v>
                </c:pt>
                <c:pt idx="70">
                  <c:v>5.9479241627999997</c:v>
                </c:pt>
                <c:pt idx="71">
                  <c:v>2.5037532640000002</c:v>
                </c:pt>
                <c:pt idx="72">
                  <c:v>5.6003014449999995</c:v>
                </c:pt>
                <c:pt idx="73">
                  <c:v>10.3899528096</c:v>
                </c:pt>
                <c:pt idx="74">
                  <c:v>4.7460818751999998</c:v>
                </c:pt>
                <c:pt idx="75">
                  <c:v>5.26126971468</c:v>
                </c:pt>
                <c:pt idx="76">
                  <c:v>6.3843055302000007</c:v>
                </c:pt>
                <c:pt idx="77">
                  <c:v>6.2097694183599996</c:v>
                </c:pt>
                <c:pt idx="78">
                  <c:v>5.05654082624</c:v>
                </c:pt>
                <c:pt idx="79">
                  <c:v>4.1431132141999996</c:v>
                </c:pt>
                <c:pt idx="80">
                  <c:v>3.9634583515999999</c:v>
                </c:pt>
                <c:pt idx="81">
                  <c:v>4.0205194651999996</c:v>
                </c:pt>
                <c:pt idx="82">
                  <c:v>6.0219634967999998</c:v>
                </c:pt>
                <c:pt idx="83">
                  <c:v>8.1122399468000008</c:v>
                </c:pt>
                <c:pt idx="84">
                  <c:v>8.1456274028000006</c:v>
                </c:pt>
                <c:pt idx="85">
                  <c:v>7.7222022560000001</c:v>
                </c:pt>
                <c:pt idx="86">
                  <c:v>6.6119261441999999</c:v>
                </c:pt>
                <c:pt idx="87">
                  <c:v>4.7868625376000002</c:v>
                </c:pt>
                <c:pt idx="88">
                  <c:v>6.3843379235999995</c:v>
                </c:pt>
                <c:pt idx="89">
                  <c:v>7.5006261246000001</c:v>
                </c:pt>
                <c:pt idx="90">
                  <c:v>6.3323004199999993</c:v>
                </c:pt>
                <c:pt idx="91">
                  <c:v>6.1574583864000001</c:v>
                </c:pt>
                <c:pt idx="92">
                  <c:v>9.9804305199999988</c:v>
                </c:pt>
                <c:pt idx="93">
                  <c:v>5.3097017661999999</c:v>
                </c:pt>
                <c:pt idx="94">
                  <c:v>9.0916518064000016</c:v>
                </c:pt>
                <c:pt idx="95">
                  <c:v>7.0707856767999999</c:v>
                </c:pt>
                <c:pt idx="96">
                  <c:v>5.6648938514000005</c:v>
                </c:pt>
                <c:pt idx="97">
                  <c:v>10.328248240800001</c:v>
                </c:pt>
                <c:pt idx="98">
                  <c:v>9.4041819556000004</c:v>
                </c:pt>
                <c:pt idx="99">
                  <c:v>6.6562106019999998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8B-40A8-BF90-9949441F3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763016"/>
        <c:axId val="592759416"/>
      </c:scatterChart>
      <c:valAx>
        <c:axId val="592763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92759416"/>
        <c:crosses val="autoZero"/>
        <c:crossBetween val="midCat"/>
      </c:valAx>
      <c:valAx>
        <c:axId val="59275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92763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Profiles!$D$4</c:f>
              <c:strCache>
                <c:ptCount val="1"/>
                <c:pt idx="0">
                  <c:v>Factor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Profiles!$B$5:$B$17</c:f>
              <c:strCache>
                <c:ptCount val="13"/>
                <c:pt idx="0">
                  <c:v>TC</c:v>
                </c:pt>
                <c:pt idx="1">
                  <c:v>OCPk1 C</c:v>
                </c:pt>
                <c:pt idx="2">
                  <c:v>OCPk2 C</c:v>
                </c:pt>
                <c:pt idx="3">
                  <c:v>OCPk3 C</c:v>
                </c:pt>
                <c:pt idx="4">
                  <c:v>OCPk4 C</c:v>
                </c:pt>
                <c:pt idx="5">
                  <c:v>OCPk5 C</c:v>
                </c:pt>
                <c:pt idx="6">
                  <c:v>Pyrol C</c:v>
                </c:pt>
                <c:pt idx="7">
                  <c:v>ECPk1 C</c:v>
                </c:pt>
                <c:pt idx="8">
                  <c:v>ECPk2 C</c:v>
                </c:pt>
                <c:pt idx="9">
                  <c:v>ECPk3 C</c:v>
                </c:pt>
                <c:pt idx="10">
                  <c:v>ECPk4 C</c:v>
                </c:pt>
                <c:pt idx="11">
                  <c:v>ECPk5 C</c:v>
                </c:pt>
                <c:pt idx="12">
                  <c:v>ECPk6 C</c:v>
                </c:pt>
              </c:strCache>
            </c:strRef>
          </c:cat>
          <c:val>
            <c:numRef>
              <c:f>Profiles!$D$5:$D$17</c:f>
              <c:numCache>
                <c:formatCode>General</c:formatCode>
                <c:ptCount val="13"/>
                <c:pt idx="0">
                  <c:v>2.0141</c:v>
                </c:pt>
                <c:pt idx="1">
                  <c:v>0.63898999999999995</c:v>
                </c:pt>
                <c:pt idx="2">
                  <c:v>0.30273</c:v>
                </c:pt>
                <c:pt idx="3">
                  <c:v>0.15040999999999999</c:v>
                </c:pt>
                <c:pt idx="4">
                  <c:v>0.35607</c:v>
                </c:pt>
                <c:pt idx="5">
                  <c:v>4.6265999999999998E-10</c:v>
                </c:pt>
                <c:pt idx="6">
                  <c:v>1.6930000000000001E-3</c:v>
                </c:pt>
                <c:pt idx="7">
                  <c:v>0</c:v>
                </c:pt>
                <c:pt idx="8">
                  <c:v>0.10378</c:v>
                </c:pt>
                <c:pt idx="9">
                  <c:v>0.37618000000000001</c:v>
                </c:pt>
                <c:pt idx="10">
                  <c:v>4.6260999999999997E-2</c:v>
                </c:pt>
                <c:pt idx="11">
                  <c:v>2.0740000000000001E-5</c:v>
                </c:pt>
                <c:pt idx="12">
                  <c:v>3.0214E-3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F-475D-A87C-6052DF10B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1555712"/>
        <c:axId val="91557248"/>
      </c:barChart>
      <c:scatterChart>
        <c:scatterStyle val="lineMarker"/>
        <c:varyColors val="0"/>
        <c:ser>
          <c:idx val="1"/>
          <c:order val="1"/>
          <c:tx>
            <c:v>Percent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Profiles!$D$30:$D$42</c:f>
              <c:numCache>
                <c:formatCode>General</c:formatCode>
                <c:ptCount val="13"/>
                <c:pt idx="0">
                  <c:v>29.219328482063101</c:v>
                </c:pt>
                <c:pt idx="1">
                  <c:v>36.330029655774702</c:v>
                </c:pt>
                <c:pt idx="2">
                  <c:v>21.914470369533898</c:v>
                </c:pt>
                <c:pt idx="3">
                  <c:v>28.2128427426162</c:v>
                </c:pt>
                <c:pt idx="4">
                  <c:v>41.348521503481798</c:v>
                </c:pt>
                <c:pt idx="5">
                  <c:v>4.1240755898317198E-6</c:v>
                </c:pt>
                <c:pt idx="6">
                  <c:v>0.13299178090370001</c:v>
                </c:pt>
                <c:pt idx="7">
                  <c:v>0</c:v>
                </c:pt>
                <c:pt idx="8">
                  <c:v>14.6996294114078</c:v>
                </c:pt>
                <c:pt idx="9">
                  <c:v>33.878537813907599</c:v>
                </c:pt>
                <c:pt idx="10">
                  <c:v>16.670275598815198</c:v>
                </c:pt>
                <c:pt idx="11">
                  <c:v>0.107471864808892</c:v>
                </c:pt>
                <c:pt idx="12">
                  <c:v>15.2848081734821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CF-475D-A87C-6052DF10B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85152"/>
        <c:axId val="91583616"/>
      </c:scatterChart>
      <c:catAx>
        <c:axId val="9155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557248"/>
        <c:crosses val="autoZero"/>
        <c:auto val="1"/>
        <c:lblAlgn val="ctr"/>
        <c:lblOffset val="100"/>
        <c:noMultiLvlLbl val="0"/>
      </c:catAx>
      <c:valAx>
        <c:axId val="915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555712"/>
        <c:crosses val="autoZero"/>
        <c:crossBetween val="between"/>
      </c:valAx>
      <c:valAx>
        <c:axId val="91583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585152"/>
        <c:crosses val="max"/>
        <c:crossBetween val="midCat"/>
      </c:valAx>
      <c:valAx>
        <c:axId val="91585152"/>
        <c:scaling>
          <c:orientation val="minMax"/>
        </c:scaling>
        <c:delete val="1"/>
        <c:axPos val="b"/>
        <c:majorTickMark val="out"/>
        <c:minorTickMark val="none"/>
        <c:tickLblPos val="nextTo"/>
        <c:crossAx val="9158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Arg_Plots!$AS$1</c:f>
              <c:strCache>
                <c:ptCount val="1"/>
                <c:pt idx="0">
                  <c:v>TC-PMF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2646544181977246E-2"/>
                  <c:y val="-3.94123651210265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Arg_Plots!$G$2:$G$101</c:f>
              <c:numCache>
                <c:formatCode>General</c:formatCode>
                <c:ptCount val="100"/>
                <c:pt idx="0">
                  <c:v>5.3164827860654897</c:v>
                </c:pt>
                <c:pt idx="1">
                  <c:v>7.6286127591674804</c:v>
                </c:pt>
                <c:pt idx="2">
                  <c:v>9.1494589171600005</c:v>
                </c:pt>
                <c:pt idx="3">
                  <c:v>4.2380401235429099</c:v>
                </c:pt>
                <c:pt idx="4">
                  <c:v>8.8827332976205309</c:v>
                </c:pt>
                <c:pt idx="5">
                  <c:v>7.1650606367428402</c:v>
                </c:pt>
                <c:pt idx="6">
                  <c:v>11.8254284908591</c:v>
                </c:pt>
                <c:pt idx="7">
                  <c:v>4.8180028636797996</c:v>
                </c:pt>
                <c:pt idx="8">
                  <c:v>6.55016051123149</c:v>
                </c:pt>
                <c:pt idx="9">
                  <c:v>7.1122588715169499</c:v>
                </c:pt>
                <c:pt idx="10">
                  <c:v>6.8467135950089304</c:v>
                </c:pt>
                <c:pt idx="11">
                  <c:v>5.0904909960355402</c:v>
                </c:pt>
                <c:pt idx="12">
                  <c:v>6.13396783619232</c:v>
                </c:pt>
                <c:pt idx="13">
                  <c:v>9.8473590533250608</c:v>
                </c:pt>
                <c:pt idx="14">
                  <c:v>5.6314753666308599</c:v>
                </c:pt>
                <c:pt idx="15">
                  <c:v>6.7911083601244204</c:v>
                </c:pt>
                <c:pt idx="16">
                  <c:v>12.711455308619801</c:v>
                </c:pt>
                <c:pt idx="17">
                  <c:v>4.5085256632597597</c:v>
                </c:pt>
                <c:pt idx="18">
                  <c:v>7.3138947543105504</c:v>
                </c:pt>
                <c:pt idx="19">
                  <c:v>6.5811010020869896</c:v>
                </c:pt>
                <c:pt idx="20">
                  <c:v>3.4702403203425298</c:v>
                </c:pt>
                <c:pt idx="21">
                  <c:v>3.8654188339884201</c:v>
                </c:pt>
                <c:pt idx="22">
                  <c:v>5.3125157540557799</c:v>
                </c:pt>
                <c:pt idx="23">
                  <c:v>10.0137843037443</c:v>
                </c:pt>
                <c:pt idx="24">
                  <c:v>4.2001614158113201</c:v>
                </c:pt>
                <c:pt idx="25">
                  <c:v>3.1570773740699298</c:v>
                </c:pt>
                <c:pt idx="26">
                  <c:v>5.7797721338473496</c:v>
                </c:pt>
                <c:pt idx="27">
                  <c:v>9.8553825337447094</c:v>
                </c:pt>
                <c:pt idx="28">
                  <c:v>7.4890543706498303</c:v>
                </c:pt>
                <c:pt idx="29">
                  <c:v>4.8242906364836102</c:v>
                </c:pt>
                <c:pt idx="30">
                  <c:v>4.5492122170215703</c:v>
                </c:pt>
                <c:pt idx="31">
                  <c:v>5.3263770186494099</c:v>
                </c:pt>
                <c:pt idx="32">
                  <c:v>4.21752943537905</c:v>
                </c:pt>
                <c:pt idx="33">
                  <c:v>8.0873001280367305</c:v>
                </c:pt>
                <c:pt idx="34">
                  <c:v>2.9488313571908402</c:v>
                </c:pt>
                <c:pt idx="35">
                  <c:v>3.1741005857467299</c:v>
                </c:pt>
                <c:pt idx="36">
                  <c:v>4.8547636255196496</c:v>
                </c:pt>
                <c:pt idx="37">
                  <c:v>4.47147485274464</c:v>
                </c:pt>
                <c:pt idx="38">
                  <c:v>7.6771527816465301</c:v>
                </c:pt>
                <c:pt idx="39">
                  <c:v>18.2876569138799</c:v>
                </c:pt>
                <c:pt idx="40">
                  <c:v>4.0164774986882801</c:v>
                </c:pt>
                <c:pt idx="41">
                  <c:v>13.633795948053599</c:v>
                </c:pt>
                <c:pt idx="42">
                  <c:v>5.84843886818022</c:v>
                </c:pt>
                <c:pt idx="43">
                  <c:v>9.5088670644189506</c:v>
                </c:pt>
                <c:pt idx="44">
                  <c:v>12.334039287528499</c:v>
                </c:pt>
                <c:pt idx="45">
                  <c:v>5.8216793570314298</c:v>
                </c:pt>
                <c:pt idx="46">
                  <c:v>4.4860970299221004</c:v>
                </c:pt>
                <c:pt idx="47">
                  <c:v>3.0642391883529099</c:v>
                </c:pt>
                <c:pt idx="48">
                  <c:v>6.2759191089050201</c:v>
                </c:pt>
                <c:pt idx="49">
                  <c:v>6.0734391075505201</c:v>
                </c:pt>
                <c:pt idx="50">
                  <c:v>8.6503545169419098</c:v>
                </c:pt>
                <c:pt idx="51">
                  <c:v>4.5180095755202103</c:v>
                </c:pt>
                <c:pt idx="52">
                  <c:v>8.2075826922534993</c:v>
                </c:pt>
                <c:pt idx="53">
                  <c:v>4.0251837929194902</c:v>
                </c:pt>
                <c:pt idx="54">
                  <c:v>6.4196001547501202</c:v>
                </c:pt>
                <c:pt idx="55">
                  <c:v>2.9757470670863002</c:v>
                </c:pt>
                <c:pt idx="56">
                  <c:v>3.3024739752854799</c:v>
                </c:pt>
                <c:pt idx="57">
                  <c:v>5.6489258107094802</c:v>
                </c:pt>
                <c:pt idx="58">
                  <c:v>3.04935576089663</c:v>
                </c:pt>
                <c:pt idx="59">
                  <c:v>10.96408147727</c:v>
                </c:pt>
                <c:pt idx="60">
                  <c:v>4.2150489780959903</c:v>
                </c:pt>
                <c:pt idx="61">
                  <c:v>5.5010508109806997</c:v>
                </c:pt>
                <c:pt idx="62">
                  <c:v>6.3099304166330903</c:v>
                </c:pt>
                <c:pt idx="63">
                  <c:v>4.1020416362348202</c:v>
                </c:pt>
                <c:pt idx="64">
                  <c:v>2.9470990465983098</c:v>
                </c:pt>
                <c:pt idx="65">
                  <c:v>6.5981904563906104</c:v>
                </c:pt>
                <c:pt idx="66">
                  <c:v>4.2670224121097098</c:v>
                </c:pt>
                <c:pt idx="67">
                  <c:v>3.2176912371159099</c:v>
                </c:pt>
                <c:pt idx="68">
                  <c:v>4.7863233540096601</c:v>
                </c:pt>
                <c:pt idx="69">
                  <c:v>6.6446785705973097</c:v>
                </c:pt>
                <c:pt idx="70">
                  <c:v>5.3060243055711496</c:v>
                </c:pt>
                <c:pt idx="71">
                  <c:v>2.07633001756383</c:v>
                </c:pt>
                <c:pt idx="72">
                  <c:v>4.8502935232609197</c:v>
                </c:pt>
                <c:pt idx="73">
                  <c:v>9.7060559381566396</c:v>
                </c:pt>
                <c:pt idx="74">
                  <c:v>3.9386183824771002</c:v>
                </c:pt>
                <c:pt idx="75">
                  <c:v>4.4456107563654399</c:v>
                </c:pt>
                <c:pt idx="76">
                  <c:v>5.5637774713943404</c:v>
                </c:pt>
                <c:pt idx="77">
                  <c:v>5.3704995741392496</c:v>
                </c:pt>
                <c:pt idx="78">
                  <c:v>4.5632605862878197</c:v>
                </c:pt>
                <c:pt idx="79">
                  <c:v>3.3680709482350002</c:v>
                </c:pt>
                <c:pt idx="80">
                  <c:v>3.1958100609204898</c:v>
                </c:pt>
                <c:pt idx="81">
                  <c:v>3.3242408801421801</c:v>
                </c:pt>
                <c:pt idx="82">
                  <c:v>5.0602667854386603</c:v>
                </c:pt>
                <c:pt idx="83">
                  <c:v>7.1562092515939097</c:v>
                </c:pt>
                <c:pt idx="84">
                  <c:v>6.9977690669898802</c:v>
                </c:pt>
                <c:pt idx="85">
                  <c:v>6.91302164732517</c:v>
                </c:pt>
                <c:pt idx="86">
                  <c:v>5.6818510510830196</c:v>
                </c:pt>
                <c:pt idx="87">
                  <c:v>3.7995114554921101</c:v>
                </c:pt>
                <c:pt idx="88">
                  <c:v>5.4002290757429403</c:v>
                </c:pt>
                <c:pt idx="89">
                  <c:v>6.6599398393498301</c:v>
                </c:pt>
                <c:pt idx="90">
                  <c:v>5.2618986462448003</c:v>
                </c:pt>
                <c:pt idx="91">
                  <c:v>5.0030299220121401</c:v>
                </c:pt>
                <c:pt idx="92">
                  <c:v>8.8108605838626293</c:v>
                </c:pt>
                <c:pt idx="93">
                  <c:v>4.2170262514420296</c:v>
                </c:pt>
                <c:pt idx="94">
                  <c:v>8.21081144558506</c:v>
                </c:pt>
                <c:pt idx="95">
                  <c:v>6.5069801564592904</c:v>
                </c:pt>
                <c:pt idx="96">
                  <c:v>4.6295489990206802</c:v>
                </c:pt>
                <c:pt idx="97">
                  <c:v>9.3097637366032302</c:v>
                </c:pt>
                <c:pt idx="98">
                  <c:v>8.3601118390677804</c:v>
                </c:pt>
                <c:pt idx="99">
                  <c:v>5.4397480280561803</c:v>
                </c:pt>
              </c:numCache>
            </c:numRef>
          </c:xVal>
          <c:yVal>
            <c:numRef>
              <c:f>Arg_Plots!$AS$2:$AS$101</c:f>
              <c:numCache>
                <c:formatCode>0.000</c:formatCode>
                <c:ptCount val="100"/>
                <c:pt idx="0">
                  <c:v>6.4075668004000006</c:v>
                </c:pt>
                <c:pt idx="1">
                  <c:v>8.374446432600001</c:v>
                </c:pt>
                <c:pt idx="2">
                  <c:v>9.8146899877999978</c:v>
                </c:pt>
                <c:pt idx="3">
                  <c:v>4.7517807453999996</c:v>
                </c:pt>
                <c:pt idx="4">
                  <c:v>9.4989232143999978</c:v>
                </c:pt>
                <c:pt idx="5">
                  <c:v>7.6128556229999989</c:v>
                </c:pt>
                <c:pt idx="6">
                  <c:v>11.784629507</c:v>
                </c:pt>
                <c:pt idx="7">
                  <c:v>5.1838903432000007</c:v>
                </c:pt>
                <c:pt idx="8">
                  <c:v>6.9839775240000002</c:v>
                </c:pt>
                <c:pt idx="9">
                  <c:v>7.6525584859999993</c:v>
                </c:pt>
                <c:pt idx="10">
                  <c:v>7.4081613419999988</c:v>
                </c:pt>
                <c:pt idx="11">
                  <c:v>5.3121884662000012</c:v>
                </c:pt>
                <c:pt idx="12">
                  <c:v>6.6570788489999995</c:v>
                </c:pt>
                <c:pt idx="13">
                  <c:v>10.157807987</c:v>
                </c:pt>
                <c:pt idx="14">
                  <c:v>5.9287259467999993</c:v>
                </c:pt>
                <c:pt idx="15">
                  <c:v>7.1554645627999989</c:v>
                </c:pt>
                <c:pt idx="16">
                  <c:v>13.049548108</c:v>
                </c:pt>
                <c:pt idx="17">
                  <c:v>4.8605374114000002</c:v>
                </c:pt>
                <c:pt idx="18">
                  <c:v>7.7653862143999994</c:v>
                </c:pt>
                <c:pt idx="19">
                  <c:v>7.2751031228</c:v>
                </c:pt>
                <c:pt idx="20">
                  <c:v>3.9016644366</c:v>
                </c:pt>
                <c:pt idx="21">
                  <c:v>4.3833884530000002</c:v>
                </c:pt>
                <c:pt idx="22">
                  <c:v>5.9653062646400006</c:v>
                </c:pt>
                <c:pt idx="23">
                  <c:v>10.584946911999999</c:v>
                </c:pt>
                <c:pt idx="24">
                  <c:v>4.6560543469999995</c:v>
                </c:pt>
                <c:pt idx="25">
                  <c:v>3.6118310179999997</c:v>
                </c:pt>
                <c:pt idx="26">
                  <c:v>6.2513869519999998</c:v>
                </c:pt>
                <c:pt idx="27">
                  <c:v>10.387678636</c:v>
                </c:pt>
                <c:pt idx="28">
                  <c:v>7.8557163839999999</c:v>
                </c:pt>
                <c:pt idx="29">
                  <c:v>5.4003134774000001</c:v>
                </c:pt>
                <c:pt idx="30">
                  <c:v>5.7782272183999996</c:v>
                </c:pt>
                <c:pt idx="31">
                  <c:v>6.2438494173999999</c:v>
                </c:pt>
                <c:pt idx="32">
                  <c:v>5.2982249736</c:v>
                </c:pt>
                <c:pt idx="33">
                  <c:v>9.2294697978000002</c:v>
                </c:pt>
                <c:pt idx="34">
                  <c:v>3.8977190598000004</c:v>
                </c:pt>
                <c:pt idx="35">
                  <c:v>4.2583898006591996</c:v>
                </c:pt>
                <c:pt idx="36">
                  <c:v>5.7673374035</c:v>
                </c:pt>
                <c:pt idx="37">
                  <c:v>5.4482974320000004</c:v>
                </c:pt>
                <c:pt idx="38">
                  <c:v>8.6957198545000001</c:v>
                </c:pt>
                <c:pt idx="39">
                  <c:v>19.169694065999998</c:v>
                </c:pt>
                <c:pt idx="40">
                  <c:v>4.9253755566000006</c:v>
                </c:pt>
                <c:pt idx="41">
                  <c:v>14.775818275200001</c:v>
                </c:pt>
                <c:pt idx="42">
                  <c:v>6.6963434500000005</c:v>
                </c:pt>
                <c:pt idx="43">
                  <c:v>10.507939973199999</c:v>
                </c:pt>
                <c:pt idx="44">
                  <c:v>12.7682241064</c:v>
                </c:pt>
                <c:pt idx="45">
                  <c:v>7.0025217248000002</c:v>
                </c:pt>
                <c:pt idx="46">
                  <c:v>5.4644956086000001</c:v>
                </c:pt>
                <c:pt idx="47">
                  <c:v>4.0542376619999994</c:v>
                </c:pt>
                <c:pt idx="48">
                  <c:v>7.2752753011999998</c:v>
                </c:pt>
                <c:pt idx="49">
                  <c:v>7.0055013729999995</c:v>
                </c:pt>
                <c:pt idx="50">
                  <c:v>9.7859314840000007</c:v>
                </c:pt>
                <c:pt idx="51">
                  <c:v>5.5436361335999997</c:v>
                </c:pt>
                <c:pt idx="52">
                  <c:v>9.0779598997999997</c:v>
                </c:pt>
                <c:pt idx="53">
                  <c:v>4.9933745080000005</c:v>
                </c:pt>
                <c:pt idx="54">
                  <c:v>7.4986548382000002</c:v>
                </c:pt>
                <c:pt idx="55">
                  <c:v>3.7271628692000003</c:v>
                </c:pt>
                <c:pt idx="56">
                  <c:v>4.0183807504000004</c:v>
                </c:pt>
                <c:pt idx="57">
                  <c:v>6.4444499979999996</c:v>
                </c:pt>
                <c:pt idx="58">
                  <c:v>3.9388221664000005</c:v>
                </c:pt>
                <c:pt idx="59">
                  <c:v>11.5996118632</c:v>
                </c:pt>
                <c:pt idx="60">
                  <c:v>5.1555315514000002</c:v>
                </c:pt>
                <c:pt idx="61">
                  <c:v>6.2291448898000006</c:v>
                </c:pt>
                <c:pt idx="62">
                  <c:v>7.1433331296000002</c:v>
                </c:pt>
                <c:pt idx="63">
                  <c:v>4.7782463896000005</c:v>
                </c:pt>
                <c:pt idx="64">
                  <c:v>3.5274088081600006</c:v>
                </c:pt>
                <c:pt idx="65">
                  <c:v>6.8378742608000005</c:v>
                </c:pt>
                <c:pt idx="66">
                  <c:v>5.0988371332</c:v>
                </c:pt>
                <c:pt idx="67">
                  <c:v>4.098124994</c:v>
                </c:pt>
                <c:pt idx="68">
                  <c:v>5.9515490893200012</c:v>
                </c:pt>
                <c:pt idx="69">
                  <c:v>7.3067681408399991</c:v>
                </c:pt>
                <c:pt idx="70">
                  <c:v>5.9479241627999997</c:v>
                </c:pt>
                <c:pt idx="71">
                  <c:v>2.5037532640000002</c:v>
                </c:pt>
                <c:pt idx="72">
                  <c:v>5.6003014449999995</c:v>
                </c:pt>
                <c:pt idx="73">
                  <c:v>10.3899528096</c:v>
                </c:pt>
                <c:pt idx="74">
                  <c:v>4.7460818751999998</c:v>
                </c:pt>
                <c:pt idx="75">
                  <c:v>5.26126971468</c:v>
                </c:pt>
                <c:pt idx="76">
                  <c:v>6.3843055302000007</c:v>
                </c:pt>
                <c:pt idx="77">
                  <c:v>6.2097694183599996</c:v>
                </c:pt>
                <c:pt idx="78">
                  <c:v>5.05654082624</c:v>
                </c:pt>
                <c:pt idx="79">
                  <c:v>4.1431132141999996</c:v>
                </c:pt>
                <c:pt idx="80">
                  <c:v>3.9634583515999999</c:v>
                </c:pt>
                <c:pt idx="81">
                  <c:v>4.0205194651999996</c:v>
                </c:pt>
                <c:pt idx="82">
                  <c:v>6.0219634967999998</c:v>
                </c:pt>
                <c:pt idx="83">
                  <c:v>8.1122399468000008</c:v>
                </c:pt>
                <c:pt idx="84">
                  <c:v>8.1456274028000006</c:v>
                </c:pt>
                <c:pt idx="85">
                  <c:v>7.7222022560000001</c:v>
                </c:pt>
                <c:pt idx="86">
                  <c:v>6.6119261441999999</c:v>
                </c:pt>
                <c:pt idx="87">
                  <c:v>4.7868625376000002</c:v>
                </c:pt>
                <c:pt idx="88">
                  <c:v>6.3843379235999995</c:v>
                </c:pt>
                <c:pt idx="89">
                  <c:v>7.5006261246000001</c:v>
                </c:pt>
                <c:pt idx="90">
                  <c:v>6.3323004199999993</c:v>
                </c:pt>
                <c:pt idx="91">
                  <c:v>6.1574583864000001</c:v>
                </c:pt>
                <c:pt idx="92">
                  <c:v>9.9804305199999988</c:v>
                </c:pt>
                <c:pt idx="93">
                  <c:v>5.3097017661999999</c:v>
                </c:pt>
                <c:pt idx="94">
                  <c:v>9.0916518064000016</c:v>
                </c:pt>
                <c:pt idx="95">
                  <c:v>7.0707856767999999</c:v>
                </c:pt>
                <c:pt idx="96">
                  <c:v>5.6648938514000005</c:v>
                </c:pt>
                <c:pt idx="97">
                  <c:v>10.328248240800001</c:v>
                </c:pt>
                <c:pt idx="98">
                  <c:v>9.4041819556000004</c:v>
                </c:pt>
                <c:pt idx="99">
                  <c:v>6.6562106019999998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E5-43BD-BFA4-1E64D145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744032"/>
        <c:axId val="697744752"/>
      </c:scatterChart>
      <c:valAx>
        <c:axId val="69774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7744752"/>
        <c:crosses val="autoZero"/>
        <c:crossBetween val="midCat"/>
      </c:valAx>
      <c:valAx>
        <c:axId val="6977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774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Profiles!$E$4</c:f>
              <c:strCache>
                <c:ptCount val="1"/>
                <c:pt idx="0">
                  <c:v>Factor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Profiles!$B$5:$B$17</c:f>
              <c:strCache>
                <c:ptCount val="13"/>
                <c:pt idx="0">
                  <c:v>TC</c:v>
                </c:pt>
                <c:pt idx="1">
                  <c:v>OCPk1 C</c:v>
                </c:pt>
                <c:pt idx="2">
                  <c:v>OCPk2 C</c:v>
                </c:pt>
                <c:pt idx="3">
                  <c:v>OCPk3 C</c:v>
                </c:pt>
                <c:pt idx="4">
                  <c:v>OCPk4 C</c:v>
                </c:pt>
                <c:pt idx="5">
                  <c:v>OCPk5 C</c:v>
                </c:pt>
                <c:pt idx="6">
                  <c:v>Pyrol C</c:v>
                </c:pt>
                <c:pt idx="7">
                  <c:v>ECPk1 C</c:v>
                </c:pt>
                <c:pt idx="8">
                  <c:v>ECPk2 C</c:v>
                </c:pt>
                <c:pt idx="9">
                  <c:v>ECPk3 C</c:v>
                </c:pt>
                <c:pt idx="10">
                  <c:v>ECPk4 C</c:v>
                </c:pt>
                <c:pt idx="11">
                  <c:v>ECPk5 C</c:v>
                </c:pt>
                <c:pt idx="12">
                  <c:v>ECPk6 C</c:v>
                </c:pt>
              </c:strCache>
            </c:strRef>
          </c:cat>
          <c:val>
            <c:numRef>
              <c:f>Profiles!$E$5:$E$17</c:f>
              <c:numCache>
                <c:formatCode>General</c:formatCode>
                <c:ptCount val="13"/>
                <c:pt idx="0">
                  <c:v>2.0114999999999998</c:v>
                </c:pt>
                <c:pt idx="1">
                  <c:v>0.61833000000000005</c:v>
                </c:pt>
                <c:pt idx="2">
                  <c:v>0.58565999999999996</c:v>
                </c:pt>
                <c:pt idx="3">
                  <c:v>0.24424000000000001</c:v>
                </c:pt>
                <c:pt idx="4">
                  <c:v>0.45868999999999999</c:v>
                </c:pt>
                <c:pt idx="5">
                  <c:v>6.6982999999999999E-3</c:v>
                </c:pt>
                <c:pt idx="6">
                  <c:v>4.2639000000000003E-2</c:v>
                </c:pt>
                <c:pt idx="7">
                  <c:v>2.5179E-2</c:v>
                </c:pt>
                <c:pt idx="8">
                  <c:v>3.0915999999999999E-2</c:v>
                </c:pt>
                <c:pt idx="9">
                  <c:v>0</c:v>
                </c:pt>
                <c:pt idx="10">
                  <c:v>6.2091000000000002E-4</c:v>
                </c:pt>
                <c:pt idx="11">
                  <c:v>4.1116E-3</c:v>
                </c:pt>
                <c:pt idx="12">
                  <c:v>6.8544000000000001E-3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0-4281-8F90-14C4A8537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1923200"/>
        <c:axId val="91924736"/>
      </c:barChart>
      <c:scatterChart>
        <c:scatterStyle val="lineMarker"/>
        <c:varyColors val="0"/>
        <c:ser>
          <c:idx val="1"/>
          <c:order val="1"/>
          <c:tx>
            <c:v>Percent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Profiles!$E$30:$E$42</c:f>
              <c:numCache>
                <c:formatCode>General</c:formatCode>
                <c:ptCount val="13"/>
                <c:pt idx="0">
                  <c:v>29.181609275443101</c:v>
                </c:pt>
                <c:pt idx="1">
                  <c:v>35.155397169056101</c:v>
                </c:pt>
                <c:pt idx="2">
                  <c:v>42.395628833023501</c:v>
                </c:pt>
                <c:pt idx="3">
                  <c:v>45.812809729782501</c:v>
                </c:pt>
                <c:pt idx="4">
                  <c:v>53.265238094846701</c:v>
                </c:pt>
                <c:pt idx="5">
                  <c:v>59.707550951821702</c:v>
                </c:pt>
                <c:pt idx="6">
                  <c:v>3.3494604524234299</c:v>
                </c:pt>
                <c:pt idx="7">
                  <c:v>18.982261585802501</c:v>
                </c:pt>
                <c:pt idx="8">
                  <c:v>4.3790108198408397</c:v>
                </c:pt>
                <c:pt idx="9">
                  <c:v>0</c:v>
                </c:pt>
                <c:pt idx="10">
                  <c:v>0.22374658615378701</c:v>
                </c:pt>
                <c:pt idx="11">
                  <c:v>21.305753102615299</c:v>
                </c:pt>
                <c:pt idx="12">
                  <c:v>34.675378680186597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30-4281-8F90-14C4A8537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32160"/>
        <c:axId val="91930624"/>
      </c:scatterChart>
      <c:catAx>
        <c:axId val="9192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924736"/>
        <c:crosses val="autoZero"/>
        <c:auto val="1"/>
        <c:lblAlgn val="ctr"/>
        <c:lblOffset val="100"/>
        <c:noMultiLvlLbl val="0"/>
      </c:catAx>
      <c:valAx>
        <c:axId val="9192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923200"/>
        <c:crosses val="autoZero"/>
        <c:crossBetween val="between"/>
      </c:valAx>
      <c:valAx>
        <c:axId val="91930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932160"/>
        <c:crosses val="max"/>
        <c:crossBetween val="midCat"/>
      </c:valAx>
      <c:valAx>
        <c:axId val="91932160"/>
        <c:scaling>
          <c:orientation val="minMax"/>
        </c:scaling>
        <c:delete val="1"/>
        <c:axPos val="b"/>
        <c:majorTickMark val="out"/>
        <c:minorTickMark val="none"/>
        <c:tickLblPos val="nextTo"/>
        <c:crossAx val="9193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Profiles!$F$4</c:f>
              <c:strCache>
                <c:ptCount val="1"/>
                <c:pt idx="0">
                  <c:v>Factor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Profiles!$B$5:$B$17</c:f>
              <c:strCache>
                <c:ptCount val="13"/>
                <c:pt idx="0">
                  <c:v>TC</c:v>
                </c:pt>
                <c:pt idx="1">
                  <c:v>OCPk1 C</c:v>
                </c:pt>
                <c:pt idx="2">
                  <c:v>OCPk2 C</c:v>
                </c:pt>
                <c:pt idx="3">
                  <c:v>OCPk3 C</c:v>
                </c:pt>
                <c:pt idx="4">
                  <c:v>OCPk4 C</c:v>
                </c:pt>
                <c:pt idx="5">
                  <c:v>OCPk5 C</c:v>
                </c:pt>
                <c:pt idx="6">
                  <c:v>Pyrol C</c:v>
                </c:pt>
                <c:pt idx="7">
                  <c:v>ECPk1 C</c:v>
                </c:pt>
                <c:pt idx="8">
                  <c:v>ECPk2 C</c:v>
                </c:pt>
                <c:pt idx="9">
                  <c:v>ECPk3 C</c:v>
                </c:pt>
                <c:pt idx="10">
                  <c:v>ECPk4 C</c:v>
                </c:pt>
                <c:pt idx="11">
                  <c:v>ECPk5 C</c:v>
                </c:pt>
                <c:pt idx="12">
                  <c:v>ECPk6 C</c:v>
                </c:pt>
              </c:strCache>
            </c:strRef>
          </c:cat>
          <c:val>
            <c:numRef>
              <c:f>Profiles!$F$5:$F$17</c:f>
              <c:numCache>
                <c:formatCode>General</c:formatCode>
                <c:ptCount val="13"/>
                <c:pt idx="0">
                  <c:v>0.75012000000000001</c:v>
                </c:pt>
                <c:pt idx="1">
                  <c:v>0.12274</c:v>
                </c:pt>
                <c:pt idx="2">
                  <c:v>5.0015999999999998E-2</c:v>
                </c:pt>
                <c:pt idx="3">
                  <c:v>2.1215999999999999E-2</c:v>
                </c:pt>
                <c:pt idx="4">
                  <c:v>2.4540000000000001E-7</c:v>
                </c:pt>
                <c:pt idx="5">
                  <c:v>4.5170999999999996E-3</c:v>
                </c:pt>
                <c:pt idx="6">
                  <c:v>0.47177999999999998</c:v>
                </c:pt>
                <c:pt idx="7">
                  <c:v>3.0367999999999999E-2</c:v>
                </c:pt>
                <c:pt idx="8">
                  <c:v>3.7912000000000001E-2</c:v>
                </c:pt>
                <c:pt idx="9">
                  <c:v>0.42787999999999998</c:v>
                </c:pt>
                <c:pt idx="10">
                  <c:v>7.7174000000000006E-2</c:v>
                </c:pt>
                <c:pt idx="11">
                  <c:v>4.7333999999999998E-5</c:v>
                </c:pt>
                <c:pt idx="12">
                  <c:v>2.6734000000000003E-4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B-4A6E-B1AF-59BD43F46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110208"/>
        <c:axId val="92116096"/>
      </c:barChart>
      <c:scatterChart>
        <c:scatterStyle val="lineMarker"/>
        <c:varyColors val="0"/>
        <c:ser>
          <c:idx val="1"/>
          <c:order val="1"/>
          <c:tx>
            <c:v>Percent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Profiles!$F$30:$F$42</c:f>
              <c:numCache>
                <c:formatCode>General</c:formatCode>
                <c:ptCount val="13"/>
                <c:pt idx="0">
                  <c:v>10.8822812576164</c:v>
                </c:pt>
                <c:pt idx="1">
                  <c:v>6.9784313368750501</c:v>
                </c:pt>
                <c:pt idx="2">
                  <c:v>3.6206327420559798</c:v>
                </c:pt>
                <c:pt idx="3">
                  <c:v>3.9795470489152698</c:v>
                </c:pt>
                <c:pt idx="4">
                  <c:v>2.8497001086737002E-5</c:v>
                </c:pt>
                <c:pt idx="5">
                  <c:v>40.2646908028117</c:v>
                </c:pt>
                <c:pt idx="6">
                  <c:v>37.0601668013866</c:v>
                </c:pt>
                <c:pt idx="7">
                  <c:v>22.894210248129401</c:v>
                </c:pt>
                <c:pt idx="8">
                  <c:v>5.36993977881375</c:v>
                </c:pt>
                <c:pt idx="9">
                  <c:v>38.534607793648703</c:v>
                </c:pt>
                <c:pt idx="10">
                  <c:v>27.809858175633099</c:v>
                </c:pt>
                <c:pt idx="11">
                  <c:v>0.24527836301177</c:v>
                </c:pt>
                <c:pt idx="12">
                  <c:v>1.35243285135987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8B-4A6E-B1AF-59BD43F46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23520"/>
        <c:axId val="92117632"/>
      </c:scatterChart>
      <c:catAx>
        <c:axId val="9211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2116096"/>
        <c:crosses val="autoZero"/>
        <c:auto val="1"/>
        <c:lblAlgn val="ctr"/>
        <c:lblOffset val="100"/>
        <c:noMultiLvlLbl val="0"/>
      </c:catAx>
      <c:valAx>
        <c:axId val="921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2110208"/>
        <c:crosses val="autoZero"/>
        <c:crossBetween val="between"/>
      </c:valAx>
      <c:valAx>
        <c:axId val="92117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2123520"/>
        <c:crosses val="max"/>
        <c:crossBetween val="midCat"/>
      </c:valAx>
      <c:valAx>
        <c:axId val="92123520"/>
        <c:scaling>
          <c:orientation val="minMax"/>
        </c:scaling>
        <c:delete val="1"/>
        <c:axPos val="b"/>
        <c:majorTickMark val="out"/>
        <c:minorTickMark val="none"/>
        <c:tickLblPos val="nextTo"/>
        <c:crossAx val="9211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Profiles!$G$4</c:f>
              <c:strCache>
                <c:ptCount val="1"/>
                <c:pt idx="0">
                  <c:v>Factor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Profiles!$B$5:$B$17</c:f>
              <c:strCache>
                <c:ptCount val="13"/>
                <c:pt idx="0">
                  <c:v>TC</c:v>
                </c:pt>
                <c:pt idx="1">
                  <c:v>OCPk1 C</c:v>
                </c:pt>
                <c:pt idx="2">
                  <c:v>OCPk2 C</c:v>
                </c:pt>
                <c:pt idx="3">
                  <c:v>OCPk3 C</c:v>
                </c:pt>
                <c:pt idx="4">
                  <c:v>OCPk4 C</c:v>
                </c:pt>
                <c:pt idx="5">
                  <c:v>OCPk5 C</c:v>
                </c:pt>
                <c:pt idx="6">
                  <c:v>Pyrol C</c:v>
                </c:pt>
                <c:pt idx="7">
                  <c:v>ECPk1 C</c:v>
                </c:pt>
                <c:pt idx="8">
                  <c:v>ECPk2 C</c:v>
                </c:pt>
                <c:pt idx="9">
                  <c:v>ECPk3 C</c:v>
                </c:pt>
                <c:pt idx="10">
                  <c:v>ECPk4 C</c:v>
                </c:pt>
                <c:pt idx="11">
                  <c:v>ECPk5 C</c:v>
                </c:pt>
                <c:pt idx="12">
                  <c:v>ECPk6 C</c:v>
                </c:pt>
              </c:strCache>
            </c:strRef>
          </c:cat>
          <c:val>
            <c:numRef>
              <c:f>Profiles!$G$5:$G$17</c:f>
              <c:numCache>
                <c:formatCode>General</c:formatCode>
                <c:ptCount val="13"/>
                <c:pt idx="0">
                  <c:v>1.6354</c:v>
                </c:pt>
                <c:pt idx="1">
                  <c:v>0.32427</c:v>
                </c:pt>
                <c:pt idx="2">
                  <c:v>0.30857000000000001</c:v>
                </c:pt>
                <c:pt idx="3">
                  <c:v>6.7208000000000004E-2</c:v>
                </c:pt>
                <c:pt idx="4">
                  <c:v>0</c:v>
                </c:pt>
                <c:pt idx="5">
                  <c:v>2.8299999999999999E-8</c:v>
                </c:pt>
                <c:pt idx="6">
                  <c:v>0.74380000000000002</c:v>
                </c:pt>
                <c:pt idx="7">
                  <c:v>7.6224E-2</c:v>
                </c:pt>
                <c:pt idx="8">
                  <c:v>0.5333</c:v>
                </c:pt>
                <c:pt idx="9">
                  <c:v>0.30125999999999997</c:v>
                </c:pt>
                <c:pt idx="10">
                  <c:v>0</c:v>
                </c:pt>
                <c:pt idx="11">
                  <c:v>4.9274000000000002E-3</c:v>
                </c:pt>
                <c:pt idx="12">
                  <c:v>5.1119E-3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B-46C1-99F8-A29AE07FA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158208"/>
        <c:axId val="92164096"/>
      </c:barChart>
      <c:scatterChart>
        <c:scatterStyle val="lineMarker"/>
        <c:varyColors val="0"/>
        <c:ser>
          <c:idx val="1"/>
          <c:order val="1"/>
          <c:tx>
            <c:v>Percent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Profiles!$G$30:$G$42</c:f>
              <c:numCache>
                <c:formatCode>General</c:formatCode>
                <c:ptCount val="13"/>
                <c:pt idx="0">
                  <c:v>23.7253809639869</c:v>
                </c:pt>
                <c:pt idx="1">
                  <c:v>18.436499345025801</c:v>
                </c:pt>
                <c:pt idx="2">
                  <c:v>22.3372249923267</c:v>
                </c:pt>
                <c:pt idx="3">
                  <c:v>12.606400738287</c:v>
                </c:pt>
                <c:pt idx="4">
                  <c:v>0</c:v>
                </c:pt>
                <c:pt idx="5">
                  <c:v>2.52261572628361E-4</c:v>
                </c:pt>
                <c:pt idx="6">
                  <c:v>58.428403210969897</c:v>
                </c:pt>
                <c:pt idx="7">
                  <c:v>57.464708968434401</c:v>
                </c:pt>
                <c:pt idx="8">
                  <c:v>75.537795000036198</c:v>
                </c:pt>
                <c:pt idx="9">
                  <c:v>27.1312890154123</c:v>
                </c:pt>
                <c:pt idx="10">
                  <c:v>0</c:v>
                </c:pt>
                <c:pt idx="11">
                  <c:v>25.533117968145401</c:v>
                </c:pt>
                <c:pt idx="12">
                  <c:v>25.860333256776102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4B-46C1-99F8-A29AE07FA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67168"/>
        <c:axId val="92165632"/>
      </c:scatterChart>
      <c:catAx>
        <c:axId val="9215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2164096"/>
        <c:crosses val="autoZero"/>
        <c:auto val="1"/>
        <c:lblAlgn val="ctr"/>
        <c:lblOffset val="100"/>
        <c:noMultiLvlLbl val="0"/>
      </c:catAx>
      <c:valAx>
        <c:axId val="9216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2158208"/>
        <c:crosses val="autoZero"/>
        <c:crossBetween val="between"/>
      </c:valAx>
      <c:valAx>
        <c:axId val="92165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2167168"/>
        <c:crosses val="max"/>
        <c:crossBetween val="midCat"/>
      </c:valAx>
      <c:valAx>
        <c:axId val="92167168"/>
        <c:scaling>
          <c:orientation val="minMax"/>
        </c:scaling>
        <c:delete val="1"/>
        <c:axPos val="b"/>
        <c:majorTickMark val="out"/>
        <c:minorTickMark val="none"/>
        <c:tickLblPos val="nextTo"/>
        <c:crossAx val="9216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Contributions!$C$4</c:f>
              <c:strCache>
                <c:ptCount val="1"/>
                <c:pt idx="0">
                  <c:v>Factor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Contributions!$B$5:$B$104</c:f>
              <c:numCache>
                <c:formatCode>m/d/yyyy</c:formatCode>
                <c:ptCount val="100"/>
                <c:pt idx="0">
                  <c:v>43558</c:v>
                </c:pt>
                <c:pt idx="1">
                  <c:v>43561</c:v>
                </c:pt>
                <c:pt idx="2">
                  <c:v>43564</c:v>
                </c:pt>
                <c:pt idx="3">
                  <c:v>43567</c:v>
                </c:pt>
                <c:pt idx="4">
                  <c:v>43570</c:v>
                </c:pt>
                <c:pt idx="5">
                  <c:v>43573</c:v>
                </c:pt>
                <c:pt idx="6">
                  <c:v>43576</c:v>
                </c:pt>
                <c:pt idx="7">
                  <c:v>43579</c:v>
                </c:pt>
                <c:pt idx="8">
                  <c:v>43582</c:v>
                </c:pt>
                <c:pt idx="9">
                  <c:v>43585</c:v>
                </c:pt>
                <c:pt idx="10">
                  <c:v>43588</c:v>
                </c:pt>
                <c:pt idx="11">
                  <c:v>43591</c:v>
                </c:pt>
                <c:pt idx="12">
                  <c:v>43597</c:v>
                </c:pt>
                <c:pt idx="13">
                  <c:v>43600</c:v>
                </c:pt>
                <c:pt idx="14">
                  <c:v>43603</c:v>
                </c:pt>
                <c:pt idx="15">
                  <c:v>43609</c:v>
                </c:pt>
                <c:pt idx="16">
                  <c:v>43612</c:v>
                </c:pt>
                <c:pt idx="17">
                  <c:v>43615</c:v>
                </c:pt>
                <c:pt idx="18">
                  <c:v>43618</c:v>
                </c:pt>
                <c:pt idx="19">
                  <c:v>43627</c:v>
                </c:pt>
                <c:pt idx="20">
                  <c:v>43630</c:v>
                </c:pt>
                <c:pt idx="21">
                  <c:v>43633</c:v>
                </c:pt>
                <c:pt idx="22">
                  <c:v>43636</c:v>
                </c:pt>
                <c:pt idx="23">
                  <c:v>43639</c:v>
                </c:pt>
                <c:pt idx="24">
                  <c:v>43642</c:v>
                </c:pt>
                <c:pt idx="25">
                  <c:v>43645</c:v>
                </c:pt>
                <c:pt idx="26">
                  <c:v>43654</c:v>
                </c:pt>
                <c:pt idx="27">
                  <c:v>43657</c:v>
                </c:pt>
                <c:pt idx="28">
                  <c:v>43660</c:v>
                </c:pt>
                <c:pt idx="29">
                  <c:v>43663</c:v>
                </c:pt>
                <c:pt idx="30">
                  <c:v>43667</c:v>
                </c:pt>
                <c:pt idx="31">
                  <c:v>43669</c:v>
                </c:pt>
                <c:pt idx="32">
                  <c:v>43672</c:v>
                </c:pt>
                <c:pt idx="33">
                  <c:v>43675</c:v>
                </c:pt>
                <c:pt idx="34">
                  <c:v>43678</c:v>
                </c:pt>
                <c:pt idx="35">
                  <c:v>43681</c:v>
                </c:pt>
                <c:pt idx="36">
                  <c:v>43684</c:v>
                </c:pt>
                <c:pt idx="37">
                  <c:v>43687</c:v>
                </c:pt>
                <c:pt idx="38">
                  <c:v>43689</c:v>
                </c:pt>
                <c:pt idx="39">
                  <c:v>43693</c:v>
                </c:pt>
                <c:pt idx="40">
                  <c:v>43696</c:v>
                </c:pt>
                <c:pt idx="41">
                  <c:v>43699</c:v>
                </c:pt>
                <c:pt idx="42">
                  <c:v>43702</c:v>
                </c:pt>
                <c:pt idx="43">
                  <c:v>43705</c:v>
                </c:pt>
                <c:pt idx="44">
                  <c:v>43708</c:v>
                </c:pt>
                <c:pt idx="45">
                  <c:v>43711</c:v>
                </c:pt>
                <c:pt idx="46">
                  <c:v>43714</c:v>
                </c:pt>
                <c:pt idx="47">
                  <c:v>43717</c:v>
                </c:pt>
                <c:pt idx="48">
                  <c:v>43720</c:v>
                </c:pt>
                <c:pt idx="49">
                  <c:v>43723</c:v>
                </c:pt>
                <c:pt idx="50">
                  <c:v>43726</c:v>
                </c:pt>
                <c:pt idx="51">
                  <c:v>43729</c:v>
                </c:pt>
                <c:pt idx="52">
                  <c:v>43732</c:v>
                </c:pt>
                <c:pt idx="53">
                  <c:v>43735</c:v>
                </c:pt>
                <c:pt idx="54">
                  <c:v>43738</c:v>
                </c:pt>
                <c:pt idx="55">
                  <c:v>43741</c:v>
                </c:pt>
                <c:pt idx="56">
                  <c:v>43744</c:v>
                </c:pt>
                <c:pt idx="57">
                  <c:v>43747</c:v>
                </c:pt>
                <c:pt idx="58">
                  <c:v>43753</c:v>
                </c:pt>
                <c:pt idx="59">
                  <c:v>43756</c:v>
                </c:pt>
                <c:pt idx="60">
                  <c:v>43759</c:v>
                </c:pt>
                <c:pt idx="61">
                  <c:v>43762</c:v>
                </c:pt>
                <c:pt idx="62">
                  <c:v>43765</c:v>
                </c:pt>
                <c:pt idx="63">
                  <c:v>43768</c:v>
                </c:pt>
                <c:pt idx="64">
                  <c:v>43771</c:v>
                </c:pt>
                <c:pt idx="65">
                  <c:v>43774</c:v>
                </c:pt>
                <c:pt idx="66">
                  <c:v>43778</c:v>
                </c:pt>
                <c:pt idx="67">
                  <c:v>43780</c:v>
                </c:pt>
                <c:pt idx="68">
                  <c:v>43783</c:v>
                </c:pt>
                <c:pt idx="69">
                  <c:v>43786</c:v>
                </c:pt>
                <c:pt idx="70">
                  <c:v>43789</c:v>
                </c:pt>
                <c:pt idx="71">
                  <c:v>43792</c:v>
                </c:pt>
                <c:pt idx="72">
                  <c:v>43795</c:v>
                </c:pt>
                <c:pt idx="73">
                  <c:v>43799</c:v>
                </c:pt>
                <c:pt idx="74">
                  <c:v>43801</c:v>
                </c:pt>
                <c:pt idx="75">
                  <c:v>43804</c:v>
                </c:pt>
                <c:pt idx="76">
                  <c:v>43807</c:v>
                </c:pt>
                <c:pt idx="77">
                  <c:v>43810</c:v>
                </c:pt>
                <c:pt idx="78">
                  <c:v>43813</c:v>
                </c:pt>
                <c:pt idx="79">
                  <c:v>43816</c:v>
                </c:pt>
                <c:pt idx="80">
                  <c:v>43819</c:v>
                </c:pt>
                <c:pt idx="81">
                  <c:v>43822</c:v>
                </c:pt>
                <c:pt idx="82">
                  <c:v>43825</c:v>
                </c:pt>
                <c:pt idx="83">
                  <c:v>43840</c:v>
                </c:pt>
                <c:pt idx="84">
                  <c:v>43843</c:v>
                </c:pt>
                <c:pt idx="85">
                  <c:v>43849</c:v>
                </c:pt>
                <c:pt idx="86">
                  <c:v>43851</c:v>
                </c:pt>
                <c:pt idx="87">
                  <c:v>43852</c:v>
                </c:pt>
                <c:pt idx="88">
                  <c:v>43855</c:v>
                </c:pt>
                <c:pt idx="89">
                  <c:v>43858</c:v>
                </c:pt>
                <c:pt idx="90">
                  <c:v>43861</c:v>
                </c:pt>
                <c:pt idx="91">
                  <c:v>43864</c:v>
                </c:pt>
                <c:pt idx="92">
                  <c:v>43867</c:v>
                </c:pt>
                <c:pt idx="93">
                  <c:v>43873</c:v>
                </c:pt>
                <c:pt idx="94">
                  <c:v>43876</c:v>
                </c:pt>
                <c:pt idx="95">
                  <c:v>43879</c:v>
                </c:pt>
                <c:pt idx="96">
                  <c:v>43882</c:v>
                </c:pt>
                <c:pt idx="97">
                  <c:v>43888</c:v>
                </c:pt>
                <c:pt idx="98">
                  <c:v>43891</c:v>
                </c:pt>
                <c:pt idx="99">
                  <c:v>43894</c:v>
                </c:pt>
              </c:numCache>
            </c:numRef>
          </c:xVal>
          <c:yVal>
            <c:numRef>
              <c:f>Contributions!$C$109:$C$208</c:f>
              <c:numCache>
                <c:formatCode>General</c:formatCode>
                <c:ptCount val="100"/>
                <c:pt idx="0">
                  <c:v>1.21540224</c:v>
                </c:pt>
                <c:pt idx="1">
                  <c:v>0.43244127360000001</c:v>
                </c:pt>
                <c:pt idx="2">
                  <c:v>1.4332782719999999</c:v>
                </c:pt>
                <c:pt idx="3">
                  <c:v>0.97097241599999995</c:v>
                </c:pt>
                <c:pt idx="4">
                  <c:v>2.1315321599999999</c:v>
                </c:pt>
                <c:pt idx="5">
                  <c:v>0.55444895999999999</c:v>
                </c:pt>
                <c:pt idx="6">
                  <c:v>1.3662913919999999</c:v>
                </c:pt>
                <c:pt idx="7">
                  <c:v>1.644985728</c:v>
                </c:pt>
                <c:pt idx="8">
                  <c:v>0.90740716799999999</c:v>
                </c:pt>
                <c:pt idx="9">
                  <c:v>0.61579737599999995</c:v>
                </c:pt>
                <c:pt idx="10">
                  <c:v>0.91728652799999999</c:v>
                </c:pt>
                <c:pt idx="11">
                  <c:v>2.0999664</c:v>
                </c:pt>
                <c:pt idx="12">
                  <c:v>0.42840278399999998</c:v>
                </c:pt>
                <c:pt idx="13">
                  <c:v>1.0987776</c:v>
                </c:pt>
                <c:pt idx="14">
                  <c:v>0.4510337472</c:v>
                </c:pt>
                <c:pt idx="15">
                  <c:v>0.4244944128</c:v>
                </c:pt>
                <c:pt idx="16">
                  <c:v>0.99791174400000004</c:v>
                </c:pt>
                <c:pt idx="17">
                  <c:v>0.92046720000000004</c:v>
                </c:pt>
                <c:pt idx="18">
                  <c:v>6.4900166400000001E-2</c:v>
                </c:pt>
                <c:pt idx="19">
                  <c:v>0.49748601599999998</c:v>
                </c:pt>
                <c:pt idx="20">
                  <c:v>0.42757388159999998</c:v>
                </c:pt>
                <c:pt idx="21">
                  <c:v>0.62413459199999999</c:v>
                </c:pt>
                <c:pt idx="22">
                  <c:v>0.98812876800000005</c:v>
                </c:pt>
                <c:pt idx="23">
                  <c:v>0.68895283200000002</c:v>
                </c:pt>
                <c:pt idx="24">
                  <c:v>0.494739072</c:v>
                </c:pt>
                <c:pt idx="25">
                  <c:v>0.44513022720000001</c:v>
                </c:pt>
                <c:pt idx="26">
                  <c:v>0.80928825599999998</c:v>
                </c:pt>
                <c:pt idx="27">
                  <c:v>1.0061525760000001</c:v>
                </c:pt>
                <c:pt idx="28">
                  <c:v>0.82750483200000002</c:v>
                </c:pt>
                <c:pt idx="29">
                  <c:v>0.84042028800000002</c:v>
                </c:pt>
                <c:pt idx="30">
                  <c:v>0.35393650560000001</c:v>
                </c:pt>
                <c:pt idx="31">
                  <c:v>0.24465632640000001</c:v>
                </c:pt>
                <c:pt idx="32">
                  <c:v>0.24004435199999999</c:v>
                </c:pt>
                <c:pt idx="33">
                  <c:v>0.28731588479999998</c:v>
                </c:pt>
                <c:pt idx="34">
                  <c:v>0.3061685952</c:v>
                </c:pt>
                <c:pt idx="35">
                  <c:v>0.33531029759999997</c:v>
                </c:pt>
                <c:pt idx="36">
                  <c:v>0.68076019200000004</c:v>
                </c:pt>
                <c:pt idx="37">
                  <c:v>0.30785049599999997</c:v>
                </c:pt>
                <c:pt idx="38">
                  <c:v>0.56591865600000002</c:v>
                </c:pt>
                <c:pt idx="39">
                  <c:v>-9.1637088000000005E-2</c:v>
                </c:pt>
                <c:pt idx="40">
                  <c:v>0.39525150720000002</c:v>
                </c:pt>
                <c:pt idx="41">
                  <c:v>-7.3102444799999999E-2</c:v>
                </c:pt>
                <c:pt idx="42">
                  <c:v>0.14047486079999999</c:v>
                </c:pt>
                <c:pt idx="43">
                  <c:v>0.25635252479999998</c:v>
                </c:pt>
                <c:pt idx="44">
                  <c:v>0.23461311360000001</c:v>
                </c:pt>
                <c:pt idx="45">
                  <c:v>0.34325715839999998</c:v>
                </c:pt>
                <c:pt idx="46">
                  <c:v>0.22878670079999999</c:v>
                </c:pt>
                <c:pt idx="47">
                  <c:v>0.53748537600000001</c:v>
                </c:pt>
                <c:pt idx="48">
                  <c:v>0.1824597312</c:v>
                </c:pt>
                <c:pt idx="49">
                  <c:v>0.38795523840000001</c:v>
                </c:pt>
                <c:pt idx="50">
                  <c:v>0.43589664</c:v>
                </c:pt>
                <c:pt idx="51">
                  <c:v>0.34661132160000002</c:v>
                </c:pt>
                <c:pt idx="52">
                  <c:v>0.47392976640000001</c:v>
                </c:pt>
                <c:pt idx="53">
                  <c:v>0.35796535680000002</c:v>
                </c:pt>
                <c:pt idx="54">
                  <c:v>0.31242873599999998</c:v>
                </c:pt>
                <c:pt idx="55">
                  <c:v>0.89902176</c:v>
                </c:pt>
                <c:pt idx="56">
                  <c:v>0.36004243200000002</c:v>
                </c:pt>
                <c:pt idx="57">
                  <c:v>0.75560236800000002</c:v>
                </c:pt>
                <c:pt idx="58">
                  <c:v>0.664760448</c:v>
                </c:pt>
                <c:pt idx="59">
                  <c:v>0.2815183872</c:v>
                </c:pt>
                <c:pt idx="60">
                  <c:v>0.31471785600000002</c:v>
                </c:pt>
                <c:pt idx="61">
                  <c:v>0.28162440960000001</c:v>
                </c:pt>
                <c:pt idx="62">
                  <c:v>8.7401011200000003E-2</c:v>
                </c:pt>
                <c:pt idx="63">
                  <c:v>0.27075229439999998</c:v>
                </c:pt>
                <c:pt idx="64">
                  <c:v>0.14144351999999999</c:v>
                </c:pt>
                <c:pt idx="65">
                  <c:v>0.16437809279999999</c:v>
                </c:pt>
                <c:pt idx="66">
                  <c:v>0.28689661440000003</c:v>
                </c:pt>
                <c:pt idx="67">
                  <c:v>0.30694448639999999</c:v>
                </c:pt>
                <c:pt idx="68">
                  <c:v>0.43009432320000002</c:v>
                </c:pt>
                <c:pt idx="69">
                  <c:v>0.23130232319999999</c:v>
                </c:pt>
                <c:pt idx="70">
                  <c:v>0.22113863040000001</c:v>
                </c:pt>
                <c:pt idx="71">
                  <c:v>6.9492864000000001E-2</c:v>
                </c:pt>
                <c:pt idx="72">
                  <c:v>0.29987471999999998</c:v>
                </c:pt>
                <c:pt idx="73">
                  <c:v>0.26051149439999999</c:v>
                </c:pt>
                <c:pt idx="74">
                  <c:v>0.20799667199999999</c:v>
                </c:pt>
                <c:pt idx="75">
                  <c:v>0.23914798079999999</c:v>
                </c:pt>
                <c:pt idx="76">
                  <c:v>0.17767426559999999</c:v>
                </c:pt>
                <c:pt idx="77">
                  <c:v>0.26498371199999998</c:v>
                </c:pt>
                <c:pt idx="78">
                  <c:v>0.1440796224</c:v>
                </c:pt>
                <c:pt idx="79">
                  <c:v>0.1197474816</c:v>
                </c:pt>
                <c:pt idx="80">
                  <c:v>0.26503672319999999</c:v>
                </c:pt>
                <c:pt idx="81">
                  <c:v>0.15166504319999999</c:v>
                </c:pt>
                <c:pt idx="82">
                  <c:v>0.1791826752</c:v>
                </c:pt>
                <c:pt idx="83">
                  <c:v>0.23419866240000001</c:v>
                </c:pt>
                <c:pt idx="84">
                  <c:v>0.27571125120000001</c:v>
                </c:pt>
                <c:pt idx="85">
                  <c:v>0.18337537919999999</c:v>
                </c:pt>
                <c:pt idx="86">
                  <c:v>5.75267904E-2</c:v>
                </c:pt>
                <c:pt idx="87">
                  <c:v>0.3479317824</c:v>
                </c:pt>
                <c:pt idx="88">
                  <c:v>0.30711315839999997</c:v>
                </c:pt>
                <c:pt idx="89">
                  <c:v>0.43251356159999998</c:v>
                </c:pt>
                <c:pt idx="90">
                  <c:v>0.46270103039999999</c:v>
                </c:pt>
                <c:pt idx="91">
                  <c:v>0.44031584639999999</c:v>
                </c:pt>
                <c:pt idx="92">
                  <c:v>0.52288319999999999</c:v>
                </c:pt>
                <c:pt idx="93">
                  <c:v>0.626640576</c:v>
                </c:pt>
                <c:pt idx="94">
                  <c:v>0.31001913599999997</c:v>
                </c:pt>
                <c:pt idx="95">
                  <c:v>0.2475285696</c:v>
                </c:pt>
                <c:pt idx="96">
                  <c:v>0.30207709440000002</c:v>
                </c:pt>
                <c:pt idx="97">
                  <c:v>0.370451904</c:v>
                </c:pt>
                <c:pt idx="98">
                  <c:v>0.42100049280000001</c:v>
                </c:pt>
                <c:pt idx="99">
                  <c:v>0.43519303679999999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C6-4F78-BB9F-E1DC1B20D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95456"/>
        <c:axId val="92356992"/>
      </c:scatterChart>
      <c:valAx>
        <c:axId val="92195456"/>
        <c:scaling>
          <c:orientation val="minMax"/>
          <c:max val="43900"/>
          <c:min val="43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2356992"/>
        <c:crosses val="autoZero"/>
        <c:crossBetween val="midCat"/>
        <c:majorUnit val="25"/>
        <c:minorUnit val="1"/>
      </c:valAx>
      <c:valAx>
        <c:axId val="9235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219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Contributions!$D$4</c:f>
              <c:strCache>
                <c:ptCount val="1"/>
                <c:pt idx="0">
                  <c:v>Factor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Contributions!$B$5:$B$104</c:f>
              <c:numCache>
                <c:formatCode>m/d/yyyy</c:formatCode>
                <c:ptCount val="100"/>
                <c:pt idx="0">
                  <c:v>43558</c:v>
                </c:pt>
                <c:pt idx="1">
                  <c:v>43561</c:v>
                </c:pt>
                <c:pt idx="2">
                  <c:v>43564</c:v>
                </c:pt>
                <c:pt idx="3">
                  <c:v>43567</c:v>
                </c:pt>
                <c:pt idx="4">
                  <c:v>43570</c:v>
                </c:pt>
                <c:pt idx="5">
                  <c:v>43573</c:v>
                </c:pt>
                <c:pt idx="6">
                  <c:v>43576</c:v>
                </c:pt>
                <c:pt idx="7">
                  <c:v>43579</c:v>
                </c:pt>
                <c:pt idx="8">
                  <c:v>43582</c:v>
                </c:pt>
                <c:pt idx="9">
                  <c:v>43585</c:v>
                </c:pt>
                <c:pt idx="10">
                  <c:v>43588</c:v>
                </c:pt>
                <c:pt idx="11">
                  <c:v>43591</c:v>
                </c:pt>
                <c:pt idx="12">
                  <c:v>43597</c:v>
                </c:pt>
                <c:pt idx="13">
                  <c:v>43600</c:v>
                </c:pt>
                <c:pt idx="14">
                  <c:v>43603</c:v>
                </c:pt>
                <c:pt idx="15">
                  <c:v>43609</c:v>
                </c:pt>
                <c:pt idx="16">
                  <c:v>43612</c:v>
                </c:pt>
                <c:pt idx="17">
                  <c:v>43615</c:v>
                </c:pt>
                <c:pt idx="18">
                  <c:v>43618</c:v>
                </c:pt>
                <c:pt idx="19">
                  <c:v>43627</c:v>
                </c:pt>
                <c:pt idx="20">
                  <c:v>43630</c:v>
                </c:pt>
                <c:pt idx="21">
                  <c:v>43633</c:v>
                </c:pt>
                <c:pt idx="22">
                  <c:v>43636</c:v>
                </c:pt>
                <c:pt idx="23">
                  <c:v>43639</c:v>
                </c:pt>
                <c:pt idx="24">
                  <c:v>43642</c:v>
                </c:pt>
                <c:pt idx="25">
                  <c:v>43645</c:v>
                </c:pt>
                <c:pt idx="26">
                  <c:v>43654</c:v>
                </c:pt>
                <c:pt idx="27">
                  <c:v>43657</c:v>
                </c:pt>
                <c:pt idx="28">
                  <c:v>43660</c:v>
                </c:pt>
                <c:pt idx="29">
                  <c:v>43663</c:v>
                </c:pt>
                <c:pt idx="30">
                  <c:v>43667</c:v>
                </c:pt>
                <c:pt idx="31">
                  <c:v>43669</c:v>
                </c:pt>
                <c:pt idx="32">
                  <c:v>43672</c:v>
                </c:pt>
                <c:pt idx="33">
                  <c:v>43675</c:v>
                </c:pt>
                <c:pt idx="34">
                  <c:v>43678</c:v>
                </c:pt>
                <c:pt idx="35">
                  <c:v>43681</c:v>
                </c:pt>
                <c:pt idx="36">
                  <c:v>43684</c:v>
                </c:pt>
                <c:pt idx="37">
                  <c:v>43687</c:v>
                </c:pt>
                <c:pt idx="38">
                  <c:v>43689</c:v>
                </c:pt>
                <c:pt idx="39">
                  <c:v>43693</c:v>
                </c:pt>
                <c:pt idx="40">
                  <c:v>43696</c:v>
                </c:pt>
                <c:pt idx="41">
                  <c:v>43699</c:v>
                </c:pt>
                <c:pt idx="42">
                  <c:v>43702</c:v>
                </c:pt>
                <c:pt idx="43">
                  <c:v>43705</c:v>
                </c:pt>
                <c:pt idx="44">
                  <c:v>43708</c:v>
                </c:pt>
                <c:pt idx="45">
                  <c:v>43711</c:v>
                </c:pt>
                <c:pt idx="46">
                  <c:v>43714</c:v>
                </c:pt>
                <c:pt idx="47">
                  <c:v>43717</c:v>
                </c:pt>
                <c:pt idx="48">
                  <c:v>43720</c:v>
                </c:pt>
                <c:pt idx="49">
                  <c:v>43723</c:v>
                </c:pt>
                <c:pt idx="50">
                  <c:v>43726</c:v>
                </c:pt>
                <c:pt idx="51">
                  <c:v>43729</c:v>
                </c:pt>
                <c:pt idx="52">
                  <c:v>43732</c:v>
                </c:pt>
                <c:pt idx="53">
                  <c:v>43735</c:v>
                </c:pt>
                <c:pt idx="54">
                  <c:v>43738</c:v>
                </c:pt>
                <c:pt idx="55">
                  <c:v>43741</c:v>
                </c:pt>
                <c:pt idx="56">
                  <c:v>43744</c:v>
                </c:pt>
                <c:pt idx="57">
                  <c:v>43747</c:v>
                </c:pt>
                <c:pt idx="58">
                  <c:v>43753</c:v>
                </c:pt>
                <c:pt idx="59">
                  <c:v>43756</c:v>
                </c:pt>
                <c:pt idx="60">
                  <c:v>43759</c:v>
                </c:pt>
                <c:pt idx="61">
                  <c:v>43762</c:v>
                </c:pt>
                <c:pt idx="62">
                  <c:v>43765</c:v>
                </c:pt>
                <c:pt idx="63">
                  <c:v>43768</c:v>
                </c:pt>
                <c:pt idx="64">
                  <c:v>43771</c:v>
                </c:pt>
                <c:pt idx="65">
                  <c:v>43774</c:v>
                </c:pt>
                <c:pt idx="66">
                  <c:v>43778</c:v>
                </c:pt>
                <c:pt idx="67">
                  <c:v>43780</c:v>
                </c:pt>
                <c:pt idx="68">
                  <c:v>43783</c:v>
                </c:pt>
                <c:pt idx="69">
                  <c:v>43786</c:v>
                </c:pt>
                <c:pt idx="70">
                  <c:v>43789</c:v>
                </c:pt>
                <c:pt idx="71">
                  <c:v>43792</c:v>
                </c:pt>
                <c:pt idx="72">
                  <c:v>43795</c:v>
                </c:pt>
                <c:pt idx="73">
                  <c:v>43799</c:v>
                </c:pt>
                <c:pt idx="74">
                  <c:v>43801</c:v>
                </c:pt>
                <c:pt idx="75">
                  <c:v>43804</c:v>
                </c:pt>
                <c:pt idx="76">
                  <c:v>43807</c:v>
                </c:pt>
                <c:pt idx="77">
                  <c:v>43810</c:v>
                </c:pt>
                <c:pt idx="78">
                  <c:v>43813</c:v>
                </c:pt>
                <c:pt idx="79">
                  <c:v>43816</c:v>
                </c:pt>
                <c:pt idx="80">
                  <c:v>43819</c:v>
                </c:pt>
                <c:pt idx="81">
                  <c:v>43822</c:v>
                </c:pt>
                <c:pt idx="82">
                  <c:v>43825</c:v>
                </c:pt>
                <c:pt idx="83">
                  <c:v>43840</c:v>
                </c:pt>
                <c:pt idx="84">
                  <c:v>43843</c:v>
                </c:pt>
                <c:pt idx="85">
                  <c:v>43849</c:v>
                </c:pt>
                <c:pt idx="86">
                  <c:v>43851</c:v>
                </c:pt>
                <c:pt idx="87">
                  <c:v>43852</c:v>
                </c:pt>
                <c:pt idx="88">
                  <c:v>43855</c:v>
                </c:pt>
                <c:pt idx="89">
                  <c:v>43858</c:v>
                </c:pt>
                <c:pt idx="90">
                  <c:v>43861</c:v>
                </c:pt>
                <c:pt idx="91">
                  <c:v>43864</c:v>
                </c:pt>
                <c:pt idx="92">
                  <c:v>43867</c:v>
                </c:pt>
                <c:pt idx="93">
                  <c:v>43873</c:v>
                </c:pt>
                <c:pt idx="94">
                  <c:v>43876</c:v>
                </c:pt>
                <c:pt idx="95">
                  <c:v>43879</c:v>
                </c:pt>
                <c:pt idx="96">
                  <c:v>43882</c:v>
                </c:pt>
                <c:pt idx="97">
                  <c:v>43888</c:v>
                </c:pt>
                <c:pt idx="98">
                  <c:v>43891</c:v>
                </c:pt>
                <c:pt idx="99">
                  <c:v>43894</c:v>
                </c:pt>
              </c:numCache>
            </c:numRef>
          </c:xVal>
          <c:yVal>
            <c:numRef>
              <c:f>Contributions!$D$109:$D$208</c:f>
              <c:numCache>
                <c:formatCode>General</c:formatCode>
                <c:ptCount val="100"/>
                <c:pt idx="0">
                  <c:v>2.9667693000000002</c:v>
                </c:pt>
                <c:pt idx="1">
                  <c:v>1.4444520970000001</c:v>
                </c:pt>
                <c:pt idx="2">
                  <c:v>3.1530735499999998</c:v>
                </c:pt>
                <c:pt idx="3">
                  <c:v>1.885237882</c:v>
                </c:pt>
                <c:pt idx="4">
                  <c:v>3.8958736300000001</c:v>
                </c:pt>
                <c:pt idx="5">
                  <c:v>0.71486451299999998</c:v>
                </c:pt>
                <c:pt idx="6">
                  <c:v>1.3699706789999999</c:v>
                </c:pt>
                <c:pt idx="7">
                  <c:v>0.99585160399999995</c:v>
                </c:pt>
                <c:pt idx="8">
                  <c:v>1.079879856</c:v>
                </c:pt>
                <c:pt idx="9">
                  <c:v>2.0223578099999999</c:v>
                </c:pt>
                <c:pt idx="10">
                  <c:v>1.914361768</c:v>
                </c:pt>
                <c:pt idx="11">
                  <c:v>2.12709101</c:v>
                </c:pt>
                <c:pt idx="12">
                  <c:v>0.35728119899999999</c:v>
                </c:pt>
                <c:pt idx="13">
                  <c:v>4.4221579599999998</c:v>
                </c:pt>
                <c:pt idx="14">
                  <c:v>2.5760339000000001</c:v>
                </c:pt>
                <c:pt idx="15">
                  <c:v>-0.39033257999999998</c:v>
                </c:pt>
                <c:pt idx="16">
                  <c:v>3.3971824700000002</c:v>
                </c:pt>
                <c:pt idx="17">
                  <c:v>2.27331467</c:v>
                </c:pt>
                <c:pt idx="18">
                  <c:v>0.40596199599999999</c:v>
                </c:pt>
                <c:pt idx="19">
                  <c:v>3.1619355900000001</c:v>
                </c:pt>
                <c:pt idx="20">
                  <c:v>2.0497495699999999</c:v>
                </c:pt>
                <c:pt idx="21">
                  <c:v>0.60026222299999998</c:v>
                </c:pt>
                <c:pt idx="22">
                  <c:v>2.5812705600000001</c:v>
                </c:pt>
                <c:pt idx="23">
                  <c:v>2.1325290799999999</c:v>
                </c:pt>
                <c:pt idx="24">
                  <c:v>0.42660652100000002</c:v>
                </c:pt>
                <c:pt idx="25">
                  <c:v>1.903888448</c:v>
                </c:pt>
                <c:pt idx="26">
                  <c:v>1.1247137220000001</c:v>
                </c:pt>
                <c:pt idx="27">
                  <c:v>2.1430023999999999</c:v>
                </c:pt>
                <c:pt idx="28">
                  <c:v>1.9830828599999999</c:v>
                </c:pt>
                <c:pt idx="29">
                  <c:v>1.349869961</c:v>
                </c:pt>
                <c:pt idx="30">
                  <c:v>1.439014027</c:v>
                </c:pt>
                <c:pt idx="31">
                  <c:v>2.5897297799999999</c:v>
                </c:pt>
                <c:pt idx="32">
                  <c:v>2.3848958100000002</c:v>
                </c:pt>
                <c:pt idx="33">
                  <c:v>3.9544839399999998</c:v>
                </c:pt>
                <c:pt idx="34">
                  <c:v>1.5406656540000001</c:v>
                </c:pt>
                <c:pt idx="35">
                  <c:v>1.421632344</c:v>
                </c:pt>
                <c:pt idx="36">
                  <c:v>3.2962760599999998</c:v>
                </c:pt>
                <c:pt idx="37">
                  <c:v>1.1668889760000001</c:v>
                </c:pt>
                <c:pt idx="38">
                  <c:v>4.1127922000000003</c:v>
                </c:pt>
                <c:pt idx="39">
                  <c:v>4.2725103300000002</c:v>
                </c:pt>
                <c:pt idx="40">
                  <c:v>2.6511598300000001</c:v>
                </c:pt>
                <c:pt idx="41">
                  <c:v>5.2523699800000001</c:v>
                </c:pt>
                <c:pt idx="42">
                  <c:v>1.4709173710000001</c:v>
                </c:pt>
                <c:pt idx="43">
                  <c:v>2.6060439899999999</c:v>
                </c:pt>
                <c:pt idx="44">
                  <c:v>2.5977861799999999</c:v>
                </c:pt>
                <c:pt idx="45">
                  <c:v>1.074623055</c:v>
                </c:pt>
                <c:pt idx="46">
                  <c:v>2.48419094</c:v>
                </c:pt>
                <c:pt idx="47">
                  <c:v>2.9585114899999998</c:v>
                </c:pt>
                <c:pt idx="48">
                  <c:v>1.9881986739999999</c:v>
                </c:pt>
                <c:pt idx="49">
                  <c:v>1.311219382</c:v>
                </c:pt>
                <c:pt idx="50">
                  <c:v>-0.18213909119999999</c:v>
                </c:pt>
                <c:pt idx="51">
                  <c:v>0.43657631600000002</c:v>
                </c:pt>
                <c:pt idx="52">
                  <c:v>0.64980908299999995</c:v>
                </c:pt>
                <c:pt idx="53">
                  <c:v>1.4976041959999999</c:v>
                </c:pt>
                <c:pt idx="54">
                  <c:v>1.9791150829999999</c:v>
                </c:pt>
                <c:pt idx="55">
                  <c:v>2.13937702</c:v>
                </c:pt>
                <c:pt idx="56">
                  <c:v>1.542438062</c:v>
                </c:pt>
                <c:pt idx="57">
                  <c:v>3.3335369099999999</c:v>
                </c:pt>
                <c:pt idx="58">
                  <c:v>3.0286021700000001</c:v>
                </c:pt>
                <c:pt idx="59">
                  <c:v>4.4479384399999997</c:v>
                </c:pt>
                <c:pt idx="60">
                  <c:v>2.6151074400000001</c:v>
                </c:pt>
                <c:pt idx="61">
                  <c:v>1.253314007</c:v>
                </c:pt>
                <c:pt idx="62">
                  <c:v>1.578168196</c:v>
                </c:pt>
                <c:pt idx="63">
                  <c:v>2.5881185000000002</c:v>
                </c:pt>
                <c:pt idx="64">
                  <c:v>0.83607305099999996</c:v>
                </c:pt>
                <c:pt idx="65">
                  <c:v>2.2066479600000002</c:v>
                </c:pt>
                <c:pt idx="66">
                  <c:v>2.4630428900000001</c:v>
                </c:pt>
                <c:pt idx="67">
                  <c:v>2.3911395199999999</c:v>
                </c:pt>
                <c:pt idx="68">
                  <c:v>3.3232650000000001</c:v>
                </c:pt>
                <c:pt idx="69">
                  <c:v>0.801470813</c:v>
                </c:pt>
                <c:pt idx="70">
                  <c:v>2.98449338</c:v>
                </c:pt>
                <c:pt idx="71">
                  <c:v>1.482679715</c:v>
                </c:pt>
                <c:pt idx="72">
                  <c:v>2.6382695900000002</c:v>
                </c:pt>
                <c:pt idx="73">
                  <c:v>2.34662791</c:v>
                </c:pt>
                <c:pt idx="74">
                  <c:v>1.5278962599999999</c:v>
                </c:pt>
                <c:pt idx="75">
                  <c:v>1.3139585579999999</c:v>
                </c:pt>
                <c:pt idx="76">
                  <c:v>0.44265889800000002</c:v>
                </c:pt>
                <c:pt idx="77">
                  <c:v>0.44767400699999998</c:v>
                </c:pt>
                <c:pt idx="78">
                  <c:v>0.35057424599999998</c:v>
                </c:pt>
                <c:pt idx="79">
                  <c:v>2.0060637410000002</c:v>
                </c:pt>
                <c:pt idx="80">
                  <c:v>2.3133952600000001</c:v>
                </c:pt>
                <c:pt idx="81">
                  <c:v>0.73478396199999996</c:v>
                </c:pt>
                <c:pt idx="82">
                  <c:v>3.3266889700000002</c:v>
                </c:pt>
                <c:pt idx="83">
                  <c:v>1.515972788</c:v>
                </c:pt>
                <c:pt idx="84">
                  <c:v>1.0328304800000001</c:v>
                </c:pt>
                <c:pt idx="85">
                  <c:v>2.3071515499999999</c:v>
                </c:pt>
                <c:pt idx="86">
                  <c:v>2.4680781399999998</c:v>
                </c:pt>
                <c:pt idx="87">
                  <c:v>3.1701934000000001</c:v>
                </c:pt>
                <c:pt idx="88">
                  <c:v>1.386184184</c:v>
                </c:pt>
                <c:pt idx="89">
                  <c:v>1.875872317</c:v>
                </c:pt>
                <c:pt idx="90">
                  <c:v>3.0505558599999998</c:v>
                </c:pt>
                <c:pt idx="91">
                  <c:v>2.85055573</c:v>
                </c:pt>
                <c:pt idx="92">
                  <c:v>3.4279982000000002</c:v>
                </c:pt>
                <c:pt idx="93">
                  <c:v>2.4795585099999999</c:v>
                </c:pt>
                <c:pt idx="94">
                  <c:v>1.070010766</c:v>
                </c:pt>
                <c:pt idx="95">
                  <c:v>1.3258014659999999</c:v>
                </c:pt>
                <c:pt idx="96">
                  <c:v>2.2735160799999998</c:v>
                </c:pt>
                <c:pt idx="97">
                  <c:v>0.44036282399999999</c:v>
                </c:pt>
                <c:pt idx="98">
                  <c:v>0.90175285199999999</c:v>
                </c:pt>
                <c:pt idx="99">
                  <c:v>2.2537778999999998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2E-499D-91F4-76B059622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89376"/>
        <c:axId val="92390912"/>
      </c:scatterChart>
      <c:valAx>
        <c:axId val="92389376"/>
        <c:scaling>
          <c:orientation val="minMax"/>
          <c:max val="43900"/>
          <c:min val="43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2390912"/>
        <c:crosses val="autoZero"/>
        <c:crossBetween val="midCat"/>
        <c:majorUnit val="25"/>
        <c:minorUnit val="1"/>
      </c:valAx>
      <c:valAx>
        <c:axId val="923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238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Contributions!$E$4</c:f>
              <c:strCache>
                <c:ptCount val="1"/>
                <c:pt idx="0">
                  <c:v>Factor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Contributions!$B$5:$B$104</c:f>
              <c:numCache>
                <c:formatCode>m/d/yyyy</c:formatCode>
                <c:ptCount val="100"/>
                <c:pt idx="0">
                  <c:v>43558</c:v>
                </c:pt>
                <c:pt idx="1">
                  <c:v>43561</c:v>
                </c:pt>
                <c:pt idx="2">
                  <c:v>43564</c:v>
                </c:pt>
                <c:pt idx="3">
                  <c:v>43567</c:v>
                </c:pt>
                <c:pt idx="4">
                  <c:v>43570</c:v>
                </c:pt>
                <c:pt idx="5">
                  <c:v>43573</c:v>
                </c:pt>
                <c:pt idx="6">
                  <c:v>43576</c:v>
                </c:pt>
                <c:pt idx="7">
                  <c:v>43579</c:v>
                </c:pt>
                <c:pt idx="8">
                  <c:v>43582</c:v>
                </c:pt>
                <c:pt idx="9">
                  <c:v>43585</c:v>
                </c:pt>
                <c:pt idx="10">
                  <c:v>43588</c:v>
                </c:pt>
                <c:pt idx="11">
                  <c:v>43591</c:v>
                </c:pt>
                <c:pt idx="12">
                  <c:v>43597</c:v>
                </c:pt>
                <c:pt idx="13">
                  <c:v>43600</c:v>
                </c:pt>
                <c:pt idx="14">
                  <c:v>43603</c:v>
                </c:pt>
                <c:pt idx="15">
                  <c:v>43609</c:v>
                </c:pt>
                <c:pt idx="16">
                  <c:v>43612</c:v>
                </c:pt>
                <c:pt idx="17">
                  <c:v>43615</c:v>
                </c:pt>
                <c:pt idx="18">
                  <c:v>43618</c:v>
                </c:pt>
                <c:pt idx="19">
                  <c:v>43627</c:v>
                </c:pt>
                <c:pt idx="20">
                  <c:v>43630</c:v>
                </c:pt>
                <c:pt idx="21">
                  <c:v>43633</c:v>
                </c:pt>
                <c:pt idx="22">
                  <c:v>43636</c:v>
                </c:pt>
                <c:pt idx="23">
                  <c:v>43639</c:v>
                </c:pt>
                <c:pt idx="24">
                  <c:v>43642</c:v>
                </c:pt>
                <c:pt idx="25">
                  <c:v>43645</c:v>
                </c:pt>
                <c:pt idx="26">
                  <c:v>43654</c:v>
                </c:pt>
                <c:pt idx="27">
                  <c:v>43657</c:v>
                </c:pt>
                <c:pt idx="28">
                  <c:v>43660</c:v>
                </c:pt>
                <c:pt idx="29">
                  <c:v>43663</c:v>
                </c:pt>
                <c:pt idx="30">
                  <c:v>43667</c:v>
                </c:pt>
                <c:pt idx="31">
                  <c:v>43669</c:v>
                </c:pt>
                <c:pt idx="32">
                  <c:v>43672</c:v>
                </c:pt>
                <c:pt idx="33">
                  <c:v>43675</c:v>
                </c:pt>
                <c:pt idx="34">
                  <c:v>43678</c:v>
                </c:pt>
                <c:pt idx="35">
                  <c:v>43681</c:v>
                </c:pt>
                <c:pt idx="36">
                  <c:v>43684</c:v>
                </c:pt>
                <c:pt idx="37">
                  <c:v>43687</c:v>
                </c:pt>
                <c:pt idx="38">
                  <c:v>43689</c:v>
                </c:pt>
                <c:pt idx="39">
                  <c:v>43693</c:v>
                </c:pt>
                <c:pt idx="40">
                  <c:v>43696</c:v>
                </c:pt>
                <c:pt idx="41">
                  <c:v>43699</c:v>
                </c:pt>
                <c:pt idx="42">
                  <c:v>43702</c:v>
                </c:pt>
                <c:pt idx="43">
                  <c:v>43705</c:v>
                </c:pt>
                <c:pt idx="44">
                  <c:v>43708</c:v>
                </c:pt>
                <c:pt idx="45">
                  <c:v>43711</c:v>
                </c:pt>
                <c:pt idx="46">
                  <c:v>43714</c:v>
                </c:pt>
                <c:pt idx="47">
                  <c:v>43717</c:v>
                </c:pt>
                <c:pt idx="48">
                  <c:v>43720</c:v>
                </c:pt>
                <c:pt idx="49">
                  <c:v>43723</c:v>
                </c:pt>
                <c:pt idx="50">
                  <c:v>43726</c:v>
                </c:pt>
                <c:pt idx="51">
                  <c:v>43729</c:v>
                </c:pt>
                <c:pt idx="52">
                  <c:v>43732</c:v>
                </c:pt>
                <c:pt idx="53">
                  <c:v>43735</c:v>
                </c:pt>
                <c:pt idx="54">
                  <c:v>43738</c:v>
                </c:pt>
                <c:pt idx="55">
                  <c:v>43741</c:v>
                </c:pt>
                <c:pt idx="56">
                  <c:v>43744</c:v>
                </c:pt>
                <c:pt idx="57">
                  <c:v>43747</c:v>
                </c:pt>
                <c:pt idx="58">
                  <c:v>43753</c:v>
                </c:pt>
                <c:pt idx="59">
                  <c:v>43756</c:v>
                </c:pt>
                <c:pt idx="60">
                  <c:v>43759</c:v>
                </c:pt>
                <c:pt idx="61">
                  <c:v>43762</c:v>
                </c:pt>
                <c:pt idx="62">
                  <c:v>43765</c:v>
                </c:pt>
                <c:pt idx="63">
                  <c:v>43768</c:v>
                </c:pt>
                <c:pt idx="64">
                  <c:v>43771</c:v>
                </c:pt>
                <c:pt idx="65">
                  <c:v>43774</c:v>
                </c:pt>
                <c:pt idx="66">
                  <c:v>43778</c:v>
                </c:pt>
                <c:pt idx="67">
                  <c:v>43780</c:v>
                </c:pt>
                <c:pt idx="68">
                  <c:v>43783</c:v>
                </c:pt>
                <c:pt idx="69">
                  <c:v>43786</c:v>
                </c:pt>
                <c:pt idx="70">
                  <c:v>43789</c:v>
                </c:pt>
                <c:pt idx="71">
                  <c:v>43792</c:v>
                </c:pt>
                <c:pt idx="72">
                  <c:v>43795</c:v>
                </c:pt>
                <c:pt idx="73">
                  <c:v>43799</c:v>
                </c:pt>
                <c:pt idx="74">
                  <c:v>43801</c:v>
                </c:pt>
                <c:pt idx="75">
                  <c:v>43804</c:v>
                </c:pt>
                <c:pt idx="76">
                  <c:v>43807</c:v>
                </c:pt>
                <c:pt idx="77">
                  <c:v>43810</c:v>
                </c:pt>
                <c:pt idx="78">
                  <c:v>43813</c:v>
                </c:pt>
                <c:pt idx="79">
                  <c:v>43816</c:v>
                </c:pt>
                <c:pt idx="80">
                  <c:v>43819</c:v>
                </c:pt>
                <c:pt idx="81">
                  <c:v>43822</c:v>
                </c:pt>
                <c:pt idx="82">
                  <c:v>43825</c:v>
                </c:pt>
                <c:pt idx="83">
                  <c:v>43840</c:v>
                </c:pt>
                <c:pt idx="84">
                  <c:v>43843</c:v>
                </c:pt>
                <c:pt idx="85">
                  <c:v>43849</c:v>
                </c:pt>
                <c:pt idx="86">
                  <c:v>43851</c:v>
                </c:pt>
                <c:pt idx="87">
                  <c:v>43852</c:v>
                </c:pt>
                <c:pt idx="88">
                  <c:v>43855</c:v>
                </c:pt>
                <c:pt idx="89">
                  <c:v>43858</c:v>
                </c:pt>
                <c:pt idx="90">
                  <c:v>43861</c:v>
                </c:pt>
                <c:pt idx="91">
                  <c:v>43864</c:v>
                </c:pt>
                <c:pt idx="92">
                  <c:v>43867</c:v>
                </c:pt>
                <c:pt idx="93">
                  <c:v>43873</c:v>
                </c:pt>
                <c:pt idx="94">
                  <c:v>43876</c:v>
                </c:pt>
                <c:pt idx="95">
                  <c:v>43879</c:v>
                </c:pt>
                <c:pt idx="96">
                  <c:v>43882</c:v>
                </c:pt>
                <c:pt idx="97">
                  <c:v>43888</c:v>
                </c:pt>
                <c:pt idx="98">
                  <c:v>43891</c:v>
                </c:pt>
                <c:pt idx="99">
                  <c:v>43894</c:v>
                </c:pt>
              </c:numCache>
            </c:numRef>
          </c:xVal>
          <c:yVal>
            <c:numRef>
              <c:f>Contributions!$E$109:$E$208</c:f>
              <c:numCache>
                <c:formatCode>General</c:formatCode>
                <c:ptCount val="100"/>
                <c:pt idx="0">
                  <c:v>2.2804375499999998</c:v>
                </c:pt>
                <c:pt idx="1">
                  <c:v>4.6745248500000001</c:v>
                </c:pt>
                <c:pt idx="2">
                  <c:v>3.4111017000000001</c:v>
                </c:pt>
                <c:pt idx="3">
                  <c:v>1.502369235</c:v>
                </c:pt>
                <c:pt idx="4">
                  <c:v>1.5165301950000001</c:v>
                </c:pt>
                <c:pt idx="5">
                  <c:v>4.3166789999999997</c:v>
                </c:pt>
                <c:pt idx="6">
                  <c:v>4.1424830999999998</c:v>
                </c:pt>
                <c:pt idx="7">
                  <c:v>1.7818872750000001</c:v>
                </c:pt>
                <c:pt idx="8">
                  <c:v>2.9386003500000002</c:v>
                </c:pt>
                <c:pt idx="9">
                  <c:v>3.4448949</c:v>
                </c:pt>
                <c:pt idx="10">
                  <c:v>2.4689150999999998</c:v>
                </c:pt>
                <c:pt idx="11">
                  <c:v>0.40722817500000003</c:v>
                </c:pt>
                <c:pt idx="12">
                  <c:v>3.8498098500000002</c:v>
                </c:pt>
                <c:pt idx="13">
                  <c:v>0.68087263499999995</c:v>
                </c:pt>
                <c:pt idx="14">
                  <c:v>2.5658694</c:v>
                </c:pt>
                <c:pt idx="15">
                  <c:v>4.2148971</c:v>
                </c:pt>
                <c:pt idx="16">
                  <c:v>2.74871475</c:v>
                </c:pt>
                <c:pt idx="17">
                  <c:v>0.208009215</c:v>
                </c:pt>
                <c:pt idx="18">
                  <c:v>3.3805269</c:v>
                </c:pt>
                <c:pt idx="19">
                  <c:v>2.1307819499999998</c:v>
                </c:pt>
                <c:pt idx="20">
                  <c:v>1.5559555949999999</c:v>
                </c:pt>
                <c:pt idx="21">
                  <c:v>2.06198865</c:v>
                </c:pt>
                <c:pt idx="22">
                  <c:v>1.2223684349999999</c:v>
                </c:pt>
                <c:pt idx="23">
                  <c:v>2.7738584999999998</c:v>
                </c:pt>
                <c:pt idx="24">
                  <c:v>2.3401790999999998</c:v>
                </c:pt>
                <c:pt idx="25">
                  <c:v>1.21965291</c:v>
                </c:pt>
                <c:pt idx="26">
                  <c:v>2.2379948999999999</c:v>
                </c:pt>
                <c:pt idx="27">
                  <c:v>2.9957269499999999</c:v>
                </c:pt>
                <c:pt idx="28">
                  <c:v>2.46549555</c:v>
                </c:pt>
                <c:pt idx="29">
                  <c:v>2.2285408499999999</c:v>
                </c:pt>
                <c:pt idx="30">
                  <c:v>2.0052442350000002</c:v>
                </c:pt>
                <c:pt idx="31">
                  <c:v>0.25934269500000001</c:v>
                </c:pt>
                <c:pt idx="32">
                  <c:v>0.73608830999999997</c:v>
                </c:pt>
                <c:pt idx="33">
                  <c:v>0.210060945</c:v>
                </c:pt>
                <c:pt idx="34">
                  <c:v>1.3948344450000001</c:v>
                </c:pt>
                <c:pt idx="35">
                  <c:v>1.5148003050000001</c:v>
                </c:pt>
                <c:pt idx="36">
                  <c:v>3.5613607499999998E-2</c:v>
                </c:pt>
                <c:pt idx="37">
                  <c:v>2.3804091000000001</c:v>
                </c:pt>
                <c:pt idx="38">
                  <c:v>2.7088870500000001E-2</c:v>
                </c:pt>
                <c:pt idx="39">
                  <c:v>2.4628806000000001</c:v>
                </c:pt>
                <c:pt idx="40">
                  <c:v>0.23496331500000001</c:v>
                </c:pt>
                <c:pt idx="41">
                  <c:v>-0.39513905999999999</c:v>
                </c:pt>
                <c:pt idx="42">
                  <c:v>1.638668475</c:v>
                </c:pt>
                <c:pt idx="43">
                  <c:v>2.0113390799999999</c:v>
                </c:pt>
                <c:pt idx="44">
                  <c:v>2.6543754000000002</c:v>
                </c:pt>
                <c:pt idx="45">
                  <c:v>1.882059975</c:v>
                </c:pt>
                <c:pt idx="46">
                  <c:v>0.90085027500000003</c:v>
                </c:pt>
                <c:pt idx="47">
                  <c:v>-0.16754588100000001</c:v>
                </c:pt>
                <c:pt idx="48">
                  <c:v>1.43077995</c:v>
                </c:pt>
                <c:pt idx="49">
                  <c:v>2.41923105</c:v>
                </c:pt>
                <c:pt idx="50">
                  <c:v>3.3676533000000002</c:v>
                </c:pt>
                <c:pt idx="51">
                  <c:v>2.5523923499999999</c:v>
                </c:pt>
                <c:pt idx="52">
                  <c:v>3.04520985</c:v>
                </c:pt>
                <c:pt idx="53">
                  <c:v>1.6684185600000001</c:v>
                </c:pt>
                <c:pt idx="54">
                  <c:v>1.5949988100000001</c:v>
                </c:pt>
                <c:pt idx="55">
                  <c:v>0.174352797</c:v>
                </c:pt>
                <c:pt idx="56">
                  <c:v>1.2915439200000001</c:v>
                </c:pt>
                <c:pt idx="57">
                  <c:v>0.32071356000000001</c:v>
                </c:pt>
                <c:pt idx="58">
                  <c:v>-0.39326836500000001</c:v>
                </c:pt>
                <c:pt idx="59">
                  <c:v>0.59886377999999996</c:v>
                </c:pt>
                <c:pt idx="60">
                  <c:v>0.70794742499999996</c:v>
                </c:pt>
                <c:pt idx="61">
                  <c:v>2.5851798000000001</c:v>
                </c:pt>
                <c:pt idx="62">
                  <c:v>2.8977669000000001</c:v>
                </c:pt>
                <c:pt idx="63">
                  <c:v>0.96250274999999996</c:v>
                </c:pt>
                <c:pt idx="64">
                  <c:v>1.69102782</c:v>
                </c:pt>
                <c:pt idx="65">
                  <c:v>1.2435897600000001</c:v>
                </c:pt>
                <c:pt idx="66">
                  <c:v>1.32030837</c:v>
                </c:pt>
                <c:pt idx="67">
                  <c:v>1.00289367</c:v>
                </c:pt>
                <c:pt idx="68">
                  <c:v>2.2933111500000001</c:v>
                </c:pt>
                <c:pt idx="69">
                  <c:v>3.7928844000000002</c:v>
                </c:pt>
                <c:pt idx="70">
                  <c:v>1.5816826799999999</c:v>
                </c:pt>
                <c:pt idx="71">
                  <c:v>0.78967467000000002</c:v>
                </c:pt>
                <c:pt idx="72">
                  <c:v>0.97752865499999997</c:v>
                </c:pt>
                <c:pt idx="73">
                  <c:v>2.9259279</c:v>
                </c:pt>
                <c:pt idx="74">
                  <c:v>1.7709246000000001</c:v>
                </c:pt>
                <c:pt idx="75">
                  <c:v>2.1432532499999999</c:v>
                </c:pt>
                <c:pt idx="76">
                  <c:v>3.79067175</c:v>
                </c:pt>
                <c:pt idx="77">
                  <c:v>3.5269640999999998</c:v>
                </c:pt>
                <c:pt idx="78">
                  <c:v>2.6058982500000001</c:v>
                </c:pt>
                <c:pt idx="79">
                  <c:v>1.7536257</c:v>
                </c:pt>
                <c:pt idx="80">
                  <c:v>0.66049614000000001</c:v>
                </c:pt>
                <c:pt idx="81">
                  <c:v>2.1875062500000002</c:v>
                </c:pt>
                <c:pt idx="82">
                  <c:v>1.32843483</c:v>
                </c:pt>
                <c:pt idx="83">
                  <c:v>2.74589865</c:v>
                </c:pt>
                <c:pt idx="84">
                  <c:v>3.2117620499999999</c:v>
                </c:pt>
                <c:pt idx="85">
                  <c:v>1.98325854</c:v>
                </c:pt>
                <c:pt idx="86">
                  <c:v>1.8518472450000001</c:v>
                </c:pt>
                <c:pt idx="87">
                  <c:v>0.67196168999999994</c:v>
                </c:pt>
                <c:pt idx="88">
                  <c:v>3.0269051999999999</c:v>
                </c:pt>
                <c:pt idx="89">
                  <c:v>2.7863297999999999</c:v>
                </c:pt>
                <c:pt idx="90">
                  <c:v>1.63989549</c:v>
                </c:pt>
                <c:pt idx="91">
                  <c:v>1.9971378900000001</c:v>
                </c:pt>
                <c:pt idx="92">
                  <c:v>3.1363308000000001</c:v>
                </c:pt>
                <c:pt idx="93">
                  <c:v>1.4863174649999999</c:v>
                </c:pt>
                <c:pt idx="94">
                  <c:v>4.7777148</c:v>
                </c:pt>
                <c:pt idx="95">
                  <c:v>2.6115304500000001</c:v>
                </c:pt>
                <c:pt idx="96">
                  <c:v>1.912192245</c:v>
                </c:pt>
                <c:pt idx="97">
                  <c:v>4.0467357000000002</c:v>
                </c:pt>
                <c:pt idx="98">
                  <c:v>4.6749271500000003</c:v>
                </c:pt>
                <c:pt idx="99">
                  <c:v>2.30175945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5C-4B23-AF47-6AD7C81BA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97568"/>
        <c:axId val="94399104"/>
      </c:scatterChart>
      <c:valAx>
        <c:axId val="94397568"/>
        <c:scaling>
          <c:orientation val="minMax"/>
          <c:max val="43900"/>
          <c:min val="43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399104"/>
        <c:crosses val="autoZero"/>
        <c:crossBetween val="midCat"/>
        <c:majorUnit val="25"/>
        <c:minorUnit val="1"/>
      </c:valAx>
      <c:valAx>
        <c:axId val="9439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39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Contributions!$F$4</c:f>
              <c:strCache>
                <c:ptCount val="1"/>
                <c:pt idx="0">
                  <c:v>Factor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Contributions!$B$5:$B$104</c:f>
              <c:numCache>
                <c:formatCode>m/d/yyyy</c:formatCode>
                <c:ptCount val="100"/>
                <c:pt idx="0">
                  <c:v>43558</c:v>
                </c:pt>
                <c:pt idx="1">
                  <c:v>43561</c:v>
                </c:pt>
                <c:pt idx="2">
                  <c:v>43564</c:v>
                </c:pt>
                <c:pt idx="3">
                  <c:v>43567</c:v>
                </c:pt>
                <c:pt idx="4">
                  <c:v>43570</c:v>
                </c:pt>
                <c:pt idx="5">
                  <c:v>43573</c:v>
                </c:pt>
                <c:pt idx="6">
                  <c:v>43576</c:v>
                </c:pt>
                <c:pt idx="7">
                  <c:v>43579</c:v>
                </c:pt>
                <c:pt idx="8">
                  <c:v>43582</c:v>
                </c:pt>
                <c:pt idx="9">
                  <c:v>43585</c:v>
                </c:pt>
                <c:pt idx="10">
                  <c:v>43588</c:v>
                </c:pt>
                <c:pt idx="11">
                  <c:v>43591</c:v>
                </c:pt>
                <c:pt idx="12">
                  <c:v>43597</c:v>
                </c:pt>
                <c:pt idx="13">
                  <c:v>43600</c:v>
                </c:pt>
                <c:pt idx="14">
                  <c:v>43603</c:v>
                </c:pt>
                <c:pt idx="15">
                  <c:v>43609</c:v>
                </c:pt>
                <c:pt idx="16">
                  <c:v>43612</c:v>
                </c:pt>
                <c:pt idx="17">
                  <c:v>43615</c:v>
                </c:pt>
                <c:pt idx="18">
                  <c:v>43618</c:v>
                </c:pt>
                <c:pt idx="19">
                  <c:v>43627</c:v>
                </c:pt>
                <c:pt idx="20">
                  <c:v>43630</c:v>
                </c:pt>
                <c:pt idx="21">
                  <c:v>43633</c:v>
                </c:pt>
                <c:pt idx="22">
                  <c:v>43636</c:v>
                </c:pt>
                <c:pt idx="23">
                  <c:v>43639</c:v>
                </c:pt>
                <c:pt idx="24">
                  <c:v>43642</c:v>
                </c:pt>
                <c:pt idx="25">
                  <c:v>43645</c:v>
                </c:pt>
                <c:pt idx="26">
                  <c:v>43654</c:v>
                </c:pt>
                <c:pt idx="27">
                  <c:v>43657</c:v>
                </c:pt>
                <c:pt idx="28">
                  <c:v>43660</c:v>
                </c:pt>
                <c:pt idx="29">
                  <c:v>43663</c:v>
                </c:pt>
                <c:pt idx="30">
                  <c:v>43667</c:v>
                </c:pt>
                <c:pt idx="31">
                  <c:v>43669</c:v>
                </c:pt>
                <c:pt idx="32">
                  <c:v>43672</c:v>
                </c:pt>
                <c:pt idx="33">
                  <c:v>43675</c:v>
                </c:pt>
                <c:pt idx="34">
                  <c:v>43678</c:v>
                </c:pt>
                <c:pt idx="35">
                  <c:v>43681</c:v>
                </c:pt>
                <c:pt idx="36">
                  <c:v>43684</c:v>
                </c:pt>
                <c:pt idx="37">
                  <c:v>43687</c:v>
                </c:pt>
                <c:pt idx="38">
                  <c:v>43689</c:v>
                </c:pt>
                <c:pt idx="39">
                  <c:v>43693</c:v>
                </c:pt>
                <c:pt idx="40">
                  <c:v>43696</c:v>
                </c:pt>
                <c:pt idx="41">
                  <c:v>43699</c:v>
                </c:pt>
                <c:pt idx="42">
                  <c:v>43702</c:v>
                </c:pt>
                <c:pt idx="43">
                  <c:v>43705</c:v>
                </c:pt>
                <c:pt idx="44">
                  <c:v>43708</c:v>
                </c:pt>
                <c:pt idx="45">
                  <c:v>43711</c:v>
                </c:pt>
                <c:pt idx="46">
                  <c:v>43714</c:v>
                </c:pt>
                <c:pt idx="47">
                  <c:v>43717</c:v>
                </c:pt>
                <c:pt idx="48">
                  <c:v>43720</c:v>
                </c:pt>
                <c:pt idx="49">
                  <c:v>43723</c:v>
                </c:pt>
                <c:pt idx="50">
                  <c:v>43726</c:v>
                </c:pt>
                <c:pt idx="51">
                  <c:v>43729</c:v>
                </c:pt>
                <c:pt idx="52">
                  <c:v>43732</c:v>
                </c:pt>
                <c:pt idx="53">
                  <c:v>43735</c:v>
                </c:pt>
                <c:pt idx="54">
                  <c:v>43738</c:v>
                </c:pt>
                <c:pt idx="55">
                  <c:v>43741</c:v>
                </c:pt>
                <c:pt idx="56">
                  <c:v>43744</c:v>
                </c:pt>
                <c:pt idx="57">
                  <c:v>43747</c:v>
                </c:pt>
                <c:pt idx="58">
                  <c:v>43753</c:v>
                </c:pt>
                <c:pt idx="59">
                  <c:v>43756</c:v>
                </c:pt>
                <c:pt idx="60">
                  <c:v>43759</c:v>
                </c:pt>
                <c:pt idx="61">
                  <c:v>43762</c:v>
                </c:pt>
                <c:pt idx="62">
                  <c:v>43765</c:v>
                </c:pt>
                <c:pt idx="63">
                  <c:v>43768</c:v>
                </c:pt>
                <c:pt idx="64">
                  <c:v>43771</c:v>
                </c:pt>
                <c:pt idx="65">
                  <c:v>43774</c:v>
                </c:pt>
                <c:pt idx="66">
                  <c:v>43778</c:v>
                </c:pt>
                <c:pt idx="67">
                  <c:v>43780</c:v>
                </c:pt>
                <c:pt idx="68">
                  <c:v>43783</c:v>
                </c:pt>
                <c:pt idx="69">
                  <c:v>43786</c:v>
                </c:pt>
                <c:pt idx="70">
                  <c:v>43789</c:v>
                </c:pt>
                <c:pt idx="71">
                  <c:v>43792</c:v>
                </c:pt>
                <c:pt idx="72">
                  <c:v>43795</c:v>
                </c:pt>
                <c:pt idx="73">
                  <c:v>43799</c:v>
                </c:pt>
                <c:pt idx="74">
                  <c:v>43801</c:v>
                </c:pt>
                <c:pt idx="75">
                  <c:v>43804</c:v>
                </c:pt>
                <c:pt idx="76">
                  <c:v>43807</c:v>
                </c:pt>
                <c:pt idx="77">
                  <c:v>43810</c:v>
                </c:pt>
                <c:pt idx="78">
                  <c:v>43813</c:v>
                </c:pt>
                <c:pt idx="79">
                  <c:v>43816</c:v>
                </c:pt>
                <c:pt idx="80">
                  <c:v>43819</c:v>
                </c:pt>
                <c:pt idx="81">
                  <c:v>43822</c:v>
                </c:pt>
                <c:pt idx="82">
                  <c:v>43825</c:v>
                </c:pt>
                <c:pt idx="83">
                  <c:v>43840</c:v>
                </c:pt>
                <c:pt idx="84">
                  <c:v>43843</c:v>
                </c:pt>
                <c:pt idx="85">
                  <c:v>43849</c:v>
                </c:pt>
                <c:pt idx="86">
                  <c:v>43851</c:v>
                </c:pt>
                <c:pt idx="87">
                  <c:v>43852</c:v>
                </c:pt>
                <c:pt idx="88">
                  <c:v>43855</c:v>
                </c:pt>
                <c:pt idx="89">
                  <c:v>43858</c:v>
                </c:pt>
                <c:pt idx="90">
                  <c:v>43861</c:v>
                </c:pt>
                <c:pt idx="91">
                  <c:v>43864</c:v>
                </c:pt>
                <c:pt idx="92">
                  <c:v>43867</c:v>
                </c:pt>
                <c:pt idx="93">
                  <c:v>43873</c:v>
                </c:pt>
                <c:pt idx="94">
                  <c:v>43876</c:v>
                </c:pt>
                <c:pt idx="95">
                  <c:v>43879</c:v>
                </c:pt>
                <c:pt idx="96">
                  <c:v>43882</c:v>
                </c:pt>
                <c:pt idx="97">
                  <c:v>43888</c:v>
                </c:pt>
                <c:pt idx="98">
                  <c:v>43891</c:v>
                </c:pt>
                <c:pt idx="99">
                  <c:v>43894</c:v>
                </c:pt>
              </c:numCache>
            </c:numRef>
          </c:xVal>
          <c:yVal>
            <c:numRef>
              <c:f>Contributions!$F$109:$F$208</c:f>
              <c:numCache>
                <c:formatCode>General</c:formatCode>
                <c:ptCount val="100"/>
                <c:pt idx="0">
                  <c:v>0.27095834639999999</c:v>
                </c:pt>
                <c:pt idx="1">
                  <c:v>1.4380550519999999</c:v>
                </c:pt>
                <c:pt idx="2">
                  <c:v>1.6888951800000001</c:v>
                </c:pt>
                <c:pt idx="3">
                  <c:v>0.54340943159999999</c:v>
                </c:pt>
                <c:pt idx="4">
                  <c:v>1.814390256</c:v>
                </c:pt>
                <c:pt idx="5">
                  <c:v>1.6255850519999999</c:v>
                </c:pt>
                <c:pt idx="6">
                  <c:v>3.921177288</c:v>
                </c:pt>
                <c:pt idx="7">
                  <c:v>0.69493367159999997</c:v>
                </c:pt>
                <c:pt idx="8">
                  <c:v>1.804488672</c:v>
                </c:pt>
                <c:pt idx="9">
                  <c:v>1.3541916359999999</c:v>
                </c:pt>
                <c:pt idx="10">
                  <c:v>1.848370692</c:v>
                </c:pt>
                <c:pt idx="11">
                  <c:v>0.72477344519999998</c:v>
                </c:pt>
                <c:pt idx="12">
                  <c:v>1.4801367839999999</c:v>
                </c:pt>
                <c:pt idx="13">
                  <c:v>3.4580532000000002</c:v>
                </c:pt>
                <c:pt idx="14">
                  <c:v>0.58477854959999997</c:v>
                </c:pt>
                <c:pt idx="15">
                  <c:v>2.0184979080000001</c:v>
                </c:pt>
                <c:pt idx="16">
                  <c:v>5.1295455959999998</c:v>
                </c:pt>
                <c:pt idx="17">
                  <c:v>1.367693796</c:v>
                </c:pt>
                <c:pt idx="18">
                  <c:v>2.1765481919999998</c:v>
                </c:pt>
                <c:pt idx="19">
                  <c:v>1.43347932</c:v>
                </c:pt>
                <c:pt idx="20">
                  <c:v>0.127857954</c:v>
                </c:pt>
                <c:pt idx="21">
                  <c:v>0.86068768799999995</c:v>
                </c:pt>
                <c:pt idx="22">
                  <c:v>1.186839864</c:v>
                </c:pt>
                <c:pt idx="23">
                  <c:v>3.6707872319999999</c:v>
                </c:pt>
                <c:pt idx="24">
                  <c:v>1.0823481479999999</c:v>
                </c:pt>
                <c:pt idx="25">
                  <c:v>0.26737277279999999</c:v>
                </c:pt>
                <c:pt idx="26">
                  <c:v>1.46986014</c:v>
                </c:pt>
                <c:pt idx="27">
                  <c:v>3.0169826400000002</c:v>
                </c:pt>
                <c:pt idx="28">
                  <c:v>2.139792312</c:v>
                </c:pt>
                <c:pt idx="29">
                  <c:v>0.90576990000000002</c:v>
                </c:pt>
                <c:pt idx="30">
                  <c:v>0.16359367080000001</c:v>
                </c:pt>
                <c:pt idx="31">
                  <c:v>0.872989656</c:v>
                </c:pt>
                <c:pt idx="32">
                  <c:v>0.48294975959999997</c:v>
                </c:pt>
                <c:pt idx="33">
                  <c:v>1.3002580079999999</c:v>
                </c:pt>
                <c:pt idx="34">
                  <c:v>0.2085558636</c:v>
                </c:pt>
                <c:pt idx="35">
                  <c:v>-1.3715194080000001E-4</c:v>
                </c:pt>
                <c:pt idx="36">
                  <c:v>0.75912144000000004</c:v>
                </c:pt>
                <c:pt idx="37">
                  <c:v>-0.15002399999999999</c:v>
                </c:pt>
                <c:pt idx="38">
                  <c:v>1.2203702279999999</c:v>
                </c:pt>
                <c:pt idx="39">
                  <c:v>0.98655782400000003</c:v>
                </c:pt>
                <c:pt idx="40">
                  <c:v>0.65531983439999997</c:v>
                </c:pt>
                <c:pt idx="41">
                  <c:v>2.0688309600000001</c:v>
                </c:pt>
                <c:pt idx="42">
                  <c:v>0.40983556319999997</c:v>
                </c:pt>
                <c:pt idx="43">
                  <c:v>0.41580651839999999</c:v>
                </c:pt>
                <c:pt idx="44">
                  <c:v>0.2073631728</c:v>
                </c:pt>
                <c:pt idx="45">
                  <c:v>0.17813099639999999</c:v>
                </c:pt>
                <c:pt idx="46">
                  <c:v>0.3794782068</c:v>
                </c:pt>
                <c:pt idx="47">
                  <c:v>0.64973894160000001</c:v>
                </c:pt>
                <c:pt idx="48">
                  <c:v>0.48611526599999999</c:v>
                </c:pt>
                <c:pt idx="49">
                  <c:v>-2.1299657400000001E-2</c:v>
                </c:pt>
                <c:pt idx="50">
                  <c:v>-0.11067270479999999</c:v>
                </c:pt>
                <c:pt idx="51">
                  <c:v>-0.11323061399999999</c:v>
                </c:pt>
                <c:pt idx="52">
                  <c:v>0.27167096039999999</c:v>
                </c:pt>
                <c:pt idx="53">
                  <c:v>0.25291045919999999</c:v>
                </c:pt>
                <c:pt idx="54">
                  <c:v>0.28685338919999998</c:v>
                </c:pt>
                <c:pt idx="55">
                  <c:v>0.35788225200000001</c:v>
                </c:pt>
                <c:pt idx="56">
                  <c:v>0.14231276640000001</c:v>
                </c:pt>
                <c:pt idx="57">
                  <c:v>0.84831070799999997</c:v>
                </c:pt>
                <c:pt idx="58">
                  <c:v>0.60967503239999998</c:v>
                </c:pt>
                <c:pt idx="59">
                  <c:v>1.4138261759999999</c:v>
                </c:pt>
                <c:pt idx="60">
                  <c:v>0.5223235584</c:v>
                </c:pt>
                <c:pt idx="61">
                  <c:v>0.39202021320000002</c:v>
                </c:pt>
                <c:pt idx="62">
                  <c:v>0.34882080240000002</c:v>
                </c:pt>
                <c:pt idx="63">
                  <c:v>0.42540055319999998</c:v>
                </c:pt>
                <c:pt idx="64">
                  <c:v>5.4378449160000002E-2</c:v>
                </c:pt>
                <c:pt idx="65">
                  <c:v>1.056844068</c:v>
                </c:pt>
                <c:pt idx="66">
                  <c:v>0.25435819079999999</c:v>
                </c:pt>
                <c:pt idx="67">
                  <c:v>0.2265587436</c:v>
                </c:pt>
                <c:pt idx="68">
                  <c:v>-5.184379368E-2</c:v>
                </c:pt>
                <c:pt idx="69">
                  <c:v>-2.0724315359999999E-2</c:v>
                </c:pt>
                <c:pt idx="70">
                  <c:v>0.26413225439999999</c:v>
                </c:pt>
                <c:pt idx="71">
                  <c:v>4.63911714E-2</c:v>
                </c:pt>
                <c:pt idx="72">
                  <c:v>0.45986106599999999</c:v>
                </c:pt>
                <c:pt idx="73">
                  <c:v>0.5901269052</c:v>
                </c:pt>
                <c:pt idx="74">
                  <c:v>0.10892492519999999</c:v>
                </c:pt>
                <c:pt idx="75">
                  <c:v>3.5254889880000001E-2</c:v>
                </c:pt>
                <c:pt idx="76">
                  <c:v>4.4673396599999998E-2</c:v>
                </c:pt>
                <c:pt idx="77">
                  <c:v>-4.4011040639999999E-2</c:v>
                </c:pt>
                <c:pt idx="78">
                  <c:v>2.6053167839999999E-2</c:v>
                </c:pt>
                <c:pt idx="79">
                  <c:v>0.1467909828</c:v>
                </c:pt>
                <c:pt idx="80">
                  <c:v>0.35080862039999999</c:v>
                </c:pt>
                <c:pt idx="81">
                  <c:v>-8.2625718000000001E-2</c:v>
                </c:pt>
                <c:pt idx="82">
                  <c:v>0.43805507760000001</c:v>
                </c:pt>
                <c:pt idx="83">
                  <c:v>0.20832332640000001</c:v>
                </c:pt>
                <c:pt idx="84">
                  <c:v>0.27880460159999998</c:v>
                </c:pt>
                <c:pt idx="85">
                  <c:v>0.5760096468</c:v>
                </c:pt>
                <c:pt idx="86">
                  <c:v>0.17795846879999999</c:v>
                </c:pt>
                <c:pt idx="87">
                  <c:v>0.32735986919999999</c:v>
                </c:pt>
                <c:pt idx="88">
                  <c:v>-0.12826301879999999</c:v>
                </c:pt>
                <c:pt idx="89">
                  <c:v>0.24832722600000001</c:v>
                </c:pt>
                <c:pt idx="90">
                  <c:v>0.35415415560000002</c:v>
                </c:pt>
                <c:pt idx="91">
                  <c:v>0.17121489000000001</c:v>
                </c:pt>
                <c:pt idx="92">
                  <c:v>0.47070030000000002</c:v>
                </c:pt>
                <c:pt idx="93">
                  <c:v>0.43905273719999999</c:v>
                </c:pt>
                <c:pt idx="94">
                  <c:v>0.1476761244</c:v>
                </c:pt>
                <c:pt idx="95">
                  <c:v>0.36250299120000001</c:v>
                </c:pt>
                <c:pt idx="96">
                  <c:v>9.1889700000000005E-2</c:v>
                </c:pt>
                <c:pt idx="97">
                  <c:v>0.32213153280000001</c:v>
                </c:pt>
                <c:pt idx="98">
                  <c:v>-8.0007799199999993E-2</c:v>
                </c:pt>
                <c:pt idx="99">
                  <c:v>0.1334538492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77-4C1B-9FE1-B1D87A779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47872"/>
        <c:axId val="94453760"/>
      </c:scatterChart>
      <c:valAx>
        <c:axId val="94447872"/>
        <c:scaling>
          <c:orientation val="minMax"/>
          <c:max val="43900"/>
          <c:min val="43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453760"/>
        <c:crosses val="autoZero"/>
        <c:crossBetween val="midCat"/>
        <c:majorUnit val="25"/>
        <c:minorUnit val="1"/>
      </c:valAx>
      <c:valAx>
        <c:axId val="9445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44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4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</xdr:row>
      <xdr:rowOff>9525</xdr:rowOff>
    </xdr:from>
    <xdr:to>
      <xdr:col>14</xdr:col>
      <xdr:colOff>466725</xdr:colOff>
      <xdr:row>26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96B114-5CBD-BF6A-BC28-7F92392D9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22</xdr:col>
      <xdr:colOff>304800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883F8B-BC2A-49E3-8D2E-1CAD61551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</xdr:row>
      <xdr:rowOff>0</xdr:rowOff>
    </xdr:from>
    <xdr:to>
      <xdr:col>30</xdr:col>
      <xdr:colOff>304800</xdr:colOff>
      <xdr:row>26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D14CF5-5FAA-4E95-BEAA-30F2080F8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</xdr:row>
      <xdr:rowOff>0</xdr:rowOff>
    </xdr:from>
    <xdr:to>
      <xdr:col>38</xdr:col>
      <xdr:colOff>304800</xdr:colOff>
      <xdr:row>26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122120-7BD5-496D-B4C2-98A0A8DE6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0</xdr:colOff>
      <xdr:row>1</xdr:row>
      <xdr:rowOff>0</xdr:rowOff>
    </xdr:from>
    <xdr:to>
      <xdr:col>46</xdr:col>
      <xdr:colOff>304800</xdr:colOff>
      <xdr:row>26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B0C6B5-272F-4DEB-8FFB-3C51273E0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absoluteAnchor>
    <xdr:pos x="4729162" y="4757739"/>
    <xdr:ext cx="4638675" cy="3695699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EE5F98B-4399-421A-A162-9D3D92D8FB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absoluteAnchor>
  <xdr:absoluteAnchor>
    <xdr:pos x="9270206" y="4738688"/>
    <xdr:ext cx="4638675" cy="3695699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10DC55B-ECC3-4A36-876A-767F2739AA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absoluteAnchor>
  <xdr:absoluteAnchor>
    <xdr:pos x="13863637" y="4710112"/>
    <xdr:ext cx="4638675" cy="3695699"/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E48C767-4931-4D54-A730-ADC2720FE0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absoluteAnchor>
  <xdr:absoluteAnchor>
    <xdr:pos x="18676144" y="4852988"/>
    <xdr:ext cx="4638675" cy="3695699"/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0D354BD-E54C-472E-B865-4CA4E3DBC9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absoluteAnchor>
  <xdr:absoluteAnchor>
    <xdr:pos x="23517225" y="4895850"/>
    <xdr:ext cx="4638675" cy="3990975"/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65E7A54-1FC1-4B19-8F3E-9B1E4FA643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absoluteAnchor>
  <xdr:absoluteAnchor>
    <xdr:pos x="11670506" y="8946356"/>
    <xdr:ext cx="9217819" cy="5953125"/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B0BEEE0-B61D-4D15-B936-BCCB9BF0FB4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absoluteAnchor>
  <xdr:twoCellAnchor>
    <xdr:from>
      <xdr:col>7</xdr:col>
      <xdr:colOff>340179</xdr:colOff>
      <xdr:row>55</xdr:row>
      <xdr:rowOff>63953</xdr:rowOff>
    </xdr:from>
    <xdr:to>
      <xdr:col>19</xdr:col>
      <xdr:colOff>312965</xdr:colOff>
      <xdr:row>90</xdr:row>
      <xdr:rowOff>122465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1EEC22A-FA86-D80B-8C23-196F72C11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585107</xdr:colOff>
      <xdr:row>97</xdr:row>
      <xdr:rowOff>63953</xdr:rowOff>
    </xdr:from>
    <xdr:to>
      <xdr:col>24</xdr:col>
      <xdr:colOff>530678</xdr:colOff>
      <xdr:row>124</xdr:row>
      <xdr:rowOff>54427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BFCE692-D9B8-35F3-5E74-DA07E3789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585107</xdr:colOff>
      <xdr:row>130</xdr:row>
      <xdr:rowOff>63953</xdr:rowOff>
    </xdr:from>
    <xdr:to>
      <xdr:col>22</xdr:col>
      <xdr:colOff>608274</xdr:colOff>
      <xdr:row>152</xdr:row>
      <xdr:rowOff>110253</xdr:rowOff>
    </xdr:to>
    <xdr:graphicFrame macro="">
      <xdr:nvGraphicFramePr>
        <xdr:cNvPr id="15" name="Gráfico 12">
          <a:extLst>
            <a:ext uri="{FF2B5EF4-FFF2-40B4-BE49-F238E27FC236}">
              <a16:creationId xmlns:a16="http://schemas.microsoft.com/office/drawing/2014/main" id="{B8C26DCB-31FC-4DB3-B4DC-7E1C8D1A3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0</xdr:colOff>
      <xdr:row>156</xdr:row>
      <xdr:rowOff>0</xdr:rowOff>
    </xdr:from>
    <xdr:to>
      <xdr:col>23</xdr:col>
      <xdr:colOff>23166</xdr:colOff>
      <xdr:row>178</xdr:row>
      <xdr:rowOff>46300</xdr:rowOff>
    </xdr:to>
    <xdr:graphicFrame macro="">
      <xdr:nvGraphicFramePr>
        <xdr:cNvPr id="16" name="Gráfico 12">
          <a:extLst>
            <a:ext uri="{FF2B5EF4-FFF2-40B4-BE49-F238E27FC236}">
              <a16:creationId xmlns:a16="http://schemas.microsoft.com/office/drawing/2014/main" id="{9F4E1666-7E8C-41EB-9ACA-74370222E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0</xdr:colOff>
      <xdr:row>156</xdr:row>
      <xdr:rowOff>0</xdr:rowOff>
    </xdr:from>
    <xdr:to>
      <xdr:col>32</xdr:col>
      <xdr:colOff>23166</xdr:colOff>
      <xdr:row>178</xdr:row>
      <xdr:rowOff>46300</xdr:rowOff>
    </xdr:to>
    <xdr:graphicFrame macro="">
      <xdr:nvGraphicFramePr>
        <xdr:cNvPr id="17" name="Gráfico 12">
          <a:extLst>
            <a:ext uri="{FF2B5EF4-FFF2-40B4-BE49-F238E27FC236}">
              <a16:creationId xmlns:a16="http://schemas.microsoft.com/office/drawing/2014/main" id="{B41B584D-2E4C-4E7D-B31C-9EB9B5634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E111E2-9729-9EE2-6A95-9C2E5A28B2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142874</xdr:colOff>
      <xdr:row>3</xdr:row>
      <xdr:rowOff>171449</xdr:rowOff>
    </xdr:from>
    <xdr:to>
      <xdr:col>43</xdr:col>
      <xdr:colOff>323850</xdr:colOff>
      <xdr:row>31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27EE33-0434-35A4-41DA-1CBA8D243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476249</xdr:colOff>
      <xdr:row>101</xdr:row>
      <xdr:rowOff>152399</xdr:rowOff>
    </xdr:from>
    <xdr:to>
      <xdr:col>43</xdr:col>
      <xdr:colOff>66674</xdr:colOff>
      <xdr:row>129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1D4F0C-0D44-BD56-3B68-BCD836DCE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742950</xdr:colOff>
      <xdr:row>84</xdr:row>
      <xdr:rowOff>0</xdr:rowOff>
    </xdr:from>
    <xdr:to>
      <xdr:col>40</xdr:col>
      <xdr:colOff>742950</xdr:colOff>
      <xdr:row>98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3C5C4A5-94BB-42AB-4342-9F2013503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0000FF"/>
    </a:folHlink>
  </a:clrScheme>
  <a:fontScheme name="Sheets">
    <a:majorFont>
      <a:latin typeface="Arial"/>
      <a:ea typeface="Arial"/>
      <a:cs typeface="Arial"/>
    </a:majorFont>
    <a:minorFont>
      <a:latin typeface="Arial"/>
      <a:ea typeface="Arial"/>
      <a:cs typeface="Arial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0000FF"/>
    </a:folHlink>
  </a:clrScheme>
  <a:fontScheme name="Sheets">
    <a:majorFont>
      <a:latin typeface="Arial"/>
      <a:ea typeface="Arial"/>
      <a:cs typeface="Arial"/>
    </a:majorFont>
    <a:minorFont>
      <a:latin typeface="Arial"/>
      <a:ea typeface="Arial"/>
      <a:cs typeface="Arial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0000FF"/>
    </a:folHlink>
  </a:clrScheme>
  <a:fontScheme name="Sheets">
    <a:majorFont>
      <a:latin typeface="Arial"/>
      <a:ea typeface="Arial"/>
      <a:cs typeface="Arial"/>
    </a:majorFont>
    <a:minorFont>
      <a:latin typeface="Arial"/>
      <a:ea typeface="Arial"/>
      <a:cs typeface="Arial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N162"/>
  <sheetViews>
    <sheetView tabSelected="1" topLeftCell="F148" zoomScale="80" zoomScaleNormal="80" workbookViewId="0">
      <selection activeCell="Y154" sqref="Y154"/>
    </sheetView>
  </sheetViews>
  <sheetFormatPr baseColWidth="10" defaultColWidth="9.140625" defaultRowHeight="12.75" x14ac:dyDescent="0.2"/>
  <cols>
    <col min="1" max="1" width="5.7109375" style="1" customWidth="1"/>
    <col min="2" max="2" width="8.85546875" style="1" bestFit="1" customWidth="1"/>
  </cols>
  <sheetData>
    <row r="2" spans="1:7" x14ac:dyDescent="0.2">
      <c r="A2" t="s">
        <v>0</v>
      </c>
    </row>
    <row r="3" spans="1:7" x14ac:dyDescent="0.2">
      <c r="C3" t="s">
        <v>112</v>
      </c>
      <c r="D3" t="s">
        <v>114</v>
      </c>
      <c r="E3" t="s">
        <v>95</v>
      </c>
      <c r="F3" t="s">
        <v>116</v>
      </c>
      <c r="G3" t="s">
        <v>115</v>
      </c>
    </row>
    <row r="4" spans="1:7" x14ac:dyDescent="0.2"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</row>
    <row r="5" spans="1:7" x14ac:dyDescent="0.2">
      <c r="A5">
        <v>13</v>
      </c>
      <c r="B5" s="5" t="s">
        <v>6</v>
      </c>
      <c r="C5" s="5">
        <v>0.48192000000000002</v>
      </c>
      <c r="D5" s="5">
        <v>2.0141</v>
      </c>
      <c r="E5" s="5">
        <v>2.0114999999999998</v>
      </c>
      <c r="F5" s="5">
        <v>0.75012000000000001</v>
      </c>
      <c r="G5" s="5">
        <v>1.6354</v>
      </c>
    </row>
    <row r="6" spans="1:7" x14ac:dyDescent="0.2">
      <c r="A6">
        <v>13</v>
      </c>
      <c r="B6" t="s">
        <v>7</v>
      </c>
      <c r="C6">
        <v>5.4517999999999997E-2</v>
      </c>
      <c r="D6">
        <v>0.63898999999999995</v>
      </c>
      <c r="E6">
        <v>0.61833000000000005</v>
      </c>
      <c r="F6">
        <v>0.12274</v>
      </c>
      <c r="G6">
        <v>0.32427</v>
      </c>
    </row>
    <row r="7" spans="1:7" x14ac:dyDescent="0.2">
      <c r="A7">
        <v>13</v>
      </c>
      <c r="B7" t="s">
        <v>8</v>
      </c>
      <c r="C7">
        <v>0.13444</v>
      </c>
      <c r="D7">
        <v>0.30273</v>
      </c>
      <c r="E7">
        <v>0.58565999999999996</v>
      </c>
      <c r="F7">
        <v>5.0015999999999998E-2</v>
      </c>
      <c r="G7">
        <v>0.30857000000000001</v>
      </c>
    </row>
    <row r="8" spans="1:7" x14ac:dyDescent="0.2">
      <c r="A8">
        <v>13</v>
      </c>
      <c r="B8" t="s">
        <v>9</v>
      </c>
      <c r="C8">
        <v>5.0051999999999999E-2</v>
      </c>
      <c r="D8">
        <v>0.15040999999999999</v>
      </c>
      <c r="E8">
        <v>0.24424000000000001</v>
      </c>
      <c r="F8">
        <v>2.1215999999999999E-2</v>
      </c>
      <c r="G8">
        <v>6.7208000000000004E-2</v>
      </c>
    </row>
    <row r="9" spans="1:7" x14ac:dyDescent="0.2">
      <c r="A9">
        <v>13</v>
      </c>
      <c r="B9" t="s">
        <v>10</v>
      </c>
      <c r="C9">
        <v>4.6383000000000001E-2</v>
      </c>
      <c r="D9">
        <v>0.35607</v>
      </c>
      <c r="E9">
        <v>0.45868999999999999</v>
      </c>
      <c r="F9">
        <v>2.4540000000000001E-7</v>
      </c>
      <c r="G9">
        <v>0</v>
      </c>
    </row>
    <row r="10" spans="1:7" x14ac:dyDescent="0.2">
      <c r="A10">
        <v>13</v>
      </c>
      <c r="B10" t="s">
        <v>11</v>
      </c>
      <c r="C10">
        <v>3.0852999999999999E-6</v>
      </c>
      <c r="D10">
        <v>4.6265999999999998E-10</v>
      </c>
      <c r="E10">
        <v>6.6982999999999999E-3</v>
      </c>
      <c r="F10">
        <v>4.5170999999999996E-3</v>
      </c>
      <c r="G10">
        <v>2.8299999999999999E-8</v>
      </c>
    </row>
    <row r="11" spans="1:7" x14ac:dyDescent="0.2">
      <c r="A11">
        <v>13</v>
      </c>
      <c r="B11" t="s">
        <v>12</v>
      </c>
      <c r="C11">
        <v>1.3099E-2</v>
      </c>
      <c r="D11">
        <v>1.6930000000000001E-3</v>
      </c>
      <c r="E11">
        <v>4.2639000000000003E-2</v>
      </c>
      <c r="F11">
        <v>0.47177999999999998</v>
      </c>
      <c r="G11">
        <v>0.74380000000000002</v>
      </c>
    </row>
    <row r="12" spans="1:7" x14ac:dyDescent="0.2">
      <c r="A12">
        <v>13</v>
      </c>
      <c r="B12" t="s">
        <v>13</v>
      </c>
      <c r="C12">
        <v>8.7389E-4</v>
      </c>
      <c r="D12">
        <v>0</v>
      </c>
      <c r="E12">
        <v>2.5179E-2</v>
      </c>
      <c r="F12">
        <v>3.0367999999999999E-2</v>
      </c>
      <c r="G12">
        <v>7.6224E-2</v>
      </c>
    </row>
    <row r="13" spans="1:7" x14ac:dyDescent="0.2">
      <c r="A13">
        <v>13</v>
      </c>
      <c r="B13" t="s">
        <v>14</v>
      </c>
      <c r="C13">
        <v>9.6193000000000005E-5</v>
      </c>
      <c r="D13">
        <v>0.10378</v>
      </c>
      <c r="E13">
        <v>3.0915999999999999E-2</v>
      </c>
      <c r="F13">
        <v>3.7912000000000001E-2</v>
      </c>
      <c r="G13">
        <v>0.5333</v>
      </c>
    </row>
    <row r="14" spans="1:7" x14ac:dyDescent="0.2">
      <c r="A14">
        <v>13</v>
      </c>
      <c r="B14" t="s">
        <v>15</v>
      </c>
      <c r="C14">
        <v>5.0584999999999996E-3</v>
      </c>
      <c r="D14">
        <v>0.37618000000000001</v>
      </c>
      <c r="E14">
        <v>0</v>
      </c>
      <c r="F14">
        <v>0.42787999999999998</v>
      </c>
      <c r="G14">
        <v>0.30125999999999997</v>
      </c>
    </row>
    <row r="15" spans="1:7" x14ac:dyDescent="0.2">
      <c r="A15">
        <v>13</v>
      </c>
      <c r="B15" t="s">
        <v>16</v>
      </c>
      <c r="C15">
        <v>0.15345</v>
      </c>
      <c r="D15">
        <v>4.6260999999999997E-2</v>
      </c>
      <c r="E15">
        <v>6.2091000000000002E-4</v>
      </c>
      <c r="F15">
        <v>7.7174000000000006E-2</v>
      </c>
      <c r="G15">
        <v>0</v>
      </c>
    </row>
    <row r="16" spans="1:7" x14ac:dyDescent="0.2">
      <c r="A16">
        <v>13</v>
      </c>
      <c r="B16" t="s">
        <v>17</v>
      </c>
      <c r="C16">
        <v>1.0191E-2</v>
      </c>
      <c r="D16">
        <v>2.0740000000000001E-5</v>
      </c>
      <c r="E16">
        <v>4.1116E-3</v>
      </c>
      <c r="F16">
        <v>4.7333999999999998E-5</v>
      </c>
      <c r="G16">
        <v>4.9274000000000002E-3</v>
      </c>
    </row>
    <row r="17" spans="1:40" x14ac:dyDescent="0.2">
      <c r="A17">
        <v>13</v>
      </c>
      <c r="B17" t="s">
        <v>18</v>
      </c>
      <c r="C17">
        <v>4.5123000000000003E-3</v>
      </c>
      <c r="D17">
        <v>3.0214E-3</v>
      </c>
      <c r="E17">
        <v>6.8544000000000001E-3</v>
      </c>
      <c r="F17">
        <v>2.6734000000000003E-4</v>
      </c>
      <c r="G17">
        <v>5.1119E-3</v>
      </c>
    </row>
    <row r="18" spans="1:40" x14ac:dyDescent="0.2">
      <c r="A18"/>
      <c r="B18" s="5" t="s">
        <v>77</v>
      </c>
      <c r="C18" s="6">
        <f>SUM(C6:C11)/(SUM(C12:C17)-C11)</f>
        <v>1.8530527871170521</v>
      </c>
      <c r="D18" s="6">
        <f t="shared" ref="D18:G18" si="0">SUM(D6:D11)/(SUM(D12:D17)-D11)</f>
        <v>2.7482468974886638</v>
      </c>
      <c r="E18" s="6">
        <f t="shared" si="0"/>
        <v>78.116213331437947</v>
      </c>
      <c r="F18" s="6">
        <f t="shared" si="0"/>
        <v>6.579739571362242</v>
      </c>
      <c r="G18" s="6">
        <f t="shared" si="0"/>
        <v>8.1562598160807145</v>
      </c>
    </row>
    <row r="19" spans="1:40" s="25" customFormat="1" x14ac:dyDescent="0.2">
      <c r="B19" s="25" t="s">
        <v>78</v>
      </c>
      <c r="C19" s="26">
        <f>SUM(C12:C17,C6:C10)</f>
        <v>0.45957796829999997</v>
      </c>
      <c r="D19" s="26">
        <f t="shared" ref="D19:G19" si="1">SUM(D12:D17,D6:D10)</f>
        <v>1.9774631404626597</v>
      </c>
      <c r="E19" s="26">
        <f t="shared" si="1"/>
        <v>1.9813002100000001</v>
      </c>
      <c r="F19" s="26">
        <f t="shared" si="1"/>
        <v>0.77213801939999993</v>
      </c>
      <c r="G19" s="26">
        <f t="shared" si="1"/>
        <v>1.6208713282999998</v>
      </c>
    </row>
    <row r="20" spans="1:40" x14ac:dyDescent="0.2">
      <c r="B20" s="24" t="s">
        <v>104</v>
      </c>
      <c r="C20" s="6">
        <f>SUM(C6:C17)</f>
        <v>0.47267696830000011</v>
      </c>
      <c r="D20" s="6">
        <f t="shared" ref="D20:G20" si="2">SUM(D6:D17)</f>
        <v>1.9791561404626596</v>
      </c>
      <c r="E20" s="6">
        <f t="shared" si="2"/>
        <v>2.02393921</v>
      </c>
      <c r="F20" s="6">
        <f t="shared" si="2"/>
        <v>1.2439180193999999</v>
      </c>
      <c r="G20" s="6">
        <f t="shared" si="2"/>
        <v>2.3646713283000005</v>
      </c>
    </row>
    <row r="21" spans="1:40" x14ac:dyDescent="0.2">
      <c r="B21" s="24" t="s">
        <v>119</v>
      </c>
      <c r="C21" s="6">
        <f>C12-C11</f>
        <v>-1.2225109999999999E-2</v>
      </c>
      <c r="D21" s="6">
        <f t="shared" ref="D21:G21" si="3">D12-D11</f>
        <v>-1.6930000000000001E-3</v>
      </c>
      <c r="E21" s="6">
        <f t="shared" si="3"/>
        <v>-1.7460000000000003E-2</v>
      </c>
      <c r="F21" s="6">
        <f t="shared" si="3"/>
        <v>-0.44141199999999997</v>
      </c>
      <c r="G21" s="6">
        <f t="shared" si="3"/>
        <v>-0.66757600000000006</v>
      </c>
    </row>
    <row r="22" spans="1:40" x14ac:dyDescent="0.2">
      <c r="B22" s="24" t="s">
        <v>120</v>
      </c>
      <c r="C22" s="6">
        <f>C13+C14</f>
        <v>5.1546929999999993E-3</v>
      </c>
      <c r="D22" s="6">
        <f t="shared" ref="D22:G22" si="4">D13+D14</f>
        <v>0.47996</v>
      </c>
      <c r="E22" s="6">
        <f t="shared" si="4"/>
        <v>3.0915999999999999E-2</v>
      </c>
      <c r="F22" s="6">
        <f t="shared" si="4"/>
        <v>0.46579199999999998</v>
      </c>
      <c r="G22" s="6">
        <f t="shared" si="4"/>
        <v>0.83455999999999997</v>
      </c>
    </row>
    <row r="23" spans="1:40" x14ac:dyDescent="0.2">
      <c r="B23" s="24" t="s">
        <v>121</v>
      </c>
      <c r="C23" s="6">
        <f>C21/C22</f>
        <v>-2.3716465752664613</v>
      </c>
      <c r="D23" s="6">
        <f t="shared" ref="D23:G23" si="5">D21/D22</f>
        <v>-3.5273772814401203E-3</v>
      </c>
      <c r="E23" s="6">
        <f t="shared" si="5"/>
        <v>-0.56475611333937137</v>
      </c>
      <c r="F23" s="6">
        <f t="shared" si="5"/>
        <v>-0.94765904094531461</v>
      </c>
      <c r="G23" s="6">
        <f t="shared" si="5"/>
        <v>-0.79991372699386509</v>
      </c>
    </row>
    <row r="24" spans="1:40" x14ac:dyDescent="0.2">
      <c r="B24" s="24" t="s">
        <v>122</v>
      </c>
      <c r="C24" s="6">
        <f>C12/C22</f>
        <v>0.16953288973756539</v>
      </c>
      <c r="D24" s="6">
        <f t="shared" ref="D24:G24" si="6">D12/D22</f>
        <v>0</v>
      </c>
      <c r="E24" s="6">
        <f t="shared" si="6"/>
        <v>0.814432656229784</v>
      </c>
      <c r="F24" s="6">
        <f t="shared" si="6"/>
        <v>6.5196482550151147E-2</v>
      </c>
      <c r="G24" s="6">
        <f t="shared" si="6"/>
        <v>9.1334355828220859E-2</v>
      </c>
    </row>
    <row r="25" spans="1:40" x14ac:dyDescent="0.2">
      <c r="B25" s="30" t="s">
        <v>125</v>
      </c>
      <c r="C25" s="31">
        <f>SUM(C6:C11)/C19</f>
        <v>0.64949824815177071</v>
      </c>
      <c r="D25" s="31">
        <f t="shared" ref="D25:G25" si="7">SUM(D6:D11)/D19</f>
        <v>0.73320860995843073</v>
      </c>
      <c r="E25" s="31">
        <f t="shared" si="7"/>
        <v>0.98736036574689512</v>
      </c>
      <c r="F25" s="31">
        <f t="shared" si="7"/>
        <v>0.86806934584161732</v>
      </c>
      <c r="G25" s="31">
        <f t="shared" si="7"/>
        <v>0.89078510002045319</v>
      </c>
    </row>
    <row r="26" spans="1:40" x14ac:dyDescent="0.2">
      <c r="B26" s="30" t="s">
        <v>126</v>
      </c>
      <c r="C26" s="31">
        <f>(SUM(C12:C17)-C11)/C19</f>
        <v>0.35050175184822935</v>
      </c>
      <c r="D26" s="31">
        <f t="shared" ref="D26:G26" si="8">(SUM(D12:D17)-D11)/D19</f>
        <v>0.26679139004156927</v>
      </c>
      <c r="E26" s="31">
        <f t="shared" si="8"/>
        <v>1.2639634253104931E-2</v>
      </c>
      <c r="F26" s="31">
        <f t="shared" si="8"/>
        <v>0.1319306541583827</v>
      </c>
      <c r="G26" s="31">
        <f t="shared" si="8"/>
        <v>0.10921489997954695</v>
      </c>
    </row>
    <row r="27" spans="1:40" x14ac:dyDescent="0.2">
      <c r="A27" t="s">
        <v>19</v>
      </c>
    </row>
    <row r="28" spans="1:40" x14ac:dyDescent="0.2">
      <c r="I28" s="4" t="s">
        <v>111</v>
      </c>
      <c r="P28" s="4" t="s">
        <v>117</v>
      </c>
      <c r="X28" s="4" t="s">
        <v>79</v>
      </c>
      <c r="AF28" s="4" t="s">
        <v>118</v>
      </c>
      <c r="AN28" s="4" t="s">
        <v>86</v>
      </c>
    </row>
    <row r="29" spans="1:40" x14ac:dyDescent="0.2">
      <c r="C29" t="s">
        <v>1</v>
      </c>
      <c r="D29" t="s">
        <v>2</v>
      </c>
      <c r="E29" t="s">
        <v>3</v>
      </c>
      <c r="F29" t="s">
        <v>4</v>
      </c>
      <c r="G29" t="s">
        <v>5</v>
      </c>
      <c r="AF29" s="4" t="s">
        <v>81</v>
      </c>
      <c r="AN29" s="4" t="s">
        <v>80</v>
      </c>
    </row>
    <row r="30" spans="1:40" x14ac:dyDescent="0.2">
      <c r="A30">
        <v>13</v>
      </c>
      <c r="B30" t="s">
        <v>6</v>
      </c>
      <c r="C30" s="5">
        <v>6.9914000208906399</v>
      </c>
      <c r="D30" s="5">
        <v>29.219328482063101</v>
      </c>
      <c r="E30" s="5">
        <v>29.181609275443101</v>
      </c>
      <c r="F30" s="5">
        <v>10.8822812576164</v>
      </c>
      <c r="G30" s="5">
        <v>23.7253809639869</v>
      </c>
      <c r="H30">
        <f>SUM(C30:G30)</f>
        <v>100.00000000000014</v>
      </c>
    </row>
    <row r="31" spans="1:40" x14ac:dyDescent="0.2">
      <c r="A31">
        <v>13</v>
      </c>
      <c r="B31" t="s">
        <v>7</v>
      </c>
      <c r="C31">
        <v>3.0996424932683202</v>
      </c>
      <c r="D31">
        <v>36.330029655774702</v>
      </c>
      <c r="E31">
        <v>35.155397169056101</v>
      </c>
      <c r="F31">
        <v>6.9784313368750501</v>
      </c>
      <c r="G31">
        <v>18.436499345025801</v>
      </c>
      <c r="H31">
        <f t="shared" ref="H31:H42" si="9">SUM(C31:G31)</f>
        <v>99.999999999999972</v>
      </c>
    </row>
    <row r="32" spans="1:40" x14ac:dyDescent="0.2">
      <c r="A32">
        <v>13</v>
      </c>
      <c r="B32" t="s">
        <v>8</v>
      </c>
      <c r="C32">
        <v>9.7320430630599297</v>
      </c>
      <c r="D32">
        <v>21.914470369533898</v>
      </c>
      <c r="E32">
        <v>42.395628833023501</v>
      </c>
      <c r="F32">
        <v>3.6206327420559798</v>
      </c>
      <c r="G32">
        <v>22.3372249923267</v>
      </c>
      <c r="H32">
        <f t="shared" si="9"/>
        <v>100</v>
      </c>
    </row>
    <row r="33" spans="1:8" x14ac:dyDescent="0.2">
      <c r="A33">
        <v>13</v>
      </c>
      <c r="B33" t="s">
        <v>9</v>
      </c>
      <c r="C33">
        <v>9.3883997403990804</v>
      </c>
      <c r="D33">
        <v>28.2128427426162</v>
      </c>
      <c r="E33">
        <v>45.812809729782501</v>
      </c>
      <c r="F33">
        <v>3.9795470489152698</v>
      </c>
      <c r="G33">
        <v>12.606400738287</v>
      </c>
      <c r="H33">
        <f t="shared" si="9"/>
        <v>100.00000000000006</v>
      </c>
    </row>
    <row r="34" spans="1:8" x14ac:dyDescent="0.2">
      <c r="A34">
        <v>13</v>
      </c>
      <c r="B34" t="s">
        <v>10</v>
      </c>
      <c r="C34">
        <v>5.3862119046704198</v>
      </c>
      <c r="D34">
        <v>41.348521503481798</v>
      </c>
      <c r="E34">
        <v>53.265238094846701</v>
      </c>
      <c r="F34">
        <v>2.8497001086737002E-5</v>
      </c>
      <c r="G34">
        <v>0</v>
      </c>
      <c r="H34">
        <f t="shared" si="9"/>
        <v>100</v>
      </c>
    </row>
    <row r="35" spans="1:8" x14ac:dyDescent="0.2">
      <c r="A35">
        <v>13</v>
      </c>
      <c r="B35" t="s">
        <v>11</v>
      </c>
      <c r="C35">
        <v>2.7501859718384598E-2</v>
      </c>
      <c r="D35">
        <v>4.1240755898317198E-6</v>
      </c>
      <c r="E35">
        <v>59.707550951821702</v>
      </c>
      <c r="F35">
        <v>40.2646908028117</v>
      </c>
      <c r="G35">
        <v>2.52261572628361E-4</v>
      </c>
      <c r="H35">
        <f t="shared" si="9"/>
        <v>100</v>
      </c>
    </row>
    <row r="36" spans="1:8" x14ac:dyDescent="0.2">
      <c r="A36">
        <v>13</v>
      </c>
      <c r="B36" t="s">
        <v>12</v>
      </c>
      <c r="C36">
        <v>1.0289777543163401</v>
      </c>
      <c r="D36">
        <v>0.13299178090370001</v>
      </c>
      <c r="E36">
        <v>3.3494604524234299</v>
      </c>
      <c r="F36">
        <v>37.0601668013866</v>
      </c>
      <c r="G36">
        <v>58.428403210969897</v>
      </c>
      <c r="H36">
        <f t="shared" si="9"/>
        <v>99.999999999999972</v>
      </c>
    </row>
    <row r="37" spans="1:8" x14ac:dyDescent="0.2">
      <c r="A37">
        <v>13</v>
      </c>
      <c r="B37" t="s">
        <v>13</v>
      </c>
      <c r="C37">
        <v>0.65881919763362196</v>
      </c>
      <c r="D37">
        <v>0</v>
      </c>
      <c r="E37">
        <v>18.982261585802501</v>
      </c>
      <c r="F37">
        <v>22.894210248129401</v>
      </c>
      <c r="G37">
        <v>57.464708968434401</v>
      </c>
      <c r="H37">
        <f t="shared" si="9"/>
        <v>99.999999999999915</v>
      </c>
    </row>
    <row r="38" spans="1:8" x14ac:dyDescent="0.2">
      <c r="A38">
        <v>13</v>
      </c>
      <c r="B38" t="s">
        <v>14</v>
      </c>
      <c r="C38">
        <v>1.3624989901441001E-2</v>
      </c>
      <c r="D38">
        <v>14.6996294114078</v>
      </c>
      <c r="E38">
        <v>4.3790108198408397</v>
      </c>
      <c r="F38">
        <v>5.36993977881375</v>
      </c>
      <c r="G38">
        <v>75.537795000036198</v>
      </c>
      <c r="H38">
        <f t="shared" si="9"/>
        <v>100.00000000000003</v>
      </c>
    </row>
    <row r="39" spans="1:8" x14ac:dyDescent="0.2">
      <c r="A39">
        <v>13</v>
      </c>
      <c r="B39" t="s">
        <v>15</v>
      </c>
      <c r="C39">
        <v>0.45556537703134597</v>
      </c>
      <c r="D39">
        <v>33.878537813907599</v>
      </c>
      <c r="E39">
        <v>0</v>
      </c>
      <c r="F39">
        <v>38.534607793648703</v>
      </c>
      <c r="G39">
        <v>27.1312890154123</v>
      </c>
      <c r="H39">
        <f t="shared" si="9"/>
        <v>99.999999999999943</v>
      </c>
    </row>
    <row r="40" spans="1:8" x14ac:dyDescent="0.2">
      <c r="A40">
        <v>13</v>
      </c>
      <c r="B40" t="s">
        <v>16</v>
      </c>
      <c r="C40">
        <v>55.296119639397901</v>
      </c>
      <c r="D40">
        <v>16.670275598815198</v>
      </c>
      <c r="E40">
        <v>0.22374658615378701</v>
      </c>
      <c r="F40">
        <v>27.809858175633099</v>
      </c>
      <c r="G40">
        <v>0</v>
      </c>
      <c r="H40">
        <f t="shared" si="9"/>
        <v>99.999999999999972</v>
      </c>
    </row>
    <row r="41" spans="1:8" x14ac:dyDescent="0.2">
      <c r="A41">
        <v>13</v>
      </c>
      <c r="B41" t="s">
        <v>17</v>
      </c>
      <c r="C41">
        <v>52.808378701418597</v>
      </c>
      <c r="D41">
        <v>0.107471864808892</v>
      </c>
      <c r="E41">
        <v>21.305753102615299</v>
      </c>
      <c r="F41">
        <v>0.24527836301177</v>
      </c>
      <c r="G41">
        <v>25.533117968145401</v>
      </c>
      <c r="H41">
        <f t="shared" si="9"/>
        <v>99.999999999999957</v>
      </c>
    </row>
    <row r="42" spans="1:8" x14ac:dyDescent="0.2">
      <c r="A42">
        <v>13</v>
      </c>
      <c r="B42" t="s">
        <v>18</v>
      </c>
      <c r="C42">
        <v>22.8270470381953</v>
      </c>
      <c r="D42">
        <v>15.2848081734821</v>
      </c>
      <c r="E42">
        <v>34.675378680186597</v>
      </c>
      <c r="F42">
        <v>1.35243285135987</v>
      </c>
      <c r="G42">
        <v>25.860333256776102</v>
      </c>
      <c r="H42">
        <f t="shared" si="9"/>
        <v>99.999999999999957</v>
      </c>
    </row>
    <row r="43" spans="1:8" x14ac:dyDescent="0.2">
      <c r="A43"/>
      <c r="B43" s="4" t="s">
        <v>134</v>
      </c>
      <c r="C43">
        <f>C30*C26</f>
        <v>2.4504979551939168</v>
      </c>
      <c r="D43">
        <f>D30*D26</f>
        <v>7.7954652618108309</v>
      </c>
      <c r="E43">
        <f t="shared" ref="E43:G43" si="10">E30*E26</f>
        <v>0.36884486815861522</v>
      </c>
      <c r="F43">
        <f t="shared" si="10"/>
        <v>1.4357064850528394</v>
      </c>
      <c r="G43">
        <f t="shared" si="10"/>
        <v>2.5911651089584766</v>
      </c>
      <c r="H43">
        <f>SUM(C43:G43)</f>
        <v>14.641679679174677</v>
      </c>
    </row>
    <row r="44" spans="1:8" x14ac:dyDescent="0.2">
      <c r="B44" s="37" t="s">
        <v>50</v>
      </c>
      <c r="C44" s="38">
        <f>C43/$H$43</f>
        <v>0.16736453800989359</v>
      </c>
      <c r="D44" s="38">
        <f t="shared" ref="D44:G44" si="11">D43/$H$43</f>
        <v>0.53241605011333271</v>
      </c>
      <c r="E44" s="38">
        <f t="shared" si="11"/>
        <v>2.5191431327597946E-2</v>
      </c>
      <c r="F44" s="38">
        <f t="shared" si="11"/>
        <v>9.8056132664539164E-2</v>
      </c>
      <c r="G44" s="38">
        <f t="shared" si="11"/>
        <v>0.17697184788463666</v>
      </c>
    </row>
    <row r="45" spans="1:8" x14ac:dyDescent="0.2">
      <c r="A45" t="s">
        <v>20</v>
      </c>
    </row>
    <row r="47" spans="1:8" x14ac:dyDescent="0.2">
      <c r="C47" t="s">
        <v>1</v>
      </c>
      <c r="D47" t="s">
        <v>2</v>
      </c>
      <c r="E47" t="s">
        <v>3</v>
      </c>
      <c r="F47" t="s">
        <v>4</v>
      </c>
      <c r="G47" t="s">
        <v>5</v>
      </c>
    </row>
    <row r="48" spans="1:8" x14ac:dyDescent="0.2">
      <c r="A48">
        <v>13</v>
      </c>
      <c r="B48" t="s">
        <v>6</v>
      </c>
      <c r="C48" t="s">
        <v>21</v>
      </c>
      <c r="D48" t="s">
        <v>21</v>
      </c>
      <c r="E48" t="s">
        <v>21</v>
      </c>
      <c r="F48" t="s">
        <v>21</v>
      </c>
      <c r="G48" t="s">
        <v>21</v>
      </c>
    </row>
    <row r="49" spans="1:36" x14ac:dyDescent="0.2">
      <c r="A49">
        <v>13</v>
      </c>
      <c r="B49" t="s">
        <v>7</v>
      </c>
      <c r="C49">
        <v>11.312666002656</v>
      </c>
      <c r="D49">
        <v>31.7258328782086</v>
      </c>
      <c r="E49">
        <v>30.739746457867302</v>
      </c>
      <c r="F49">
        <v>16.362715298885501</v>
      </c>
      <c r="G49">
        <v>19.8281765928825</v>
      </c>
    </row>
    <row r="50" spans="1:36" x14ac:dyDescent="0.2">
      <c r="A50">
        <v>13</v>
      </c>
      <c r="B50" t="s">
        <v>8</v>
      </c>
      <c r="C50">
        <v>27.896746347941601</v>
      </c>
      <c r="D50">
        <v>15.0305347301524</v>
      </c>
      <c r="E50">
        <v>29.1155853840418</v>
      </c>
      <c r="F50">
        <v>6.6677331626939704</v>
      </c>
      <c r="G50">
        <v>18.8681668093433</v>
      </c>
    </row>
    <row r="51" spans="1:36" x14ac:dyDescent="0.2">
      <c r="A51">
        <v>13</v>
      </c>
      <c r="B51" t="s">
        <v>9</v>
      </c>
      <c r="C51">
        <v>10.3859561752988</v>
      </c>
      <c r="D51">
        <v>7.4678516458964301</v>
      </c>
      <c r="E51">
        <v>12.142182450907301</v>
      </c>
      <c r="F51">
        <v>2.8283474644057001</v>
      </c>
      <c r="G51">
        <v>4.1095756389874003</v>
      </c>
    </row>
    <row r="52" spans="1:36" x14ac:dyDescent="0.2">
      <c r="A52">
        <v>13</v>
      </c>
      <c r="B52" t="s">
        <v>10</v>
      </c>
      <c r="C52">
        <v>9.6246264940239001</v>
      </c>
      <c r="D52">
        <v>17.678864008738401</v>
      </c>
      <c r="E52">
        <v>22.803380561769799</v>
      </c>
      <c r="F52">
        <v>3.2714765637498001E-5</v>
      </c>
      <c r="G52">
        <v>0</v>
      </c>
    </row>
    <row r="53" spans="1:36" x14ac:dyDescent="0.2">
      <c r="A53">
        <v>13</v>
      </c>
      <c r="B53" t="s">
        <v>11</v>
      </c>
      <c r="C53">
        <v>6.40209993359894E-4</v>
      </c>
      <c r="D53">
        <v>2.2971054068814901E-8</v>
      </c>
      <c r="E53">
        <v>0.33300024857071803</v>
      </c>
      <c r="F53">
        <v>0.60218365061590096</v>
      </c>
      <c r="G53">
        <v>1.7304634951693799E-6</v>
      </c>
    </row>
    <row r="54" spans="1:36" x14ac:dyDescent="0.2">
      <c r="A54">
        <v>13</v>
      </c>
      <c r="B54" t="s">
        <v>12</v>
      </c>
      <c r="C54">
        <v>2.71808598937583</v>
      </c>
      <c r="D54">
        <v>8.4057395362692994E-2</v>
      </c>
      <c r="E54">
        <v>2.1197613721103701</v>
      </c>
      <c r="F54">
        <v>62.893936970084802</v>
      </c>
      <c r="G54">
        <v>45.481227834168998</v>
      </c>
    </row>
    <row r="55" spans="1:36" x14ac:dyDescent="0.2">
      <c r="A55">
        <v>13</v>
      </c>
      <c r="B55" t="s">
        <v>13</v>
      </c>
      <c r="C55">
        <v>0.18133507636122201</v>
      </c>
      <c r="D55">
        <v>0</v>
      </c>
      <c r="E55">
        <v>1.2517524235644999</v>
      </c>
      <c r="F55">
        <v>4.0484189196395199</v>
      </c>
      <c r="G55">
        <v>4.6608780726427801</v>
      </c>
    </row>
    <row r="56" spans="1:36" x14ac:dyDescent="0.2">
      <c r="A56">
        <v>13</v>
      </c>
      <c r="B56" t="s">
        <v>14</v>
      </c>
      <c r="C56">
        <v>1.99603668658699E-2</v>
      </c>
      <c r="D56">
        <v>5.1526736507621296</v>
      </c>
      <c r="E56">
        <v>1.53696246582153</v>
      </c>
      <c r="F56">
        <v>5.0541246733855898</v>
      </c>
      <c r="G56">
        <v>32.609759080347303</v>
      </c>
    </row>
    <row r="57" spans="1:36" x14ac:dyDescent="0.2">
      <c r="A57">
        <v>13</v>
      </c>
      <c r="B57" t="s">
        <v>15</v>
      </c>
      <c r="C57">
        <v>1.0496555444887099</v>
      </c>
      <c r="D57">
        <v>18.6773248597388</v>
      </c>
      <c r="E57">
        <v>0</v>
      </c>
      <c r="F57">
        <v>57.041540020263398</v>
      </c>
      <c r="G57">
        <v>18.4211813623578</v>
      </c>
    </row>
    <row r="58" spans="1:36" x14ac:dyDescent="0.2">
      <c r="A58">
        <v>13</v>
      </c>
      <c r="B58" t="s">
        <v>16</v>
      </c>
      <c r="C58">
        <v>31.8413844621514</v>
      </c>
      <c r="D58">
        <v>2.29685715704285</v>
      </c>
      <c r="E58">
        <v>3.08680089485459E-2</v>
      </c>
      <c r="F58">
        <v>10.2882205513784</v>
      </c>
      <c r="G58">
        <v>0</v>
      </c>
    </row>
    <row r="59" spans="1:36" x14ac:dyDescent="0.2">
      <c r="A59">
        <v>13</v>
      </c>
      <c r="B59" t="s">
        <v>17</v>
      </c>
      <c r="C59">
        <v>2.1146663346613499</v>
      </c>
      <c r="D59">
        <v>1.02974033066879E-3</v>
      </c>
      <c r="E59">
        <v>0.204404673129505</v>
      </c>
      <c r="F59">
        <v>6.3101903695408704E-3</v>
      </c>
      <c r="G59">
        <v>0.30129631894337799</v>
      </c>
    </row>
    <row r="60" spans="1:36" x14ac:dyDescent="0.2">
      <c r="A60">
        <v>13</v>
      </c>
      <c r="B60" t="s">
        <v>18</v>
      </c>
      <c r="C60">
        <v>0.93631723107569698</v>
      </c>
      <c r="D60">
        <v>0.15001241249193201</v>
      </c>
      <c r="E60">
        <v>0.34076062639820998</v>
      </c>
      <c r="F60">
        <v>3.5639630992374598E-2</v>
      </c>
      <c r="G60">
        <v>0.312577962577963</v>
      </c>
    </row>
    <row r="62" spans="1:36" x14ac:dyDescent="0.2">
      <c r="AJ62" s="9" t="s">
        <v>82</v>
      </c>
    </row>
    <row r="63" spans="1:36" x14ac:dyDescent="0.2">
      <c r="AJ63" s="9" t="s">
        <v>83</v>
      </c>
    </row>
    <row r="93" spans="9:9" x14ac:dyDescent="0.2">
      <c r="I93" s="4" t="s">
        <v>87</v>
      </c>
    </row>
    <row r="94" spans="9:9" x14ac:dyDescent="0.2">
      <c r="I94" s="9" t="s">
        <v>88</v>
      </c>
    </row>
    <row r="103" spans="9:13" x14ac:dyDescent="0.2">
      <c r="I103" s="4" t="s">
        <v>106</v>
      </c>
      <c r="J103" s="4" t="s">
        <v>107</v>
      </c>
      <c r="K103" s="4" t="s">
        <v>108</v>
      </c>
      <c r="L103" s="4" t="s">
        <v>110</v>
      </c>
      <c r="M103" s="4" t="s">
        <v>109</v>
      </c>
    </row>
    <row r="104" spans="9:13" x14ac:dyDescent="0.2">
      <c r="I104" s="27">
        <v>6.9914000208906399</v>
      </c>
      <c r="J104" s="27">
        <v>29.219328482063101</v>
      </c>
      <c r="K104" s="27">
        <v>29.181609275443101</v>
      </c>
      <c r="L104" s="27">
        <v>10.8822812576164</v>
      </c>
      <c r="M104" s="27">
        <v>23.7253809639869</v>
      </c>
    </row>
    <row r="136" spans="9:13" x14ac:dyDescent="0.2">
      <c r="I136" s="4" t="s">
        <v>112</v>
      </c>
      <c r="J136" s="4" t="s">
        <v>132</v>
      </c>
      <c r="K136" s="4" t="s">
        <v>113</v>
      </c>
      <c r="L136" s="4" t="s">
        <v>133</v>
      </c>
      <c r="M136" s="4" t="s">
        <v>97</v>
      </c>
    </row>
    <row r="137" spans="9:13" x14ac:dyDescent="0.2">
      <c r="I137">
        <v>6.9914000208906399</v>
      </c>
      <c r="J137">
        <v>29.219328482063101</v>
      </c>
      <c r="K137">
        <v>29.181609275443101</v>
      </c>
      <c r="L137">
        <v>10.8822812576164</v>
      </c>
      <c r="M137">
        <v>23.7253809639869</v>
      </c>
    </row>
    <row r="161" spans="9:13" x14ac:dyDescent="0.2">
      <c r="I161" s="4" t="s">
        <v>113</v>
      </c>
      <c r="J161" s="4" t="s">
        <v>132</v>
      </c>
      <c r="K161" s="4" t="s">
        <v>97</v>
      </c>
      <c r="L161" s="4" t="s">
        <v>133</v>
      </c>
      <c r="M161" s="4" t="s">
        <v>112</v>
      </c>
    </row>
    <row r="162" spans="9:13" x14ac:dyDescent="0.2">
      <c r="I162">
        <v>29.181609275443101</v>
      </c>
      <c r="J162">
        <v>29.219328482063101</v>
      </c>
      <c r="K162">
        <v>23.7253809639869</v>
      </c>
      <c r="L162">
        <v>10.8822812576164</v>
      </c>
      <c r="M162">
        <v>6.9914000208906399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V216"/>
  <sheetViews>
    <sheetView topLeftCell="A188" workbookViewId="0">
      <selection activeCell="Q215" sqref="Q215:V215"/>
    </sheetView>
  </sheetViews>
  <sheetFormatPr baseColWidth="10" defaultColWidth="9.140625" defaultRowHeight="12.75" x14ac:dyDescent="0.2"/>
  <cols>
    <col min="1" max="1" width="5.7109375" style="1" customWidth="1"/>
    <col min="2" max="2" width="13.42578125" style="1" bestFit="1" customWidth="1"/>
    <col min="3" max="3" width="12.7109375" bestFit="1" customWidth="1"/>
    <col min="4" max="7" width="12.5703125" bestFit="1" customWidth="1"/>
    <col min="9" max="9" width="13.5703125" customWidth="1"/>
    <col min="10" max="10" width="19" customWidth="1"/>
  </cols>
  <sheetData>
    <row r="2" spans="1:8" x14ac:dyDescent="0.2">
      <c r="A2" t="s">
        <v>22</v>
      </c>
    </row>
    <row r="4" spans="1:8" x14ac:dyDescent="0.2">
      <c r="C4" t="s">
        <v>1</v>
      </c>
      <c r="D4" t="s">
        <v>2</v>
      </c>
      <c r="E4" t="s">
        <v>3</v>
      </c>
      <c r="F4" t="s">
        <v>4</v>
      </c>
      <c r="G4" t="s">
        <v>5</v>
      </c>
      <c r="H4" s="4"/>
    </row>
    <row r="5" spans="1:8" x14ac:dyDescent="0.2">
      <c r="A5">
        <v>13</v>
      </c>
      <c r="B5" s="7">
        <v>43558</v>
      </c>
      <c r="C5">
        <v>2.5219999999999998</v>
      </c>
      <c r="D5">
        <v>1.4730000000000001</v>
      </c>
      <c r="E5">
        <v>1.1336999999999999</v>
      </c>
      <c r="F5">
        <v>0.36121999999999999</v>
      </c>
      <c r="G5">
        <v>-0.19933999999999999</v>
      </c>
    </row>
    <row r="6" spans="1:8" x14ac:dyDescent="0.2">
      <c r="A6">
        <v>13</v>
      </c>
      <c r="B6" s="7">
        <v>43561</v>
      </c>
      <c r="C6">
        <v>0.89732999999999996</v>
      </c>
      <c r="D6">
        <v>0.71716999999999997</v>
      </c>
      <c r="E6">
        <v>2.3239000000000001</v>
      </c>
      <c r="F6">
        <v>1.9171</v>
      </c>
      <c r="G6">
        <v>0.2354</v>
      </c>
    </row>
    <row r="7" spans="1:8" x14ac:dyDescent="0.2">
      <c r="A7">
        <v>13</v>
      </c>
      <c r="B7" s="7">
        <v>43564</v>
      </c>
      <c r="C7">
        <v>2.9741</v>
      </c>
      <c r="D7">
        <v>1.5654999999999999</v>
      </c>
      <c r="E7">
        <v>1.6958</v>
      </c>
      <c r="F7">
        <v>2.2515000000000001</v>
      </c>
      <c r="G7">
        <v>7.8477000000000005E-2</v>
      </c>
    </row>
    <row r="8" spans="1:8" x14ac:dyDescent="0.2">
      <c r="A8">
        <v>13</v>
      </c>
      <c r="B8" s="7">
        <v>43567</v>
      </c>
      <c r="C8">
        <v>2.0148000000000001</v>
      </c>
      <c r="D8">
        <v>0.93601999999999996</v>
      </c>
      <c r="E8">
        <v>0.74689000000000005</v>
      </c>
      <c r="F8">
        <v>0.72443000000000002</v>
      </c>
      <c r="G8">
        <v>-9.1847999999999999E-2</v>
      </c>
    </row>
    <row r="9" spans="1:8" x14ac:dyDescent="0.2">
      <c r="A9">
        <v>13</v>
      </c>
      <c r="B9" s="7">
        <v>43570</v>
      </c>
      <c r="C9">
        <v>4.423</v>
      </c>
      <c r="D9">
        <v>1.9342999999999999</v>
      </c>
      <c r="E9">
        <v>0.75392999999999999</v>
      </c>
      <c r="F9">
        <v>2.4188000000000001</v>
      </c>
      <c r="G9">
        <v>8.5971000000000006E-2</v>
      </c>
    </row>
    <row r="10" spans="1:8" x14ac:dyDescent="0.2">
      <c r="A10">
        <v>13</v>
      </c>
      <c r="B10" s="7">
        <v>43573</v>
      </c>
      <c r="C10">
        <v>1.1505000000000001</v>
      </c>
      <c r="D10">
        <v>0.35493000000000002</v>
      </c>
      <c r="E10">
        <v>2.1459999999999999</v>
      </c>
      <c r="F10">
        <v>2.1671</v>
      </c>
      <c r="G10">
        <v>0.24537</v>
      </c>
    </row>
    <row r="11" spans="1:8" x14ac:dyDescent="0.2">
      <c r="A11">
        <v>13</v>
      </c>
      <c r="B11" s="7">
        <v>43576</v>
      </c>
      <c r="C11">
        <v>2.8351000000000002</v>
      </c>
      <c r="D11">
        <v>0.68018999999999996</v>
      </c>
      <c r="E11">
        <v>2.0594000000000001</v>
      </c>
      <c r="F11">
        <v>5.2274000000000003</v>
      </c>
      <c r="G11">
        <v>0.60211999999999999</v>
      </c>
    </row>
    <row r="12" spans="1:8" x14ac:dyDescent="0.2">
      <c r="A12">
        <v>13</v>
      </c>
      <c r="B12" s="7">
        <v>43579</v>
      </c>
      <c r="C12">
        <v>3.4134000000000002</v>
      </c>
      <c r="D12">
        <v>0.49443999999999999</v>
      </c>
      <c r="E12">
        <v>0.88585000000000003</v>
      </c>
      <c r="F12">
        <v>0.92642999999999998</v>
      </c>
      <c r="G12">
        <v>4.0499E-2</v>
      </c>
    </row>
    <row r="13" spans="1:8" x14ac:dyDescent="0.2">
      <c r="A13">
        <v>13</v>
      </c>
      <c r="B13" s="7">
        <v>43582</v>
      </c>
      <c r="C13">
        <v>1.8829</v>
      </c>
      <c r="D13">
        <v>0.53615999999999997</v>
      </c>
      <c r="E13">
        <v>1.4609000000000001</v>
      </c>
      <c r="F13">
        <v>2.4056000000000002</v>
      </c>
      <c r="G13">
        <v>0.15507000000000001</v>
      </c>
    </row>
    <row r="14" spans="1:8" x14ac:dyDescent="0.2">
      <c r="A14">
        <v>13</v>
      </c>
      <c r="B14" s="7">
        <v>43585</v>
      </c>
      <c r="C14">
        <v>1.2778</v>
      </c>
      <c r="D14">
        <v>1.0041</v>
      </c>
      <c r="E14">
        <v>1.7125999999999999</v>
      </c>
      <c r="F14">
        <v>1.8052999999999999</v>
      </c>
      <c r="G14">
        <v>0.13166</v>
      </c>
    </row>
    <row r="15" spans="1:8" x14ac:dyDescent="0.2">
      <c r="A15">
        <v>13</v>
      </c>
      <c r="B15" s="7">
        <v>43588</v>
      </c>
      <c r="C15">
        <v>1.9034</v>
      </c>
      <c r="D15">
        <v>0.95047999999999999</v>
      </c>
      <c r="E15">
        <v>1.2274</v>
      </c>
      <c r="F15">
        <v>2.4641000000000002</v>
      </c>
      <c r="G15">
        <v>0.15851000000000001</v>
      </c>
    </row>
    <row r="16" spans="1:8" x14ac:dyDescent="0.2">
      <c r="A16">
        <v>13</v>
      </c>
      <c r="B16" s="7">
        <v>43591</v>
      </c>
      <c r="C16">
        <v>4.3574999999999999</v>
      </c>
      <c r="D16">
        <v>1.0561</v>
      </c>
      <c r="E16">
        <v>0.20244999999999999</v>
      </c>
      <c r="F16">
        <v>0.96621000000000001</v>
      </c>
      <c r="G16">
        <v>-2.8660000000000001E-2</v>
      </c>
    </row>
    <row r="17" spans="1:7" x14ac:dyDescent="0.2">
      <c r="A17">
        <v>13</v>
      </c>
      <c r="B17" s="7">
        <v>43597</v>
      </c>
      <c r="C17">
        <v>0.88895000000000002</v>
      </c>
      <c r="D17">
        <v>0.17738999999999999</v>
      </c>
      <c r="E17">
        <v>1.9138999999999999</v>
      </c>
      <c r="F17">
        <v>1.9732000000000001</v>
      </c>
      <c r="G17">
        <v>0.33107999999999999</v>
      </c>
    </row>
    <row r="18" spans="1:7" x14ac:dyDescent="0.2">
      <c r="A18">
        <v>13</v>
      </c>
      <c r="B18" s="7">
        <v>43600</v>
      </c>
      <c r="C18">
        <v>2.2799999999999998</v>
      </c>
      <c r="D18">
        <v>2.1956000000000002</v>
      </c>
      <c r="E18">
        <v>0.33849000000000001</v>
      </c>
      <c r="F18">
        <v>4.6100000000000003</v>
      </c>
      <c r="G18">
        <v>0.30447999999999997</v>
      </c>
    </row>
    <row r="19" spans="1:7" x14ac:dyDescent="0.2">
      <c r="A19">
        <v>13</v>
      </c>
      <c r="B19" s="7">
        <v>43603</v>
      </c>
      <c r="C19">
        <v>0.93591000000000002</v>
      </c>
      <c r="D19">
        <v>1.2789999999999999</v>
      </c>
      <c r="E19">
        <v>1.2756000000000001</v>
      </c>
      <c r="F19">
        <v>0.77958000000000005</v>
      </c>
      <c r="G19">
        <v>-0.15225</v>
      </c>
    </row>
    <row r="20" spans="1:7" x14ac:dyDescent="0.2">
      <c r="A20">
        <v>13</v>
      </c>
      <c r="B20" s="7">
        <v>43609</v>
      </c>
      <c r="C20">
        <v>0.88083999999999996</v>
      </c>
      <c r="D20">
        <v>-0.1938</v>
      </c>
      <c r="E20">
        <v>2.0954000000000002</v>
      </c>
      <c r="F20">
        <v>2.6909000000000001</v>
      </c>
      <c r="G20">
        <v>0.54293000000000002</v>
      </c>
    </row>
    <row r="21" spans="1:7" x14ac:dyDescent="0.2">
      <c r="A21">
        <v>13</v>
      </c>
      <c r="B21" s="7">
        <v>43612</v>
      </c>
      <c r="C21">
        <v>2.0707</v>
      </c>
      <c r="D21">
        <v>1.6867000000000001</v>
      </c>
      <c r="E21">
        <v>1.3665</v>
      </c>
      <c r="F21">
        <v>6.8383000000000003</v>
      </c>
      <c r="G21">
        <v>0.47461999999999999</v>
      </c>
    </row>
    <row r="22" spans="1:7" x14ac:dyDescent="0.2">
      <c r="A22">
        <v>13</v>
      </c>
      <c r="B22" s="7">
        <v>43615</v>
      </c>
      <c r="C22">
        <v>1.91</v>
      </c>
      <c r="D22">
        <v>1.1287</v>
      </c>
      <c r="E22">
        <v>0.10341</v>
      </c>
      <c r="F22">
        <v>1.8232999999999999</v>
      </c>
      <c r="G22">
        <v>5.5676000000000003E-2</v>
      </c>
    </row>
    <row r="23" spans="1:7" x14ac:dyDescent="0.2">
      <c r="A23">
        <v>13</v>
      </c>
      <c r="B23" s="7">
        <v>43618</v>
      </c>
      <c r="C23">
        <v>0.13467000000000001</v>
      </c>
      <c r="D23">
        <v>0.20155999999999999</v>
      </c>
      <c r="E23">
        <v>1.6806000000000001</v>
      </c>
      <c r="F23">
        <v>2.9016000000000002</v>
      </c>
      <c r="G23">
        <v>1.0624</v>
      </c>
    </row>
    <row r="24" spans="1:7" x14ac:dyDescent="0.2">
      <c r="A24">
        <v>13</v>
      </c>
      <c r="B24" s="7">
        <v>43627</v>
      </c>
      <c r="C24">
        <v>1.0323</v>
      </c>
      <c r="D24">
        <v>1.5699000000000001</v>
      </c>
      <c r="E24">
        <v>1.0592999999999999</v>
      </c>
      <c r="F24">
        <v>1.911</v>
      </c>
      <c r="G24">
        <v>3.1441999999999998E-2</v>
      </c>
    </row>
    <row r="25" spans="1:7" x14ac:dyDescent="0.2">
      <c r="A25">
        <v>13</v>
      </c>
      <c r="B25" s="7">
        <v>43630</v>
      </c>
      <c r="C25">
        <v>0.88722999999999996</v>
      </c>
      <c r="D25">
        <v>1.0177</v>
      </c>
      <c r="E25">
        <v>0.77353000000000005</v>
      </c>
      <c r="F25">
        <v>0.17044999999999999</v>
      </c>
      <c r="G25">
        <v>-0.15866</v>
      </c>
    </row>
    <row r="26" spans="1:7" x14ac:dyDescent="0.2">
      <c r="A26">
        <v>13</v>
      </c>
      <c r="B26" s="7">
        <v>43633</v>
      </c>
      <c r="C26">
        <v>1.2950999999999999</v>
      </c>
      <c r="D26">
        <v>0.29803000000000002</v>
      </c>
      <c r="E26">
        <v>1.0250999999999999</v>
      </c>
      <c r="F26">
        <v>1.1474</v>
      </c>
      <c r="G26">
        <v>0.14449999999999999</v>
      </c>
    </row>
    <row r="27" spans="1:7" x14ac:dyDescent="0.2">
      <c r="A27">
        <v>13</v>
      </c>
      <c r="B27" s="7">
        <v>43636</v>
      </c>
      <c r="C27">
        <v>2.0503999999999998</v>
      </c>
      <c r="D27">
        <v>1.2816000000000001</v>
      </c>
      <c r="E27">
        <v>0.60768999999999995</v>
      </c>
      <c r="F27">
        <v>1.5822000000000001</v>
      </c>
      <c r="G27">
        <v>-8.1334000000000007E-3</v>
      </c>
    </row>
    <row r="28" spans="1:7" x14ac:dyDescent="0.2">
      <c r="A28">
        <v>13</v>
      </c>
      <c r="B28" s="7">
        <v>43639</v>
      </c>
      <c r="C28">
        <v>1.4296</v>
      </c>
      <c r="D28">
        <v>1.0588</v>
      </c>
      <c r="E28">
        <v>1.379</v>
      </c>
      <c r="F28">
        <v>4.8936000000000002</v>
      </c>
      <c r="G28">
        <v>0.80642000000000003</v>
      </c>
    </row>
    <row r="29" spans="1:7" x14ac:dyDescent="0.2">
      <c r="A29">
        <v>13</v>
      </c>
      <c r="B29" s="7">
        <v>43642</v>
      </c>
      <c r="C29">
        <v>1.0266</v>
      </c>
      <c r="D29">
        <v>0.21181</v>
      </c>
      <c r="E29">
        <v>1.1634</v>
      </c>
      <c r="F29">
        <v>1.4429000000000001</v>
      </c>
      <c r="G29">
        <v>0.19089</v>
      </c>
    </row>
    <row r="30" spans="1:7" x14ac:dyDescent="0.2">
      <c r="A30">
        <v>13</v>
      </c>
      <c r="B30" s="7">
        <v>43645</v>
      </c>
      <c r="C30">
        <v>0.92366000000000004</v>
      </c>
      <c r="D30">
        <v>0.94528000000000001</v>
      </c>
      <c r="E30">
        <v>0.60633999999999999</v>
      </c>
      <c r="F30">
        <v>0.35643999999999998</v>
      </c>
      <c r="G30">
        <v>-0.1371</v>
      </c>
    </row>
    <row r="31" spans="1:7" x14ac:dyDescent="0.2">
      <c r="A31">
        <v>13</v>
      </c>
      <c r="B31" s="7">
        <v>43654</v>
      </c>
      <c r="C31">
        <v>1.6793</v>
      </c>
      <c r="D31">
        <v>0.55842000000000003</v>
      </c>
      <c r="E31">
        <v>1.1126</v>
      </c>
      <c r="F31">
        <v>1.9595</v>
      </c>
      <c r="G31">
        <v>0.37270999999999999</v>
      </c>
    </row>
    <row r="32" spans="1:7" x14ac:dyDescent="0.2">
      <c r="A32">
        <v>13</v>
      </c>
      <c r="B32" s="7">
        <v>43657</v>
      </c>
      <c r="C32">
        <v>2.0878000000000001</v>
      </c>
      <c r="D32">
        <v>1.0640000000000001</v>
      </c>
      <c r="E32">
        <v>1.4893000000000001</v>
      </c>
      <c r="F32">
        <v>4.0220000000000002</v>
      </c>
      <c r="G32">
        <v>0.74955000000000005</v>
      </c>
    </row>
    <row r="33" spans="1:7" x14ac:dyDescent="0.2">
      <c r="A33">
        <v>13</v>
      </c>
      <c r="B33" s="7">
        <v>43660</v>
      </c>
      <c r="C33">
        <v>1.7171000000000001</v>
      </c>
      <c r="D33">
        <v>0.98460000000000003</v>
      </c>
      <c r="E33">
        <v>1.2257</v>
      </c>
      <c r="F33">
        <v>2.8525999999999998</v>
      </c>
      <c r="G33">
        <v>0.26895000000000002</v>
      </c>
    </row>
    <row r="34" spans="1:7" x14ac:dyDescent="0.2">
      <c r="A34">
        <v>13</v>
      </c>
      <c r="B34" s="7">
        <v>43663</v>
      </c>
      <c r="C34">
        <v>1.7439</v>
      </c>
      <c r="D34">
        <v>0.67020999999999997</v>
      </c>
      <c r="E34">
        <v>1.1079000000000001</v>
      </c>
      <c r="F34">
        <v>1.2075</v>
      </c>
      <c r="G34">
        <v>4.6295999999999997E-2</v>
      </c>
    </row>
    <row r="35" spans="1:7" x14ac:dyDescent="0.2">
      <c r="A35">
        <v>13</v>
      </c>
      <c r="B35" s="7">
        <v>43667</v>
      </c>
      <c r="C35">
        <v>0.73443000000000003</v>
      </c>
      <c r="D35">
        <v>0.71447000000000005</v>
      </c>
      <c r="E35">
        <v>0.99689000000000005</v>
      </c>
      <c r="F35">
        <v>0.21809000000000001</v>
      </c>
      <c r="G35">
        <v>1.1107</v>
      </c>
    </row>
    <row r="36" spans="1:7" x14ac:dyDescent="0.2">
      <c r="A36">
        <v>13</v>
      </c>
      <c r="B36" s="7">
        <v>43669</v>
      </c>
      <c r="C36">
        <v>0.50766999999999995</v>
      </c>
      <c r="D36">
        <v>1.2858000000000001</v>
      </c>
      <c r="E36">
        <v>0.12892999999999999</v>
      </c>
      <c r="F36">
        <v>1.1637999999999999</v>
      </c>
      <c r="G36">
        <v>1.3924000000000001</v>
      </c>
    </row>
    <row r="37" spans="1:7" x14ac:dyDescent="0.2">
      <c r="A37">
        <v>13</v>
      </c>
      <c r="B37" s="7">
        <v>43672</v>
      </c>
      <c r="C37">
        <v>0.49809999999999999</v>
      </c>
      <c r="D37">
        <v>1.1840999999999999</v>
      </c>
      <c r="E37">
        <v>0.36593999999999999</v>
      </c>
      <c r="F37">
        <v>0.64383000000000001</v>
      </c>
      <c r="G37">
        <v>0.88922999999999996</v>
      </c>
    </row>
    <row r="38" spans="1:7" x14ac:dyDescent="0.2">
      <c r="A38">
        <v>13</v>
      </c>
      <c r="B38" s="7">
        <v>43675</v>
      </c>
      <c r="C38">
        <v>0.59619</v>
      </c>
      <c r="D38">
        <v>1.9634</v>
      </c>
      <c r="E38">
        <v>0.10443</v>
      </c>
      <c r="F38">
        <v>1.7334000000000001</v>
      </c>
      <c r="G38">
        <v>2.1263000000000001</v>
      </c>
    </row>
    <row r="39" spans="1:7" x14ac:dyDescent="0.2">
      <c r="A39">
        <v>13</v>
      </c>
      <c r="B39" s="7">
        <v>43678</v>
      </c>
      <c r="C39">
        <v>0.63531000000000004</v>
      </c>
      <c r="D39">
        <v>0.76493999999999995</v>
      </c>
      <c r="E39">
        <v>0.69342999999999999</v>
      </c>
      <c r="F39">
        <v>0.27803</v>
      </c>
      <c r="G39">
        <v>0.27362999999999998</v>
      </c>
    </row>
    <row r="40" spans="1:7" x14ac:dyDescent="0.2">
      <c r="A40">
        <v>13</v>
      </c>
      <c r="B40" s="7">
        <v>43681</v>
      </c>
      <c r="C40">
        <v>0.69577999999999995</v>
      </c>
      <c r="D40">
        <v>0.70584000000000002</v>
      </c>
      <c r="E40">
        <v>0.75307000000000002</v>
      </c>
      <c r="F40">
        <v>-1.8284E-4</v>
      </c>
      <c r="G40">
        <v>0.60338999999999998</v>
      </c>
    </row>
    <row r="41" spans="1:7" x14ac:dyDescent="0.2">
      <c r="A41">
        <v>13</v>
      </c>
      <c r="B41" s="7">
        <v>43684</v>
      </c>
      <c r="C41">
        <v>1.4126000000000001</v>
      </c>
      <c r="D41">
        <v>1.6366000000000001</v>
      </c>
      <c r="E41">
        <v>1.7704999999999999E-2</v>
      </c>
      <c r="F41">
        <v>1.012</v>
      </c>
      <c r="G41">
        <v>0.60875999999999997</v>
      </c>
    </row>
    <row r="42" spans="1:7" x14ac:dyDescent="0.2">
      <c r="A42">
        <v>13</v>
      </c>
      <c r="B42" s="7">
        <v>43687</v>
      </c>
      <c r="C42">
        <v>0.63880000000000003</v>
      </c>
      <c r="D42">
        <v>0.57935999999999999</v>
      </c>
      <c r="E42">
        <v>1.1834</v>
      </c>
      <c r="F42">
        <v>-0.2</v>
      </c>
      <c r="G42">
        <v>1.0659000000000001</v>
      </c>
    </row>
    <row r="43" spans="1:7" x14ac:dyDescent="0.2">
      <c r="A43">
        <v>13</v>
      </c>
      <c r="B43" s="7">
        <v>43689</v>
      </c>
      <c r="C43">
        <v>1.1742999999999999</v>
      </c>
      <c r="D43">
        <v>2.0419999999999998</v>
      </c>
      <c r="E43">
        <v>1.3467E-2</v>
      </c>
      <c r="F43">
        <v>1.6269</v>
      </c>
      <c r="G43">
        <v>1.6935</v>
      </c>
    </row>
    <row r="44" spans="1:7" x14ac:dyDescent="0.2">
      <c r="A44">
        <v>13</v>
      </c>
      <c r="B44" s="7">
        <v>43693</v>
      </c>
      <c r="C44">
        <v>-0.19015000000000001</v>
      </c>
      <c r="D44">
        <v>2.1213000000000002</v>
      </c>
      <c r="E44">
        <v>1.2243999999999999</v>
      </c>
      <c r="F44">
        <v>1.3151999999999999</v>
      </c>
      <c r="G44">
        <v>7.056</v>
      </c>
    </row>
    <row r="45" spans="1:7" x14ac:dyDescent="0.2">
      <c r="A45">
        <v>13</v>
      </c>
      <c r="B45" s="7">
        <v>43696</v>
      </c>
      <c r="C45">
        <v>0.82016</v>
      </c>
      <c r="D45">
        <v>1.3163</v>
      </c>
      <c r="E45">
        <v>0.11681</v>
      </c>
      <c r="F45">
        <v>0.87361999999999995</v>
      </c>
      <c r="G45">
        <v>0.60455000000000003</v>
      </c>
    </row>
    <row r="46" spans="1:7" x14ac:dyDescent="0.2">
      <c r="A46">
        <v>13</v>
      </c>
      <c r="B46" s="7">
        <v>43699</v>
      </c>
      <c r="C46">
        <v>-0.15168999999999999</v>
      </c>
      <c r="D46">
        <v>2.6078000000000001</v>
      </c>
      <c r="E46">
        <v>-0.19644</v>
      </c>
      <c r="F46">
        <v>2.758</v>
      </c>
      <c r="G46">
        <v>4.8445999999999998</v>
      </c>
    </row>
    <row r="47" spans="1:7" x14ac:dyDescent="0.2">
      <c r="A47">
        <v>13</v>
      </c>
      <c r="B47" s="7">
        <v>43702</v>
      </c>
      <c r="C47">
        <v>0.29149000000000003</v>
      </c>
      <c r="D47">
        <v>0.73031000000000001</v>
      </c>
      <c r="E47">
        <v>0.81464999999999999</v>
      </c>
      <c r="F47">
        <v>0.54635999999999996</v>
      </c>
      <c r="G47">
        <v>1.8567</v>
      </c>
    </row>
    <row r="48" spans="1:7" x14ac:dyDescent="0.2">
      <c r="A48">
        <v>13</v>
      </c>
      <c r="B48" s="7">
        <v>43705</v>
      </c>
      <c r="C48">
        <v>0.53193999999999997</v>
      </c>
      <c r="D48">
        <v>1.2939000000000001</v>
      </c>
      <c r="E48">
        <v>0.99992000000000003</v>
      </c>
      <c r="F48">
        <v>0.55432000000000003</v>
      </c>
      <c r="G48">
        <v>3.1909000000000001</v>
      </c>
    </row>
    <row r="49" spans="1:7" x14ac:dyDescent="0.2">
      <c r="A49">
        <v>13</v>
      </c>
      <c r="B49" s="7">
        <v>43708</v>
      </c>
      <c r="C49">
        <v>0.48682999999999998</v>
      </c>
      <c r="D49">
        <v>1.2898000000000001</v>
      </c>
      <c r="E49">
        <v>1.3196000000000001</v>
      </c>
      <c r="F49">
        <v>0.27644000000000002</v>
      </c>
      <c r="G49">
        <v>4.3255999999999997</v>
      </c>
    </row>
    <row r="50" spans="1:7" x14ac:dyDescent="0.2">
      <c r="A50">
        <v>13</v>
      </c>
      <c r="B50" s="7">
        <v>43711</v>
      </c>
      <c r="C50">
        <v>0.71226999999999996</v>
      </c>
      <c r="D50">
        <v>0.53354999999999997</v>
      </c>
      <c r="E50">
        <v>0.93564999999999998</v>
      </c>
      <c r="F50">
        <v>0.23746999999999999</v>
      </c>
      <c r="G50">
        <v>2.1551</v>
      </c>
    </row>
    <row r="51" spans="1:7" x14ac:dyDescent="0.2">
      <c r="A51">
        <v>13</v>
      </c>
      <c r="B51" s="7">
        <v>43714</v>
      </c>
      <c r="C51">
        <v>0.47474</v>
      </c>
      <c r="D51">
        <v>1.2334000000000001</v>
      </c>
      <c r="E51">
        <v>0.44785000000000003</v>
      </c>
      <c r="F51">
        <v>0.50588999999999995</v>
      </c>
      <c r="G51">
        <v>0.89959</v>
      </c>
    </row>
    <row r="52" spans="1:7" x14ac:dyDescent="0.2">
      <c r="A52">
        <v>13</v>
      </c>
      <c r="B52" s="7">
        <v>43717</v>
      </c>
      <c r="C52">
        <v>1.1153</v>
      </c>
      <c r="D52">
        <v>1.4689000000000001</v>
      </c>
      <c r="E52">
        <v>-8.3294000000000007E-2</v>
      </c>
      <c r="F52">
        <v>0.86617999999999995</v>
      </c>
      <c r="G52">
        <v>4.6501000000000001E-2</v>
      </c>
    </row>
    <row r="53" spans="1:7" x14ac:dyDescent="0.2">
      <c r="A53">
        <v>13</v>
      </c>
      <c r="B53" s="7">
        <v>43720</v>
      </c>
      <c r="C53">
        <v>0.37861</v>
      </c>
      <c r="D53">
        <v>0.98714000000000002</v>
      </c>
      <c r="E53">
        <v>0.71130000000000004</v>
      </c>
      <c r="F53">
        <v>0.64805000000000001</v>
      </c>
      <c r="G53">
        <v>1.9492</v>
      </c>
    </row>
    <row r="54" spans="1:7" x14ac:dyDescent="0.2">
      <c r="A54">
        <v>13</v>
      </c>
      <c r="B54" s="7">
        <v>43723</v>
      </c>
      <c r="C54">
        <v>0.80501999999999996</v>
      </c>
      <c r="D54">
        <v>0.65102000000000004</v>
      </c>
      <c r="E54">
        <v>1.2027000000000001</v>
      </c>
      <c r="F54">
        <v>-2.8395E-2</v>
      </c>
      <c r="G54">
        <v>1.7784</v>
      </c>
    </row>
    <row r="55" spans="1:7" x14ac:dyDescent="0.2">
      <c r="A55">
        <v>13</v>
      </c>
      <c r="B55" s="7">
        <v>43726</v>
      </c>
      <c r="C55">
        <v>0.90449999999999997</v>
      </c>
      <c r="D55">
        <v>-9.0431999999999998E-2</v>
      </c>
      <c r="E55">
        <v>1.6741999999999999</v>
      </c>
      <c r="F55">
        <v>-0.14754</v>
      </c>
      <c r="G55">
        <v>3.8371</v>
      </c>
    </row>
    <row r="56" spans="1:7" x14ac:dyDescent="0.2">
      <c r="A56">
        <v>13</v>
      </c>
      <c r="B56" s="7">
        <v>43729</v>
      </c>
      <c r="C56">
        <v>0.71923000000000004</v>
      </c>
      <c r="D56">
        <v>0.21676000000000001</v>
      </c>
      <c r="E56">
        <v>1.2688999999999999</v>
      </c>
      <c r="F56">
        <v>-0.15095</v>
      </c>
      <c r="G56">
        <v>1.4194</v>
      </c>
    </row>
    <row r="57" spans="1:7" x14ac:dyDescent="0.2">
      <c r="A57">
        <v>13</v>
      </c>
      <c r="B57" s="7">
        <v>43732</v>
      </c>
      <c r="C57">
        <v>0.98341999999999996</v>
      </c>
      <c r="D57">
        <v>0.32262999999999997</v>
      </c>
      <c r="E57">
        <v>1.5139</v>
      </c>
      <c r="F57">
        <v>0.36216999999999999</v>
      </c>
      <c r="G57">
        <v>2.8355999999999999</v>
      </c>
    </row>
    <row r="58" spans="1:7" x14ac:dyDescent="0.2">
      <c r="A58">
        <v>13</v>
      </c>
      <c r="B58" s="7">
        <v>43735</v>
      </c>
      <c r="C58">
        <v>0.74278999999999995</v>
      </c>
      <c r="D58">
        <v>0.74356</v>
      </c>
      <c r="E58">
        <v>0.82943999999999996</v>
      </c>
      <c r="F58">
        <v>0.33716000000000002</v>
      </c>
      <c r="G58">
        <v>0.74383999999999995</v>
      </c>
    </row>
    <row r="59" spans="1:7" x14ac:dyDescent="0.2">
      <c r="A59">
        <v>13</v>
      </c>
      <c r="B59" s="7">
        <v>43738</v>
      </c>
      <c r="C59">
        <v>0.64829999999999999</v>
      </c>
      <c r="D59">
        <v>0.98263</v>
      </c>
      <c r="E59">
        <v>0.79293999999999998</v>
      </c>
      <c r="F59">
        <v>0.38241000000000003</v>
      </c>
      <c r="G59">
        <v>2.0333000000000001</v>
      </c>
    </row>
    <row r="60" spans="1:7" x14ac:dyDescent="0.2">
      <c r="A60">
        <v>13</v>
      </c>
      <c r="B60" s="7">
        <v>43741</v>
      </c>
      <c r="C60">
        <v>1.8654999999999999</v>
      </c>
      <c r="D60">
        <v>1.0622</v>
      </c>
      <c r="E60">
        <v>8.6678000000000005E-2</v>
      </c>
      <c r="F60">
        <v>0.47710000000000002</v>
      </c>
      <c r="G60">
        <v>9.5713000000000006E-2</v>
      </c>
    </row>
    <row r="61" spans="1:7" x14ac:dyDescent="0.2">
      <c r="A61">
        <v>13</v>
      </c>
      <c r="B61" s="7">
        <v>43744</v>
      </c>
      <c r="C61">
        <v>0.74709999999999999</v>
      </c>
      <c r="D61">
        <v>0.76581999999999995</v>
      </c>
      <c r="E61">
        <v>0.64207999999999998</v>
      </c>
      <c r="F61">
        <v>0.18972</v>
      </c>
      <c r="G61">
        <v>0.41704999999999998</v>
      </c>
    </row>
    <row r="62" spans="1:7" x14ac:dyDescent="0.2">
      <c r="A62">
        <v>13</v>
      </c>
      <c r="B62" s="7">
        <v>43747</v>
      </c>
      <c r="C62">
        <v>1.5679000000000001</v>
      </c>
      <c r="D62">
        <v>1.6551</v>
      </c>
      <c r="E62">
        <v>0.15944</v>
      </c>
      <c r="F62">
        <v>1.1309</v>
      </c>
      <c r="G62">
        <v>0.72538000000000002</v>
      </c>
    </row>
    <row r="63" spans="1:7" x14ac:dyDescent="0.2">
      <c r="A63">
        <v>13</v>
      </c>
      <c r="B63" s="7">
        <v>43753</v>
      </c>
      <c r="C63">
        <v>1.3794</v>
      </c>
      <c r="D63">
        <v>1.5037</v>
      </c>
      <c r="E63">
        <v>-0.19550999999999999</v>
      </c>
      <c r="F63">
        <v>0.81276999999999999</v>
      </c>
      <c r="G63">
        <v>1.7765E-2</v>
      </c>
    </row>
    <row r="64" spans="1:7" x14ac:dyDescent="0.2">
      <c r="A64">
        <v>13</v>
      </c>
      <c r="B64" s="7">
        <v>43756</v>
      </c>
      <c r="C64">
        <v>0.58416000000000001</v>
      </c>
      <c r="D64">
        <v>2.2084000000000001</v>
      </c>
      <c r="E64">
        <v>0.29771999999999998</v>
      </c>
      <c r="F64">
        <v>1.8848</v>
      </c>
      <c r="G64">
        <v>2.9702000000000002</v>
      </c>
    </row>
    <row r="65" spans="1:7" x14ac:dyDescent="0.2">
      <c r="A65">
        <v>13</v>
      </c>
      <c r="B65" s="7">
        <v>43759</v>
      </c>
      <c r="C65">
        <v>0.65305000000000002</v>
      </c>
      <c r="D65">
        <v>1.2984</v>
      </c>
      <c r="E65">
        <v>0.35194999999999999</v>
      </c>
      <c r="F65">
        <v>0.69632000000000005</v>
      </c>
      <c r="G65">
        <v>0.60868</v>
      </c>
    </row>
    <row r="66" spans="1:7" x14ac:dyDescent="0.2">
      <c r="A66">
        <v>13</v>
      </c>
      <c r="B66" s="7">
        <v>43762</v>
      </c>
      <c r="C66">
        <v>0.58438000000000001</v>
      </c>
      <c r="D66">
        <v>0.62226999999999999</v>
      </c>
      <c r="E66">
        <v>1.2851999999999999</v>
      </c>
      <c r="F66">
        <v>0.52261000000000002</v>
      </c>
      <c r="G66">
        <v>1.0499000000000001</v>
      </c>
    </row>
    <row r="67" spans="1:7" x14ac:dyDescent="0.2">
      <c r="A67">
        <v>13</v>
      </c>
      <c r="B67" s="7">
        <v>43765</v>
      </c>
      <c r="C67">
        <v>0.18135999999999999</v>
      </c>
      <c r="D67">
        <v>0.78356000000000003</v>
      </c>
      <c r="E67">
        <v>1.4406000000000001</v>
      </c>
      <c r="F67">
        <v>0.46501999999999999</v>
      </c>
      <c r="G67">
        <v>1.3643000000000001</v>
      </c>
    </row>
    <row r="68" spans="1:7" x14ac:dyDescent="0.2">
      <c r="A68">
        <v>13</v>
      </c>
      <c r="B68" s="7">
        <v>43768</v>
      </c>
      <c r="C68">
        <v>0.56181999999999999</v>
      </c>
      <c r="D68">
        <v>1.2849999999999999</v>
      </c>
      <c r="E68">
        <v>0.47849999999999998</v>
      </c>
      <c r="F68">
        <v>0.56711</v>
      </c>
      <c r="G68">
        <v>0.32497999999999999</v>
      </c>
    </row>
    <row r="69" spans="1:7" x14ac:dyDescent="0.2">
      <c r="A69">
        <v>13</v>
      </c>
      <c r="B69" s="7">
        <v>43771</v>
      </c>
      <c r="C69">
        <v>0.29349999999999998</v>
      </c>
      <c r="D69">
        <v>0.41510999999999998</v>
      </c>
      <c r="E69">
        <v>0.84067999999999998</v>
      </c>
      <c r="F69">
        <v>7.2493000000000002E-2</v>
      </c>
      <c r="G69">
        <v>0.49192000000000002</v>
      </c>
    </row>
    <row r="70" spans="1:7" x14ac:dyDescent="0.2">
      <c r="A70">
        <v>13</v>
      </c>
      <c r="B70" s="7">
        <v>43774</v>
      </c>
      <c r="C70">
        <v>0.34109</v>
      </c>
      <c r="D70">
        <v>1.0955999999999999</v>
      </c>
      <c r="E70">
        <v>0.61824000000000001</v>
      </c>
      <c r="F70">
        <v>1.4089</v>
      </c>
      <c r="G70">
        <v>1.3247</v>
      </c>
    </row>
    <row r="71" spans="1:7" x14ac:dyDescent="0.2">
      <c r="A71">
        <v>13</v>
      </c>
      <c r="B71" s="7">
        <v>43778</v>
      </c>
      <c r="C71">
        <v>0.59531999999999996</v>
      </c>
      <c r="D71">
        <v>1.2229000000000001</v>
      </c>
      <c r="E71">
        <v>0.65637999999999996</v>
      </c>
      <c r="F71">
        <v>0.33909</v>
      </c>
      <c r="G71">
        <v>0.47342000000000001</v>
      </c>
    </row>
    <row r="72" spans="1:7" x14ac:dyDescent="0.2">
      <c r="A72">
        <v>13</v>
      </c>
      <c r="B72" s="7">
        <v>43780</v>
      </c>
      <c r="C72">
        <v>0.63692000000000004</v>
      </c>
      <c r="D72">
        <v>1.1872</v>
      </c>
      <c r="E72">
        <v>0.49858000000000002</v>
      </c>
      <c r="F72">
        <v>0.30203000000000002</v>
      </c>
      <c r="G72">
        <v>0.10431</v>
      </c>
    </row>
    <row r="73" spans="1:7" x14ac:dyDescent="0.2">
      <c r="A73">
        <v>13</v>
      </c>
      <c r="B73" s="7">
        <v>43783</v>
      </c>
      <c r="C73">
        <v>0.89246000000000003</v>
      </c>
      <c r="D73">
        <v>1.65</v>
      </c>
      <c r="E73">
        <v>1.1400999999999999</v>
      </c>
      <c r="F73">
        <v>-6.9113999999999995E-2</v>
      </c>
      <c r="G73">
        <v>-2.6463E-2</v>
      </c>
    </row>
    <row r="74" spans="1:7" x14ac:dyDescent="0.2">
      <c r="A74">
        <v>13</v>
      </c>
      <c r="B74" s="7">
        <v>43786</v>
      </c>
      <c r="C74">
        <v>0.47996</v>
      </c>
      <c r="D74">
        <v>0.39793000000000001</v>
      </c>
      <c r="E74">
        <v>1.8855999999999999</v>
      </c>
      <c r="F74">
        <v>-2.7628E-2</v>
      </c>
      <c r="G74">
        <v>1.5298</v>
      </c>
    </row>
    <row r="75" spans="1:7" x14ac:dyDescent="0.2">
      <c r="A75">
        <v>13</v>
      </c>
      <c r="B75" s="7">
        <v>43789</v>
      </c>
      <c r="C75">
        <v>0.45887</v>
      </c>
      <c r="D75">
        <v>1.4818</v>
      </c>
      <c r="E75">
        <v>0.78632000000000002</v>
      </c>
      <c r="F75">
        <v>0.35211999999999999</v>
      </c>
      <c r="G75">
        <v>0.54817000000000005</v>
      </c>
    </row>
    <row r="76" spans="1:7" x14ac:dyDescent="0.2">
      <c r="A76">
        <v>13</v>
      </c>
      <c r="B76" s="7">
        <v>43792</v>
      </c>
      <c r="C76">
        <v>0.14419999999999999</v>
      </c>
      <c r="D76">
        <v>0.73614999999999997</v>
      </c>
      <c r="E76">
        <v>0.39257999999999998</v>
      </c>
      <c r="F76">
        <v>6.1844999999999997E-2</v>
      </c>
      <c r="G76">
        <v>7.0634000000000002E-2</v>
      </c>
    </row>
    <row r="77" spans="1:7" x14ac:dyDescent="0.2">
      <c r="A77">
        <v>13</v>
      </c>
      <c r="B77" s="7">
        <v>43795</v>
      </c>
      <c r="C77">
        <v>0.62224999999999997</v>
      </c>
      <c r="D77">
        <v>1.3099000000000001</v>
      </c>
      <c r="E77">
        <v>0.48597000000000001</v>
      </c>
      <c r="F77">
        <v>0.61304999999999998</v>
      </c>
      <c r="G77">
        <v>0.74890999999999996</v>
      </c>
    </row>
    <row r="78" spans="1:7" x14ac:dyDescent="0.2">
      <c r="A78">
        <v>13</v>
      </c>
      <c r="B78" s="7">
        <v>43799</v>
      </c>
      <c r="C78">
        <v>0.54056999999999999</v>
      </c>
      <c r="D78">
        <v>1.1651</v>
      </c>
      <c r="E78">
        <v>1.4545999999999999</v>
      </c>
      <c r="F78">
        <v>0.78671000000000002</v>
      </c>
      <c r="G78">
        <v>2.609</v>
      </c>
    </row>
    <row r="79" spans="1:7" x14ac:dyDescent="0.2">
      <c r="A79">
        <v>13</v>
      </c>
      <c r="B79" s="7">
        <v>43801</v>
      </c>
      <c r="C79">
        <v>0.43159999999999998</v>
      </c>
      <c r="D79">
        <v>0.75860000000000005</v>
      </c>
      <c r="E79">
        <v>0.88039999999999996</v>
      </c>
      <c r="F79">
        <v>0.14521000000000001</v>
      </c>
      <c r="G79">
        <v>0.69116999999999995</v>
      </c>
    </row>
    <row r="80" spans="1:7" x14ac:dyDescent="0.2">
      <c r="A80">
        <v>13</v>
      </c>
      <c r="B80" s="7">
        <v>43804</v>
      </c>
      <c r="C80">
        <v>0.49624000000000001</v>
      </c>
      <c r="D80">
        <v>0.65237999999999996</v>
      </c>
      <c r="E80">
        <v>1.0654999999999999</v>
      </c>
      <c r="F80">
        <v>4.6998999999999999E-2</v>
      </c>
      <c r="G80">
        <v>0.93533999999999995</v>
      </c>
    </row>
    <row r="81" spans="1:7" x14ac:dyDescent="0.2">
      <c r="A81">
        <v>13</v>
      </c>
      <c r="B81" s="7">
        <v>43807</v>
      </c>
      <c r="C81">
        <v>0.36868000000000001</v>
      </c>
      <c r="D81">
        <v>0.21978</v>
      </c>
      <c r="E81">
        <v>1.8845000000000001</v>
      </c>
      <c r="F81">
        <v>5.9554999999999997E-2</v>
      </c>
      <c r="G81">
        <v>1.1793</v>
      </c>
    </row>
    <row r="82" spans="1:7" x14ac:dyDescent="0.2">
      <c r="A82">
        <v>13</v>
      </c>
      <c r="B82" s="7">
        <v>43810</v>
      </c>
      <c r="C82">
        <v>0.54984999999999995</v>
      </c>
      <c r="D82">
        <v>0.22227</v>
      </c>
      <c r="E82">
        <v>1.7534000000000001</v>
      </c>
      <c r="F82">
        <v>-5.8672000000000002E-2</v>
      </c>
      <c r="G82">
        <v>1.2316</v>
      </c>
    </row>
    <row r="83" spans="1:7" x14ac:dyDescent="0.2">
      <c r="A83">
        <v>13</v>
      </c>
      <c r="B83" s="7">
        <v>43813</v>
      </c>
      <c r="C83">
        <v>0.29897000000000001</v>
      </c>
      <c r="D83">
        <v>0.17405999999999999</v>
      </c>
      <c r="E83">
        <v>1.2955000000000001</v>
      </c>
      <c r="F83">
        <v>3.4731999999999999E-2</v>
      </c>
      <c r="G83">
        <v>1.1800999999999999</v>
      </c>
    </row>
    <row r="84" spans="1:7" x14ac:dyDescent="0.2">
      <c r="A84">
        <v>13</v>
      </c>
      <c r="B84" s="7">
        <v>43816</v>
      </c>
      <c r="C84">
        <v>0.24848000000000001</v>
      </c>
      <c r="D84">
        <v>0.99600999999999995</v>
      </c>
      <c r="E84">
        <v>0.87180000000000002</v>
      </c>
      <c r="F84">
        <v>0.19569</v>
      </c>
      <c r="G84">
        <v>7.1471999999999994E-2</v>
      </c>
    </row>
    <row r="85" spans="1:7" x14ac:dyDescent="0.2">
      <c r="A85">
        <v>13</v>
      </c>
      <c r="B85" s="7">
        <v>43819</v>
      </c>
      <c r="C85">
        <v>0.54996</v>
      </c>
      <c r="D85">
        <v>1.1486000000000001</v>
      </c>
      <c r="E85">
        <v>0.32835999999999999</v>
      </c>
      <c r="F85">
        <v>0.46766999999999997</v>
      </c>
      <c r="G85">
        <v>0.22852</v>
      </c>
    </row>
    <row r="86" spans="1:7" x14ac:dyDescent="0.2">
      <c r="A86">
        <v>13</v>
      </c>
      <c r="B86" s="7">
        <v>43822</v>
      </c>
      <c r="C86">
        <v>0.31470999999999999</v>
      </c>
      <c r="D86">
        <v>0.36481999999999998</v>
      </c>
      <c r="E86">
        <v>1.0874999999999999</v>
      </c>
      <c r="F86">
        <v>-0.11015</v>
      </c>
      <c r="G86">
        <v>0.62931999999999999</v>
      </c>
    </row>
    <row r="87" spans="1:7" x14ac:dyDescent="0.2">
      <c r="A87">
        <v>13</v>
      </c>
      <c r="B87" s="7">
        <v>43825</v>
      </c>
      <c r="C87">
        <v>0.37180999999999997</v>
      </c>
      <c r="D87">
        <v>1.6516999999999999</v>
      </c>
      <c r="E87">
        <v>0.66042000000000001</v>
      </c>
      <c r="F87">
        <v>0.58398000000000005</v>
      </c>
      <c r="G87">
        <v>0.45835999999999999</v>
      </c>
    </row>
    <row r="88" spans="1:7" x14ac:dyDescent="0.2">
      <c r="A88">
        <v>13</v>
      </c>
      <c r="B88" s="7">
        <v>43840</v>
      </c>
      <c r="C88">
        <v>0.48597000000000001</v>
      </c>
      <c r="D88">
        <v>0.75268000000000002</v>
      </c>
      <c r="E88">
        <v>1.3651</v>
      </c>
      <c r="F88">
        <v>0.27772000000000002</v>
      </c>
      <c r="G88">
        <v>2.0838000000000001</v>
      </c>
    </row>
    <row r="89" spans="1:7" x14ac:dyDescent="0.2">
      <c r="A89">
        <v>13</v>
      </c>
      <c r="B89" s="7">
        <v>43843</v>
      </c>
      <c r="C89">
        <v>0.57211000000000001</v>
      </c>
      <c r="D89">
        <v>0.51280000000000003</v>
      </c>
      <c r="E89">
        <v>1.5967</v>
      </c>
      <c r="F89">
        <v>0.37168000000000001</v>
      </c>
      <c r="G89">
        <v>2.0463</v>
      </c>
    </row>
    <row r="90" spans="1:7" x14ac:dyDescent="0.2">
      <c r="A90">
        <v>13</v>
      </c>
      <c r="B90" s="7">
        <v>43849</v>
      </c>
      <c r="C90">
        <v>0.38051000000000001</v>
      </c>
      <c r="D90">
        <v>1.1455</v>
      </c>
      <c r="E90">
        <v>0.98595999999999995</v>
      </c>
      <c r="F90">
        <v>0.76788999999999996</v>
      </c>
      <c r="G90">
        <v>1.6341000000000001</v>
      </c>
    </row>
    <row r="91" spans="1:7" x14ac:dyDescent="0.2">
      <c r="A91">
        <v>13</v>
      </c>
      <c r="B91" s="7">
        <v>43851</v>
      </c>
      <c r="C91">
        <v>0.11937</v>
      </c>
      <c r="D91">
        <v>1.2254</v>
      </c>
      <c r="E91">
        <v>0.92062999999999995</v>
      </c>
      <c r="F91">
        <v>0.23724000000000001</v>
      </c>
      <c r="G91">
        <v>1.2575000000000001</v>
      </c>
    </row>
    <row r="92" spans="1:7" x14ac:dyDescent="0.2">
      <c r="A92">
        <v>13</v>
      </c>
      <c r="B92" s="7">
        <v>43852</v>
      </c>
      <c r="C92">
        <v>0.72197</v>
      </c>
      <c r="D92">
        <v>1.5740000000000001</v>
      </c>
      <c r="E92">
        <v>0.33406000000000002</v>
      </c>
      <c r="F92">
        <v>0.43641000000000002</v>
      </c>
      <c r="G92">
        <v>0.16474</v>
      </c>
    </row>
    <row r="93" spans="1:7" x14ac:dyDescent="0.2">
      <c r="A93">
        <v>13</v>
      </c>
      <c r="B93" s="7">
        <v>43855</v>
      </c>
      <c r="C93">
        <v>0.63727</v>
      </c>
      <c r="D93">
        <v>0.68823999999999996</v>
      </c>
      <c r="E93">
        <v>1.5047999999999999</v>
      </c>
      <c r="F93">
        <v>-0.17099</v>
      </c>
      <c r="G93">
        <v>1.0960000000000001</v>
      </c>
    </row>
    <row r="94" spans="1:7" x14ac:dyDescent="0.2">
      <c r="A94">
        <v>13</v>
      </c>
      <c r="B94" s="7">
        <v>43858</v>
      </c>
      <c r="C94">
        <v>0.89748000000000006</v>
      </c>
      <c r="D94">
        <v>0.93137000000000003</v>
      </c>
      <c r="E94">
        <v>1.3852</v>
      </c>
      <c r="F94">
        <v>0.33105000000000001</v>
      </c>
      <c r="G94">
        <v>1.3192999999999999</v>
      </c>
    </row>
    <row r="95" spans="1:7" x14ac:dyDescent="0.2">
      <c r="A95">
        <v>13</v>
      </c>
      <c r="B95" s="7">
        <v>43861</v>
      </c>
      <c r="C95">
        <v>0.96011999999999997</v>
      </c>
      <c r="D95">
        <v>1.5145999999999999</v>
      </c>
      <c r="E95">
        <v>0.81525999999999998</v>
      </c>
      <c r="F95">
        <v>0.47212999999999999</v>
      </c>
      <c r="G95">
        <v>0.50446000000000002</v>
      </c>
    </row>
    <row r="96" spans="1:7" x14ac:dyDescent="0.2">
      <c r="A96">
        <v>13</v>
      </c>
      <c r="B96" s="7">
        <v>43864</v>
      </c>
      <c r="C96">
        <v>0.91366999999999998</v>
      </c>
      <c r="D96">
        <v>1.4153</v>
      </c>
      <c r="E96">
        <v>0.99285999999999996</v>
      </c>
      <c r="F96">
        <v>0.22825000000000001</v>
      </c>
      <c r="G96">
        <v>0.42695</v>
      </c>
    </row>
    <row r="97" spans="1:22" x14ac:dyDescent="0.2">
      <c r="A97">
        <v>13</v>
      </c>
      <c r="B97" s="7">
        <v>43867</v>
      </c>
      <c r="C97">
        <v>1.085</v>
      </c>
      <c r="D97">
        <v>1.702</v>
      </c>
      <c r="E97">
        <v>1.5591999999999999</v>
      </c>
      <c r="F97">
        <v>0.62749999999999995</v>
      </c>
      <c r="G97">
        <v>1.4813000000000001</v>
      </c>
    </row>
    <row r="98" spans="1:22" x14ac:dyDescent="0.2">
      <c r="A98">
        <v>13</v>
      </c>
      <c r="B98" s="7">
        <v>43873</v>
      </c>
      <c r="C98">
        <v>1.3003</v>
      </c>
      <c r="D98">
        <v>1.2311000000000001</v>
      </c>
      <c r="E98">
        <v>0.73890999999999996</v>
      </c>
      <c r="F98">
        <v>0.58531</v>
      </c>
      <c r="G98">
        <v>0.17007</v>
      </c>
    </row>
    <row r="99" spans="1:22" x14ac:dyDescent="0.2">
      <c r="A99">
        <v>13</v>
      </c>
      <c r="B99" s="7">
        <v>43876</v>
      </c>
      <c r="C99">
        <v>0.64329999999999998</v>
      </c>
      <c r="D99">
        <v>0.53125999999999995</v>
      </c>
      <c r="E99">
        <v>2.3752</v>
      </c>
      <c r="F99">
        <v>0.19686999999999999</v>
      </c>
      <c r="G99">
        <v>1.7037</v>
      </c>
    </row>
    <row r="100" spans="1:22" x14ac:dyDescent="0.2">
      <c r="A100">
        <v>13</v>
      </c>
      <c r="B100" s="7">
        <v>43879</v>
      </c>
      <c r="C100">
        <v>0.51363000000000003</v>
      </c>
      <c r="D100">
        <v>0.65825999999999996</v>
      </c>
      <c r="E100">
        <v>1.2983</v>
      </c>
      <c r="F100">
        <v>0.48326000000000002</v>
      </c>
      <c r="G100">
        <v>1.5429999999999999</v>
      </c>
    </row>
    <row r="101" spans="1:22" x14ac:dyDescent="0.2">
      <c r="A101">
        <v>13</v>
      </c>
      <c r="B101" s="7">
        <v>43882</v>
      </c>
      <c r="C101">
        <v>0.62682000000000004</v>
      </c>
      <c r="D101">
        <v>1.1288</v>
      </c>
      <c r="E101">
        <v>0.95062999999999998</v>
      </c>
      <c r="F101">
        <v>0.1225</v>
      </c>
      <c r="G101">
        <v>0.66357999999999995</v>
      </c>
    </row>
    <row r="102" spans="1:22" x14ac:dyDescent="0.2">
      <c r="A102">
        <v>13</v>
      </c>
      <c r="B102" s="7">
        <v>43888</v>
      </c>
      <c r="C102">
        <v>0.76870000000000005</v>
      </c>
      <c r="D102">
        <v>0.21864</v>
      </c>
      <c r="E102">
        <v>2.0118</v>
      </c>
      <c r="F102">
        <v>0.42943999999999999</v>
      </c>
      <c r="G102">
        <v>3.1482000000000001</v>
      </c>
    </row>
    <row r="103" spans="1:22" x14ac:dyDescent="0.2">
      <c r="A103">
        <v>13</v>
      </c>
      <c r="B103" s="7">
        <v>43891</v>
      </c>
      <c r="C103">
        <v>0.87358999999999998</v>
      </c>
      <c r="D103">
        <v>0.44772000000000001</v>
      </c>
      <c r="E103">
        <v>2.3241000000000001</v>
      </c>
      <c r="F103">
        <v>-0.10666</v>
      </c>
      <c r="G103">
        <v>2.1318999999999999</v>
      </c>
    </row>
    <row r="104" spans="1:22" x14ac:dyDescent="0.2">
      <c r="A104">
        <v>13</v>
      </c>
      <c r="B104" s="7">
        <v>43894</v>
      </c>
      <c r="C104">
        <v>0.90303999999999995</v>
      </c>
      <c r="D104">
        <v>1.119</v>
      </c>
      <c r="E104">
        <v>1.1443000000000001</v>
      </c>
      <c r="F104">
        <v>0.17791000000000001</v>
      </c>
      <c r="G104">
        <v>0.93679000000000001</v>
      </c>
    </row>
    <row r="106" spans="1:22" x14ac:dyDescent="0.2">
      <c r="A106" t="s">
        <v>23</v>
      </c>
    </row>
    <row r="107" spans="1:22" x14ac:dyDescent="0.2">
      <c r="A107" t="s">
        <v>24</v>
      </c>
    </row>
    <row r="108" spans="1:22" x14ac:dyDescent="0.2">
      <c r="C108" t="s">
        <v>1</v>
      </c>
      <c r="D108" t="s">
        <v>2</v>
      </c>
      <c r="E108" t="s">
        <v>3</v>
      </c>
      <c r="F108" t="s">
        <v>4</v>
      </c>
      <c r="G108" t="s">
        <v>5</v>
      </c>
      <c r="H108" s="4" t="s">
        <v>99</v>
      </c>
      <c r="I108" s="4" t="s">
        <v>105</v>
      </c>
      <c r="K108" s="4" t="s">
        <v>77</v>
      </c>
      <c r="L108" s="4" t="s">
        <v>129</v>
      </c>
      <c r="M108" s="4" t="s">
        <v>130</v>
      </c>
      <c r="Q108" s="4" t="s">
        <v>135</v>
      </c>
      <c r="R108" s="4" t="s">
        <v>136</v>
      </c>
      <c r="S108" s="4" t="s">
        <v>137</v>
      </c>
      <c r="T108" s="4" t="s">
        <v>138</v>
      </c>
      <c r="U108" s="4" t="s">
        <v>139</v>
      </c>
      <c r="V108" s="4"/>
    </row>
    <row r="109" spans="1:22" x14ac:dyDescent="0.2">
      <c r="A109">
        <v>13</v>
      </c>
      <c r="B109" s="13">
        <v>43558</v>
      </c>
      <c r="C109">
        <v>1.21540224</v>
      </c>
      <c r="D109">
        <v>2.9667693000000002</v>
      </c>
      <c r="E109">
        <v>2.2804375499999998</v>
      </c>
      <c r="F109">
        <v>0.27095834639999999</v>
      </c>
      <c r="G109">
        <v>-0.32600063600000001</v>
      </c>
      <c r="H109" s="21">
        <f>SUM(C109:G109)</f>
        <v>6.4075668004000006</v>
      </c>
      <c r="I109">
        <f>C5*Profiles!C$5</f>
        <v>1.21540224</v>
      </c>
      <c r="J109">
        <f>D5*Profiles!D$5</f>
        <v>2.9667693000000002</v>
      </c>
      <c r="K109" s="22">
        <f>(C109*Profiles!$C$25+D109*Profiles!$D$25+E109*Profiles!$E$25+F109*Profiles!$F$25+G109*Profiles!$G$25)/(C109*Profiles!$C$26+D109*Profiles!$D$26+E109*Profiles!$E$26+F109*Profiles!$F$26+G109*Profiles!$G$26)</f>
        <v>4.140543186431751</v>
      </c>
      <c r="L109">
        <f>(C109*Profiles!$C$25+D109*Profiles!$D$25+F109*Profiles!$F$25+G109*Profiles!$G$25)/(C109*Profiles!$C$26+D109*Profiles!$D$26+F109*Profiles!$F$26+G109*Profiles!$G$26)</f>
        <v>2.3894141030593898</v>
      </c>
      <c r="M109">
        <f>(C109*Profiles!$C$25+D109*Profiles!$D$25+F109*Profiles!$F$25)/(C109*Profiles!$C$26+D109*Profiles!$D$26+F109*Profiles!$F$26)</f>
        <v>2.5532460496501046</v>
      </c>
      <c r="Q109" s="4">
        <f>(C109*Profiles!$C$26)</f>
        <v>0.42600061432026209</v>
      </c>
      <c r="R109">
        <f>D109*Profiles!$D$26</f>
        <v>0.79150850547965346</v>
      </c>
      <c r="S109">
        <f>E109*Profiles!$E$26</f>
        <v>2.8823896569046686E-2</v>
      </c>
      <c r="T109">
        <f>+F109*Profiles!$F$26</f>
        <v>3.5747711890225659E-2</v>
      </c>
      <c r="U109">
        <f>+G109*Profiles!$G$26</f>
        <v>-3.560412685400869E-2</v>
      </c>
    </row>
    <row r="110" spans="1:22" x14ac:dyDescent="0.2">
      <c r="A110">
        <v>13</v>
      </c>
      <c r="B110" s="13">
        <v>43561</v>
      </c>
      <c r="C110">
        <v>0.43244127360000001</v>
      </c>
      <c r="D110">
        <v>1.4444520970000001</v>
      </c>
      <c r="E110">
        <v>4.6745248500000001</v>
      </c>
      <c r="F110">
        <v>1.4380550519999999</v>
      </c>
      <c r="G110">
        <v>0.38497315999999998</v>
      </c>
      <c r="H110" s="21">
        <f t="shared" ref="H110:H173" si="0">SUM(C110:G110)</f>
        <v>8.374446432600001</v>
      </c>
      <c r="I110">
        <f>C6*Profiles!C$5</f>
        <v>0.43244127360000001</v>
      </c>
      <c r="J110">
        <f>D6*Profiles!D$5</f>
        <v>1.4444520969999999</v>
      </c>
      <c r="K110" s="22">
        <f>(C110*Profiles!$C$25+D110*Profiles!$D$25+E110*Profiles!$E$25+F110*Profiles!$F$25+G110*Profiles!$G$25)/(C110*Profiles!$C$26+D110*Profiles!$D$26+E110*Profiles!$E$26+F110*Profiles!$F$26+G110*Profiles!$G$26)</f>
        <v>9.1166139526925818</v>
      </c>
      <c r="L110">
        <f>(C110*Profiles!$C$25+D110*Profiles!$D$25+F110*Profiles!$F$25+G110*Profiles!$G$25)/(C110*Profiles!$C$26+D110*Profiles!$D$26+F110*Profiles!$F$26+G110*Profiles!$G$26)</f>
        <v>3.8131743737910693</v>
      </c>
      <c r="M110">
        <f>(C110*Profiles!$C$25+D110*Profiles!$D$25+F110*Profiles!$F$25)/(C110*Profiles!$C$26+D110*Profiles!$D$26+F110*Profiles!$F$26)</f>
        <v>3.5618827235403536</v>
      </c>
      <c r="Q110" s="4">
        <f>(C110*Profiles!$C$26)</f>
        <v>0.15157142396827947</v>
      </c>
      <c r="R110">
        <f>D110*Profiles!$D$26</f>
        <v>0.38536738280708965</v>
      </c>
      <c r="S110">
        <f>E110*Profiles!$E$26</f>
        <v>5.9084284411050195E-2</v>
      </c>
      <c r="T110">
        <f>+F110*Profiles!$F$26</f>
        <v>0.18972354372612704</v>
      </c>
      <c r="U110">
        <f>+G110*Profiles!$G$26</f>
        <v>4.2044805164210122E-2</v>
      </c>
    </row>
    <row r="111" spans="1:22" x14ac:dyDescent="0.2">
      <c r="A111">
        <v>13</v>
      </c>
      <c r="B111" s="13">
        <v>43564</v>
      </c>
      <c r="C111">
        <v>1.4332782719999999</v>
      </c>
      <c r="D111">
        <v>3.1530735499999998</v>
      </c>
      <c r="E111">
        <v>3.4111017000000001</v>
      </c>
      <c r="F111">
        <v>1.6888951800000001</v>
      </c>
      <c r="G111">
        <v>0.12834128580000001</v>
      </c>
      <c r="H111" s="21">
        <f t="shared" si="0"/>
        <v>9.8146899877999978</v>
      </c>
      <c r="I111">
        <f>C7*Profiles!C$5</f>
        <v>1.4332782720000001</v>
      </c>
      <c r="J111">
        <f>D7*Profiles!D$5</f>
        <v>3.1530735499999998</v>
      </c>
      <c r="K111" s="22">
        <f>(C111*Profiles!$C$25+D111*Profiles!$D$25+E111*Profiles!$E$25+F111*Profiles!$F$25+G111*Profiles!$G$25)/(C111*Profiles!$C$26+D111*Profiles!$D$26+E111*Profiles!$E$26+F111*Profiles!$F$26+G111*Profiles!$G$26)</f>
        <v>5.0452841115207123</v>
      </c>
      <c r="L111">
        <f>(C111*Profiles!$C$25+D111*Profiles!$D$25+F111*Profiles!$F$25+G111*Profiles!$G$25)/(C111*Profiles!$C$26+D111*Profiles!$D$26+F111*Profiles!$F$26+G111*Profiles!$G$26)</f>
        <v>3.0518442245741331</v>
      </c>
      <c r="M111">
        <f>(C111*Profiles!$C$25+D111*Profiles!$D$25+F111*Profiles!$F$25)/(C111*Profiles!$C$26+D111*Profiles!$D$26+F111*Profiles!$F$26)</f>
        <v>3.0061677464667764</v>
      </c>
      <c r="Q111" s="4">
        <f>(C111*Profiles!$C$26)</f>
        <v>0.50236654522200297</v>
      </c>
      <c r="R111">
        <f>D111*Profiles!$D$26</f>
        <v>0.84121287530780542</v>
      </c>
      <c r="S111">
        <f>E111*Profiles!$E$26</f>
        <v>4.3115077888144462E-2</v>
      </c>
      <c r="T111">
        <f>+F111*Profiles!$F$26</f>
        <v>0.2228170459023395</v>
      </c>
      <c r="U111">
        <f>+G111*Profiles!$G$26</f>
        <v>1.401678069189345E-2</v>
      </c>
    </row>
    <row r="112" spans="1:22" x14ac:dyDescent="0.2">
      <c r="A112">
        <v>13</v>
      </c>
      <c r="B112" s="13">
        <v>43567</v>
      </c>
      <c r="C112">
        <v>0.97097241599999995</v>
      </c>
      <c r="D112">
        <v>1.885237882</v>
      </c>
      <c r="E112">
        <v>1.502369235</v>
      </c>
      <c r="F112">
        <v>0.54340943159999999</v>
      </c>
      <c r="G112">
        <v>-0.15020821919999999</v>
      </c>
      <c r="H112" s="21">
        <f t="shared" si="0"/>
        <v>4.7517807453999996</v>
      </c>
      <c r="I112">
        <f>C8*Profiles!C$5</f>
        <v>0.97097241600000006</v>
      </c>
      <c r="J112">
        <f>D8*Profiles!D$5</f>
        <v>1.885237882</v>
      </c>
      <c r="K112" s="22">
        <f>(C112*Profiles!$C$25+D112*Profiles!$D$25+E112*Profiles!$E$25+F112*Profiles!$F$25+G112*Profiles!$G$25)/(C112*Profiles!$C$26+D112*Profiles!$D$26+E112*Profiles!$E$26+F112*Profiles!$F$26+G112*Profiles!$G$26)</f>
        <v>4.1786600117831165</v>
      </c>
      <c r="L112">
        <f>(C112*Profiles!$C$25+D112*Profiles!$D$25+F112*Profiles!$F$25+G112*Profiles!$G$25)/(C112*Profiles!$C$26+D112*Profiles!$D$26+F112*Profiles!$F$26+G112*Profiles!$G$26)</f>
        <v>2.6161621150256362</v>
      </c>
      <c r="M112">
        <f>(C112*Profiles!$C$25+D112*Profiles!$D$25+F112*Profiles!$F$25)/(C112*Profiles!$C$26+D112*Profiles!$D$26+F112*Profiles!$F$26)</f>
        <v>2.7154917815503303</v>
      </c>
      <c r="Q112" s="4">
        <f>(C112*Profiles!$C$26)</f>
        <v>0.34032753280430772</v>
      </c>
      <c r="R112">
        <f>D112*Profiles!$D$26</f>
        <v>0.50296523509780389</v>
      </c>
      <c r="S112">
        <f>E112*Profiles!$E$26</f>
        <v>1.898939764351705E-2</v>
      </c>
      <c r="T112">
        <f>+F112*Profiles!$F$26</f>
        <v>7.1692361786822922E-2</v>
      </c>
      <c r="U112">
        <f>+G112*Profiles!$G$26</f>
        <v>-1.6404975636033863E-2</v>
      </c>
    </row>
    <row r="113" spans="1:21" x14ac:dyDescent="0.2">
      <c r="A113">
        <v>13</v>
      </c>
      <c r="B113" s="13">
        <v>43570</v>
      </c>
      <c r="C113">
        <v>2.1315321599999999</v>
      </c>
      <c r="D113">
        <v>3.8958736300000001</v>
      </c>
      <c r="E113">
        <v>1.5165301950000001</v>
      </c>
      <c r="F113">
        <v>1.814390256</v>
      </c>
      <c r="G113">
        <v>0.14059697339999999</v>
      </c>
      <c r="H113" s="21">
        <f t="shared" si="0"/>
        <v>9.4989232143999978</v>
      </c>
      <c r="I113">
        <f>C9*Profiles!C$5</f>
        <v>2.1315321599999999</v>
      </c>
      <c r="J113">
        <f>D9*Profiles!D$5</f>
        <v>3.8958736299999996</v>
      </c>
      <c r="K113" s="22">
        <f>(C113*Profiles!$C$25+D113*Profiles!$D$25+E113*Profiles!$E$25+F113*Profiles!$F$25+G113*Profiles!$G$25)/(C113*Profiles!$C$26+D113*Profiles!$D$26+E113*Profiles!$E$26+F113*Profiles!$F$26+G113*Profiles!$G$26)</f>
        <v>3.6102579522857794</v>
      </c>
      <c r="L113">
        <f>(C113*Profiles!$C$25+D113*Profiles!$D$25+F113*Profiles!$F$25+G113*Profiles!$G$25)/(C113*Profiles!$C$26+D113*Profiles!$D$26+F113*Profiles!$F$26+G113*Profiles!$G$26)</f>
        <v>2.9105985359041084</v>
      </c>
      <c r="M113">
        <f>(C113*Profiles!$C$25+D113*Profiles!$D$25+F113*Profiles!$F$25)/(C113*Profiles!$C$26+D113*Profiles!$D$26+F113*Profiles!$F$26)</f>
        <v>2.8708384230019739</v>
      </c>
      <c r="Q113" s="4">
        <f>(C113*Profiles!$C$26)</f>
        <v>0.7471057562008403</v>
      </c>
      <c r="R113">
        <f>D113*Profiles!$D$26</f>
        <v>1.0393855411739943</v>
      </c>
      <c r="S113">
        <f>E113*Profiles!$E$26</f>
        <v>1.9168386998589901E-2</v>
      </c>
      <c r="T113">
        <f>+F113*Profiles!$F$26</f>
        <v>0.23937369337267547</v>
      </c>
      <c r="U113">
        <f>+G113*Profiles!$G$26</f>
        <v>1.5355284387308021E-2</v>
      </c>
    </row>
    <row r="114" spans="1:21" x14ac:dyDescent="0.2">
      <c r="A114">
        <v>13</v>
      </c>
      <c r="B114" s="13">
        <v>43573</v>
      </c>
      <c r="C114">
        <v>0.55444895999999999</v>
      </c>
      <c r="D114">
        <v>0.71486451299999998</v>
      </c>
      <c r="E114">
        <v>4.3166789999999997</v>
      </c>
      <c r="F114">
        <v>1.6255850519999999</v>
      </c>
      <c r="G114">
        <v>0.40127809800000003</v>
      </c>
      <c r="H114" s="21">
        <f t="shared" si="0"/>
        <v>7.6128556229999989</v>
      </c>
      <c r="I114" s="4" t="s">
        <v>127</v>
      </c>
      <c r="J114" s="4" t="s">
        <v>128</v>
      </c>
      <c r="K114" s="22">
        <f>(C114*Profiles!$C$25+D114*Profiles!$D$25+E114*Profiles!$E$25+F114*Profiles!$F$25+G114*Profiles!$G$25)/(C114*Profiles!$C$26+D114*Profiles!$D$26+E114*Profiles!$E$26+F114*Profiles!$F$26+G114*Profiles!$G$26)</f>
        <v>9.9081339609271666</v>
      </c>
      <c r="L114">
        <f>(C114*Profiles!$C$25+D114*Profiles!$D$25+F114*Profiles!$F$25+G114*Profiles!$G$25)/(C114*Profiles!$C$26+D114*Profiles!$D$26+F114*Profiles!$F$26+G114*Profiles!$G$26)</f>
        <v>4.1234970909197424</v>
      </c>
      <c r="M114">
        <f>(C114*Profiles!$C$25+D114*Profiles!$D$25+F114*Profiles!$F$25)/(C114*Profiles!$C$26+D114*Profiles!$D$26+F114*Profiles!$F$26)</f>
        <v>3.8286976300253639</v>
      </c>
      <c r="Q114" s="4">
        <f>(C114*Profiles!$C$26)</f>
        <v>0.19433533179042883</v>
      </c>
      <c r="R114">
        <f>D114*Profiles!$D$26</f>
        <v>0.19071969711465947</v>
      </c>
      <c r="S114">
        <f>E114*Profiles!$E$26</f>
        <v>5.4561243748058735E-2</v>
      </c>
      <c r="T114">
        <f>+F114*Profiles!$F$26</f>
        <v>0.21446449930044856</v>
      </c>
      <c r="U114">
        <f>+G114*Profiles!$G$26</f>
        <v>4.3825547337052843E-2</v>
      </c>
    </row>
    <row r="115" spans="1:21" x14ac:dyDescent="0.2">
      <c r="A115">
        <v>13</v>
      </c>
      <c r="B115" s="13">
        <v>43576</v>
      </c>
      <c r="C115">
        <v>1.3662913919999999</v>
      </c>
      <c r="D115">
        <v>1.3699706789999999</v>
      </c>
      <c r="E115">
        <v>4.1424830999999998</v>
      </c>
      <c r="F115">
        <v>3.921177288</v>
      </c>
      <c r="G115">
        <v>0.98470704799999997</v>
      </c>
      <c r="H115" s="21">
        <f t="shared" si="0"/>
        <v>11.784629507</v>
      </c>
      <c r="K115" s="22">
        <f>(C115*Profiles!$C$25+D115*Profiles!$D$25+E115*Profiles!$E$25+F115*Profiles!$F$25+G115*Profiles!$G$25)/(C115*Profiles!$C$26+D115*Profiles!$D$26+E115*Profiles!$E$26+F115*Profiles!$F$26+G115*Profiles!$G$26)</f>
        <v>6.7448344412473098</v>
      </c>
      <c r="L115">
        <f>(C115*Profiles!$C$25+D115*Profiles!$D$25+F115*Profiles!$F$25+G115*Profiles!$G$25)/(C115*Profiles!$C$26+D115*Profiles!$D$26+F115*Profiles!$F$26+G115*Profiles!$G$26)</f>
        <v>4.2013854796965102</v>
      </c>
      <c r="M115">
        <f>(C115*Profiles!$C$25+D115*Profiles!$D$25+F115*Profiles!$F$25)/(C115*Profiles!$C$26+D115*Profiles!$D$26+F115*Profiles!$F$26)</f>
        <v>3.8890381251041122</v>
      </c>
      <c r="Q115" s="4">
        <f>(C115*Profiles!$C$26)</f>
        <v>0.47888752643115584</v>
      </c>
      <c r="R115">
        <f>D115*Profiles!$D$26</f>
        <v>0.36549638176660249</v>
      </c>
      <c r="S115">
        <f>E115*Profiles!$E$26</f>
        <v>5.2359471283668295E-2</v>
      </c>
      <c r="T115">
        <f>+F115*Profiles!$F$26</f>
        <v>0.51732348467683298</v>
      </c>
      <c r="U115">
        <f>+G115*Profiles!$G$26</f>
        <v>0.10754468175647493</v>
      </c>
    </row>
    <row r="116" spans="1:21" x14ac:dyDescent="0.2">
      <c r="A116">
        <v>13</v>
      </c>
      <c r="B116" s="13">
        <v>43579</v>
      </c>
      <c r="C116">
        <v>1.644985728</v>
      </c>
      <c r="D116">
        <v>0.99585160399999995</v>
      </c>
      <c r="E116">
        <v>1.7818872750000001</v>
      </c>
      <c r="F116">
        <v>0.69493367159999997</v>
      </c>
      <c r="G116">
        <v>6.6232064600000001E-2</v>
      </c>
      <c r="H116" s="21">
        <f t="shared" si="0"/>
        <v>5.1838903432000007</v>
      </c>
      <c r="K116" s="22">
        <f>(C116*Profiles!$C$25+D116*Profiles!$D$25+E116*Profiles!$E$25+F116*Profiles!$F$25+G116*Profiles!$G$25)/(C116*Profiles!$C$26+D116*Profiles!$D$26+E116*Profiles!$E$26+F116*Profiles!$F$26+G116*Profiles!$G$26)</f>
        <v>4.3791871172775281</v>
      </c>
      <c r="L116">
        <f>(C116*Profiles!$C$25+D116*Profiles!$D$25+F116*Profiles!$F$25+G116*Profiles!$G$25)/(C116*Profiles!$C$26+D116*Profiles!$D$26+F116*Profiles!$F$26+G116*Profiles!$G$26)</f>
        <v>2.6146469836683228</v>
      </c>
      <c r="M116">
        <f>(C116*Profiles!$C$25+D116*Profiles!$D$25+F116*Profiles!$F$25)/(C116*Profiles!$C$26+D116*Profiles!$D$26+F116*Profiles!$F$26)</f>
        <v>2.5717261362100188</v>
      </c>
      <c r="Q116" s="4">
        <f>(C116*Profiles!$C$26)</f>
        <v>0.57657037942933487</v>
      </c>
      <c r="R116">
        <f>D116*Profiles!$D$26</f>
        <v>0.26568463370628637</v>
      </c>
      <c r="S116">
        <f>E116*Profiles!$E$26</f>
        <v>2.2522403436261808E-2</v>
      </c>
      <c r="T116">
        <f>+F116*Profiles!$F$26</f>
        <v>9.1683053890874694E-2</v>
      </c>
      <c r="U116">
        <f>+G116*Profiles!$G$26</f>
        <v>7.2335283107278926E-3</v>
      </c>
    </row>
    <row r="117" spans="1:21" x14ac:dyDescent="0.2">
      <c r="A117">
        <v>13</v>
      </c>
      <c r="B117" s="13">
        <v>43582</v>
      </c>
      <c r="C117">
        <v>0.90740716799999999</v>
      </c>
      <c r="D117">
        <v>1.079879856</v>
      </c>
      <c r="E117">
        <v>2.9386003500000002</v>
      </c>
      <c r="F117">
        <v>1.804488672</v>
      </c>
      <c r="G117">
        <v>0.25360147799999999</v>
      </c>
      <c r="H117" s="21">
        <f t="shared" si="0"/>
        <v>6.9839775240000002</v>
      </c>
      <c r="K117" s="22">
        <f>(C117*Profiles!$C$25+D117*Profiles!$D$25+E117*Profiles!$E$25+F117*Profiles!$F$25+G117*Profiles!$G$25)/(C117*Profiles!$C$26+D117*Profiles!$D$26+E117*Profiles!$E$26+F117*Profiles!$F$26+G117*Profiles!$G$26)</f>
        <v>6.6826558013067716</v>
      </c>
      <c r="L117">
        <f>(C117*Profiles!$C$25+D117*Profiles!$D$25+F117*Profiles!$F$25+G117*Profiles!$G$25)/(C117*Profiles!$C$26+D117*Profiles!$D$26+F117*Profiles!$F$26+G117*Profiles!$G$26)</f>
        <v>3.6396468999656006</v>
      </c>
      <c r="M117">
        <f>(C117*Profiles!$C$25+D117*Profiles!$D$25+F117*Profiles!$F$25)/(C117*Profiles!$C$26+D117*Profiles!$D$26+F117*Profiles!$F$26)</f>
        <v>3.4914660678417073</v>
      </c>
      <c r="Q117" s="4">
        <f>(C117*Profiles!$C$26)</f>
        <v>0.31804780202364058</v>
      </c>
      <c r="R117">
        <f>D117*Profiles!$D$26</f>
        <v>0.28810264786012968</v>
      </c>
      <c r="S117">
        <f>E117*Profiles!$E$26</f>
        <v>3.7142833640046141E-2</v>
      </c>
      <c r="T117">
        <f>+F117*Profiles!$F$26</f>
        <v>0.23806737091835128</v>
      </c>
      <c r="U117">
        <f>+G117*Profiles!$G$26</f>
        <v>2.7697060054435275E-2</v>
      </c>
    </row>
    <row r="118" spans="1:21" x14ac:dyDescent="0.2">
      <c r="A118">
        <v>13</v>
      </c>
      <c r="B118" s="13">
        <v>43585</v>
      </c>
      <c r="C118">
        <v>0.61579737599999995</v>
      </c>
      <c r="D118">
        <v>2.0223578099999999</v>
      </c>
      <c r="E118">
        <v>3.4448949</v>
      </c>
      <c r="F118">
        <v>1.3541916359999999</v>
      </c>
      <c r="G118">
        <v>0.21531676399999999</v>
      </c>
      <c r="H118" s="21">
        <f t="shared" si="0"/>
        <v>7.6525584859999993</v>
      </c>
      <c r="K118" s="22">
        <f>(C118*Profiles!$C$25+D118*Profiles!$D$25+E118*Profiles!$E$25+F118*Profiles!$F$25+G118*Profiles!$G$25)/(C118*Profiles!$C$26+D118*Profiles!$D$26+E118*Profiles!$E$26+F118*Profiles!$F$26+G118*Profiles!$G$26)</f>
        <v>6.6441261802625231</v>
      </c>
      <c r="L118">
        <f>(C118*Profiles!$C$25+D118*Profiles!$D$25+F118*Profiles!$F$25+G118*Profiles!$G$25)/(C118*Profiles!$C$26+D118*Profiles!$D$26+F118*Profiles!$F$26+G118*Profiles!$G$26)</f>
        <v>3.3941472511507871</v>
      </c>
      <c r="M118">
        <f>(C118*Profiles!$C$25+D118*Profiles!$D$25+F118*Profiles!$F$25)/(C118*Profiles!$C$26+D118*Profiles!$D$26+F118*Profiles!$F$26)</f>
        <v>3.2742548805368199</v>
      </c>
      <c r="Q118" s="4">
        <f>(C118*Profiles!$C$26)</f>
        <v>0.21583805907154277</v>
      </c>
      <c r="R118">
        <f>D118*Profiles!$D$26</f>
        <v>0.53954765129132376</v>
      </c>
      <c r="S118">
        <f>E118*Profiles!$E$26</f>
        <v>4.3542211576386484E-2</v>
      </c>
      <c r="T118">
        <f>+F118*Profiles!$F$26</f>
        <v>0.17865938839329046</v>
      </c>
      <c r="U118">
        <f>+G118*Profiles!$G$26</f>
        <v>2.3515798844179713E-2</v>
      </c>
    </row>
    <row r="119" spans="1:21" x14ac:dyDescent="0.2">
      <c r="A119">
        <v>13</v>
      </c>
      <c r="B119" s="13">
        <v>43588</v>
      </c>
      <c r="C119">
        <v>0.91728652799999999</v>
      </c>
      <c r="D119">
        <v>1.914361768</v>
      </c>
      <c r="E119">
        <v>2.4689150999999998</v>
      </c>
      <c r="F119">
        <v>1.848370692</v>
      </c>
      <c r="G119">
        <v>0.25922725400000002</v>
      </c>
      <c r="H119" s="21">
        <f t="shared" si="0"/>
        <v>7.4081613419999988</v>
      </c>
      <c r="K119" s="22">
        <f>(C119*Profiles!$C$25+D119*Profiles!$D$25+E119*Profiles!$E$25+F119*Profiles!$F$25+G119*Profiles!$G$25)/(C119*Profiles!$C$26+D119*Profiles!$D$26+E119*Profiles!$E$26+F119*Profiles!$F$26+G119*Profiles!$G$26)</f>
        <v>5.5234498407276273</v>
      </c>
      <c r="L119">
        <f>(C119*Profiles!$C$25+D119*Profiles!$D$25+F119*Profiles!$F$25+G119*Profiles!$G$25)/(C119*Profiles!$C$26+D119*Profiles!$D$26+F119*Profiles!$F$26+G119*Profiles!$G$26)</f>
        <v>3.4722778037892943</v>
      </c>
      <c r="M119">
        <f>(C119*Profiles!$C$25+D119*Profiles!$D$25+F119*Profiles!$F$25)/(C119*Profiles!$C$26+D119*Profiles!$D$26+F119*Profiles!$F$26)</f>
        <v>3.3490456272069737</v>
      </c>
      <c r="Q119" s="4">
        <f>(C119*Profiles!$C$26)</f>
        <v>0.32151053501077986</v>
      </c>
      <c r="R119">
        <f>D119*Profiles!$D$26</f>
        <v>0.51073523712715618</v>
      </c>
      <c r="S119">
        <f>E119*Profiles!$E$26</f>
        <v>3.1206183865967983E-2</v>
      </c>
      <c r="T119">
        <f>+F119*Profiles!$F$26</f>
        <v>0.24385675452274252</v>
      </c>
      <c r="U119">
        <f>+G119*Profiles!$G$26</f>
        <v>2.8311478617582615E-2</v>
      </c>
    </row>
    <row r="120" spans="1:21" x14ac:dyDescent="0.2">
      <c r="A120">
        <v>13</v>
      </c>
      <c r="B120" s="13">
        <v>43591</v>
      </c>
      <c r="C120">
        <v>2.0999664</v>
      </c>
      <c r="D120">
        <v>2.12709101</v>
      </c>
      <c r="E120">
        <v>0.40722817500000003</v>
      </c>
      <c r="F120">
        <v>0.72477344519999998</v>
      </c>
      <c r="G120">
        <v>-4.6870564000000003E-2</v>
      </c>
      <c r="H120" s="21">
        <f t="shared" si="0"/>
        <v>5.3121884662000012</v>
      </c>
      <c r="K120" s="22">
        <f>(C120*Profiles!$C$25+D120*Profiles!$D$25+E120*Profiles!$E$25+F120*Profiles!$F$25+G120*Profiles!$G$25)/(C120*Profiles!$C$26+D120*Profiles!$D$26+E120*Profiles!$E$26+F120*Profiles!$F$26+G120*Profiles!$G$26)</f>
        <v>2.7966452883674404</v>
      </c>
      <c r="L120">
        <f>(C120*Profiles!$C$25+D120*Profiles!$D$25+F120*Profiles!$F$25+G120*Profiles!$G$25)/(C120*Profiles!$C$26+D120*Profiles!$D$26+F120*Profiles!$F$26+G120*Profiles!$G$26)</f>
        <v>2.5185412490649166</v>
      </c>
      <c r="M120">
        <f>(C120*Profiles!$C$25+D120*Profiles!$D$25+F120*Profiles!$F$25)/(C120*Profiles!$C$26+D120*Profiles!$D$26+F120*Profiles!$F$26)</f>
        <v>2.5391675230590374</v>
      </c>
      <c r="Q120" s="4">
        <f>(C120*Profiles!$C$26)</f>
        <v>0.73604190202241948</v>
      </c>
      <c r="R120">
        <f>D120*Profiles!$D$26</f>
        <v>0.56748956730282551</v>
      </c>
      <c r="S120">
        <f>E120*Profiles!$E$26</f>
        <v>5.14721518955941E-3</v>
      </c>
      <c r="T120">
        <f>+F120*Profiles!$F$26</f>
        <v>9.561983474186074E-2</v>
      </c>
      <c r="U120">
        <f>+G120*Profiles!$G$26</f>
        <v>-5.1189639592449541E-3</v>
      </c>
    </row>
    <row r="121" spans="1:21" x14ac:dyDescent="0.2">
      <c r="A121">
        <v>13</v>
      </c>
      <c r="B121" s="13">
        <v>43597</v>
      </c>
      <c r="C121">
        <v>0.42840278399999998</v>
      </c>
      <c r="D121">
        <v>0.35728119899999999</v>
      </c>
      <c r="E121">
        <v>3.8498098500000002</v>
      </c>
      <c r="F121">
        <v>1.4801367839999999</v>
      </c>
      <c r="G121">
        <v>0.54144823200000003</v>
      </c>
      <c r="H121" s="21">
        <f t="shared" si="0"/>
        <v>6.6570788489999995</v>
      </c>
      <c r="K121" s="22">
        <f>(C121*Profiles!$C$25+D121*Profiles!$D$25+E121*Profiles!$E$25+F121*Profiles!$F$25+G121*Profiles!$G$25)/(C121*Profiles!$C$26+D121*Profiles!$D$26+E121*Profiles!$E$26+F121*Profiles!$F$26+G121*Profiles!$G$26)</f>
        <v>11.13587821617778</v>
      </c>
      <c r="L121">
        <f>(C121*Profiles!$C$25+D121*Profiles!$D$25+F121*Profiles!$F$25+G121*Profiles!$G$25)/(C121*Profiles!$C$26+D121*Profiles!$D$26+F121*Profiles!$F$26+G121*Profiles!$G$26)</f>
        <v>4.6158284854583727</v>
      </c>
      <c r="M121">
        <f>(C121*Profiles!$C$25+D121*Profiles!$D$25+F121*Profiles!$F$25)/(C121*Profiles!$C$26+D121*Profiles!$D$26+F121*Profiles!$F$26)</f>
        <v>4.1408195147281122</v>
      </c>
      <c r="Q121" s="4">
        <f>(C121*Profiles!$C$26)</f>
        <v>0.15015592628865859</v>
      </c>
      <c r="R121">
        <f>D121*Profiles!$D$26</f>
        <v>9.5319547716928521E-2</v>
      </c>
      <c r="S121">
        <f>E121*Profiles!$E$26</f>
        <v>4.8660188448000762E-2</v>
      </c>
      <c r="T121">
        <f>+F121*Profiles!$F$26</f>
        <v>0.19527541415700481</v>
      </c>
      <c r="U121">
        <f>+G121*Profiles!$G$26</f>
        <v>5.9134214501982536E-2</v>
      </c>
    </row>
    <row r="122" spans="1:21" x14ac:dyDescent="0.2">
      <c r="A122">
        <v>13</v>
      </c>
      <c r="B122" s="13">
        <v>43600</v>
      </c>
      <c r="C122">
        <v>1.0987776</v>
      </c>
      <c r="D122">
        <v>4.4221579599999998</v>
      </c>
      <c r="E122">
        <v>0.68087263499999995</v>
      </c>
      <c r="F122">
        <v>3.4580532000000002</v>
      </c>
      <c r="G122">
        <v>0.49794659200000002</v>
      </c>
      <c r="H122" s="21">
        <f t="shared" si="0"/>
        <v>10.157807987</v>
      </c>
      <c r="K122" s="22">
        <f>(C122*Profiles!$C$25+D122*Profiles!$D$25+E122*Profiles!$E$25+F122*Profiles!$F$25+G122*Profiles!$G$25)/(C122*Profiles!$C$26+D122*Profiles!$D$26+E122*Profiles!$E$26+F122*Profiles!$F$26+G122*Profiles!$G$26)</f>
        <v>3.873885155101461</v>
      </c>
      <c r="L122">
        <f>(C122*Profiles!$C$25+D122*Profiles!$D$25+F122*Profiles!$F$25+G122*Profiles!$G$25)/(C122*Profiles!$C$26+D122*Profiles!$D$26+F122*Profiles!$F$26+G122*Profiles!$G$26)</f>
        <v>3.5660456842800898</v>
      </c>
      <c r="M122">
        <f>(C122*Profiles!$C$25+D122*Profiles!$D$25+F122*Profiles!$F$25)/(C122*Profiles!$C$26+D122*Profiles!$D$26+F122*Profiles!$F$26)</f>
        <v>3.4425359671434421</v>
      </c>
      <c r="Q122" s="4">
        <f>(C122*Profiles!$C$26)</f>
        <v>0.385123473691593</v>
      </c>
      <c r="R122">
        <f>D122*Profiles!$D$26</f>
        <v>1.1797936691317903</v>
      </c>
      <c r="S122">
        <f>E122*Profiles!$E$26</f>
        <v>8.6059810793478117E-3</v>
      </c>
      <c r="T122">
        <f>+F122*Profiles!$F$26</f>
        <v>0.45622322079048866</v>
      </c>
      <c r="U122">
        <f>+G122*Profiles!$G$26</f>
        <v>5.4383187240436275E-2</v>
      </c>
    </row>
    <row r="123" spans="1:21" x14ac:dyDescent="0.2">
      <c r="A123">
        <v>13</v>
      </c>
      <c r="B123" s="13">
        <v>43603</v>
      </c>
      <c r="C123">
        <v>0.4510337472</v>
      </c>
      <c r="D123">
        <v>2.5760339000000001</v>
      </c>
      <c r="E123">
        <v>2.5658694</v>
      </c>
      <c r="F123">
        <v>0.58477854959999997</v>
      </c>
      <c r="G123">
        <v>-0.24898965000000001</v>
      </c>
      <c r="H123" s="21">
        <f t="shared" si="0"/>
        <v>5.9287259467999993</v>
      </c>
      <c r="K123" s="22">
        <f>(C123*Profiles!$C$25+D123*Profiles!$D$25+E123*Profiles!$E$25+F123*Profiles!$F$25+G123*Profiles!$G$25)/(C123*Profiles!$C$26+D123*Profiles!$D$26+E123*Profiles!$E$26+F123*Profiles!$F$26+G123*Profiles!$G$26)</f>
        <v>5.3905018799601603</v>
      </c>
      <c r="L123">
        <f>(C123*Profiles!$C$25+D123*Profiles!$D$25+F123*Profiles!$F$25+G123*Profiles!$G$25)/(C123*Profiles!$C$26+D123*Profiles!$D$26+F123*Profiles!$F$26+G123*Profiles!$G$26)</f>
        <v>2.7560864156348908</v>
      </c>
      <c r="M123">
        <f>(C123*Profiles!$C$25+D123*Profiles!$D$25+F123*Profiles!$F$25)/(C123*Profiles!$C$26+D123*Profiles!$D$26+F123*Profiles!$F$26)</f>
        <v>2.9152719413251407</v>
      </c>
      <c r="Q123" s="4">
        <f>(C123*Profiles!$C$26)</f>
        <v>0.15808811853627142</v>
      </c>
      <c r="R123">
        <f>D123*Profiles!$D$26</f>
        <v>0.68726366497520486</v>
      </c>
      <c r="S123">
        <f>E123*Profiles!$E$26</f>
        <v>3.2431650757233796E-2</v>
      </c>
      <c r="T123">
        <f>+F123*Profiles!$F$26</f>
        <v>7.7150216586518244E-2</v>
      </c>
      <c r="U123">
        <f>+G123*Profiles!$G$26</f>
        <v>-2.7193379720692402E-2</v>
      </c>
    </row>
    <row r="124" spans="1:21" x14ac:dyDescent="0.2">
      <c r="A124">
        <v>13</v>
      </c>
      <c r="B124" s="13">
        <v>43609</v>
      </c>
      <c r="C124">
        <v>0.4244944128</v>
      </c>
      <c r="D124">
        <v>-0.39033257999999998</v>
      </c>
      <c r="E124">
        <v>4.2148971</v>
      </c>
      <c r="F124">
        <v>2.0184979080000001</v>
      </c>
      <c r="G124">
        <v>0.88790772200000001</v>
      </c>
      <c r="H124" s="21">
        <f t="shared" si="0"/>
        <v>7.1554645627999989</v>
      </c>
      <c r="K124" s="22">
        <f>(C124*Profiles!$C$25+D124*Profiles!$D$25+E124*Profiles!$E$25+F124*Profiles!$F$25+G124*Profiles!$G$25)/(C124*Profiles!$C$26+D124*Profiles!$D$26+E124*Profiles!$E$26+F124*Profiles!$F$26+G124*Profiles!$G$26)</f>
        <v>14.514953973018825</v>
      </c>
      <c r="L124">
        <f>(C124*Profiles!$C$25+D124*Profiles!$D$25+F124*Profiles!$F$25+G124*Profiles!$G$25)/(C124*Profiles!$C$26+D124*Profiles!$D$26+F124*Profiles!$F$26+G124*Profiles!$G$26)</f>
        <v>6.2086307088936659</v>
      </c>
      <c r="M124">
        <f>(C124*Profiles!$C$25+D124*Profiles!$D$25+F124*Profiles!$F$25)/(C124*Profiles!$C$26+D124*Profiles!$D$26+F124*Profiles!$F$26)</f>
        <v>5.6012446162881133</v>
      </c>
      <c r="Q124" s="4">
        <f>(C124*Profiles!$C$26)</f>
        <v>0.14878603533618542</v>
      </c>
      <c r="R124">
        <f>D124*Profiles!$D$26</f>
        <v>-0.10413737159671203</v>
      </c>
      <c r="S124">
        <f>E124*Profiles!$E$26</f>
        <v>5.3274757758472638E-2</v>
      </c>
      <c r="T124">
        <f>+F124*Profiles!$F$26</f>
        <v>0.26630174941976698</v>
      </c>
      <c r="U124">
        <f>+G124*Profiles!$G$26</f>
        <v>9.697275304929738E-2</v>
      </c>
    </row>
    <row r="125" spans="1:21" x14ac:dyDescent="0.2">
      <c r="A125">
        <v>13</v>
      </c>
      <c r="B125" s="13">
        <v>43612</v>
      </c>
      <c r="C125">
        <v>0.99791174400000004</v>
      </c>
      <c r="D125">
        <v>3.3971824700000002</v>
      </c>
      <c r="E125">
        <v>2.74871475</v>
      </c>
      <c r="F125">
        <v>5.1295455959999998</v>
      </c>
      <c r="G125">
        <v>0.77619354799999996</v>
      </c>
      <c r="H125" s="21">
        <f t="shared" si="0"/>
        <v>13.049548108</v>
      </c>
      <c r="K125" s="22">
        <f>(C125*Profiles!$C$25+D125*Profiles!$D$25+E125*Profiles!$E$25+F125*Profiles!$F$25+G125*Profiles!$G$25)/(C125*Profiles!$C$26+D125*Profiles!$D$26+E125*Profiles!$E$26+F125*Profiles!$F$26+G125*Profiles!$G$26)</f>
        <v>5.3582892328277163</v>
      </c>
      <c r="L125">
        <f>(C125*Profiles!$C$25+D125*Profiles!$D$25+F125*Profiles!$F$25+G125*Profiles!$G$25)/(C125*Profiles!$C$26+D125*Profiles!$D$26+F125*Profiles!$F$26+G125*Profiles!$G$26)</f>
        <v>4.1054249820108284</v>
      </c>
      <c r="M125">
        <f>(C125*Profiles!$C$25+D125*Profiles!$D$25+F125*Profiles!$F$25)/(C125*Profiles!$C$26+D125*Profiles!$D$26+F125*Profiles!$F$26)</f>
        <v>3.9277617344658595</v>
      </c>
      <c r="Q125" s="4">
        <f>(C125*Profiles!$C$26)</f>
        <v>0.34976981446192179</v>
      </c>
      <c r="R125">
        <f>D125*Profiles!$D$26</f>
        <v>0.90633903339615174</v>
      </c>
      <c r="S125">
        <f>E125*Profiles!$E$26</f>
        <v>3.4742749106114759E-2</v>
      </c>
      <c r="T125">
        <f>+F125*Profiles!$F$26</f>
        <v>0.67674430601553104</v>
      </c>
      <c r="U125">
        <f>+G125*Profiles!$G$26</f>
        <v>8.4771900709589662E-2</v>
      </c>
    </row>
    <row r="126" spans="1:21" x14ac:dyDescent="0.2">
      <c r="A126">
        <v>13</v>
      </c>
      <c r="B126" s="13">
        <v>43615</v>
      </c>
      <c r="C126">
        <v>0.92046720000000004</v>
      </c>
      <c r="D126">
        <v>2.27331467</v>
      </c>
      <c r="E126">
        <v>0.208009215</v>
      </c>
      <c r="F126">
        <v>1.367693796</v>
      </c>
      <c r="G126">
        <v>9.1052530399999998E-2</v>
      </c>
      <c r="H126" s="21">
        <f t="shared" si="0"/>
        <v>4.8605374114000002</v>
      </c>
      <c r="K126" s="22">
        <f>(C126*Profiles!$C$25+D126*Profiles!$D$25+E126*Profiles!$E$25+F126*Profiles!$F$25+G126*Profiles!$G$25)/(C126*Profiles!$C$26+D126*Profiles!$D$26+E126*Profiles!$E$26+F126*Profiles!$F$26+G126*Profiles!$G$26)</f>
        <v>3.3314880045436102</v>
      </c>
      <c r="L126">
        <f>(C126*Profiles!$C$25+D126*Profiles!$D$25+F126*Profiles!$F$25+G126*Profiles!$G$25)/(C126*Profiles!$C$26+D126*Profiles!$D$26+F126*Profiles!$F$26+G126*Profiles!$G$26)</f>
        <v>3.1558568520479682</v>
      </c>
      <c r="M126">
        <f>(C126*Profiles!$C$25+D126*Profiles!$D$25+F126*Profiles!$F$25)/(C126*Profiles!$C$26+D126*Profiles!$D$26+F126*Profiles!$F$26)</f>
        <v>3.1110416427023493</v>
      </c>
      <c r="Q126" s="4">
        <f>(C126*Profiles!$C$26)</f>
        <v>0.32262536611883452</v>
      </c>
      <c r="R126">
        <f>D126*Profiles!$D$26</f>
        <v>0.6065007808111913</v>
      </c>
      <c r="S126">
        <f>E126*Profiles!$E$26</f>
        <v>2.629160398875468E-3</v>
      </c>
      <c r="T126">
        <f>+F126*Profiles!$F$26</f>
        <v>0.18044073719464163</v>
      </c>
      <c r="U126">
        <f>+G126*Profiles!$G$26</f>
        <v>9.9442930005206581E-3</v>
      </c>
    </row>
    <row r="127" spans="1:21" x14ac:dyDescent="0.2">
      <c r="A127">
        <v>13</v>
      </c>
      <c r="B127" s="13">
        <v>43618</v>
      </c>
      <c r="C127">
        <v>6.4900166400000001E-2</v>
      </c>
      <c r="D127">
        <v>0.40596199599999999</v>
      </c>
      <c r="E127">
        <v>3.3805269</v>
      </c>
      <c r="F127">
        <v>2.1765481919999998</v>
      </c>
      <c r="G127">
        <v>1.73744896</v>
      </c>
      <c r="H127" s="21">
        <f t="shared" si="0"/>
        <v>7.7653862143999994</v>
      </c>
      <c r="K127" s="22">
        <f>(C127*Profiles!$C$25+D127*Profiles!$D$25+E127*Profiles!$E$25+F127*Profiles!$F$25+G127*Profiles!$G$25)/(C127*Profiles!$C$26+D127*Profiles!$D$26+E127*Profiles!$E$26+F127*Profiles!$F$26+G127*Profiles!$G$26)</f>
        <v>10.934040068805402</v>
      </c>
      <c r="L127">
        <f>(C127*Profiles!$C$25+D127*Profiles!$D$25+F127*Profiles!$F$25+G127*Profiles!$G$25)/(C127*Profiles!$C$26+D127*Profiles!$D$26+F127*Profiles!$F$26+G127*Profiles!$G$26)</f>
        <v>6.212372304546383</v>
      </c>
      <c r="M127">
        <f>(C127*Profiles!$C$25+D127*Profiles!$D$25+F127*Profiles!$F$25)/(C127*Profiles!$C$26+D127*Profiles!$D$26+F127*Profiles!$F$26)</f>
        <v>5.3303643154097387</v>
      </c>
      <c r="Q127" s="4">
        <f>(C127*Profiles!$C$26)</f>
        <v>2.2747622018441594E-2</v>
      </c>
      <c r="R127">
        <f>D127*Profiles!$D$26</f>
        <v>0.10830716521688998</v>
      </c>
      <c r="S127">
        <f>E127*Profiles!$E$26</f>
        <v>4.2728623598782628E-2</v>
      </c>
      <c r="T127">
        <f>+F127*Profiles!$F$26</f>
        <v>0.28715342677780514</v>
      </c>
      <c r="U127">
        <f>+G127*Profiles!$G$26</f>
        <v>0.18975531438596788</v>
      </c>
    </row>
    <row r="128" spans="1:21" x14ac:dyDescent="0.2">
      <c r="A128">
        <v>13</v>
      </c>
      <c r="B128" s="13">
        <v>43627</v>
      </c>
      <c r="C128">
        <v>0.49748601599999998</v>
      </c>
      <c r="D128">
        <v>3.1619355900000001</v>
      </c>
      <c r="E128">
        <v>2.1307819499999998</v>
      </c>
      <c r="F128">
        <v>1.43347932</v>
      </c>
      <c r="G128">
        <v>5.14202468E-2</v>
      </c>
      <c r="H128" s="21">
        <f t="shared" si="0"/>
        <v>7.2751031228</v>
      </c>
      <c r="K128" s="22">
        <f>(C128*Profiles!$C$25+D128*Profiles!$D$25+E128*Profiles!$E$25+F128*Profiles!$F$25+G128*Profiles!$G$25)/(C128*Profiles!$C$26+D128*Profiles!$D$26+E128*Profiles!$E$26+F128*Profiles!$F$26+G128*Profiles!$G$26)</f>
        <v>4.8688411239822607</v>
      </c>
      <c r="L128">
        <f>(C128*Profiles!$C$25+D128*Profiles!$D$25+F128*Profiles!$F$25+G128*Profiles!$G$25)/(C128*Profiles!$C$26+D128*Profiles!$D$26+F128*Profiles!$F$26+G128*Profiles!$G$26)</f>
        <v>3.2421001448516495</v>
      </c>
      <c r="M128">
        <f>(C128*Profiles!$C$25+D128*Profiles!$D$25+F128*Profiles!$F$25)/(C128*Profiles!$C$26+D128*Profiles!$D$26+F128*Profiles!$F$26)</f>
        <v>3.2192371027332762</v>
      </c>
      <c r="Q128" s="4">
        <f>(C128*Profiles!$C$26)</f>
        <v>0.17436972012799626</v>
      </c>
      <c r="R128">
        <f>D128*Profiles!$D$26</f>
        <v>0.84357719127800945</v>
      </c>
      <c r="S128">
        <f>E128*Profiles!$E$26</f>
        <v>2.6932304521117716E-2</v>
      </c>
      <c r="T128">
        <f>+F128*Profiles!$F$26</f>
        <v>0.18911986441011361</v>
      </c>
      <c r="U128">
        <f>+G128*Profiles!$G$26</f>
        <v>5.615857111185619E-3</v>
      </c>
    </row>
    <row r="129" spans="1:21" x14ac:dyDescent="0.2">
      <c r="A129">
        <v>13</v>
      </c>
      <c r="B129" s="13">
        <v>43630</v>
      </c>
      <c r="C129">
        <v>0.42757388159999998</v>
      </c>
      <c r="D129">
        <v>2.0497495699999999</v>
      </c>
      <c r="E129">
        <v>1.5559555949999999</v>
      </c>
      <c r="F129">
        <v>0.127857954</v>
      </c>
      <c r="G129">
        <v>-0.25947256400000002</v>
      </c>
      <c r="H129" s="21">
        <f t="shared" si="0"/>
        <v>3.9016644366</v>
      </c>
      <c r="K129" s="22">
        <f>(C129*Profiles!$C$25+D129*Profiles!$D$25+E129*Profiles!$E$25+F129*Profiles!$F$25+G129*Profiles!$G$25)/(C129*Profiles!$C$26+D129*Profiles!$D$26+E129*Profiles!$E$26+F129*Profiles!$F$26+G129*Profiles!$G$26)</f>
        <v>4.5349215014527058</v>
      </c>
      <c r="L129">
        <f>(C129*Profiles!$C$25+D129*Profiles!$D$25+F129*Profiles!$F$25+G129*Profiles!$G$25)/(C129*Profiles!$C$26+D129*Profiles!$D$26+F129*Profiles!$F$26+G129*Profiles!$G$26)</f>
        <v>2.4231379271750537</v>
      </c>
      <c r="M129">
        <f>(C129*Profiles!$C$25+D129*Profiles!$D$25+F129*Profiles!$F$25)/(C129*Profiles!$C$26+D129*Profiles!$D$26+F129*Profiles!$F$26)</f>
        <v>2.6508133608086473</v>
      </c>
      <c r="Q129" s="4">
        <f>(C129*Profiles!$C$26)</f>
        <v>0.14986539454534739</v>
      </c>
      <c r="R129">
        <f>D129*Profiles!$D$26</f>
        <v>0.54685553701740885</v>
      </c>
      <c r="S129">
        <f>E129*Profiles!$E$26</f>
        <v>1.9666709634872263E-2</v>
      </c>
      <c r="T129">
        <f>+F129*Profiles!$F$26</f>
        <v>1.6868383510572404E-2</v>
      </c>
      <c r="U129">
        <f>+G129*Profiles!$G$26</f>
        <v>-2.8338270124696596E-2</v>
      </c>
    </row>
    <row r="130" spans="1:21" x14ac:dyDescent="0.2">
      <c r="A130">
        <v>13</v>
      </c>
      <c r="B130" s="13">
        <v>43633</v>
      </c>
      <c r="C130">
        <v>0.62413459199999999</v>
      </c>
      <c r="D130">
        <v>0.60026222299999998</v>
      </c>
      <c r="E130">
        <v>2.06198865</v>
      </c>
      <c r="F130">
        <v>0.86068768799999995</v>
      </c>
      <c r="G130">
        <v>0.23631530000000001</v>
      </c>
      <c r="H130" s="21">
        <f t="shared" si="0"/>
        <v>4.3833884530000002</v>
      </c>
      <c r="K130" s="22">
        <f>(C130*Profiles!$C$25+D130*Profiles!$D$25+E130*Profiles!$E$25+F130*Profiles!$F$25+G130*Profiles!$G$25)/(C130*Profiles!$C$26+D130*Profiles!$D$26+E130*Profiles!$E$26+F130*Profiles!$F$26+G130*Profiles!$G$26)</f>
        <v>7.0528427182125357</v>
      </c>
      <c r="L130">
        <f>(C130*Profiles!$C$25+D130*Profiles!$D$25+F130*Profiles!$F$25+G130*Profiles!$G$25)/(C130*Profiles!$C$26+D130*Profiles!$D$26+F130*Profiles!$F$26+G130*Profiles!$G$26)</f>
        <v>3.4791727184363208</v>
      </c>
      <c r="M130">
        <f>(C130*Profiles!$C$25+D130*Profiles!$D$25+F130*Profiles!$F$25)/(C130*Profiles!$C$26+D130*Profiles!$D$26+F130*Profiles!$F$26)</f>
        <v>3.2340510948714432</v>
      </c>
      <c r="Q130" s="4">
        <f>(C130*Profiles!$C$26)</f>
        <v>0.21876026788507988</v>
      </c>
      <c r="R130">
        <f>D130*Profiles!$D$26</f>
        <v>0.16014479286361241</v>
      </c>
      <c r="S130">
        <f>E130*Profiles!$E$26</f>
        <v>2.6062782370053595E-2</v>
      </c>
      <c r="T130">
        <f>+F130*Profiles!$F$26</f>
        <v>0.11355108970390598</v>
      </c>
      <c r="U130">
        <f>+G130*Profiles!$G$26</f>
        <v>2.5809151853136633E-2</v>
      </c>
    </row>
    <row r="131" spans="1:21" x14ac:dyDescent="0.2">
      <c r="A131">
        <v>13</v>
      </c>
      <c r="B131" s="13">
        <v>43636</v>
      </c>
      <c r="C131">
        <v>0.98812876800000005</v>
      </c>
      <c r="D131">
        <v>2.5812705600000001</v>
      </c>
      <c r="E131">
        <v>1.2223684349999999</v>
      </c>
      <c r="F131">
        <v>1.186839864</v>
      </c>
      <c r="G131">
        <v>-1.3301362359999999E-2</v>
      </c>
      <c r="H131" s="21">
        <f t="shared" si="0"/>
        <v>5.9653062646400006</v>
      </c>
      <c r="K131" s="22">
        <f>(C131*Profiles!$C$25+D131*Profiles!$D$25+E131*Profiles!$E$25+F131*Profiles!$F$25+G131*Profiles!$G$25)/(C131*Profiles!$C$26+D131*Profiles!$D$26+E131*Profiles!$E$26+F131*Profiles!$F$26+G131*Profiles!$G$26)</f>
        <v>3.9480809356647755</v>
      </c>
      <c r="L131">
        <f>(C131*Profiles!$C$25+D131*Profiles!$D$25+F131*Profiles!$F$25+G131*Profiles!$G$25)/(C131*Profiles!$C$26+D131*Profiles!$D$26+F131*Profiles!$F$26+G131*Profiles!$G$26)</f>
        <v>2.9852284298042315</v>
      </c>
      <c r="M131">
        <f>(C131*Profiles!$C$25+D131*Profiles!$D$25+F131*Profiles!$F$25)/(C131*Profiles!$C$26+D131*Profiles!$D$26+F131*Profiles!$F$26)</f>
        <v>2.991532647323293</v>
      </c>
      <c r="Q131" s="4">
        <f>(C131*Profiles!$C$26)</f>
        <v>0.3463408642356326</v>
      </c>
      <c r="R131">
        <f>D131*Profiles!$D$26</f>
        <v>0.68866076077577998</v>
      </c>
      <c r="S131">
        <f>E131*Profiles!$E$26</f>
        <v>1.5450289940940267E-2</v>
      </c>
      <c r="T131">
        <f>+F131*Profiles!$F$26</f>
        <v>0.15658055963876596</v>
      </c>
      <c r="U131">
        <f>+G131*Profiles!$G$26</f>
        <v>-1.4527069597391105E-3</v>
      </c>
    </row>
    <row r="132" spans="1:21" x14ac:dyDescent="0.2">
      <c r="A132">
        <v>13</v>
      </c>
      <c r="B132" s="14">
        <v>43639</v>
      </c>
      <c r="C132">
        <v>0.68895283200000002</v>
      </c>
      <c r="D132">
        <v>2.1325290799999999</v>
      </c>
      <c r="E132">
        <v>2.7738584999999998</v>
      </c>
      <c r="F132">
        <v>3.6707872319999999</v>
      </c>
      <c r="G132">
        <v>1.3188192679999999</v>
      </c>
      <c r="H132" s="21">
        <f t="shared" si="0"/>
        <v>10.584946911999999</v>
      </c>
      <c r="K132" s="22">
        <f>(C132*Profiles!$C$25+D132*Profiles!$D$25+E132*Profiles!$E$25+F132*Profiles!$F$25+G132*Profiles!$G$25)/(C132*Profiles!$C$26+D132*Profiles!$D$26+E132*Profiles!$E$26+F132*Profiles!$F$26+G132*Profiles!$G$26)</f>
        <v>6.1820577532471432</v>
      </c>
      <c r="L132">
        <f>(C132*Profiles!$C$25+D132*Profiles!$D$25+F132*Profiles!$F$25+G132*Profiles!$G$25)/(C132*Profiles!$C$26+D132*Profiles!$D$26+F132*Profiles!$F$26+G132*Profiles!$G$26)</f>
        <v>4.4291036671936466</v>
      </c>
      <c r="M132">
        <f>(C132*Profiles!$C$25+D132*Profiles!$D$25+F132*Profiles!$F$25)/(C132*Profiles!$C$26+D132*Profiles!$D$26+F132*Profiles!$F$26)</f>
        <v>4.0144623080784729</v>
      </c>
      <c r="Q132" s="4">
        <f>(C132*Profiles!$C$26)</f>
        <v>0.24147917455679885</v>
      </c>
      <c r="R132">
        <f>D132*Profiles!$D$26</f>
        <v>0.56894039755726877</v>
      </c>
      <c r="S132">
        <f>E132*Profiles!$E$26</f>
        <v>3.5060556909866265E-2</v>
      </c>
      <c r="T132">
        <f>+F132*Profiles!$F$26</f>
        <v>0.48428936079399892</v>
      </c>
      <c r="U132">
        <f>+G132*Profiles!$G$26</f>
        <v>0.1440347144457193</v>
      </c>
    </row>
    <row r="133" spans="1:21" x14ac:dyDescent="0.2">
      <c r="A133">
        <v>13</v>
      </c>
      <c r="B133" s="14">
        <v>43642</v>
      </c>
      <c r="C133">
        <v>0.494739072</v>
      </c>
      <c r="D133">
        <v>0.42660652100000002</v>
      </c>
      <c r="E133">
        <v>2.3401790999999998</v>
      </c>
      <c r="F133">
        <v>1.0823481479999999</v>
      </c>
      <c r="G133">
        <v>0.312181506</v>
      </c>
      <c r="H133" s="21">
        <f t="shared" si="0"/>
        <v>4.6560543469999995</v>
      </c>
      <c r="K133" s="22">
        <f>(C133*Profiles!$C$25+D133*Profiles!$D$25+E133*Profiles!$E$25+F133*Profiles!$F$25+G133*Profiles!$G$25)/(C133*Profiles!$C$26+D133*Profiles!$D$26+E133*Profiles!$E$26+F133*Profiles!$F$26+G133*Profiles!$G$26)</f>
        <v>8.4311173755290039</v>
      </c>
      <c r="L133">
        <f>(C133*Profiles!$C$25+D133*Profiles!$D$25+F133*Profiles!$F$25+G133*Profiles!$G$25)/(C133*Profiles!$C$26+D133*Profiles!$D$26+F133*Profiles!$F$26+G133*Profiles!$G$26)</f>
        <v>3.9899099713411696</v>
      </c>
      <c r="M133">
        <f>(C133*Profiles!$C$25+D133*Profiles!$D$25+F133*Profiles!$F$25)/(C133*Profiles!$C$26+D133*Profiles!$D$26+F133*Profiles!$F$26)</f>
        <v>3.6595712995739924</v>
      </c>
      <c r="Q133" s="4">
        <f>(C133*Profiles!$C$26)</f>
        <v>0.17340691144376727</v>
      </c>
      <c r="R133">
        <f>D133*Profiles!$D$26</f>
        <v>0.11381494673838792</v>
      </c>
      <c r="S133">
        <f>E133*Profiles!$E$26</f>
        <v>2.957900791076027E-2</v>
      </c>
      <c r="T133">
        <f>+F133*Profiles!$F$26</f>
        <v>0.14279489919275401</v>
      </c>
      <c r="U133">
        <f>+G133*Profiles!$G$26</f>
        <v>3.4094871953254335E-2</v>
      </c>
    </row>
    <row r="134" spans="1:21" x14ac:dyDescent="0.2">
      <c r="A134">
        <v>13</v>
      </c>
      <c r="B134" s="14">
        <v>43645</v>
      </c>
      <c r="C134">
        <v>0.44513022720000001</v>
      </c>
      <c r="D134">
        <v>1.903888448</v>
      </c>
      <c r="E134">
        <v>1.21965291</v>
      </c>
      <c r="F134">
        <v>0.26737277279999999</v>
      </c>
      <c r="G134">
        <v>-0.22421334000000001</v>
      </c>
      <c r="H134" s="21">
        <f t="shared" si="0"/>
        <v>3.6118310179999997</v>
      </c>
      <c r="K134" s="22">
        <f>(C134*Profiles!$C$25+D134*Profiles!$D$25+E134*Profiles!$E$25+F134*Profiles!$F$25+G134*Profiles!$G$25)/(C134*Profiles!$C$26+D134*Profiles!$D$26+E134*Profiles!$E$26+F134*Profiles!$F$26+G134*Profiles!$G$26)</f>
        <v>4.2333001912090094</v>
      </c>
      <c r="L134">
        <f>(C134*Profiles!$C$25+D134*Profiles!$D$25+F134*Profiles!$F$25+G134*Profiles!$G$25)/(C134*Profiles!$C$26+D134*Profiles!$D$26+F134*Profiles!$F$26+G134*Profiles!$G$26)</f>
        <v>2.5452953604719828</v>
      </c>
      <c r="M134">
        <f>(C134*Profiles!$C$25+D134*Profiles!$D$25+F134*Profiles!$F$25)/(C134*Profiles!$C$26+D134*Profiles!$D$26+F134*Profiles!$F$26)</f>
        <v>2.7417932663243323</v>
      </c>
      <c r="Q134" s="4">
        <f>(C134*Profiles!$C$26)</f>
        <v>0.15601892443420035</v>
      </c>
      <c r="R134">
        <f>D134*Profiles!$D$26</f>
        <v>0.50794104552600594</v>
      </c>
      <c r="S134">
        <f>E134*Profiles!$E$26</f>
        <v>1.5415966698135107E-2</v>
      </c>
      <c r="T134">
        <f>+F134*Profiles!$F$26</f>
        <v>3.5274664819644634E-2</v>
      </c>
      <c r="U134">
        <f>+G134*Profiles!$G$26</f>
        <v>-2.4487437502180152E-2</v>
      </c>
    </row>
    <row r="135" spans="1:21" x14ac:dyDescent="0.2">
      <c r="A135">
        <v>13</v>
      </c>
      <c r="B135" s="14">
        <v>43654</v>
      </c>
      <c r="C135">
        <v>0.80928825599999998</v>
      </c>
      <c r="D135">
        <v>1.1247137220000001</v>
      </c>
      <c r="E135">
        <v>2.2379948999999999</v>
      </c>
      <c r="F135">
        <v>1.46986014</v>
      </c>
      <c r="G135">
        <v>0.609529934</v>
      </c>
      <c r="H135" s="21">
        <f t="shared" si="0"/>
        <v>6.2513869519999998</v>
      </c>
      <c r="K135" s="22">
        <f>(C135*Profiles!$C$25+D135*Profiles!$D$25+E135*Profiles!$E$25+F135*Profiles!$F$25+G135*Profiles!$G$25)/(C135*Profiles!$C$26+D135*Profiles!$D$26+E135*Profiles!$E$26+F135*Profiles!$F$26+G135*Profiles!$G$26)</f>
        <v>6.1649324117631741</v>
      </c>
      <c r="L135">
        <f>(C135*Profiles!$C$25+D135*Profiles!$D$25+F135*Profiles!$F$25+G135*Profiles!$G$25)/(C135*Profiles!$C$26+D135*Profiles!$D$26+F135*Profiles!$F$26+G135*Profiles!$G$26)</f>
        <v>3.7540195764627944</v>
      </c>
      <c r="M135">
        <f>(C135*Profiles!$C$25+D135*Profiles!$D$25+F135*Profiles!$F$25)/(C135*Profiles!$C$26+D135*Profiles!$D$26+F135*Profiles!$F$26)</f>
        <v>3.3771667297408214</v>
      </c>
      <c r="Q135" s="4">
        <f>(C135*Profiles!$C$26)</f>
        <v>0.2836569514781983</v>
      </c>
      <c r="R135">
        <f>D135*Profiles!$D$26</f>
        <v>0.30006393729120712</v>
      </c>
      <c r="S135">
        <f>E135*Profiles!$E$26</f>
        <v>2.8287436996314145E-2</v>
      </c>
      <c r="T135">
        <f>+F135*Profiles!$F$26</f>
        <v>0.19391960979153197</v>
      </c>
      <c r="U135">
        <f>+G135*Profiles!$G$26</f>
        <v>6.6569750776349856E-2</v>
      </c>
    </row>
    <row r="136" spans="1:21" x14ac:dyDescent="0.2">
      <c r="A136">
        <v>13</v>
      </c>
      <c r="B136" s="14">
        <v>43657</v>
      </c>
      <c r="C136">
        <v>1.0061525760000001</v>
      </c>
      <c r="D136">
        <v>2.1430023999999999</v>
      </c>
      <c r="E136">
        <v>2.9957269499999999</v>
      </c>
      <c r="F136">
        <v>3.0169826400000002</v>
      </c>
      <c r="G136">
        <v>1.22581407</v>
      </c>
      <c r="H136" s="21">
        <f t="shared" si="0"/>
        <v>10.387678636</v>
      </c>
      <c r="K136" s="22">
        <f>(C136*Profiles!$C$25+D136*Profiles!$D$25+E136*Profiles!$E$25+F136*Profiles!$F$25+G136*Profiles!$G$25)/(C136*Profiles!$C$26+D136*Profiles!$D$26+E136*Profiles!$E$26+F136*Profiles!$F$26+G136*Profiles!$G$26)</f>
        <v>5.9521519450216607</v>
      </c>
      <c r="L136">
        <f>(C136*Profiles!$C$25+D136*Profiles!$D$25+F136*Profiles!$F$25+G136*Profiles!$G$25)/(C136*Profiles!$C$26+D136*Profiles!$D$26+F136*Profiles!$F$26+G136*Profiles!$G$26)</f>
        <v>4.0758353894241415</v>
      </c>
      <c r="M136">
        <f>(C136*Profiles!$C$25+D136*Profiles!$D$25+F136*Profiles!$F$25)/(C136*Profiles!$C$26+D136*Profiles!$D$26+F136*Profiles!$F$26)</f>
        <v>3.6627491995028074</v>
      </c>
      <c r="Q136" s="4">
        <f>(C136*Profiles!$C$26)</f>
        <v>0.35265824051460876</v>
      </c>
      <c r="R136">
        <f>D136*Profiles!$D$26</f>
        <v>0.57173458915841902</v>
      </c>
      <c r="S136">
        <f>E136*Profiles!$E$26</f>
        <v>3.786489297016956E-2</v>
      </c>
      <c r="T136">
        <f>+F136*Profiles!$F$26</f>
        <v>0.39803249327968443</v>
      </c>
      <c r="U136">
        <f>+G136*Profiles!$G$26</f>
        <v>0.13387716104857136</v>
      </c>
    </row>
    <row r="137" spans="1:21" x14ac:dyDescent="0.2">
      <c r="A137">
        <v>13</v>
      </c>
      <c r="B137" s="14">
        <v>43660</v>
      </c>
      <c r="C137">
        <v>0.82750483200000002</v>
      </c>
      <c r="D137">
        <v>1.9830828599999999</v>
      </c>
      <c r="E137">
        <v>2.46549555</v>
      </c>
      <c r="F137">
        <v>2.139792312</v>
      </c>
      <c r="G137">
        <v>0.43984083000000002</v>
      </c>
      <c r="H137" s="21">
        <f t="shared" si="0"/>
        <v>7.8557163839999999</v>
      </c>
      <c r="K137" s="22">
        <f>(C137*Profiles!$C$25+D137*Profiles!$D$25+E137*Profiles!$E$25+F137*Profiles!$F$25+G137*Profiles!$G$25)/(C137*Profiles!$C$26+D137*Profiles!$D$26+E137*Profiles!$E$26+F137*Profiles!$F$26+G137*Profiles!$G$26)</f>
        <v>5.6539151151498155</v>
      </c>
      <c r="L137">
        <f>(C137*Profiles!$C$25+D137*Profiles!$D$25+F137*Profiles!$F$25+G137*Profiles!$G$25)/(C137*Profiles!$C$26+D137*Profiles!$D$26+F137*Profiles!$F$26+G137*Profiles!$G$26)</f>
        <v>3.6893802974982628</v>
      </c>
      <c r="M137">
        <f>(C137*Profiles!$C$25+D137*Profiles!$D$25+F137*Profiles!$F$25)/(C137*Profiles!$C$26+D137*Profiles!$D$26+F137*Profiles!$F$26)</f>
        <v>3.4945616701044244</v>
      </c>
      <c r="Q137" s="4">
        <f>(C137*Profiles!$C$26)</f>
        <v>0.29004189327887475</v>
      </c>
      <c r="R137">
        <f>D137*Profiles!$D$26</f>
        <v>0.52906943278701069</v>
      </c>
      <c r="S137">
        <f>E137*Profiles!$E$26</f>
        <v>3.1162962004657783E-2</v>
      </c>
      <c r="T137">
        <f>+F137*Profiles!$F$26</f>
        <v>0.28230419948523816</v>
      </c>
      <c r="U137">
        <f>+G137*Profiles!$G$26</f>
        <v>4.8037172255370915E-2</v>
      </c>
    </row>
    <row r="138" spans="1:21" x14ac:dyDescent="0.2">
      <c r="A138">
        <v>13</v>
      </c>
      <c r="B138" s="14">
        <v>43663</v>
      </c>
      <c r="C138">
        <v>0.84042028800000002</v>
      </c>
      <c r="D138">
        <v>1.349869961</v>
      </c>
      <c r="E138">
        <v>2.2285408499999999</v>
      </c>
      <c r="F138">
        <v>0.90576990000000002</v>
      </c>
      <c r="G138">
        <v>7.5712478400000005E-2</v>
      </c>
      <c r="H138" s="21">
        <f t="shared" si="0"/>
        <v>5.4003134774000001</v>
      </c>
      <c r="K138" s="22">
        <f>(C138*Profiles!$C$25+D138*Profiles!$D$25+E138*Profiles!$E$25+F138*Profiles!$F$25+G138*Profiles!$G$25)/(C138*Profiles!$C$26+D138*Profiles!$D$26+E138*Profiles!$E$26+F138*Profiles!$F$26+G138*Profiles!$G$26)</f>
        <v>5.6618052100294767</v>
      </c>
      <c r="L138">
        <f>(C138*Profiles!$C$25+D138*Profiles!$D$25+F138*Profiles!$F$25+G138*Profiles!$G$25)/(C138*Profiles!$C$26+D138*Profiles!$D$26+F138*Profiles!$F$26+G138*Profiles!$G$26)</f>
        <v>3.0535378548462062</v>
      </c>
      <c r="M138">
        <f>(C138*Profiles!$C$25+D138*Profiles!$D$25+F138*Profiles!$F$25)/(C138*Profiles!$C$26+D138*Profiles!$D$26+F138*Profiles!$F$26)</f>
        <v>2.9990377454459827</v>
      </c>
      <c r="Q138" s="4">
        <f>(C138*Profiles!$C$26)</f>
        <v>0.29456878323279345</v>
      </c>
      <c r="R138">
        <f>D138*Profiles!$D$26</f>
        <v>0.3601336832705489</v>
      </c>
      <c r="S138">
        <f>E138*Profiles!$E$26</f>
        <v>2.8167941262103577E-2</v>
      </c>
      <c r="T138">
        <f>+F138*Profiles!$F$26</f>
        <v>0.11949881542397289</v>
      </c>
      <c r="U138">
        <f>+G138*Profiles!$G$26</f>
        <v>8.2689307556596085E-3</v>
      </c>
    </row>
    <row r="139" spans="1:21" x14ac:dyDescent="0.2">
      <c r="A139">
        <v>13</v>
      </c>
      <c r="B139" s="14">
        <v>43667</v>
      </c>
      <c r="C139">
        <v>0.35393650560000001</v>
      </c>
      <c r="D139">
        <v>1.439014027</v>
      </c>
      <c r="E139">
        <v>2.0052442350000002</v>
      </c>
      <c r="F139">
        <v>0.16359367080000001</v>
      </c>
      <c r="G139">
        <v>1.8164387799999999</v>
      </c>
      <c r="H139" s="21">
        <f t="shared" si="0"/>
        <v>5.7782272183999996</v>
      </c>
      <c r="K139" s="22">
        <f>(C139*Profiles!$C$25+D139*Profiles!$D$25+E139*Profiles!$E$25+F139*Profiles!$F$25+G139*Profiles!$G$25)/(C139*Profiles!$C$26+D139*Profiles!$D$26+E139*Profiles!$E$26+F139*Profiles!$F$26+G139*Profiles!$G$26)</f>
        <v>6.6707289829590461</v>
      </c>
      <c r="L139">
        <f>(C139*Profiles!$C$25+D139*Profiles!$D$25+F139*Profiles!$F$25+G139*Profiles!$G$25)/(C139*Profiles!$C$26+D139*Profiles!$D$26+F139*Profiles!$F$26+G139*Profiles!$G$26)</f>
        <v>4.183116635692059</v>
      </c>
      <c r="M139">
        <f>(C139*Profiles!$C$25+D139*Profiles!$D$25+F139*Profiles!$F$25)/(C139*Profiles!$C$26+D139*Profiles!$D$26+F139*Profiles!$F$26)</f>
        <v>2.6946954200430704</v>
      </c>
      <c r="Q139" s="4">
        <f>(C139*Profiles!$C$26)</f>
        <v>0.12405536525584064</v>
      </c>
      <c r="R139">
        <f>D139*Profiles!$D$26</f>
        <v>0.38391655255264628</v>
      </c>
      <c r="S139">
        <f>E139*Profiles!$E$26</f>
        <v>2.5345553718547197E-2</v>
      </c>
      <c r="T139">
        <f>+F139*Profiles!$F$26</f>
        <v>2.1583020004815111E-2</v>
      </c>
      <c r="U139">
        <f>+G139*Profiles!$G$26</f>
        <v>0.19838217967667027</v>
      </c>
    </row>
    <row r="140" spans="1:21" x14ac:dyDescent="0.2">
      <c r="A140">
        <v>13</v>
      </c>
      <c r="B140" s="14">
        <v>43669</v>
      </c>
      <c r="C140">
        <v>0.24465632640000001</v>
      </c>
      <c r="D140">
        <v>2.5897297799999999</v>
      </c>
      <c r="E140">
        <v>0.25934269500000001</v>
      </c>
      <c r="F140">
        <v>0.872989656</v>
      </c>
      <c r="G140">
        <v>2.27713096</v>
      </c>
      <c r="H140" s="21">
        <f t="shared" si="0"/>
        <v>6.2438494173999999</v>
      </c>
      <c r="K140" s="22">
        <f>(C140*Profiles!$C$25+D140*Profiles!$D$25+E140*Profiles!$E$25+F140*Profiles!$F$25+G140*Profiles!$G$25)/(C140*Profiles!$C$26+D140*Profiles!$D$26+E140*Profiles!$E$26+F140*Profiles!$F$26+G140*Profiles!$G$26)</f>
        <v>4.4587749441155724</v>
      </c>
      <c r="L140">
        <f>(C140*Profiles!$C$25+D140*Profiles!$D$25+F140*Profiles!$F$25+G140*Profiles!$G$25)/(C140*Profiles!$C$26+D140*Profiles!$D$26+F140*Profiles!$F$26+G140*Profiles!$G$26)</f>
        <v>4.2470781358770449</v>
      </c>
      <c r="M140">
        <f>(C140*Profiles!$C$25+D140*Profiles!$D$25+F140*Profiles!$F$25)/(C140*Profiles!$C$26+D140*Profiles!$D$26+F140*Profiles!$F$26)</f>
        <v>3.1569770430316391</v>
      </c>
      <c r="Q140" s="4">
        <f>(C140*Profiles!$C$26)</f>
        <v>8.575247100395221E-2</v>
      </c>
      <c r="R140">
        <f>D140*Profiles!$D$26</f>
        <v>0.69091760783824729</v>
      </c>
      <c r="S140">
        <f>E140*Profiles!$E$26</f>
        <v>3.2779968110145451E-3</v>
      </c>
      <c r="T140">
        <f>+F140*Profiles!$F$26</f>
        <v>0.11517409638958148</v>
      </c>
      <c r="U140">
        <f>+G140*Profiles!$G$26</f>
        <v>0.24869663003672973</v>
      </c>
    </row>
    <row r="141" spans="1:21" x14ac:dyDescent="0.2">
      <c r="A141">
        <v>13</v>
      </c>
      <c r="B141" s="14">
        <v>43672</v>
      </c>
      <c r="C141">
        <v>0.24004435199999999</v>
      </c>
      <c r="D141">
        <v>2.3848958100000002</v>
      </c>
      <c r="E141">
        <v>0.73608830999999997</v>
      </c>
      <c r="F141">
        <v>0.48294975959999997</v>
      </c>
      <c r="G141">
        <v>1.454246742</v>
      </c>
      <c r="H141" s="21">
        <f t="shared" si="0"/>
        <v>5.2982249736</v>
      </c>
      <c r="K141" s="22">
        <f>(C141*Profiles!$C$25+D141*Profiles!$D$25+E141*Profiles!$E$25+F141*Profiles!$F$25+G141*Profiles!$G$25)/(C141*Profiles!$C$26+D141*Profiles!$D$26+E141*Profiles!$E$26+F141*Profiles!$F$26+G141*Profiles!$G$26)</f>
        <v>4.5638965180666426</v>
      </c>
      <c r="L141">
        <f>(C141*Profiles!$C$25+D141*Profiles!$D$25+F141*Profiles!$F$25+G141*Profiles!$G$25)/(C141*Profiles!$C$26+D141*Profiles!$D$26+F141*Profiles!$F$26+G141*Profiles!$G$26)</f>
        <v>3.8381690908223263</v>
      </c>
      <c r="M141">
        <f>(C141*Profiles!$C$25+D141*Profiles!$D$25+F141*Profiles!$F$25)/(C141*Profiles!$C$26+D141*Profiles!$D$26+F141*Profiles!$F$26)</f>
        <v>2.9635310020041135</v>
      </c>
      <c r="Q141" s="4">
        <f>(C141*Profiles!$C$26)</f>
        <v>8.4135965897273013E-2</v>
      </c>
      <c r="R141">
        <f>D141*Profiles!$D$26</f>
        <v>0.63626966825421427</v>
      </c>
      <c r="S141">
        <f>E141*Profiles!$E$26</f>
        <v>9.3038870163861202E-3</v>
      </c>
      <c r="T141">
        <f>+F141*Profiles!$F$26</f>
        <v>6.3715877709661667E-2</v>
      </c>
      <c r="U141">
        <f>+G141*Profiles!$G$26</f>
        <v>0.15882541247311202</v>
      </c>
    </row>
    <row r="142" spans="1:21" x14ac:dyDescent="0.2">
      <c r="A142">
        <v>13</v>
      </c>
      <c r="B142" s="14">
        <v>43675</v>
      </c>
      <c r="C142">
        <v>0.28731588479999998</v>
      </c>
      <c r="D142">
        <v>3.9544839399999998</v>
      </c>
      <c r="E142">
        <v>0.210060945</v>
      </c>
      <c r="F142">
        <v>1.3002580079999999</v>
      </c>
      <c r="G142">
        <v>3.47735102</v>
      </c>
      <c r="H142" s="21">
        <f t="shared" si="0"/>
        <v>9.2294697978000002</v>
      </c>
      <c r="K142" s="22">
        <f>(C142*Profiles!$C$25+D142*Profiles!$D$25+E142*Profiles!$E$25+F142*Profiles!$F$25+G142*Profiles!$G$25)/(C142*Profiles!$C$26+D142*Profiles!$D$26+E142*Profiles!$E$26+F142*Profiles!$F$26+G142*Profiles!$G$26)</f>
        <v>4.3982835724526614</v>
      </c>
      <c r="L142">
        <f>(C142*Profiles!$C$25+D142*Profiles!$D$25+F142*Profiles!$F$25+G142*Profiles!$G$25)/(C142*Profiles!$C$26+D142*Profiles!$D$26+F142*Profiles!$F$26+G142*Profiles!$G$26)</f>
        <v>4.2836249135923703</v>
      </c>
      <c r="M142">
        <f>(C142*Profiles!$C$25+D142*Profiles!$D$25+F142*Profiles!$F$25)/(C142*Profiles!$C$26+D142*Profiles!$D$26+F142*Profiles!$F$26)</f>
        <v>3.1755288431298752</v>
      </c>
      <c r="Q142" s="4">
        <f>(C142*Profiles!$C$26)</f>
        <v>0.10070472095622404</v>
      </c>
      <c r="R142">
        <f>D142*Profiles!$D$26</f>
        <v>1.0550222672496616</v>
      </c>
      <c r="S142">
        <f>E142*Profiles!$E$26</f>
        <v>2.655093515661591E-3</v>
      </c>
      <c r="T142">
        <f>+F142*Profiles!$F$26</f>
        <v>0.1715438895701156</v>
      </c>
      <c r="U142">
        <f>+G142*Profiles!$G$26</f>
        <v>0.37977854384307558</v>
      </c>
    </row>
    <row r="143" spans="1:21" x14ac:dyDescent="0.2">
      <c r="A143">
        <v>13</v>
      </c>
      <c r="B143" s="14">
        <v>43678</v>
      </c>
      <c r="C143">
        <v>0.3061685952</v>
      </c>
      <c r="D143">
        <v>1.5406656540000001</v>
      </c>
      <c r="E143">
        <v>1.3948344450000001</v>
      </c>
      <c r="F143">
        <v>0.2085558636</v>
      </c>
      <c r="G143">
        <v>0.44749450200000002</v>
      </c>
      <c r="H143" s="21">
        <f t="shared" si="0"/>
        <v>3.8977190598000004</v>
      </c>
      <c r="K143" s="22">
        <f>(C143*Profiles!$C$25+D143*Profiles!$D$25+E143*Profiles!$E$25+F143*Profiles!$F$25+G143*Profiles!$G$25)/(C143*Profiles!$C$26+D143*Profiles!$D$26+E143*Profiles!$E$26+F143*Profiles!$F$26+G143*Profiles!$G$26)</f>
        <v>5.3650036522245692</v>
      </c>
      <c r="L143">
        <f>(C143*Profiles!$C$25+D143*Profiles!$D$25+F143*Profiles!$F$25+G143*Profiles!$G$25)/(C143*Profiles!$C$26+D143*Profiles!$D$26+F143*Profiles!$F$26+G143*Profiles!$G$26)</f>
        <v>3.208389373312702</v>
      </c>
      <c r="M143">
        <f>(C143*Profiles!$C$25+D143*Profiles!$D$25+F143*Profiles!$F$25)/(C143*Profiles!$C$26+D143*Profiles!$D$26+F143*Profiles!$F$26)</f>
        <v>2.7653895386067022</v>
      </c>
      <c r="Q143" s="4">
        <f>(C143*Profiles!$C$26)</f>
        <v>0.10731262897851139</v>
      </c>
      <c r="R143">
        <f>D143*Profiles!$D$26</f>
        <v>0.41103633141996343</v>
      </c>
      <c r="S143">
        <f>E143*Profiles!$E$26</f>
        <v>1.7630197228432606E-2</v>
      </c>
      <c r="T143">
        <f>+F143*Profiles!$F$26</f>
        <v>2.7514911513314436E-2</v>
      </c>
      <c r="U143">
        <f>+G143*Profiles!$G$26</f>
        <v>4.8873067277327174E-2</v>
      </c>
    </row>
    <row r="144" spans="1:21" x14ac:dyDescent="0.2">
      <c r="A144">
        <v>13</v>
      </c>
      <c r="B144" s="14">
        <v>43681</v>
      </c>
      <c r="C144">
        <v>0.33531029759999997</v>
      </c>
      <c r="D144">
        <v>1.421632344</v>
      </c>
      <c r="E144">
        <v>1.5148003050000001</v>
      </c>
      <c r="F144">
        <v>-1.3715194080000001E-4</v>
      </c>
      <c r="G144">
        <v>0.98678400600000005</v>
      </c>
      <c r="H144" s="21">
        <f t="shared" si="0"/>
        <v>4.2583898006591996</v>
      </c>
      <c r="K144" s="22">
        <f>(C144*Profiles!$C$25+D144*Profiles!$D$25+E144*Profiles!$E$25+F144*Profiles!$F$25+G144*Profiles!$G$25)/(C144*Profiles!$C$26+D144*Profiles!$D$26+E144*Profiles!$E$26+F144*Profiles!$F$26+G144*Profiles!$G$26)</f>
        <v>5.8275588066560413</v>
      </c>
      <c r="L144">
        <f>(C144*Profiles!$C$25+D144*Profiles!$D$25+F144*Profiles!$F$25+G144*Profiles!$G$25)/(C144*Profiles!$C$26+D144*Profiles!$D$26+F144*Profiles!$F$26+G144*Profiles!$G$26)</f>
        <v>3.5381626188457997</v>
      </c>
      <c r="M144">
        <f>(C144*Profiles!$C$25+D144*Profiles!$D$25+F144*Profiles!$F$25)/(C144*Profiles!$C$26+D144*Profiles!$D$26+F144*Profiles!$F$26)</f>
        <v>2.5363282006064716</v>
      </c>
      <c r="Q144" s="4">
        <f>(C144*Profiles!$C$26)</f>
        <v>0.11752684672155113</v>
      </c>
      <c r="R144">
        <f>D144*Profiles!$D$26</f>
        <v>0.37927926918381438</v>
      </c>
      <c r="S144">
        <f>E144*Profiles!$E$26</f>
        <v>1.9146521821691798E-2</v>
      </c>
      <c r="T144">
        <f>+F144*Profiles!$F$26</f>
        <v>-1.809454526883578E-5</v>
      </c>
      <c r="U144">
        <f>+G144*Profiles!$G$26</f>
        <v>0.10777151651670666</v>
      </c>
    </row>
    <row r="145" spans="1:21" x14ac:dyDescent="0.2">
      <c r="A145">
        <v>13</v>
      </c>
      <c r="B145" s="14">
        <v>43684</v>
      </c>
      <c r="C145">
        <v>0.68076019200000004</v>
      </c>
      <c r="D145">
        <v>3.2962760599999998</v>
      </c>
      <c r="E145">
        <v>3.5613607499999998E-2</v>
      </c>
      <c r="F145">
        <v>0.75912144000000004</v>
      </c>
      <c r="G145">
        <v>0.99556610400000001</v>
      </c>
      <c r="H145" s="21">
        <f t="shared" si="0"/>
        <v>5.7673374035</v>
      </c>
      <c r="K145" s="22">
        <f>(C145*Profiles!$C$25+D145*Profiles!$D$25+E145*Profiles!$E$25+F145*Profiles!$F$25+G145*Profiles!$G$25)/(C145*Profiles!$C$26+D145*Profiles!$D$26+E145*Profiles!$E$26+F145*Profiles!$F$26+G145*Profiles!$G$26)</f>
        <v>3.3449754004123613</v>
      </c>
      <c r="L145">
        <f>(C145*Profiles!$C$25+D145*Profiles!$D$25+F145*Profiles!$F$25+G145*Profiles!$G$25)/(C145*Profiles!$C$26+D145*Profiles!$D$26+F145*Profiles!$F$26+G145*Profiles!$G$26)</f>
        <v>3.3196098485942458</v>
      </c>
      <c r="M145">
        <f>(C145*Profiles!$C$25+D145*Profiles!$D$25+F145*Profiles!$F$25)/(C145*Profiles!$C$26+D145*Profiles!$D$26+F145*Profiles!$F$26)</f>
        <v>2.8879057008839677</v>
      </c>
      <c r="Q145" s="4">
        <f>(C145*Profiles!$C$26)</f>
        <v>0.23860763988453698</v>
      </c>
      <c r="R145">
        <f>D145*Profiles!$D$26</f>
        <v>0.87941807200814714</v>
      </c>
      <c r="S145">
        <f>E145*Profiles!$E$26</f>
        <v>4.5014297323363469E-4</v>
      </c>
      <c r="T145">
        <f>+F145*Profiles!$F$26</f>
        <v>0.10015138816485347</v>
      </c>
      <c r="U145">
        <f>+G145*Profiles!$G$26</f>
        <v>0.10873065247138723</v>
      </c>
    </row>
    <row r="146" spans="1:21" x14ac:dyDescent="0.2">
      <c r="A146">
        <v>13</v>
      </c>
      <c r="B146" s="14">
        <v>43687</v>
      </c>
      <c r="C146">
        <v>0.30785049599999997</v>
      </c>
      <c r="D146">
        <v>1.1668889760000001</v>
      </c>
      <c r="E146">
        <v>2.3804091000000001</v>
      </c>
      <c r="F146">
        <v>-0.15002399999999999</v>
      </c>
      <c r="G146">
        <v>1.74317286</v>
      </c>
      <c r="H146" s="21">
        <f t="shared" si="0"/>
        <v>5.4482974320000004</v>
      </c>
      <c r="K146" s="22">
        <f>(C146*Profiles!$C$25+D146*Profiles!$D$25+E146*Profiles!$E$25+F146*Profiles!$F$25+G146*Profiles!$G$25)/(C146*Profiles!$C$26+D146*Profiles!$D$26+E146*Profiles!$E$26+F146*Profiles!$F$26+G146*Profiles!$G$26)</f>
        <v>7.7890897069672524</v>
      </c>
      <c r="L146">
        <f>(C146*Profiles!$C$25+D146*Profiles!$D$25+F146*Profiles!$F$25+G146*Profiles!$G$25)/(C146*Profiles!$C$26+D146*Profiles!$D$26+F146*Profiles!$F$26+G146*Profiles!$G$26)</f>
        <v>4.2015232219437157</v>
      </c>
      <c r="M146">
        <f>(C146*Profiles!$C$25+D146*Profiles!$D$25+F146*Profiles!$F$25)/(C146*Profiles!$C$26+D146*Profiles!$D$26+F146*Profiles!$F$26)</f>
        <v>2.3165536918602281</v>
      </c>
      <c r="Q146" s="4">
        <f>(C146*Profiles!$C$26)</f>
        <v>0.10790213815534631</v>
      </c>
      <c r="R146">
        <f>D146*Profiles!$D$26</f>
        <v>0.31131593193122337</v>
      </c>
      <c r="S146">
        <f>E146*Profiles!$E$26</f>
        <v>3.0087500396762681E-2</v>
      </c>
      <c r="T146">
        <f>+F146*Profiles!$F$26</f>
        <v>-1.9792764459457206E-2</v>
      </c>
      <c r="U146">
        <f>+G146*Profiles!$G$26</f>
        <v>0.19038044955196079</v>
      </c>
    </row>
    <row r="147" spans="1:21" x14ac:dyDescent="0.2">
      <c r="A147">
        <v>13</v>
      </c>
      <c r="B147" s="14">
        <v>43689</v>
      </c>
      <c r="C147">
        <v>0.56591865600000002</v>
      </c>
      <c r="D147">
        <v>4.1127922000000003</v>
      </c>
      <c r="E147">
        <v>2.7088870500000001E-2</v>
      </c>
      <c r="F147">
        <v>1.2203702279999999</v>
      </c>
      <c r="G147">
        <v>2.7695498999999999</v>
      </c>
      <c r="H147" s="21">
        <f t="shared" si="0"/>
        <v>8.6957198545000001</v>
      </c>
      <c r="K147" s="22">
        <f>(C147*Profiles!$C$25+D147*Profiles!$D$25+E147*Profiles!$E$25+F147*Profiles!$F$25+G147*Profiles!$G$25)/(C147*Profiles!$C$26+D147*Profiles!$D$26+E147*Profiles!$E$26+F147*Profiles!$F$26+G147*Profiles!$G$26)</f>
        <v>3.9423343298876086</v>
      </c>
      <c r="L147">
        <f>(C147*Profiles!$C$25+D147*Profiles!$D$25+F147*Profiles!$F$25+G147*Profiles!$G$25)/(C147*Profiles!$C$26+D147*Profiles!$D$26+F147*Profiles!$F$26+G147*Profiles!$G$26)</f>
        <v>3.927896979392925</v>
      </c>
      <c r="M147">
        <f>(C147*Profiles!$C$25+D147*Profiles!$D$25+F147*Profiles!$F$25)/(C147*Profiles!$C$26+D147*Profiles!$D$26+F147*Profiles!$F$26)</f>
        <v>3.0498497458365077</v>
      </c>
      <c r="Q147" s="4">
        <f>(C147*Profiles!$C$26)</f>
        <v>0.19835548033159547</v>
      </c>
      <c r="R147">
        <f>D147*Profiles!$D$26</f>
        <v>1.0972575479901239</v>
      </c>
      <c r="S147">
        <f>E147*Profiles!$E$26</f>
        <v>3.4239341544972369E-4</v>
      </c>
      <c r="T147">
        <f>+F147*Profiles!$F$26</f>
        <v>0.16100424249545464</v>
      </c>
      <c r="U147">
        <f>+G147*Profiles!$G$26</f>
        <v>0.30247611531686425</v>
      </c>
    </row>
    <row r="148" spans="1:21" x14ac:dyDescent="0.2">
      <c r="A148">
        <v>13</v>
      </c>
      <c r="B148" s="14">
        <v>43693</v>
      </c>
      <c r="C148">
        <v>-9.1637088000000005E-2</v>
      </c>
      <c r="D148">
        <v>4.2725103300000002</v>
      </c>
      <c r="E148">
        <v>2.4628806000000001</v>
      </c>
      <c r="F148">
        <v>0.98655782400000003</v>
      </c>
      <c r="G148">
        <v>11.539382399999999</v>
      </c>
      <c r="H148" s="21">
        <f t="shared" si="0"/>
        <v>19.169694065999998</v>
      </c>
      <c r="K148" s="22">
        <f>(C148*Profiles!$C$25+D148*Profiles!$D$25+E148*Profiles!$E$25+F148*Profiles!$F$25+G148*Profiles!$G$25)/(C148*Profiles!$C$26+D148*Profiles!$D$26+E148*Profiles!$E$26+F148*Profiles!$F$26+G148*Profiles!$G$26)</f>
        <v>6.5790222795228637</v>
      </c>
      <c r="L148">
        <f>(C148*Profiles!$C$25+D148*Profiles!$D$25+F148*Profiles!$F$25+G148*Profiles!$G$25)/(C148*Profiles!$C$26+D148*Profiles!$D$26+F148*Profiles!$F$26+G148*Profiles!$G$26)</f>
        <v>5.6875946942991993</v>
      </c>
      <c r="M148">
        <f>(C148*Profiles!$C$25+D148*Profiles!$D$25+F148*Profiles!$F$25)/(C148*Profiles!$C$26+D148*Profiles!$D$26+F148*Profiles!$F$26)</f>
        <v>3.1743282085000679</v>
      </c>
      <c r="Q148" s="4">
        <f>(C148*Profiles!$C$26)</f>
        <v>-3.2118959878270355E-2</v>
      </c>
      <c r="R148">
        <f>D148*Profiles!$D$26</f>
        <v>1.1398689699076638</v>
      </c>
      <c r="S148">
        <f>E148*Profiles!$E$26</f>
        <v>3.1129909993067625E-2</v>
      </c>
      <c r="T148">
        <f>+F148*Profiles!$F$26</f>
        <v>0.1301572190853906</v>
      </c>
      <c r="U148">
        <f>+G148*Profiles!$G$26</f>
        <v>1.2602724946417443</v>
      </c>
    </row>
    <row r="149" spans="1:21" x14ac:dyDescent="0.2">
      <c r="A149">
        <v>13</v>
      </c>
      <c r="B149" s="14">
        <v>43696</v>
      </c>
      <c r="C149">
        <v>0.39525150720000002</v>
      </c>
      <c r="D149">
        <v>2.6511598300000001</v>
      </c>
      <c r="E149">
        <v>0.23496331500000001</v>
      </c>
      <c r="F149">
        <v>0.65531983439999997</v>
      </c>
      <c r="G149">
        <v>0.98868107000000005</v>
      </c>
      <c r="H149" s="21">
        <f t="shared" si="0"/>
        <v>4.9253755566000006</v>
      </c>
      <c r="K149" s="22">
        <f>(C149*Profiles!$C$25+D149*Profiles!$D$25+E149*Profiles!$E$25+F149*Profiles!$F$25+G149*Profiles!$G$25)/(C149*Profiles!$C$26+D149*Profiles!$D$26+E149*Profiles!$E$26+F149*Profiles!$F$26+G149*Profiles!$G$26)</f>
        <v>3.7211920684680853</v>
      </c>
      <c r="L149">
        <f>(C149*Profiles!$C$25+D149*Profiles!$D$25+F149*Profiles!$F$25+G149*Profiles!$G$25)/(C149*Profiles!$C$26+D149*Profiles!$D$26+F149*Profiles!$F$26+G149*Profiles!$G$26)</f>
        <v>3.5088046225707479</v>
      </c>
      <c r="M149">
        <f>(C149*Profiles!$C$25+D149*Profiles!$D$25+F149*Profiles!$F$25)/(C149*Profiles!$C$26+D149*Profiles!$D$26+F149*Profiles!$F$26)</f>
        <v>2.970537614762343</v>
      </c>
      <c r="Q149" s="4">
        <f>(C149*Profiles!$C$26)</f>
        <v>0.13853634569425305</v>
      </c>
      <c r="R149">
        <f>D149*Profiles!$D$26</f>
        <v>0.70730661626807045</v>
      </c>
      <c r="S149">
        <f>E149*Profiles!$E$26</f>
        <v>2.969850364497084E-3</v>
      </c>
      <c r="T149">
        <f>+F149*Profiles!$F$26</f>
        <v>8.6456774435355016E-2</v>
      </c>
      <c r="U149">
        <f>+G149*Profiles!$G$26</f>
        <v>0.10797870417172147</v>
      </c>
    </row>
    <row r="150" spans="1:21" x14ac:dyDescent="0.2">
      <c r="A150">
        <v>13</v>
      </c>
      <c r="B150" s="14">
        <v>43699</v>
      </c>
      <c r="C150">
        <v>-7.3102444799999999E-2</v>
      </c>
      <c r="D150">
        <v>5.2523699800000001</v>
      </c>
      <c r="E150">
        <v>-0.39513905999999999</v>
      </c>
      <c r="F150">
        <v>2.0688309600000001</v>
      </c>
      <c r="G150">
        <v>7.92285884</v>
      </c>
      <c r="H150" s="21">
        <f t="shared" si="0"/>
        <v>14.775818275200001</v>
      </c>
      <c r="K150" s="22">
        <f>(C150*Profiles!$C$25+D150*Profiles!$D$25+E150*Profiles!$E$25+F150*Profiles!$F$25+G150*Profiles!$G$25)/(C150*Profiles!$C$26+D150*Profiles!$D$26+E150*Profiles!$E$26+F150*Profiles!$F$26+G150*Profiles!$G$26)</f>
        <v>4.8893456974817751</v>
      </c>
      <c r="L150">
        <f>(C150*Profiles!$C$25+D150*Profiles!$D$25+F150*Profiles!$F$25+G150*Profiles!$G$25)/(C150*Profiles!$C$26+D150*Profiles!$D$26+F150*Profiles!$F$26+G150*Profiles!$G$26)</f>
        <v>5.0348268570706702</v>
      </c>
      <c r="M150">
        <f>(C150*Profiles!$C$25+D150*Profiles!$D$25+F150*Profiles!$F$25)/(C150*Profiles!$C$26+D150*Profiles!$D$26+F150*Profiles!$F$26)</f>
        <v>3.3964992777695904</v>
      </c>
      <c r="Q150" s="4">
        <f>(C150*Profiles!$C$26)</f>
        <v>-2.5622534966788485E-2</v>
      </c>
      <c r="R150">
        <f>D150*Profiles!$D$26</f>
        <v>1.4012870879768093</v>
      </c>
      <c r="S150">
        <f>E150*Profiles!$E$26</f>
        <v>-4.9944131975156849E-3</v>
      </c>
      <c r="T150">
        <f>+F150*Profiles!$F$26</f>
        <v>0.27294222189591488</v>
      </c>
      <c r="U150">
        <f>+G150*Profiles!$G$26</f>
        <v>0.86529423576266939</v>
      </c>
    </row>
    <row r="151" spans="1:21" x14ac:dyDescent="0.2">
      <c r="A151">
        <v>13</v>
      </c>
      <c r="B151" s="14">
        <v>43702</v>
      </c>
      <c r="C151">
        <v>0.14047486079999999</v>
      </c>
      <c r="D151">
        <v>1.4709173710000001</v>
      </c>
      <c r="E151">
        <v>1.638668475</v>
      </c>
      <c r="F151">
        <v>0.40983556319999997</v>
      </c>
      <c r="G151">
        <v>3.0364471800000001</v>
      </c>
      <c r="H151" s="21">
        <f t="shared" si="0"/>
        <v>6.6963434500000005</v>
      </c>
      <c r="K151" s="22">
        <f>(C151*Profiles!$C$25+D151*Profiles!$D$25+E151*Profiles!$E$25+F151*Profiles!$F$25+G151*Profiles!$G$25)/(C151*Profiles!$C$26+D151*Profiles!$D$26+E151*Profiles!$E$26+F151*Profiles!$F$26+G151*Profiles!$G$26)</f>
        <v>6.8959601395471379</v>
      </c>
      <c r="L151">
        <f>(C151*Profiles!$C$25+D151*Profiles!$D$25+F151*Profiles!$F$25+G151*Profiles!$G$25)/(C151*Profiles!$C$26+D151*Profiles!$D$26+F151*Profiles!$F$26+G151*Profiles!$G$26)</f>
        <v>5.113028718435614</v>
      </c>
      <c r="M151">
        <f>(C151*Profiles!$C$25+D151*Profiles!$D$25+F151*Profiles!$F$25)/(C151*Profiles!$C$26+D151*Profiles!$D$26+F151*Profiles!$F$26)</f>
        <v>3.0772372879440377</v>
      </c>
      <c r="Q151" s="4">
        <f>(C151*Profiles!$C$26)</f>
        <v>4.9236684801036157E-2</v>
      </c>
      <c r="R151">
        <f>D151*Profiles!$D$26</f>
        <v>0.39242809004538065</v>
      </c>
      <c r="S151">
        <f>E151*Profiles!$E$26</f>
        <v>2.0712170186093223E-2</v>
      </c>
      <c r="T151">
        <f>+F151*Profiles!$F$26</f>
        <v>5.4069873950345196E-2</v>
      </c>
      <c r="U151">
        <f>+G151*Profiles!$G$26</f>
        <v>0.33162527505687739</v>
      </c>
    </row>
    <row r="152" spans="1:21" x14ac:dyDescent="0.2">
      <c r="A152">
        <v>13</v>
      </c>
      <c r="B152" s="14">
        <v>43705</v>
      </c>
      <c r="C152">
        <v>0.25635252479999998</v>
      </c>
      <c r="D152">
        <v>2.6060439899999999</v>
      </c>
      <c r="E152">
        <v>2.0113390799999999</v>
      </c>
      <c r="F152">
        <v>0.41580651839999999</v>
      </c>
      <c r="G152">
        <v>5.2183978599999996</v>
      </c>
      <c r="H152" s="21">
        <f t="shared" si="0"/>
        <v>10.507939973199999</v>
      </c>
      <c r="K152" s="22">
        <f>(C152*Profiles!$C$25+D152*Profiles!$D$25+E152*Profiles!$E$25+F152*Profiles!$F$25+G152*Profiles!$G$25)/(C152*Profiles!$C$26+D152*Profiles!$D$26+E152*Profiles!$E$26+F152*Profiles!$F$26+G152*Profiles!$G$26)</f>
        <v>6.3209271626215884</v>
      </c>
      <c r="L152">
        <f>(C152*Profiles!$C$25+D152*Profiles!$D$25+F152*Profiles!$F$25+G152*Profiles!$G$25)/(C152*Profiles!$C$26+D152*Profiles!$D$26+F152*Profiles!$F$26+G152*Profiles!$G$26)</f>
        <v>5.0263575553711384</v>
      </c>
      <c r="M152">
        <f>(C152*Profiles!$C$25+D152*Profiles!$D$25+F152*Profiles!$F$25)/(C152*Profiles!$C$26+D152*Profiles!$D$26+F152*Profiles!$F$26)</f>
        <v>2.9027168180702896</v>
      </c>
      <c r="Q152" s="4">
        <f>(C152*Profiles!$C$26)</f>
        <v>8.9852009033116659E-2</v>
      </c>
      <c r="R152">
        <f>D152*Profiles!$D$26</f>
        <v>0.6952700986015774</v>
      </c>
      <c r="S152">
        <f>E152*Profiles!$E$26</f>
        <v>2.5422590330176558E-2</v>
      </c>
      <c r="T152">
        <f>+F152*Profiles!$F$26</f>
        <v>5.4857625975831596E-2</v>
      </c>
      <c r="U152">
        <f>+G152*Profiles!$G$26</f>
        <v>0.56992680033338183</v>
      </c>
    </row>
    <row r="153" spans="1:21" x14ac:dyDescent="0.2">
      <c r="A153">
        <v>13</v>
      </c>
      <c r="B153" s="14">
        <v>43708</v>
      </c>
      <c r="C153">
        <v>0.23461311360000001</v>
      </c>
      <c r="D153">
        <v>2.5977861799999999</v>
      </c>
      <c r="E153">
        <v>2.6543754000000002</v>
      </c>
      <c r="F153">
        <v>0.2073631728</v>
      </c>
      <c r="G153">
        <v>7.0740862399999997</v>
      </c>
      <c r="H153" s="21">
        <f t="shared" si="0"/>
        <v>12.7682241064</v>
      </c>
      <c r="K153" s="22">
        <f>(C153*Profiles!$C$25+D153*Profiles!$D$25+E153*Profiles!$E$25+F153*Profiles!$F$25+G153*Profiles!$G$25)/(C153*Profiles!$C$26+D153*Profiles!$D$26+E153*Profiles!$E$26+F153*Profiles!$F$26+G153*Profiles!$G$26)</f>
        <v>6.9364755239581646</v>
      </c>
      <c r="L153">
        <f>(C153*Profiles!$C$25+D153*Profiles!$D$25+F153*Profiles!$F$25+G153*Profiles!$G$25)/(C153*Profiles!$C$26+D153*Profiles!$D$26+F153*Profiles!$F$26+G153*Profiles!$G$26)</f>
        <v>5.4204620380155273</v>
      </c>
      <c r="M153">
        <f>(C153*Profiles!$C$25+D153*Profiles!$D$25+F153*Profiles!$F$25)/(C153*Profiles!$C$26+D153*Profiles!$D$26+F153*Profiles!$F$26)</f>
        <v>2.7871257904195219</v>
      </c>
      <c r="Q153" s="4">
        <f>(C153*Profiles!$C$26)</f>
        <v>8.2232307323367643E-2</v>
      </c>
      <c r="R153">
        <f>D153*Profiles!$D$26</f>
        <v>0.69306698599297822</v>
      </c>
      <c r="S153">
        <f>E153*Profiles!$E$26</f>
        <v>3.3550334226439105E-2</v>
      </c>
      <c r="T153">
        <f>+F153*Profiles!$F$26</f>
        <v>2.7357559035861751E-2</v>
      </c>
      <c r="U153">
        <f>+G153*Profiles!$G$26</f>
        <v>0.77259562114828928</v>
      </c>
    </row>
    <row r="154" spans="1:21" x14ac:dyDescent="0.2">
      <c r="A154">
        <v>13</v>
      </c>
      <c r="B154" s="14">
        <v>43711</v>
      </c>
      <c r="C154">
        <v>0.34325715839999998</v>
      </c>
      <c r="D154">
        <v>1.074623055</v>
      </c>
      <c r="E154">
        <v>1.882059975</v>
      </c>
      <c r="F154">
        <v>0.17813099639999999</v>
      </c>
      <c r="G154">
        <v>3.5244505400000001</v>
      </c>
      <c r="H154" s="21">
        <f t="shared" si="0"/>
        <v>7.0025217248000002</v>
      </c>
      <c r="K154" s="22">
        <f>(C154*Profiles!$C$25+D154*Profiles!$D$25+E154*Profiles!$E$25+F154*Profiles!$F$25+G154*Profiles!$G$25)/(C154*Profiles!$C$26+D154*Profiles!$D$26+E154*Profiles!$E$26+F154*Profiles!$F$26+G154*Profiles!$G$26)</f>
        <v>7.3440395597371806</v>
      </c>
      <c r="L154">
        <f>(C154*Profiles!$C$25+D154*Profiles!$D$25+F154*Profiles!$F$25+G154*Profiles!$G$25)/(C154*Profiles!$C$26+D154*Profiles!$D$26+F154*Profiles!$F$26+G154*Profiles!$G$26)</f>
        <v>5.2794168897123503</v>
      </c>
      <c r="M154">
        <f>(C154*Profiles!$C$25+D154*Profiles!$D$25+F154*Profiles!$F$25)/(C154*Profiles!$C$26+D154*Profiles!$D$26+F154*Profiles!$F$26)</f>
        <v>2.7072281248398826</v>
      </c>
      <c r="Q154" s="4">
        <f>(C154*Profiles!$C$26)</f>
        <v>0.12031223535364514</v>
      </c>
      <c r="R154">
        <f>D154*Profiles!$D$26</f>
        <v>0.28670017861416774</v>
      </c>
      <c r="S154">
        <f>E154*Profiles!$E$26</f>
        <v>2.3788549726407811E-2</v>
      </c>
      <c r="T154">
        <f>+F154*Profiles!$F$26</f>
        <v>2.3500938880936514E-2</v>
      </c>
      <c r="U154">
        <f>+G154*Profiles!$G$26</f>
        <v>0.38492251320896026</v>
      </c>
    </row>
    <row r="155" spans="1:21" x14ac:dyDescent="0.2">
      <c r="A155">
        <v>13</v>
      </c>
      <c r="B155" s="14">
        <v>43714</v>
      </c>
      <c r="C155">
        <v>0.22878670079999999</v>
      </c>
      <c r="D155">
        <v>2.48419094</v>
      </c>
      <c r="E155">
        <v>0.90085027500000003</v>
      </c>
      <c r="F155">
        <v>0.3794782068</v>
      </c>
      <c r="G155">
        <v>1.4711894860000001</v>
      </c>
      <c r="H155" s="21">
        <f t="shared" si="0"/>
        <v>5.4644956086000001</v>
      </c>
      <c r="K155" s="22">
        <f>(C155*Profiles!$C$25+D155*Profiles!$D$25+E155*Profiles!$E$25+F155*Profiles!$F$25+G155*Profiles!$G$25)/(C155*Profiles!$C$26+D155*Profiles!$D$26+E155*Profiles!$E$26+F155*Profiles!$F$26+G155*Profiles!$G$26)</f>
        <v>4.6622324758095592</v>
      </c>
      <c r="L155">
        <f>(C155*Profiles!$C$25+D155*Profiles!$D$25+F155*Profiles!$F$25+G155*Profiles!$G$25)/(C155*Profiles!$C$26+D155*Profiles!$D$26+F155*Profiles!$F$26+G155*Profiles!$G$26)</f>
        <v>3.7852426767804519</v>
      </c>
      <c r="M155">
        <f>(C155*Profiles!$C$25+D155*Profiles!$D$25+F155*Profiles!$F$25)/(C155*Profiles!$C$26+D155*Profiles!$D$26+F155*Profiles!$F$26)</f>
        <v>2.8996149026280413</v>
      </c>
      <c r="Q155" s="4">
        <f>(C155*Profiles!$C$26)</f>
        <v>8.0190139429976687E-2</v>
      </c>
      <c r="R155">
        <f>D155*Profiles!$D$26</f>
        <v>0.66276075401127255</v>
      </c>
      <c r="S155">
        <f>E155*Profiles!$E$26</f>
        <v>1.1386417992808998E-2</v>
      </c>
      <c r="T155">
        <f>+F155*Profiles!$F$26</f>
        <v>5.0064808061974032E-2</v>
      </c>
      <c r="U155">
        <f>+G155*Profiles!$G$26</f>
        <v>0.1606758125644511</v>
      </c>
    </row>
    <row r="156" spans="1:21" x14ac:dyDescent="0.2">
      <c r="A156">
        <v>13</v>
      </c>
      <c r="B156" s="14">
        <v>43717</v>
      </c>
      <c r="C156">
        <v>0.53748537600000001</v>
      </c>
      <c r="D156">
        <v>2.9585114899999998</v>
      </c>
      <c r="E156">
        <v>-0.16754588100000001</v>
      </c>
      <c r="F156">
        <v>0.64973894160000001</v>
      </c>
      <c r="G156">
        <v>7.6047735399999997E-2</v>
      </c>
      <c r="H156" s="21">
        <f t="shared" si="0"/>
        <v>4.0542376619999994</v>
      </c>
      <c r="K156" s="22">
        <f>(C156*Profiles!$C$25+D156*Profiles!$D$25+E156*Profiles!$E$25+F156*Profiles!$F$25+G156*Profiles!$G$25)/(C156*Profiles!$C$26+D156*Profiles!$D$26+E156*Profiles!$E$26+F156*Profiles!$F$26+G156*Profiles!$G$26)</f>
        <v>2.7904125553617067</v>
      </c>
      <c r="L156">
        <f>(C156*Profiles!$C$25+D156*Profiles!$D$25+F156*Profiles!$F$25+G156*Profiles!$G$25)/(C156*Profiles!$C$26+D156*Profiles!$D$26+F156*Profiles!$F$26+G156*Profiles!$G$26)</f>
        <v>2.9392561959896879</v>
      </c>
      <c r="M156">
        <f>(C156*Profiles!$C$25+D156*Profiles!$D$25+F156*Profiles!$F$25)/(C156*Profiles!$C$26+D156*Profiles!$D$26+F156*Profiles!$F$26)</f>
        <v>2.8985100671861095</v>
      </c>
      <c r="Q156" s="4">
        <f>(C156*Profiles!$C$26)</f>
        <v>0.18838956588080424</v>
      </c>
      <c r="R156">
        <f>D156*Profiles!$D$26</f>
        <v>0.78930539287105417</v>
      </c>
      <c r="S156">
        <f>E156*Profiles!$E$26</f>
        <v>-2.1177186564542427E-3</v>
      </c>
      <c r="T156">
        <f>+F156*Profiles!$F$26</f>
        <v>8.5720483597463218E-2</v>
      </c>
      <c r="U156">
        <f>+G156*Profiles!$G$26</f>
        <v>8.3055458153820511E-3</v>
      </c>
    </row>
    <row r="157" spans="1:21" x14ac:dyDescent="0.2">
      <c r="A157">
        <v>13</v>
      </c>
      <c r="B157" s="14">
        <v>43720</v>
      </c>
      <c r="C157">
        <v>0.1824597312</v>
      </c>
      <c r="D157">
        <v>1.9881986739999999</v>
      </c>
      <c r="E157">
        <v>1.43077995</v>
      </c>
      <c r="F157">
        <v>0.48611526599999999</v>
      </c>
      <c r="G157">
        <v>3.1877216800000001</v>
      </c>
      <c r="H157" s="21">
        <f t="shared" si="0"/>
        <v>7.2752753011999998</v>
      </c>
      <c r="K157" s="22">
        <f>(C157*Profiles!$C$25+D157*Profiles!$D$25+E157*Profiles!$E$25+F157*Profiles!$F$25+G157*Profiles!$G$25)/(C157*Profiles!$C$26+D157*Profiles!$D$26+E157*Profiles!$E$26+F157*Profiles!$F$26+G157*Profiles!$G$26)</f>
        <v>6.0995508528158799</v>
      </c>
      <c r="L157">
        <f>(C157*Profiles!$C$25+D157*Profiles!$D$25+F157*Profiles!$F$25+G157*Profiles!$G$25)/(C157*Profiles!$C$26+D157*Profiles!$D$26+F157*Profiles!$F$26+G157*Profiles!$G$26)</f>
        <v>4.8057884335942633</v>
      </c>
      <c r="M157">
        <f>(C157*Profiles!$C$25+D157*Profiles!$D$25+F157*Profiles!$F$25)/(C157*Profiles!$C$26+D157*Profiles!$D$26+F157*Profiles!$F$26)</f>
        <v>3.0344601061641328</v>
      </c>
      <c r="Q157" s="4">
        <f>(C157*Profiles!$C$26)</f>
        <v>6.395245542735703E-2</v>
      </c>
      <c r="R157">
        <f>D157*Profiles!$D$26</f>
        <v>0.53043428791526481</v>
      </c>
      <c r="S157">
        <f>E157*Profiles!$E$26</f>
        <v>1.8084535264675763E-2</v>
      </c>
      <c r="T157">
        <f>+F157*Profiles!$F$26</f>
        <v>6.413350503975622E-2</v>
      </c>
      <c r="U157">
        <f>+G157*Profiles!$G$26</f>
        <v>0.34814670444383339</v>
      </c>
    </row>
    <row r="158" spans="1:21" x14ac:dyDescent="0.2">
      <c r="A158">
        <v>13</v>
      </c>
      <c r="B158" s="14">
        <v>43723</v>
      </c>
      <c r="C158">
        <v>0.38795523840000001</v>
      </c>
      <c r="D158">
        <v>1.311219382</v>
      </c>
      <c r="E158">
        <v>2.41923105</v>
      </c>
      <c r="F158">
        <v>-2.1299657400000001E-2</v>
      </c>
      <c r="G158">
        <v>2.9083953600000001</v>
      </c>
      <c r="H158" s="21">
        <f t="shared" si="0"/>
        <v>7.0055013729999995</v>
      </c>
      <c r="K158" s="22">
        <f>(C158*Profiles!$C$25+D158*Profiles!$D$25+E158*Profiles!$E$25+F158*Profiles!$F$25+G158*Profiles!$G$25)/(C158*Profiles!$C$26+D158*Profiles!$D$26+E158*Profiles!$E$26+F158*Profiles!$F$26+G158*Profiles!$G$26)</f>
        <v>7.4280839044333158</v>
      </c>
      <c r="L158">
        <f>(C158*Profiles!$C$25+D158*Profiles!$D$25+F158*Profiles!$F$25+G158*Profiles!$G$25)/(C158*Profiles!$C$26+D158*Profiles!$D$26+F158*Profiles!$F$26+G158*Profiles!$G$26)</f>
        <v>4.7283192416995545</v>
      </c>
      <c r="M158">
        <f>(C158*Profiles!$C$25+D158*Profiles!$D$25+F158*Profiles!$F$25)/(C158*Profiles!$C$26+D158*Profiles!$D$26+F158*Profiles!$F$26)</f>
        <v>2.4739262655725112</v>
      </c>
      <c r="Q158" s="4">
        <f>(C158*Profiles!$C$26)</f>
        <v>0.13597899069789746</v>
      </c>
      <c r="R158">
        <f>D158*Profiles!$D$26</f>
        <v>0.34982204157322738</v>
      </c>
      <c r="S158">
        <f>E158*Profiles!$E$26</f>
        <v>3.0578195645755011E-2</v>
      </c>
      <c r="T158">
        <f>+F158*Profiles!$F$26</f>
        <v>-2.8100777341314373E-3</v>
      </c>
      <c r="U158">
        <f>+G158*Profiles!$G$26</f>
        <v>0.31764010834337847</v>
      </c>
    </row>
    <row r="159" spans="1:21" x14ac:dyDescent="0.2">
      <c r="A159">
        <v>13</v>
      </c>
      <c r="B159" s="14">
        <v>43726</v>
      </c>
      <c r="C159">
        <v>0.43589664</v>
      </c>
      <c r="D159">
        <v>-0.18213909119999999</v>
      </c>
      <c r="E159">
        <v>3.3676533000000002</v>
      </c>
      <c r="F159">
        <v>-0.11067270479999999</v>
      </c>
      <c r="G159">
        <v>6.2751933400000004</v>
      </c>
      <c r="H159" s="21">
        <f t="shared" si="0"/>
        <v>9.7859314840000007</v>
      </c>
      <c r="K159" s="22">
        <f>(C159*Profiles!$C$25+D159*Profiles!$D$25+E159*Profiles!$E$25+F159*Profiles!$F$25+G159*Profiles!$G$25)/(C159*Profiles!$C$26+D159*Profiles!$D$26+E159*Profiles!$E$26+F159*Profiles!$F$26+G159*Profiles!$G$26)</f>
        <v>10.970576089614427</v>
      </c>
      <c r="L159">
        <f>(C159*Profiles!$C$25+D159*Profiles!$D$25+F159*Profiles!$F$25+G159*Profiles!$G$25)/(C159*Profiles!$C$26+D159*Profiles!$D$26+F159*Profiles!$F$26+G159*Profiles!$G$26)</f>
        <v>7.2823665198257759</v>
      </c>
      <c r="M159">
        <f>(C159*Profiles!$C$25+D159*Profiles!$D$25+F159*Profiles!$F$25)/(C159*Profiles!$C$26+D159*Profiles!$D$26+F159*Profiles!$F$26)</f>
        <v>0.59713811146428908</v>
      </c>
      <c r="Q159" s="4">
        <f>(C159*Profiles!$C$26)</f>
        <v>0.15278253594475696</v>
      </c>
      <c r="R159">
        <f>D159*Profiles!$D$26</f>
        <v>-4.8593141322156155E-2</v>
      </c>
      <c r="S159">
        <f>E159*Profiles!$E$26</f>
        <v>4.2565906003261857E-2</v>
      </c>
      <c r="T159">
        <f>+F159*Profiles!$F$26</f>
        <v>-1.4601122341741581E-2</v>
      </c>
      <c r="U159">
        <f>+G159*Profiles!$G$26</f>
        <v>0.68534461298041915</v>
      </c>
    </row>
    <row r="160" spans="1:21" x14ac:dyDescent="0.2">
      <c r="A160">
        <v>13</v>
      </c>
      <c r="B160" s="15">
        <v>43729</v>
      </c>
      <c r="C160">
        <v>0.34661132160000002</v>
      </c>
      <c r="D160">
        <v>0.43657631600000002</v>
      </c>
      <c r="E160">
        <v>2.5523923499999999</v>
      </c>
      <c r="F160">
        <v>-0.11323061399999999</v>
      </c>
      <c r="G160">
        <v>2.32128676</v>
      </c>
      <c r="H160" s="21">
        <f t="shared" si="0"/>
        <v>5.5436361335999997</v>
      </c>
      <c r="K160" s="22">
        <f>(C160*Profiles!$C$25+D160*Profiles!$D$25+E160*Profiles!$E$25+F160*Profiles!$F$25+G160*Profiles!$G$25)/(C160*Profiles!$C$26+D160*Profiles!$D$26+E160*Profiles!$E$26+F160*Profiles!$F$26+G160*Profiles!$G$26)</f>
        <v>9.8954149970839751</v>
      </c>
      <c r="L160">
        <f>(C160*Profiles!$C$25+D160*Profiles!$D$25+F160*Profiles!$F$25+G160*Profiles!$G$25)/(C160*Profiles!$C$26+D160*Profiles!$D$26+F160*Profiles!$F$26+G160*Profiles!$G$26)</f>
        <v>5.2769626059304322</v>
      </c>
      <c r="M160">
        <f>(C160*Profiles!$C$25+D160*Profiles!$D$25+F160*Profiles!$F$25)/(C160*Profiles!$C$26+D160*Profiles!$D$26+F160*Profiles!$F$26)</f>
        <v>2.0039670944262049</v>
      </c>
      <c r="Q160" s="4">
        <f>(C160*Profiles!$C$26)</f>
        <v>0.12148787543123002</v>
      </c>
      <c r="R160">
        <f>D160*Profiles!$D$26</f>
        <v>0.1164748022048674</v>
      </c>
      <c r="S160">
        <f>E160*Profiles!$E$26</f>
        <v>3.2261305774422988E-2</v>
      </c>
      <c r="T160">
        <f>+F160*Profiles!$F$26</f>
        <v>-1.4938588975775326E-2</v>
      </c>
      <c r="U160">
        <f>+G160*Profiles!$G$26</f>
        <v>0.25351910131724659</v>
      </c>
    </row>
    <row r="161" spans="1:21" x14ac:dyDescent="0.2">
      <c r="A161">
        <v>13</v>
      </c>
      <c r="B161" s="15">
        <v>43732</v>
      </c>
      <c r="C161">
        <v>0.47392976640000001</v>
      </c>
      <c r="D161">
        <v>0.64980908299999995</v>
      </c>
      <c r="E161">
        <v>3.04520985</v>
      </c>
      <c r="F161">
        <v>0.27167096039999999</v>
      </c>
      <c r="G161">
        <v>4.6373402400000003</v>
      </c>
      <c r="H161" s="21">
        <f t="shared" si="0"/>
        <v>9.0779598997999997</v>
      </c>
      <c r="K161" s="22">
        <f>(C161*Profiles!$C$25+D161*Profiles!$D$25+E161*Profiles!$E$25+F161*Profiles!$F$25+G161*Profiles!$G$25)/(C161*Profiles!$C$26+D161*Profiles!$D$26+E161*Profiles!$E$26+F161*Profiles!$F$26+G161*Profiles!$G$26)</f>
        <v>8.8643948467797351</v>
      </c>
      <c r="L161">
        <f>(C161*Profiles!$C$25+D161*Profiles!$D$25+F161*Profiles!$F$25+G161*Profiles!$G$25)/(C161*Profiles!$C$26+D161*Profiles!$D$26+F161*Profiles!$F$26+G161*Profiles!$G$26)</f>
        <v>5.8415199170129837</v>
      </c>
      <c r="M161">
        <f>(C161*Profiles!$C$25+D161*Profiles!$D$25+F161*Profiles!$F$25)/(C161*Profiles!$C$26+D161*Profiles!$D$26+F161*Profiles!$F$26)</f>
        <v>2.7179359573196322</v>
      </c>
      <c r="Q161" s="4">
        <f>(C161*Profiles!$C$26)</f>
        <v>0.16611321337622212</v>
      </c>
      <c r="R161">
        <f>D161*Profiles!$D$26</f>
        <v>0.17336346851520745</v>
      </c>
      <c r="S161">
        <f>E161*Profiles!$E$26</f>
        <v>3.8490338727952531E-2</v>
      </c>
      <c r="T161">
        <f>+F161*Profiles!$F$26</f>
        <v>3.584172752140808E-2</v>
      </c>
      <c r="U161">
        <f>+G161*Profiles!$G$26</f>
        <v>0.50646665048272832</v>
      </c>
    </row>
    <row r="162" spans="1:21" x14ac:dyDescent="0.2">
      <c r="A162">
        <v>13</v>
      </c>
      <c r="B162" s="15">
        <v>43735</v>
      </c>
      <c r="C162">
        <v>0.35796535680000002</v>
      </c>
      <c r="D162">
        <v>1.4976041959999999</v>
      </c>
      <c r="E162">
        <v>1.6684185600000001</v>
      </c>
      <c r="F162">
        <v>0.25291045919999999</v>
      </c>
      <c r="G162">
        <v>1.2164759359999999</v>
      </c>
      <c r="H162" s="21">
        <f t="shared" si="0"/>
        <v>4.9933745080000005</v>
      </c>
      <c r="K162" s="22">
        <f>(C162*Profiles!$C$25+D162*Profiles!$D$25+E162*Profiles!$E$25+F162*Profiles!$F$25+G162*Profiles!$G$25)/(C162*Profiles!$C$26+D162*Profiles!$D$26+E162*Profiles!$E$26+F162*Profiles!$F$26+G162*Profiles!$G$26)</f>
        <v>6.0099417699335067</v>
      </c>
      <c r="L162">
        <f>(C162*Profiles!$C$25+D162*Profiles!$D$25+F162*Profiles!$F$25+G162*Profiles!$G$25)/(C162*Profiles!$C$26+D162*Profiles!$D$26+F162*Profiles!$F$26+G162*Profiles!$G$26)</f>
        <v>3.8101371036593328</v>
      </c>
      <c r="M162">
        <f>(C162*Profiles!$C$25+D162*Profiles!$D$25+F162*Profiles!$F$25)/(C162*Profiles!$C$26+D162*Profiles!$D$26+F162*Profiles!$F$26)</f>
        <v>2.776052756950838</v>
      </c>
      <c r="Q162" s="4">
        <f>(C162*Profiles!$C$26)</f>
        <v>0.12546748465937649</v>
      </c>
      <c r="R162">
        <f>D162*Profiles!$D$26</f>
        <v>0.39954790518292671</v>
      </c>
      <c r="S162">
        <f>E162*Profiles!$E$26</f>
        <v>2.1088200379492005E-2</v>
      </c>
      <c r="T162">
        <f>+F162*Profiles!$F$26</f>
        <v>3.3366642325752961E-2</v>
      </c>
      <c r="U162">
        <f>+G162*Profiles!$G$26</f>
        <v>0.13285729767776575</v>
      </c>
    </row>
    <row r="163" spans="1:21" x14ac:dyDescent="0.2">
      <c r="A163">
        <v>13</v>
      </c>
      <c r="B163" s="15">
        <v>43738</v>
      </c>
      <c r="C163">
        <v>0.31242873599999998</v>
      </c>
      <c r="D163">
        <v>1.9791150829999999</v>
      </c>
      <c r="E163">
        <v>1.5949988100000001</v>
      </c>
      <c r="F163">
        <v>0.28685338919999998</v>
      </c>
      <c r="G163">
        <v>3.3252588200000002</v>
      </c>
      <c r="H163" s="21">
        <f t="shared" si="0"/>
        <v>7.4986548382000002</v>
      </c>
      <c r="K163" s="22">
        <f>(C163*Profiles!$C$25+D163*Profiles!$D$25+E163*Profiles!$E$25+F163*Profiles!$F$25+G163*Profiles!$G$25)/(C163*Profiles!$C$26+D163*Profiles!$D$26+E163*Profiles!$E$26+F163*Profiles!$F$26+G163*Profiles!$G$26)</f>
        <v>6.0829531339124268</v>
      </c>
      <c r="L163">
        <f>(C163*Profiles!$C$25+D163*Profiles!$D$25+F163*Profiles!$F$25+G163*Profiles!$G$25)/(C163*Profiles!$C$26+D163*Profiles!$D$26+F163*Profiles!$F$26+G163*Profiles!$G$26)</f>
        <v>4.6846259791044869</v>
      </c>
      <c r="M163">
        <f>(C163*Profiles!$C$25+D163*Profiles!$D$25+F163*Profiles!$F$25)/(C163*Profiles!$C$26+D163*Profiles!$D$26+F163*Profiles!$F$26)</f>
        <v>2.8177977641823593</v>
      </c>
      <c r="Q163" s="4">
        <f>(C163*Profiles!$C$26)</f>
        <v>0.10950681929572795</v>
      </c>
      <c r="R163">
        <f>D163*Profiles!$D$26</f>
        <v>0.52801086404580566</v>
      </c>
      <c r="S163">
        <f>E163*Profiles!$E$26</f>
        <v>2.0160201592537605E-2</v>
      </c>
      <c r="T163">
        <f>+F163*Profiles!$F$26</f>
        <v>3.7844755284705149E-2</v>
      </c>
      <c r="U163">
        <f>+G163*Profiles!$G$26</f>
        <v>0.36316780943240634</v>
      </c>
    </row>
    <row r="164" spans="1:21" x14ac:dyDescent="0.2">
      <c r="A164">
        <v>13</v>
      </c>
      <c r="B164" s="15">
        <v>43741</v>
      </c>
      <c r="C164">
        <v>0.89902176</v>
      </c>
      <c r="D164">
        <v>2.13937702</v>
      </c>
      <c r="E164">
        <v>0.174352797</v>
      </c>
      <c r="F164">
        <v>0.35788225200000001</v>
      </c>
      <c r="G164">
        <v>0.1565290402</v>
      </c>
      <c r="H164" s="21">
        <f t="shared" si="0"/>
        <v>3.7271628692000003</v>
      </c>
      <c r="K164" s="22">
        <f>(C164*Profiles!$C$25+D164*Profiles!$D$25+E164*Profiles!$E$25+F164*Profiles!$F$25+G164*Profiles!$G$25)/(C164*Profiles!$C$26+D164*Profiles!$D$26+E164*Profiles!$E$26+F164*Profiles!$F$26+G164*Profiles!$G$26)</f>
        <v>2.913480672636346</v>
      </c>
      <c r="L164">
        <f>(C164*Profiles!$C$25+D164*Profiles!$D$25+F164*Profiles!$F$25+G164*Profiles!$G$25)/(C164*Profiles!$C$26+D164*Profiles!$D$26+F164*Profiles!$F$26+G164*Profiles!$G$26)</f>
        <v>2.7390640160359694</v>
      </c>
      <c r="M164">
        <f>(C164*Profiles!$C$25+D164*Profiles!$D$25+F164*Profiles!$F$25)/(C164*Profiles!$C$26+D164*Profiles!$D$26+F164*Profiles!$F$26)</f>
        <v>2.6398148156425134</v>
      </c>
      <c r="Q164" s="4">
        <f>(C164*Profiles!$C$26)</f>
        <v>0.31510870182967843</v>
      </c>
      <c r="R164">
        <f>D164*Profiles!$D$26</f>
        <v>0.5707673689887901</v>
      </c>
      <c r="S164">
        <f>E164*Profiles!$E$26</f>
        <v>2.2037555850858508E-3</v>
      </c>
      <c r="T164">
        <f>+F164*Profiles!$F$26</f>
        <v>4.7215639618035168E-2</v>
      </c>
      <c r="U164">
        <f>+G164*Profiles!$G$26</f>
        <v>1.7095303469337485E-2</v>
      </c>
    </row>
    <row r="165" spans="1:21" x14ac:dyDescent="0.2">
      <c r="A165">
        <v>13</v>
      </c>
      <c r="B165" s="15">
        <v>43744</v>
      </c>
      <c r="C165">
        <v>0.36004243200000002</v>
      </c>
      <c r="D165">
        <v>1.542438062</v>
      </c>
      <c r="E165">
        <v>1.2915439200000001</v>
      </c>
      <c r="F165">
        <v>0.14231276640000001</v>
      </c>
      <c r="G165">
        <v>0.68204357000000004</v>
      </c>
      <c r="H165" s="21">
        <f t="shared" si="0"/>
        <v>4.0183807504000004</v>
      </c>
      <c r="K165" s="22">
        <f>(C165*Profiles!$C$25+D165*Profiles!$D$25+E165*Profiles!$E$25+F165*Profiles!$F$25+G165*Profiles!$G$25)/(C165*Profiles!$C$26+D165*Profiles!$D$26+E165*Profiles!$E$26+F165*Profiles!$F$26+G165*Profiles!$G$26)</f>
        <v>5.2079677414482459</v>
      </c>
      <c r="L165">
        <f>(C165*Profiles!$C$25+D165*Profiles!$D$25+F165*Profiles!$F$25+G165*Profiles!$G$25)/(C165*Profiles!$C$26+D165*Profiles!$D$26+F165*Profiles!$F$26+G165*Profiles!$G$26)</f>
        <v>3.3216623209765639</v>
      </c>
      <c r="M165">
        <f>(C165*Profiles!$C$25+D165*Profiles!$D$25+F165*Profiles!$F$25)/(C165*Profiles!$C$26+D165*Profiles!$D$26+F165*Profiles!$F$26)</f>
        <v>2.6745127246370535</v>
      </c>
      <c r="Q165" s="4">
        <f>(C165*Profiles!$C$26)</f>
        <v>0.126195503155697</v>
      </c>
      <c r="R165">
        <f>D165*Profiles!$D$26</f>
        <v>0.4115091946140042</v>
      </c>
      <c r="S165">
        <f>E165*Profiles!$E$26</f>
        <v>1.6324642770621418E-2</v>
      </c>
      <c r="T165">
        <f>+F165*Profiles!$F$26</f>
        <v>1.8775416366241107E-2</v>
      </c>
      <c r="U165">
        <f>+G165*Profiles!$G$26</f>
        <v>7.4489320279243126E-2</v>
      </c>
    </row>
    <row r="166" spans="1:21" x14ac:dyDescent="0.2">
      <c r="A166">
        <v>13</v>
      </c>
      <c r="B166" s="15">
        <v>43747</v>
      </c>
      <c r="C166">
        <v>0.75560236800000002</v>
      </c>
      <c r="D166">
        <v>3.3335369099999999</v>
      </c>
      <c r="E166">
        <v>0.32071356000000001</v>
      </c>
      <c r="F166">
        <v>0.84831070799999997</v>
      </c>
      <c r="G166">
        <v>1.186286452</v>
      </c>
      <c r="H166" s="21">
        <f t="shared" si="0"/>
        <v>6.4444499979999996</v>
      </c>
      <c r="K166" s="22">
        <f>(C166*Profiles!$C$25+D166*Profiles!$D$25+E166*Profiles!$E$25+F166*Profiles!$F$25+G166*Profiles!$G$25)/(C166*Profiles!$C$26+D166*Profiles!$D$26+E166*Profiles!$E$26+F166*Profiles!$F$26+G166*Profiles!$G$26)</f>
        <v>3.6040633900996162</v>
      </c>
      <c r="L166">
        <f>(C166*Profiles!$C$25+D166*Profiles!$D$25+F166*Profiles!$F$25+G166*Profiles!$G$25)/(C166*Profiles!$C$26+D166*Profiles!$D$26+F166*Profiles!$F$26+G166*Profiles!$G$26)</f>
        <v>3.3876451170367132</v>
      </c>
      <c r="M166">
        <f>(C166*Profiles!$C$25+D166*Profiles!$D$25+F166*Profiles!$F$25)/(C166*Profiles!$C$26+D166*Profiles!$D$26+F166*Profiles!$F$26)</f>
        <v>2.8996788207403941</v>
      </c>
      <c r="Q166" s="4">
        <f>(C166*Profiles!$C$26)</f>
        <v>0.2648399536846705</v>
      </c>
      <c r="R166">
        <f>D166*Profiles!$D$26</f>
        <v>0.88935894597377751</v>
      </c>
      <c r="S166">
        <f>E166*Profiles!$E$26</f>
        <v>4.0537020984112238E-3</v>
      </c>
      <c r="T166">
        <f>+F166*Profiles!$F$26</f>
        <v>0.11191818663600077</v>
      </c>
      <c r="U166">
        <f>+G166*Profiles!$G$26</f>
        <v>0.12956015620227163</v>
      </c>
    </row>
    <row r="167" spans="1:21" x14ac:dyDescent="0.2">
      <c r="A167">
        <v>13</v>
      </c>
      <c r="B167" s="15">
        <v>43753</v>
      </c>
      <c r="C167">
        <v>0.664760448</v>
      </c>
      <c r="D167">
        <v>3.0286021700000001</v>
      </c>
      <c r="E167">
        <v>-0.39326836500000001</v>
      </c>
      <c r="F167">
        <v>0.60967503239999998</v>
      </c>
      <c r="G167">
        <v>2.9052880999999999E-2</v>
      </c>
      <c r="H167" s="21">
        <f t="shared" si="0"/>
        <v>3.9388221664000005</v>
      </c>
      <c r="K167" s="22">
        <f>(C167*Profiles!$C$25+D167*Profiles!$D$25+E167*Profiles!$E$25+F167*Profiles!$F$25+G167*Profiles!$G$25)/(C167*Profiles!$C$26+D167*Profiles!$D$26+E167*Profiles!$E$26+F167*Profiles!$F$26+G167*Profiles!$G$26)</f>
        <v>2.5179307741544359</v>
      </c>
      <c r="L167">
        <f>(C167*Profiles!$C$25+D167*Profiles!$D$25+F167*Profiles!$F$25+G167*Profiles!$G$25)/(C167*Profiles!$C$26+D167*Profiles!$D$26+F167*Profiles!$F$26+G167*Profiles!$G$26)</f>
        <v>2.8520739037291207</v>
      </c>
      <c r="M167">
        <f>(C167*Profiles!$C$25+D167*Profiles!$D$25+F167*Profiles!$F$25)/(C167*Profiles!$C$26+D167*Profiles!$D$26+F167*Profiles!$F$26)</f>
        <v>2.8370662091652488</v>
      </c>
      <c r="Q167" s="4">
        <f>(C167*Profiles!$C$26)</f>
        <v>0.23299970158341377</v>
      </c>
      <c r="R167">
        <f>D167*Profiles!$D$26</f>
        <v>0.80800498281721311</v>
      </c>
      <c r="S167">
        <f>E167*Profiles!$E$26</f>
        <v>-4.9707682969165725E-3</v>
      </c>
      <c r="T167">
        <f>+F167*Profiles!$F$26</f>
        <v>8.0434825848565164E-2</v>
      </c>
      <c r="U167">
        <f>+G167*Profiles!$G$26</f>
        <v>3.1730074925326798E-3</v>
      </c>
    </row>
    <row r="168" spans="1:21" x14ac:dyDescent="0.2">
      <c r="A168">
        <v>13</v>
      </c>
      <c r="B168" s="15">
        <v>43756</v>
      </c>
      <c r="C168">
        <v>0.2815183872</v>
      </c>
      <c r="D168">
        <v>4.4479384399999997</v>
      </c>
      <c r="E168">
        <v>0.59886377999999996</v>
      </c>
      <c r="F168">
        <v>1.4138261759999999</v>
      </c>
      <c r="G168">
        <v>4.8574650799999999</v>
      </c>
      <c r="H168" s="21">
        <f t="shared" si="0"/>
        <v>11.5996118632</v>
      </c>
      <c r="K168" s="22">
        <f>(C168*Profiles!$C$25+D168*Profiles!$D$25+E168*Profiles!$E$25+F168*Profiles!$F$25+G168*Profiles!$G$25)/(C168*Profiles!$C$26+D168*Profiles!$D$26+E168*Profiles!$E$26+F168*Profiles!$F$26+G168*Profiles!$G$26)</f>
        <v>4.7710994401558953</v>
      </c>
      <c r="L168">
        <f>(C168*Profiles!$C$25+D168*Profiles!$D$25+F168*Profiles!$F$25+G168*Profiles!$G$25)/(C168*Profiles!$C$26+D168*Profiles!$D$26+F168*Profiles!$F$26+G168*Profiles!$G$26)</f>
        <v>4.4938392784121586</v>
      </c>
      <c r="M168">
        <f>(C168*Profiles!$C$25+D168*Profiles!$D$25+F168*Profiles!$F$25)/(C168*Profiles!$C$26+D168*Profiles!$D$26+F168*Profiles!$F$26)</f>
        <v>3.1737906513076557</v>
      </c>
      <c r="Q168" s="4">
        <f>(C168*Profiles!$C$26)</f>
        <v>9.8672687891088143E-2</v>
      </c>
      <c r="R168">
        <f>D168*Profiles!$D$26</f>
        <v>1.186671679226929</v>
      </c>
      <c r="S168">
        <f>E168*Profiles!$E$26</f>
        <v>7.5694191466318958E-3</v>
      </c>
      <c r="T168">
        <f>+F168*Profiles!$F$26</f>
        <v>0.18652701226592472</v>
      </c>
      <c r="U168">
        <f>+G168*Profiles!$G$26</f>
        <v>0.53050756286634204</v>
      </c>
    </row>
    <row r="169" spans="1:21" x14ac:dyDescent="0.2">
      <c r="A169">
        <v>13</v>
      </c>
      <c r="B169" s="15">
        <v>43759</v>
      </c>
      <c r="C169">
        <v>0.31471785600000002</v>
      </c>
      <c r="D169">
        <v>2.6151074400000001</v>
      </c>
      <c r="E169">
        <v>0.70794742499999996</v>
      </c>
      <c r="F169">
        <v>0.5223235584</v>
      </c>
      <c r="G169">
        <v>0.99543527200000004</v>
      </c>
      <c r="H169" s="21">
        <f t="shared" si="0"/>
        <v>5.1555315514000002</v>
      </c>
      <c r="K169" s="22">
        <f>(C169*Profiles!$C$25+D169*Profiles!$D$25+E169*Profiles!$E$25+F169*Profiles!$F$25+G169*Profiles!$G$25)/(C169*Profiles!$C$26+D169*Profiles!$D$26+E169*Profiles!$E$26+F169*Profiles!$F$26+G169*Profiles!$G$26)</f>
        <v>4.1836666390784778</v>
      </c>
      <c r="L169">
        <f>(C169*Profiles!$C$25+D169*Profiles!$D$25+F169*Profiles!$F$25+G169*Profiles!$G$25)/(C169*Profiles!$C$26+D169*Profiles!$D$26+F169*Profiles!$F$26+G169*Profiles!$G$26)</f>
        <v>3.5124544436170879</v>
      </c>
      <c r="M169">
        <f>(C169*Profiles!$C$25+D169*Profiles!$D$25+F169*Profiles!$F$25)/(C169*Profiles!$C$26+D169*Profiles!$D$26+F169*Profiles!$F$26)</f>
        <v>2.9367295669120734</v>
      </c>
      <c r="Q169" s="4">
        <f>(C169*Profiles!$C$26)</f>
        <v>0.11030915986591878</v>
      </c>
      <c r="R169">
        <f>D169*Profiles!$D$26</f>
        <v>0.69768814902564968</v>
      </c>
      <c r="S169">
        <f>E169*Profiles!$E$26</f>
        <v>8.9481965224274332E-3</v>
      </c>
      <c r="T169">
        <f>+F169*Profiles!$F$26</f>
        <v>6.8910488742046208E-2</v>
      </c>
      <c r="U169">
        <f>+G169*Profiles!$G$26</f>
        <v>0.10871636366759312</v>
      </c>
    </row>
    <row r="170" spans="1:21" x14ac:dyDescent="0.2">
      <c r="A170">
        <v>13</v>
      </c>
      <c r="B170" s="15">
        <v>43762</v>
      </c>
      <c r="C170">
        <v>0.28162440960000001</v>
      </c>
      <c r="D170">
        <v>1.253314007</v>
      </c>
      <c r="E170">
        <v>2.5851798000000001</v>
      </c>
      <c r="F170">
        <v>0.39202021320000002</v>
      </c>
      <c r="G170">
        <v>1.7170064599999999</v>
      </c>
      <c r="H170" s="21">
        <f t="shared" si="0"/>
        <v>6.2291448898000006</v>
      </c>
      <c r="K170" s="22">
        <f>(C170*Profiles!$C$25+D170*Profiles!$D$25+E170*Profiles!$E$25+F170*Profiles!$F$25+G170*Profiles!$G$25)/(C170*Profiles!$C$26+D170*Profiles!$D$26+E170*Profiles!$E$26+F170*Profiles!$F$26+G170*Profiles!$G$26)</f>
        <v>7.8356522965026993</v>
      </c>
      <c r="L170">
        <f>(C170*Profiles!$C$25+D170*Profiles!$D$25+F170*Profiles!$F$25+G170*Profiles!$G$25)/(C170*Profiles!$C$26+D170*Profiles!$D$26+F170*Profiles!$F$26+G170*Profiles!$G$26)</f>
        <v>4.4199425634959022</v>
      </c>
      <c r="M170">
        <f>(C170*Profiles!$C$25+D170*Profiles!$D$25+F170*Profiles!$F$25)/(C170*Profiles!$C$26+D170*Profiles!$D$26+F170*Profiles!$F$26)</f>
        <v>2.974727363358233</v>
      </c>
      <c r="Q170" s="4">
        <f>(C170*Profiles!$C$26)</f>
        <v>9.87098489280233E-2</v>
      </c>
      <c r="R170">
        <f>D170*Profiles!$D$26</f>
        <v>0.33437338608609907</v>
      </c>
      <c r="S170">
        <f>E170*Profiles!$E$26</f>
        <v>3.2675727150514956E-2</v>
      </c>
      <c r="T170">
        <f>+F170*Profiles!$F$26</f>
        <v>5.1719483170784654E-2</v>
      </c>
      <c r="U170">
        <f>+G170*Profiles!$G$26</f>
        <v>0.18752268879313597</v>
      </c>
    </row>
    <row r="171" spans="1:21" x14ac:dyDescent="0.2">
      <c r="A171">
        <v>13</v>
      </c>
      <c r="B171" s="15">
        <v>43765</v>
      </c>
      <c r="C171">
        <v>8.7401011200000003E-2</v>
      </c>
      <c r="D171">
        <v>1.578168196</v>
      </c>
      <c r="E171">
        <v>2.8977669000000001</v>
      </c>
      <c r="F171">
        <v>0.34882080240000002</v>
      </c>
      <c r="G171">
        <v>2.23117622</v>
      </c>
      <c r="H171" s="21">
        <f t="shared" si="0"/>
        <v>7.1433331296000002</v>
      </c>
      <c r="K171" s="22">
        <f>(C171*Profiles!$C$25+D171*Profiles!$D$25+E171*Profiles!$E$25+F171*Profiles!$F$25+G171*Profiles!$G$25)/(C171*Profiles!$C$26+D171*Profiles!$D$26+E171*Profiles!$E$26+F171*Profiles!$F$26+G171*Profiles!$G$26)</f>
        <v>8.1816567814391412</v>
      </c>
      <c r="L171">
        <f>(C171*Profiles!$C$25+D171*Profiles!$D$25+F171*Profiles!$F$25+G171*Profiles!$G$25)/(C171*Profiles!$C$26+D171*Profiles!$D$26+F171*Profiles!$F$26+G171*Profiles!$G$26)</f>
        <v>4.7266207426161797</v>
      </c>
      <c r="M171">
        <f>(C171*Profiles!$C$25+D171*Profiles!$D$25+F171*Profiles!$F$25)/(C171*Profiles!$C$26+D171*Profiles!$D$26+F171*Profiles!$F$26)</f>
        <v>3.0474301652612099</v>
      </c>
      <c r="Q171" s="4">
        <f>(C171*Profiles!$C$26)</f>
        <v>3.0634207538906714E-2</v>
      </c>
      <c r="R171">
        <f>D171*Profiles!$D$26</f>
        <v>0.42104168673023573</v>
      </c>
      <c r="S171">
        <f>E171*Profiles!$E$26</f>
        <v>3.6626713766753694E-2</v>
      </c>
      <c r="T171">
        <f>+F171*Profiles!$F$26</f>
        <v>4.6020156644683952E-2</v>
      </c>
      <c r="U171">
        <f>+G171*Profiles!$G$26</f>
        <v>0.24367768770404363</v>
      </c>
    </row>
    <row r="172" spans="1:21" x14ac:dyDescent="0.2">
      <c r="A172">
        <v>13</v>
      </c>
      <c r="B172" s="15">
        <v>43768</v>
      </c>
      <c r="C172">
        <v>0.27075229439999998</v>
      </c>
      <c r="D172">
        <v>2.5881185000000002</v>
      </c>
      <c r="E172">
        <v>0.96250274999999996</v>
      </c>
      <c r="F172">
        <v>0.42540055319999998</v>
      </c>
      <c r="G172">
        <v>0.53147229200000001</v>
      </c>
      <c r="H172" s="21">
        <f t="shared" si="0"/>
        <v>4.7782463896000005</v>
      </c>
      <c r="K172" s="22">
        <f>(C172*Profiles!$C$25+D172*Profiles!$D$25+E172*Profiles!$E$25+F172*Profiles!$F$25+G172*Profiles!$G$25)/(C172*Profiles!$C$26+D172*Profiles!$D$26+E172*Profiles!$E$26+F172*Profiles!$F$26+G172*Profiles!$G$26)</f>
        <v>4.2409106546622013</v>
      </c>
      <c r="L172">
        <f>(C172*Profiles!$C$25+D172*Profiles!$D$25+F172*Profiles!$F$25+G172*Profiles!$G$25)/(C172*Profiles!$C$26+D172*Profiles!$D$26+F172*Profiles!$F$26+G172*Profiles!$G$26)</f>
        <v>3.2418127211935559</v>
      </c>
      <c r="M172">
        <f>(C172*Profiles!$C$25+D172*Profiles!$D$25+F172*Profiles!$F$25)/(C172*Profiles!$C$26+D172*Profiles!$D$26+F172*Profiles!$F$26)</f>
        <v>2.9028298378709918</v>
      </c>
      <c r="Q172" s="4">
        <f>(C172*Profiles!$C$26)</f>
        <v>9.4899153504127531E-2</v>
      </c>
      <c r="R172">
        <f>D172*Profiles!$D$26</f>
        <v>0.6904877322073012</v>
      </c>
      <c r="S172">
        <f>E172*Profiles!$E$26</f>
        <v>1.2165682727607692E-2</v>
      </c>
      <c r="T172">
        <f>+F172*Profiles!$F$26</f>
        <v>5.6123373263013879E-2</v>
      </c>
      <c r="U172">
        <f>+G172*Profiles!$G$26</f>
        <v>5.8044693212680569E-2</v>
      </c>
    </row>
    <row r="173" spans="1:21" x14ac:dyDescent="0.2">
      <c r="A173">
        <v>13</v>
      </c>
      <c r="B173" s="15">
        <v>43771</v>
      </c>
      <c r="C173">
        <v>0.14144351999999999</v>
      </c>
      <c r="D173">
        <v>0.83607305099999996</v>
      </c>
      <c r="E173">
        <v>1.69102782</v>
      </c>
      <c r="F173">
        <v>5.4378449160000002E-2</v>
      </c>
      <c r="G173">
        <v>0.80448596800000005</v>
      </c>
      <c r="H173" s="21">
        <f t="shared" si="0"/>
        <v>3.5274088081600006</v>
      </c>
      <c r="K173" s="22">
        <f>(C173*Profiles!$C$25+D173*Profiles!$D$25+E173*Profiles!$E$25+F173*Profiles!$F$25+G173*Profiles!$G$25)/(C173*Profiles!$C$26+D173*Profiles!$D$26+E173*Profiles!$E$26+F173*Profiles!$F$26+G173*Profiles!$G$26)</f>
        <v>8.0668796052056315</v>
      </c>
      <c r="L173">
        <f>(C173*Profiles!$C$25+D173*Profiles!$D$25+F173*Profiles!$F$25+G173*Profiles!$G$25)/(C173*Profiles!$C$26+D173*Profiles!$D$26+F173*Profiles!$F$26+G173*Profiles!$G$26)</f>
        <v>3.9946536978485478</v>
      </c>
      <c r="M173">
        <f>(C173*Profiles!$C$25+D173*Profiles!$D$25+F173*Profiles!$F$25)/(C173*Profiles!$C$26+D173*Profiles!$D$26+F173*Profiles!$F$26)</f>
        <v>2.6878750698846496</v>
      </c>
      <c r="Q173" s="4">
        <f>(C173*Profiles!$C$26)</f>
        <v>4.9576201547580058E-2</v>
      </c>
      <c r="R173">
        <f>D173*Profiles!$D$26</f>
        <v>0.22305709145258582</v>
      </c>
      <c r="S173">
        <f>E173*Profiles!$E$26</f>
        <v>2.1373973156625359E-2</v>
      </c>
      <c r="T173">
        <f>+F173*Profiles!$F$26</f>
        <v>7.1741843697971566E-3</v>
      </c>
      <c r="U173">
        <f>+G173*Profiles!$G$26</f>
        <v>8.7861854530069006E-2</v>
      </c>
    </row>
    <row r="174" spans="1:21" x14ac:dyDescent="0.2">
      <c r="A174">
        <v>13</v>
      </c>
      <c r="B174" s="15">
        <v>43774</v>
      </c>
      <c r="C174">
        <v>0.16437809279999999</v>
      </c>
      <c r="D174">
        <v>2.2066479600000002</v>
      </c>
      <c r="E174">
        <v>1.2435897600000001</v>
      </c>
      <c r="F174">
        <v>1.056844068</v>
      </c>
      <c r="G174">
        <v>2.16641438</v>
      </c>
      <c r="H174" s="21">
        <f t="shared" ref="H174:H208" si="1">SUM(C174:G174)</f>
        <v>6.8378742608000005</v>
      </c>
      <c r="K174" s="22">
        <f>(C174*Profiles!$C$25+D174*Profiles!$D$25+E174*Profiles!$E$25+F174*Profiles!$F$25+G174*Profiles!$G$25)/(C174*Profiles!$C$26+D174*Profiles!$D$26+E174*Profiles!$E$26+F174*Profiles!$F$26+G174*Profiles!$G$26)</f>
        <v>5.5870216071030461</v>
      </c>
      <c r="L174">
        <f>(C174*Profiles!$C$25+D174*Profiles!$D$25+F174*Profiles!$F$25+G174*Profiles!$G$25)/(C174*Profiles!$C$26+D174*Profiles!$D$26+F174*Profiles!$F$26+G174*Profiles!$G$26)</f>
        <v>4.4719088428996425</v>
      </c>
      <c r="M174">
        <f>(C174*Profiles!$C$25+D174*Profiles!$D$25+F174*Profiles!$F$25)/(C174*Profiles!$C$26+D174*Profiles!$D$26+F174*Profiles!$F$26)</f>
        <v>3.362492108301292</v>
      </c>
      <c r="Q174" s="4">
        <f>(C174*Profiles!$C$26)</f>
        <v>5.7614809491870811E-2</v>
      </c>
      <c r="R174">
        <f>D174*Profiles!$D$26</f>
        <v>0.58871467658079324</v>
      </c>
      <c r="S174">
        <f>E174*Profiles!$E$26</f>
        <v>1.5718519727306542E-2</v>
      </c>
      <c r="T174">
        <f>+F174*Profiles!$F$26</f>
        <v>0.13943012923464629</v>
      </c>
      <c r="U174">
        <f>+G174*Profiles!$G$26</f>
        <v>0.23660472982595221</v>
      </c>
    </row>
    <row r="175" spans="1:21" x14ac:dyDescent="0.2">
      <c r="A175">
        <v>13</v>
      </c>
      <c r="B175" s="15">
        <v>43778</v>
      </c>
      <c r="C175">
        <v>0.28689661440000003</v>
      </c>
      <c r="D175">
        <v>2.4630428900000001</v>
      </c>
      <c r="E175">
        <v>1.32030837</v>
      </c>
      <c r="F175">
        <v>0.25435819079999999</v>
      </c>
      <c r="G175">
        <v>0.77423106799999997</v>
      </c>
      <c r="H175" s="21">
        <f t="shared" si="1"/>
        <v>5.0988371332</v>
      </c>
      <c r="K175" s="22">
        <f>(C175*Profiles!$C$25+D175*Profiles!$D$25+E175*Profiles!$E$25+F175*Profiles!$F$25+G175*Profiles!$G$25)/(C175*Profiles!$C$26+D175*Profiles!$D$26+E175*Profiles!$E$26+F175*Profiles!$F$26+G175*Profiles!$G$26)</f>
        <v>4.7131119059540909</v>
      </c>
      <c r="L175">
        <f>(C175*Profiles!$C$25+D175*Profiles!$D$25+F175*Profiles!$F$25+G175*Profiles!$G$25)/(C175*Profiles!$C$26+D175*Profiles!$D$26+F175*Profiles!$F$26+G175*Profiles!$G$26)</f>
        <v>3.3144153302458088</v>
      </c>
      <c r="M175">
        <f>(C175*Profiles!$C$25+D175*Profiles!$D$25+F175*Profiles!$F$25)/(C175*Profiles!$C$26+D175*Profiles!$D$26+F175*Profiles!$F$26)</f>
        <v>2.7969772849481287</v>
      </c>
      <c r="Q175" s="4">
        <f>(C175*Profiles!$C$26)</f>
        <v>0.10055776594652595</v>
      </c>
      <c r="R175">
        <f>D175*Profiles!$D$26</f>
        <v>0.65711863635510404</v>
      </c>
      <c r="S175">
        <f>E175*Profiles!$E$26</f>
        <v>1.6688214898113139E-2</v>
      </c>
      <c r="T175">
        <f>+F175*Profiles!$F$26</f>
        <v>3.3557642502786721E-2</v>
      </c>
      <c r="U175">
        <f>+G175*Profiles!$G$26</f>
        <v>8.4557568652677814E-2</v>
      </c>
    </row>
    <row r="176" spans="1:21" x14ac:dyDescent="0.2">
      <c r="A176">
        <v>13</v>
      </c>
      <c r="B176" s="15">
        <v>43780</v>
      </c>
      <c r="C176">
        <v>0.30694448639999999</v>
      </c>
      <c r="D176">
        <v>2.3911395199999999</v>
      </c>
      <c r="E176">
        <v>1.00289367</v>
      </c>
      <c r="F176">
        <v>0.2265587436</v>
      </c>
      <c r="G176">
        <v>0.17058857399999999</v>
      </c>
      <c r="H176" s="21">
        <f t="shared" si="1"/>
        <v>4.098124994</v>
      </c>
      <c r="K176" s="22">
        <f>(C176*Profiles!$C$25+D176*Profiles!$D$25+E176*Profiles!$E$25+F176*Profiles!$F$25+G176*Profiles!$G$25)/(C176*Profiles!$C$26+D176*Profiles!$D$26+E176*Profiles!$E$26+F176*Profiles!$F$26+G176*Profiles!$G$26)</f>
        <v>4.0800027423823773</v>
      </c>
      <c r="L176">
        <f>(C176*Profiles!$C$25+D176*Profiles!$D$25+F176*Profiles!$F$25+G176*Profiles!$G$25)/(C176*Profiles!$C$26+D176*Profiles!$D$26+F176*Profiles!$F$26+G176*Profiles!$G$26)</f>
        <v>2.8980755601379342</v>
      </c>
      <c r="M176">
        <f>(C176*Profiles!$C$25+D176*Profiles!$D$25+F176*Profiles!$F$25)/(C176*Profiles!$C$26+D176*Profiles!$D$26+F176*Profiles!$F$26)</f>
        <v>2.7717369192309862</v>
      </c>
      <c r="Q176" s="4">
        <f>(C176*Profiles!$C$26)</f>
        <v>0.10758458020335501</v>
      </c>
      <c r="R176">
        <f>D176*Profiles!$D$26</f>
        <v>0.63793543632413063</v>
      </c>
      <c r="S176">
        <f>E176*Profiles!$E$26</f>
        <v>1.2676209183554114E-2</v>
      </c>
      <c r="T176">
        <f>+F176*Profiles!$F$26</f>
        <v>2.9890043248449301E-2</v>
      </c>
      <c r="U176">
        <f>+G176*Profiles!$G$26</f>
        <v>1.8630814047063543E-2</v>
      </c>
    </row>
    <row r="177" spans="1:21" x14ac:dyDescent="0.2">
      <c r="A177">
        <v>13</v>
      </c>
      <c r="B177" s="15">
        <v>43783</v>
      </c>
      <c r="C177">
        <v>0.43009432320000002</v>
      </c>
      <c r="D177">
        <v>3.3232650000000001</v>
      </c>
      <c r="E177">
        <v>2.2933111500000001</v>
      </c>
      <c r="F177">
        <v>-5.184379368E-2</v>
      </c>
      <c r="G177">
        <v>-4.32775902E-2</v>
      </c>
      <c r="H177" s="21">
        <f t="shared" si="1"/>
        <v>5.9515490893200012</v>
      </c>
      <c r="K177" s="22">
        <f>(C177*Profiles!$C$25+D177*Profiles!$D$25+E177*Profiles!$E$25+F177*Profiles!$F$25+G177*Profiles!$G$25)/(C177*Profiles!$C$26+D177*Profiles!$D$26+E177*Profiles!$E$26+F177*Profiles!$F$26+G177*Profiles!$G$26)</f>
        <v>4.6424148702735293</v>
      </c>
      <c r="L177">
        <f>(C177*Profiles!$C$25+D177*Profiles!$D$25+F177*Profiles!$F$25+G177*Profiles!$G$25)/(C177*Profiles!$C$26+D177*Profiles!$D$26+F177*Profiles!$F$26+G177*Profiles!$G$26)</f>
        <v>2.5662258903790929</v>
      </c>
      <c r="M177">
        <f>(C177*Profiles!$C$25+D177*Profiles!$D$25+F177*Profiles!$F$25)/(C177*Profiles!$C$26+D177*Profiles!$D$26+F177*Profiles!$F$26)</f>
        <v>2.591864815469914</v>
      </c>
      <c r="Q177" s="4">
        <f>(C177*Profiles!$C$26)</f>
        <v>0.15074881374157856</v>
      </c>
      <c r="R177">
        <f>D177*Profiles!$D$26</f>
        <v>0.88661848882649574</v>
      </c>
      <c r="S177">
        <f>E177*Profiles!$E$26</f>
        <v>2.8986614164567461E-2</v>
      </c>
      <c r="T177">
        <f>+F177*Profiles!$F$26</f>
        <v>-6.8397856142546273E-3</v>
      </c>
      <c r="U177">
        <f>+G177*Profiles!$G$26</f>
        <v>-4.7265576850488216E-3</v>
      </c>
    </row>
    <row r="178" spans="1:21" x14ac:dyDescent="0.2">
      <c r="A178">
        <v>13</v>
      </c>
      <c r="B178" s="15">
        <v>43786</v>
      </c>
      <c r="C178">
        <v>0.23130232319999999</v>
      </c>
      <c r="D178">
        <v>0.801470813</v>
      </c>
      <c r="E178">
        <v>3.7928844000000002</v>
      </c>
      <c r="F178">
        <v>-2.0724315359999999E-2</v>
      </c>
      <c r="G178">
        <v>2.5018349199999999</v>
      </c>
      <c r="H178" s="21">
        <f t="shared" si="1"/>
        <v>7.3067681408399991</v>
      </c>
      <c r="K178" s="22">
        <f>(C178*Profiles!$C$25+D178*Profiles!$D$25+E178*Profiles!$E$25+F178*Profiles!$F$25+G178*Profiles!$G$25)/(C178*Profiles!$C$26+D178*Profiles!$D$26+E178*Profiles!$E$26+F178*Profiles!$F$26+G178*Profiles!$G$26)</f>
        <v>10.913049690205803</v>
      </c>
      <c r="L178">
        <f>(C178*Profiles!$C$25+D178*Profiles!$D$25+F178*Profiles!$F$25+G178*Profiles!$G$25)/(C178*Profiles!$C$26+D178*Profiles!$D$26+F178*Profiles!$F$26+G178*Profiles!$G$26)</f>
        <v>5.2148539035715347</v>
      </c>
      <c r="M178">
        <f>(C178*Profiles!$C$25+D178*Profiles!$D$25+F178*Profiles!$F$25)/(C178*Profiles!$C$26+D178*Profiles!$D$26+F178*Profiles!$F$26)</f>
        <v>2.4639844740241936</v>
      </c>
      <c r="Q178" s="4">
        <f>(C178*Profiles!$C$26)</f>
        <v>8.1071869488165346E-2</v>
      </c>
      <c r="R178">
        <f>D178*Profiles!$D$26</f>
        <v>0.21382551227801663</v>
      </c>
      <c r="S178">
        <f>E178*Profiles!$E$26</f>
        <v>4.7940671580307348E-2</v>
      </c>
      <c r="T178">
        <f>+F178*Profiles!$F$26</f>
        <v>-2.7341724824294185E-3</v>
      </c>
      <c r="U178">
        <f>+G178*Profiles!$G$26</f>
        <v>0.27323765055313781</v>
      </c>
    </row>
    <row r="179" spans="1:21" x14ac:dyDescent="0.2">
      <c r="A179">
        <v>13</v>
      </c>
      <c r="B179" s="15">
        <v>43789</v>
      </c>
      <c r="C179">
        <v>0.22113863040000001</v>
      </c>
      <c r="D179">
        <v>2.98449338</v>
      </c>
      <c r="E179">
        <v>1.5816826799999999</v>
      </c>
      <c r="F179">
        <v>0.26413225439999999</v>
      </c>
      <c r="G179">
        <v>0.89647721800000002</v>
      </c>
      <c r="H179" s="21">
        <f t="shared" si="1"/>
        <v>5.9479241627999997</v>
      </c>
      <c r="K179" s="22">
        <f>(C179*Profiles!$C$25+D179*Profiles!$D$25+E179*Profiles!$E$25+F179*Profiles!$F$25+G179*Profiles!$G$25)/(C179*Profiles!$C$26+D179*Profiles!$D$26+E179*Profiles!$E$26+F179*Profiles!$F$26+G179*Profiles!$G$26)</f>
        <v>4.7944053553481938</v>
      </c>
      <c r="L179">
        <f>(C179*Profiles!$C$25+D179*Profiles!$D$25+F179*Profiles!$F$25+G179*Profiles!$G$25)/(C179*Profiles!$C$26+D179*Profiles!$D$26+F179*Profiles!$F$26+G179*Profiles!$G$26)</f>
        <v>3.3380337412267167</v>
      </c>
      <c r="M179">
        <f>(C179*Profiles!$C$25+D179*Profiles!$D$25+F179*Profiles!$F$25)/(C179*Profiles!$C$26+D179*Profiles!$D$26+F179*Profiles!$F$26)</f>
        <v>2.8188290887213259</v>
      </c>
      <c r="Q179" s="4">
        <f>(C179*Profiles!$C$26)</f>
        <v>7.7509477356518114E-2</v>
      </c>
      <c r="R179">
        <f>D179*Profiles!$D$26</f>
        <v>0.79623713742006141</v>
      </c>
      <c r="S179">
        <f>E179*Profiles!$E$26</f>
        <v>1.9991890579670806E-2</v>
      </c>
      <c r="T179">
        <f>+F179*Profiles!$F$26</f>
        <v>3.4847141107320359E-2</v>
      </c>
      <c r="U179">
        <f>+G179*Profiles!$G$26</f>
        <v>9.7908669697812506E-2</v>
      </c>
    </row>
    <row r="180" spans="1:21" x14ac:dyDescent="0.2">
      <c r="A180">
        <v>13</v>
      </c>
      <c r="B180" s="15">
        <v>43792</v>
      </c>
      <c r="C180">
        <v>6.9492864000000001E-2</v>
      </c>
      <c r="D180">
        <v>1.482679715</v>
      </c>
      <c r="E180">
        <v>0.78967467000000002</v>
      </c>
      <c r="F180">
        <v>4.63911714E-2</v>
      </c>
      <c r="G180">
        <v>0.1155148436</v>
      </c>
      <c r="H180" s="21">
        <f t="shared" si="1"/>
        <v>2.5037532640000002</v>
      </c>
      <c r="K180" s="22">
        <f>(C180*Profiles!$C$25+D180*Profiles!$D$25+E180*Profiles!$E$25+F180*Profiles!$F$25+G180*Profiles!$G$25)/(C180*Profiles!$C$26+D180*Profiles!$D$26+E180*Profiles!$E$26+F180*Profiles!$F$26+G180*Profiles!$G$26)</f>
        <v>4.5807486213660598</v>
      </c>
      <c r="L180">
        <f>(C180*Profiles!$C$25+D180*Profiles!$D$25+F180*Profiles!$F$25+G180*Profiles!$G$25)/(C180*Profiles!$C$26+D180*Profiles!$D$26+F180*Profiles!$F$26+G180*Profiles!$G$26)</f>
        <v>2.9075341637801739</v>
      </c>
      <c r="M180">
        <f>(C180*Profiles!$C$25+D180*Profiles!$D$25+F180*Profiles!$F$25)/(C180*Profiles!$C$26+D180*Profiles!$D$26+F180*Profiles!$F$26)</f>
        <v>2.7521097862763648</v>
      </c>
      <c r="Q180" s="4">
        <f>(C180*Profiles!$C$26)</f>
        <v>2.4357370572950753E-2</v>
      </c>
      <c r="R180">
        <f>D180*Profiles!$D$26</f>
        <v>0.39556618215128775</v>
      </c>
      <c r="S180">
        <f>E180*Profiles!$E$26</f>
        <v>9.9811990077413332E-3</v>
      </c>
      <c r="T180">
        <f>+F180*Profiles!$F$26</f>
        <v>6.1204175899756547E-3</v>
      </c>
      <c r="U180">
        <f>+G180*Profiles!$G$26</f>
        <v>1.2615942089927008E-2</v>
      </c>
    </row>
    <row r="181" spans="1:21" x14ac:dyDescent="0.2">
      <c r="A181">
        <v>13</v>
      </c>
      <c r="B181" s="15">
        <v>43795</v>
      </c>
      <c r="C181">
        <v>0.29987471999999998</v>
      </c>
      <c r="D181">
        <v>2.6382695900000002</v>
      </c>
      <c r="E181">
        <v>0.97752865499999997</v>
      </c>
      <c r="F181">
        <v>0.45986106599999999</v>
      </c>
      <c r="G181">
        <v>1.224767414</v>
      </c>
      <c r="H181" s="21">
        <f t="shared" si="1"/>
        <v>5.6003014449999995</v>
      </c>
      <c r="K181" s="22">
        <f>(C181*Profiles!$C$25+D181*Profiles!$D$25+E181*Profiles!$E$25+F181*Profiles!$F$25+G181*Profiles!$G$25)/(C181*Profiles!$C$26+D181*Profiles!$D$26+E181*Profiles!$E$26+F181*Profiles!$F$26+G181*Profiles!$G$26)</f>
        <v>4.5133967901785512</v>
      </c>
      <c r="L181">
        <f>(C181*Profiles!$C$25+D181*Profiles!$D$25+F181*Profiles!$F$25+G181*Profiles!$G$25)/(C181*Profiles!$C$26+D181*Profiles!$D$26+F181*Profiles!$F$26+G181*Profiles!$G$26)</f>
        <v>3.6070771792792788</v>
      </c>
      <c r="M181">
        <f>(C181*Profiles!$C$25+D181*Profiles!$D$25+F181*Profiles!$F$25)/(C181*Profiles!$C$26+D181*Profiles!$D$26+F181*Profiles!$F$26)</f>
        <v>2.9073521889863643</v>
      </c>
      <c r="Q181" s="4">
        <f>(C181*Profiles!$C$26)</f>
        <v>0.10510661469499726</v>
      </c>
      <c r="R181">
        <f>D181*Profiles!$D$26</f>
        <v>0.70386761122050112</v>
      </c>
      <c r="S181">
        <f>E181*Profiles!$E$26</f>
        <v>1.2355604671129592E-2</v>
      </c>
      <c r="T181">
        <f>+F181*Profiles!$F$26</f>
        <v>6.0669771259351205E-2</v>
      </c>
      <c r="U181">
        <f>+G181*Profiles!$G$26</f>
        <v>0.13376285061821835</v>
      </c>
    </row>
    <row r="182" spans="1:21" x14ac:dyDescent="0.2">
      <c r="A182">
        <v>13</v>
      </c>
      <c r="B182" s="15">
        <v>43799</v>
      </c>
      <c r="C182">
        <v>0.26051149439999999</v>
      </c>
      <c r="D182">
        <v>2.34662791</v>
      </c>
      <c r="E182">
        <v>2.9259279</v>
      </c>
      <c r="F182">
        <v>0.5901269052</v>
      </c>
      <c r="G182">
        <v>4.2667586000000002</v>
      </c>
      <c r="H182" s="21">
        <f t="shared" si="1"/>
        <v>10.3899528096</v>
      </c>
      <c r="K182" s="22">
        <f>(C182*Profiles!$C$25+D182*Profiles!$D$25+E182*Profiles!$E$25+F182*Profiles!$F$25+G182*Profiles!$G$25)/(C182*Profiles!$C$26+D182*Profiles!$D$26+E182*Profiles!$E$26+F182*Profiles!$F$26+G182*Profiles!$G$26)</f>
        <v>7.0033408862543425</v>
      </c>
      <c r="L182">
        <f>(C182*Profiles!$C$25+D182*Profiles!$D$25+F182*Profiles!$F$25+G182*Profiles!$G$25)/(C182*Profiles!$C$26+D182*Profiles!$D$26+F182*Profiles!$F$26+G182*Profiles!$G$26)</f>
        <v>4.9181023571502287</v>
      </c>
      <c r="M182">
        <f>(C182*Profiles!$C$25+D182*Profiles!$D$25+F182*Profiles!$F$25)/(C182*Profiles!$C$26+D182*Profiles!$D$26+F182*Profiles!$F$26)</f>
        <v>3.020577260772094</v>
      </c>
      <c r="Q182" s="4">
        <f>(C182*Profiles!$C$26)</f>
        <v>9.1309735163800185E-2</v>
      </c>
      <c r="R182">
        <f>D182*Profiles!$D$26</f>
        <v>0.62606012201924255</v>
      </c>
      <c r="S182">
        <f>E182*Profiles!$E$26</f>
        <v>3.6982658506955382E-2</v>
      </c>
      <c r="T182">
        <f>+F182*Profiles!$F$26</f>
        <v>7.7855828639497901E-2</v>
      </c>
      <c r="U182">
        <f>+G182*Profiles!$G$26</f>
        <v>0.46599361373587178</v>
      </c>
    </row>
    <row r="183" spans="1:21" x14ac:dyDescent="0.2">
      <c r="A183">
        <v>13</v>
      </c>
      <c r="B183" s="15">
        <v>43801</v>
      </c>
      <c r="C183">
        <v>0.20799667199999999</v>
      </c>
      <c r="D183">
        <v>1.5278962599999999</v>
      </c>
      <c r="E183">
        <v>1.7709246000000001</v>
      </c>
      <c r="F183">
        <v>0.10892492519999999</v>
      </c>
      <c r="G183">
        <v>1.1303394179999999</v>
      </c>
      <c r="H183" s="21">
        <f t="shared" si="1"/>
        <v>4.7460818751999998</v>
      </c>
      <c r="K183" s="22">
        <f>(C183*Profiles!$C$25+D183*Profiles!$D$25+E183*Profiles!$E$25+F183*Profiles!$F$25+G183*Profiles!$G$25)/(C183*Profiles!$C$26+D183*Profiles!$D$26+E183*Profiles!$E$26+F183*Profiles!$F$26+G183*Profiles!$G$26)</f>
        <v>6.4072225027954222</v>
      </c>
      <c r="L183">
        <f>(C183*Profiles!$C$25+D183*Profiles!$D$25+F183*Profiles!$F$25+G183*Profiles!$G$25)/(C183*Profiles!$C$26+D183*Profiles!$D$26+F183*Profiles!$F$26+G183*Profiles!$G$26)</f>
        <v>3.811420457350573</v>
      </c>
      <c r="M183">
        <f>(C183*Profiles!$C$25+D183*Profiles!$D$25+F183*Profiles!$F$25)/(C183*Profiles!$C$26+D183*Profiles!$D$26+F183*Profiles!$F$26)</f>
        <v>2.7276329562846566</v>
      </c>
      <c r="Q183" s="4">
        <f>(C183*Profiles!$C$26)</f>
        <v>7.290319791460155E-2</v>
      </c>
      <c r="R183">
        <f>D183*Profiles!$D$26</f>
        <v>0.40762956704471492</v>
      </c>
      <c r="S183">
        <f>E183*Profiles!$E$26</f>
        <v>2.2383839233826152E-2</v>
      </c>
      <c r="T183">
        <f>+F183*Profiles!$F$26</f>
        <v>1.4370536635788904E-2</v>
      </c>
      <c r="U183">
        <f>+G183*Profiles!$G$26</f>
        <v>0.1234499064798093</v>
      </c>
    </row>
    <row r="184" spans="1:21" x14ac:dyDescent="0.2">
      <c r="A184">
        <v>13</v>
      </c>
      <c r="B184" s="15">
        <v>43804</v>
      </c>
      <c r="C184">
        <v>0.23914798079999999</v>
      </c>
      <c r="D184">
        <v>1.3139585579999999</v>
      </c>
      <c r="E184">
        <v>2.1432532499999999</v>
      </c>
      <c r="F184">
        <v>3.5254889880000001E-2</v>
      </c>
      <c r="G184">
        <v>1.5296550360000001</v>
      </c>
      <c r="H184" s="21">
        <f t="shared" si="1"/>
        <v>5.26126971468</v>
      </c>
      <c r="K184" s="22">
        <f>(C184*Profiles!$C$25+D184*Profiles!$D$25+E184*Profiles!$E$25+F184*Profiles!$F$25+G184*Profiles!$G$25)/(C184*Profiles!$C$26+D184*Profiles!$D$26+E184*Profiles!$E$26+F184*Profiles!$F$26+G184*Profiles!$G$26)</f>
        <v>7.3093206875962959</v>
      </c>
      <c r="L184">
        <f>(C184*Profiles!$C$25+D184*Profiles!$D$25+F184*Profiles!$F$25+G184*Profiles!$G$25)/(C184*Profiles!$C$26+D184*Profiles!$D$26+F184*Profiles!$F$26+G184*Profiles!$G$26)</f>
        <v>4.1445036429843816</v>
      </c>
      <c r="M184">
        <f>(C184*Profiles!$C$25+D184*Profiles!$D$25+F184*Profiles!$F$25)/(C184*Profiles!$C$26+D184*Profiles!$D$26+F184*Profiles!$F$26)</f>
        <v>2.6179226072579906</v>
      </c>
      <c r="Q184" s="4">
        <f>(C184*Profiles!$C$26)</f>
        <v>8.3821786221366712E-2</v>
      </c>
      <c r="R184">
        <f>D184*Profiles!$D$26</f>
        <v>0.35055283014583588</v>
      </c>
      <c r="S184">
        <f>E184*Profiles!$E$26</f>
        <v>2.7089937191778466E-2</v>
      </c>
      <c r="T184">
        <f>+F184*Profiles!$F$26</f>
        <v>4.6512006841501466E-3</v>
      </c>
      <c r="U184">
        <f>+G184*Profiles!$G$26</f>
        <v>0.1670611217599503</v>
      </c>
    </row>
    <row r="185" spans="1:21" x14ac:dyDescent="0.2">
      <c r="A185">
        <v>13</v>
      </c>
      <c r="B185" s="15">
        <v>43807</v>
      </c>
      <c r="C185">
        <v>0.17767426559999999</v>
      </c>
      <c r="D185">
        <v>0.44265889800000002</v>
      </c>
      <c r="E185">
        <v>3.79067175</v>
      </c>
      <c r="F185">
        <v>4.4673396599999998E-2</v>
      </c>
      <c r="G185">
        <v>1.9286272200000001</v>
      </c>
      <c r="H185" s="21">
        <f t="shared" si="1"/>
        <v>6.3843055302000007</v>
      </c>
      <c r="K185" s="22">
        <f>(C185*Profiles!$C$25+D185*Profiles!$D$25+E185*Profiles!$E$25+F185*Profiles!$F$25+G185*Profiles!$G$25)/(C185*Profiles!$C$26+D185*Profiles!$D$26+E185*Profiles!$E$26+F185*Profiles!$F$26+G185*Profiles!$G$26)</f>
        <v>13.352751582383819</v>
      </c>
      <c r="L185">
        <f>(C185*Profiles!$C$25+D185*Profiles!$D$25+F185*Profiles!$F$25+G185*Profiles!$G$25)/(C185*Profiles!$C$26+D185*Profiles!$D$26+F185*Profiles!$F$26+G185*Profiles!$G$26)</f>
        <v>5.5347064784077551</v>
      </c>
      <c r="M185">
        <f>(C185*Profiles!$C$25+D185*Profiles!$D$25+F185*Profiles!$F$25)/(C185*Profiles!$C$26+D185*Profiles!$D$26+F185*Profiles!$F$26)</f>
        <v>2.5701884581132615</v>
      </c>
      <c r="Q185" s="4">
        <f>(C185*Profiles!$C$26)</f>
        <v>6.2275141351147589E-2</v>
      </c>
      <c r="R185">
        <f>D185*Profiles!$D$26</f>
        <v>0.11809758271168923</v>
      </c>
      <c r="S185">
        <f>E185*Profiles!$E$26</f>
        <v>4.7912704493577214E-2</v>
      </c>
      <c r="T185">
        <f>+F185*Profiles!$F$26</f>
        <v>5.8937904369148692E-3</v>
      </c>
      <c r="U185">
        <f>+G185*Profiles!$G$26</f>
        <v>0.21063482893013169</v>
      </c>
    </row>
    <row r="186" spans="1:21" x14ac:dyDescent="0.2">
      <c r="A186">
        <v>13</v>
      </c>
      <c r="B186" s="15">
        <v>43810</v>
      </c>
      <c r="C186">
        <v>0.26498371199999998</v>
      </c>
      <c r="D186">
        <v>0.44767400699999998</v>
      </c>
      <c r="E186">
        <v>3.5269640999999998</v>
      </c>
      <c r="F186">
        <v>-4.4011040639999999E-2</v>
      </c>
      <c r="G186">
        <v>2.0141586399999998</v>
      </c>
      <c r="H186" s="21">
        <f t="shared" si="1"/>
        <v>6.2097694183599996</v>
      </c>
      <c r="K186" s="22">
        <f>(C186*Profiles!$C$25+D186*Profiles!$D$25+E186*Profiles!$E$25+F186*Profiles!$F$25+G186*Profiles!$G$25)/(C186*Profiles!$C$26+D186*Profiles!$D$26+E186*Profiles!$E$26+F186*Profiles!$F$26+G186*Profiles!$G$26)</f>
        <v>12.182485992686198</v>
      </c>
      <c r="L186">
        <f>(C186*Profiles!$C$25+D186*Profiles!$D$25+F186*Profiles!$F$25+G186*Profiles!$G$25)/(C186*Profiles!$C$26+D186*Profiles!$D$26+F186*Profiles!$F$26+G186*Profiles!$G$26)</f>
        <v>5.2905394077200398</v>
      </c>
      <c r="M186">
        <f>(C186*Profiles!$C$25+D186*Profiles!$D$25+F186*Profiles!$F$25)/(C186*Profiles!$C$26+D186*Profiles!$D$26+F186*Profiles!$F$26)</f>
        <v>2.2378977696971174</v>
      </c>
      <c r="Q186" s="4">
        <f>(C186*Profiles!$C$26)</f>
        <v>9.2877255267246661E-2</v>
      </c>
      <c r="R186">
        <f>D186*Profiles!$D$26</f>
        <v>0.1194355706130092</v>
      </c>
      <c r="S186">
        <f>E186*Profiles!$E$26</f>
        <v>4.4579536247831404E-2</v>
      </c>
      <c r="T186">
        <f>+F186*Profiles!$F$26</f>
        <v>-5.8064053818263663E-3</v>
      </c>
      <c r="U186">
        <f>+G186*Profiles!$G$26</f>
        <v>0.21997613441054029</v>
      </c>
    </row>
    <row r="187" spans="1:21" x14ac:dyDescent="0.2">
      <c r="A187">
        <v>13</v>
      </c>
      <c r="B187" s="15">
        <v>43813</v>
      </c>
      <c r="C187">
        <v>0.1440796224</v>
      </c>
      <c r="D187">
        <v>0.35057424599999998</v>
      </c>
      <c r="E187">
        <v>2.6058982500000001</v>
      </c>
      <c r="F187">
        <v>2.6053167839999999E-2</v>
      </c>
      <c r="G187">
        <v>1.92993554</v>
      </c>
      <c r="H187" s="21">
        <f t="shared" si="1"/>
        <v>5.05654082624</v>
      </c>
      <c r="K187" s="22">
        <f>(C187*Profiles!$C$25+D187*Profiles!$D$25+E187*Profiles!$E$25+F187*Profiles!$F$25+G187*Profiles!$G$25)/(C187*Profiles!$C$26+D187*Profiles!$D$26+E187*Profiles!$E$26+F187*Profiles!$F$26+G187*Profiles!$G$26)</f>
        <v>11.926283559018879</v>
      </c>
      <c r="L187">
        <f>(C187*Profiles!$C$25+D187*Profiles!$D$25+F187*Profiles!$F$25+G187*Profiles!$G$25)/(C187*Profiles!$C$26+D187*Profiles!$D$26+F187*Profiles!$F$26+G187*Profiles!$G$26)</f>
        <v>5.8406835220189253</v>
      </c>
      <c r="M187">
        <f>(C187*Profiles!$C$25+D187*Profiles!$D$25+F187*Profiles!$F$25)/(C187*Profiles!$C$26+D187*Profiles!$D$26+F187*Profiles!$F$26)</f>
        <v>2.5309937277329442</v>
      </c>
      <c r="Q187" s="4">
        <f>(C187*Profiles!$C$26)</f>
        <v>5.0500160056831382E-2</v>
      </c>
      <c r="R187">
        <f>D187*Profiles!$D$26</f>
        <v>9.3530190403115054E-2</v>
      </c>
      <c r="S187">
        <f>E187*Profiles!$E$26</f>
        <v>3.2937600780806202E-2</v>
      </c>
      <c r="T187">
        <f>+F187*Profiles!$F$26</f>
        <v>3.4372114760293383E-3</v>
      </c>
      <c r="U187">
        <f>+G187*Profiles!$G$26</f>
        <v>0.21077771696807293</v>
      </c>
    </row>
    <row r="188" spans="1:21" x14ac:dyDescent="0.2">
      <c r="A188">
        <v>13</v>
      </c>
      <c r="B188" s="15">
        <v>43816</v>
      </c>
      <c r="C188">
        <v>0.1197474816</v>
      </c>
      <c r="D188">
        <v>2.0060637410000002</v>
      </c>
      <c r="E188">
        <v>1.7536257</v>
      </c>
      <c r="F188">
        <v>0.1467909828</v>
      </c>
      <c r="G188">
        <v>0.1168853088</v>
      </c>
      <c r="H188" s="21">
        <f t="shared" si="1"/>
        <v>4.1431132141999996</v>
      </c>
      <c r="K188" s="22">
        <f>(C188*Profiles!$C$25+D188*Profiles!$D$25+E188*Profiles!$E$25+F188*Profiles!$F$25+G188*Profiles!$G$25)/(C188*Profiles!$C$26+D188*Profiles!$D$26+E188*Profiles!$E$26+F188*Profiles!$F$26+G188*Profiles!$G$26)</f>
        <v>5.5610686110479595</v>
      </c>
      <c r="L188">
        <f>(C188*Profiles!$C$25+D188*Profiles!$D$25+F188*Profiles!$F$25+G188*Profiles!$G$25)/(C188*Profiles!$C$26+D188*Profiles!$D$26+F188*Profiles!$F$26+G188*Profiles!$G$26)</f>
        <v>2.9216666651881926</v>
      </c>
      <c r="M188">
        <f>(C188*Profiles!$C$25+D188*Profiles!$D$25+F188*Profiles!$F$25)/(C188*Profiles!$C$26+D188*Profiles!$D$26+F188*Profiles!$F$26)</f>
        <v>2.80964905577062</v>
      </c>
      <c r="Q188" s="4">
        <f>(C188*Profiles!$C$26)</f>
        <v>4.1971702080213606E-2</v>
      </c>
      <c r="R188">
        <f>D188*Profiles!$D$26</f>
        <v>0.53520053397338063</v>
      </c>
      <c r="S188">
        <f>E188*Profiles!$E$26</f>
        <v>2.2165187464845113E-2</v>
      </c>
      <c r="T188">
        <f>+F188*Profiles!$F$26</f>
        <v>1.9366230385355905E-2</v>
      </c>
      <c r="U188">
        <f>+G188*Profiles!$G$26</f>
        <v>1.2765617309670459E-2</v>
      </c>
    </row>
    <row r="189" spans="1:21" x14ac:dyDescent="0.2">
      <c r="A189">
        <v>13</v>
      </c>
      <c r="B189" s="15">
        <v>43819</v>
      </c>
      <c r="C189">
        <v>0.26503672319999999</v>
      </c>
      <c r="D189">
        <v>2.3133952600000001</v>
      </c>
      <c r="E189">
        <v>0.66049614000000001</v>
      </c>
      <c r="F189">
        <v>0.35080862039999999</v>
      </c>
      <c r="G189">
        <v>0.37372160799999998</v>
      </c>
      <c r="H189" s="21">
        <f t="shared" si="1"/>
        <v>3.9634583515999999</v>
      </c>
      <c r="K189" s="22">
        <f>(C189*Profiles!$C$25+D189*Profiles!$D$25+E189*Profiles!$E$25+F189*Profiles!$F$25+G189*Profiles!$G$25)/(C189*Profiles!$C$26+D189*Profiles!$D$26+E189*Profiles!$E$26+F189*Profiles!$F$26+G189*Profiles!$G$26)</f>
        <v>3.920271087988187</v>
      </c>
      <c r="L189">
        <f>(C189*Profiles!$C$25+D189*Profiles!$D$25+F189*Profiles!$F$25+G189*Profiles!$G$25)/(C189*Profiles!$C$26+D189*Profiles!$D$26+F189*Profiles!$F$26+G189*Profiles!$G$26)</f>
        <v>3.1432655571195673</v>
      </c>
      <c r="M189">
        <f>(C189*Profiles!$C$25+D189*Profiles!$D$25+F189*Profiles!$F$25)/(C189*Profiles!$C$26+D189*Profiles!$D$26+F189*Profiles!$F$26)</f>
        <v>2.8727503030422885</v>
      </c>
      <c r="Q189" s="4">
        <f>(C189*Profiles!$C$26)</f>
        <v>9.2895835785714254E-2</v>
      </c>
      <c r="R189">
        <f>D189*Profiles!$D$26</f>
        <v>0.61719393713097759</v>
      </c>
      <c r="S189">
        <f>E189*Profiles!$E$26</f>
        <v>8.348429635187591E-3</v>
      </c>
      <c r="T189">
        <f>+F189*Profiles!$F$26</f>
        <v>4.6282410773771758E-2</v>
      </c>
      <c r="U189">
        <f>+G189*Profiles!$G$26</f>
        <v>4.081596803791545E-2</v>
      </c>
    </row>
    <row r="190" spans="1:21" x14ac:dyDescent="0.2">
      <c r="A190">
        <v>13</v>
      </c>
      <c r="B190" s="16">
        <v>43822</v>
      </c>
      <c r="C190">
        <v>0.15166504319999999</v>
      </c>
      <c r="D190">
        <v>0.73478396199999996</v>
      </c>
      <c r="E190">
        <v>2.1875062500000002</v>
      </c>
      <c r="F190">
        <v>-8.2625718000000001E-2</v>
      </c>
      <c r="G190">
        <v>1.0291899280000001</v>
      </c>
      <c r="H190" s="21">
        <f t="shared" si="1"/>
        <v>4.0205194651999996</v>
      </c>
      <c r="K190" s="22">
        <f>(C190*Profiles!$C$25+D190*Profiles!$D$25+E190*Profiles!$E$25+F190*Profiles!$F$25+G190*Profiles!$G$25)/(C190*Profiles!$C$26+D190*Profiles!$D$26+E190*Profiles!$E$26+F190*Profiles!$F$26+G190*Profiles!$G$26)</f>
        <v>9.6266188422352759</v>
      </c>
      <c r="L190">
        <f>(C190*Profiles!$C$25+D190*Profiles!$D$25+F190*Profiles!$F$25+G190*Profiles!$G$25)/(C190*Profiles!$C$26+D190*Profiles!$D$26+F190*Profiles!$F$26+G190*Profiles!$G$26)</f>
        <v>4.2268030518921442</v>
      </c>
      <c r="M190">
        <f>(C190*Profiles!$C$25+D190*Profiles!$D$25+F190*Profiles!$F$25)/(C190*Profiles!$C$26+D190*Profiles!$D$26+F190*Profiles!$F$26)</f>
        <v>2.3732696698974731</v>
      </c>
      <c r="Q190" s="4">
        <f>(C190*Profiles!$C$26)</f>
        <v>5.3158863335737383E-2</v>
      </c>
      <c r="R190">
        <f>D190*Profiles!$D$26</f>
        <v>0.19603403460223159</v>
      </c>
      <c r="S190">
        <f>E190*Profiles!$E$26</f>
        <v>2.764927892638112E-2</v>
      </c>
      <c r="T190">
        <f>+F190*Profiles!$F$26</f>
        <v>-1.0900865026046057E-2</v>
      </c>
      <c r="U190">
        <f>+G190*Profiles!$G$26</f>
        <v>0.11240287504647714</v>
      </c>
    </row>
    <row r="191" spans="1:21" x14ac:dyDescent="0.2">
      <c r="A191">
        <v>13</v>
      </c>
      <c r="B191" s="16">
        <v>43825</v>
      </c>
      <c r="C191">
        <v>0.1791826752</v>
      </c>
      <c r="D191">
        <v>3.3266889700000002</v>
      </c>
      <c r="E191">
        <v>1.32843483</v>
      </c>
      <c r="F191">
        <v>0.43805507760000001</v>
      </c>
      <c r="G191">
        <v>0.74960194400000002</v>
      </c>
      <c r="H191" s="21">
        <f t="shared" si="1"/>
        <v>6.0219634967999998</v>
      </c>
      <c r="K191" s="22">
        <f>(C191*Profiles!$C$25+D191*Profiles!$D$25+E191*Profiles!$E$25+F191*Profiles!$F$25+G191*Profiles!$G$25)/(C191*Profiles!$C$26+D191*Profiles!$D$26+E191*Profiles!$E$26+F191*Profiles!$F$26+G191*Profiles!$G$26)</f>
        <v>4.4409399845862643</v>
      </c>
      <c r="L191">
        <f>(C191*Profiles!$C$25+D191*Profiles!$D$25+F191*Profiles!$F$25+G191*Profiles!$G$25)/(C191*Profiles!$C$26+D191*Profiles!$D$26+F191*Profiles!$F$26+G191*Profiles!$G$26)</f>
        <v>3.3060037832098481</v>
      </c>
      <c r="M191">
        <f>(C191*Profiles!$C$25+D191*Profiles!$D$25+F191*Profiles!$F$25)/(C191*Profiles!$C$26+D191*Profiles!$D$26+F191*Profiles!$F$26)</f>
        <v>2.9121261872728996</v>
      </c>
      <c r="Q191" s="4">
        <f>(C191*Profiles!$C$26)</f>
        <v>6.2803841558452284E-2</v>
      </c>
      <c r="R191">
        <f>D191*Profiles!$D$26</f>
        <v>0.88753197454225641</v>
      </c>
      <c r="S191">
        <f>E191*Profiles!$E$26</f>
        <v>1.6790930380285625E-2</v>
      </c>
      <c r="T191">
        <f>+F191*Profiles!$F$26</f>
        <v>5.7792892945169101E-2</v>
      </c>
      <c r="U191">
        <f>+G191*Profiles!$G$26</f>
        <v>8.1867701338433949E-2</v>
      </c>
    </row>
    <row r="192" spans="1:21" x14ac:dyDescent="0.2">
      <c r="A192">
        <v>13</v>
      </c>
      <c r="B192" s="16">
        <v>43840</v>
      </c>
      <c r="C192">
        <v>0.23419866240000001</v>
      </c>
      <c r="D192">
        <v>1.515972788</v>
      </c>
      <c r="E192">
        <v>2.74589865</v>
      </c>
      <c r="F192">
        <v>0.20832332640000001</v>
      </c>
      <c r="G192">
        <v>3.4078465200000001</v>
      </c>
      <c r="H192" s="21">
        <f t="shared" si="1"/>
        <v>8.1122399468000008</v>
      </c>
      <c r="K192" s="22">
        <f>(C192*Profiles!$C$25+D192*Profiles!$D$25+E192*Profiles!$E$25+F192*Profiles!$F$25+G192*Profiles!$G$25)/(C192*Profiles!$C$26+D192*Profiles!$D$26+E192*Profiles!$E$26+F192*Profiles!$F$26+G192*Profiles!$G$26)</f>
        <v>7.8088955662779345</v>
      </c>
      <c r="L192">
        <f>(C192*Profiles!$C$25+D192*Profiles!$D$25+F192*Profiles!$F$25+G192*Profiles!$G$25)/(C192*Profiles!$C$26+D192*Profiles!$D$26+F192*Profiles!$F$26+G192*Profiles!$G$26)</f>
        <v>5.0554012838280826</v>
      </c>
      <c r="M192">
        <f>(C192*Profiles!$C$25+D192*Profiles!$D$25+F192*Profiles!$F$25)/(C192*Profiles!$C$26+D192*Profiles!$D$26+F192*Profiles!$F$26)</f>
        <v>2.8101546346624042</v>
      </c>
      <c r="Q192" s="4">
        <f>(C192*Profiles!$C$26)</f>
        <v>8.2087041451712042E-2</v>
      </c>
      <c r="R192">
        <f>D192*Profiles!$D$26</f>
        <v>0.40444848737571321</v>
      </c>
      <c r="S192">
        <f>E192*Profiles!$E$26</f>
        <v>3.4707154632094589E-2</v>
      </c>
      <c r="T192">
        <f>+F192*Profiles!$F$26</f>
        <v>2.7484232728402277E-2</v>
      </c>
      <c r="U192">
        <f>+G192*Profiles!$G$26</f>
        <v>0.37218761682744717</v>
      </c>
    </row>
    <row r="193" spans="1:21" x14ac:dyDescent="0.2">
      <c r="A193">
        <v>13</v>
      </c>
      <c r="B193" s="16">
        <v>43843</v>
      </c>
      <c r="C193">
        <v>0.27571125120000001</v>
      </c>
      <c r="D193">
        <v>1.0328304800000001</v>
      </c>
      <c r="E193">
        <v>3.2117620499999999</v>
      </c>
      <c r="F193">
        <v>0.27880460159999998</v>
      </c>
      <c r="G193">
        <v>3.3465190200000001</v>
      </c>
      <c r="H193" s="21">
        <f t="shared" si="1"/>
        <v>8.1456274028000006</v>
      </c>
      <c r="K193" s="22">
        <f>(C193*Profiles!$C$25+D193*Profiles!$D$25+E193*Profiles!$E$25+F193*Profiles!$F$25+G193*Profiles!$G$25)/(C193*Profiles!$C$26+D193*Profiles!$D$26+E193*Profiles!$E$26+F193*Profiles!$F$26+G193*Profiles!$G$26)</f>
        <v>8.9939522309130702</v>
      </c>
      <c r="L193">
        <f>(C193*Profiles!$C$25+D193*Profiles!$D$25+F193*Profiles!$F$25+G193*Profiles!$G$25)/(C193*Profiles!$C$26+D193*Profiles!$D$26+F193*Profiles!$F$26+G193*Profiles!$G$26)</f>
        <v>5.3707154312948013</v>
      </c>
      <c r="M193">
        <f>(C193*Profiles!$C$25+D193*Profiles!$D$25+F193*Profiles!$F$25)/(C193*Profiles!$C$26+D193*Profiles!$D$26+F193*Profiles!$F$26)</f>
        <v>2.8813229966390521</v>
      </c>
      <c r="Q193" s="4">
        <f>(C193*Profiles!$C$26)</f>
        <v>9.6637276549867229E-2</v>
      </c>
      <c r="R193">
        <f>D193*Profiles!$D$26</f>
        <v>0.27555027943650123</v>
      </c>
      <c r="S193">
        <f>E193*Profiles!$E$26</f>
        <v>4.0595497620002516E-2</v>
      </c>
      <c r="T193">
        <f>+F193*Profiles!$F$26</f>
        <v>3.6782873471455271E-2</v>
      </c>
      <c r="U193">
        <f>+G193*Profiles!$G$26</f>
        <v>0.36548974004895146</v>
      </c>
    </row>
    <row r="194" spans="1:21" x14ac:dyDescent="0.2">
      <c r="A194">
        <v>13</v>
      </c>
      <c r="B194" s="16">
        <v>43849</v>
      </c>
      <c r="C194">
        <v>0.18337537919999999</v>
      </c>
      <c r="D194">
        <v>2.3071515499999999</v>
      </c>
      <c r="E194">
        <v>1.98325854</v>
      </c>
      <c r="F194">
        <v>0.5760096468</v>
      </c>
      <c r="G194">
        <v>2.6724071399999998</v>
      </c>
      <c r="H194" s="21">
        <f t="shared" si="1"/>
        <v>7.7222022560000001</v>
      </c>
      <c r="K194" s="22">
        <f>(C194*Profiles!$C$25+D194*Profiles!$D$25+E194*Profiles!$E$25+F194*Profiles!$F$25+G194*Profiles!$G$25)/(C194*Profiles!$C$26+D194*Profiles!$D$26+E194*Profiles!$E$26+F194*Profiles!$F$26+G194*Profiles!$G$26)</f>
        <v>6.1986499768236225</v>
      </c>
      <c r="L194">
        <f>(C194*Profiles!$C$25+D194*Profiles!$D$25+F194*Profiles!$F$25+G194*Profiles!$G$25)/(C194*Profiles!$C$26+D194*Profiles!$D$26+F194*Profiles!$F$26+G194*Profiles!$G$26)</f>
        <v>4.477860300832833</v>
      </c>
      <c r="M194">
        <f>(C194*Profiles!$C$25+D194*Profiles!$D$25+F194*Profiles!$F$25)/(C194*Profiles!$C$26+D194*Profiles!$D$26+F194*Profiles!$F$26)</f>
        <v>3.0573661130547327</v>
      </c>
      <c r="Q194" s="4">
        <f>(C194*Profiles!$C$26)</f>
        <v>6.427339165543336E-2</v>
      </c>
      <c r="R194">
        <f>D194*Profiles!$D$26</f>
        <v>0.61552816906106111</v>
      </c>
      <c r="S194">
        <f>E194*Profiles!$E$26</f>
        <v>2.5067662574946876E-2</v>
      </c>
      <c r="T194">
        <f>+F194*Profiles!$F$26</f>
        <v>7.5993329503862977E-2</v>
      </c>
      <c r="U194">
        <f>+G194*Profiles!$G$26</f>
        <v>0.29186667849972708</v>
      </c>
    </row>
    <row r="195" spans="1:21" x14ac:dyDescent="0.2">
      <c r="A195">
        <v>13</v>
      </c>
      <c r="B195" s="16">
        <v>43851</v>
      </c>
      <c r="C195">
        <v>5.75267904E-2</v>
      </c>
      <c r="D195">
        <v>2.4680781399999998</v>
      </c>
      <c r="E195">
        <v>1.8518472450000001</v>
      </c>
      <c r="F195">
        <v>0.17795846879999999</v>
      </c>
      <c r="G195">
        <v>2.0565155000000002</v>
      </c>
      <c r="H195" s="21">
        <f t="shared" si="1"/>
        <v>6.6119261441999999</v>
      </c>
      <c r="K195" s="22">
        <f>(C195*Profiles!$C$25+D195*Profiles!$D$25+E195*Profiles!$E$25+F195*Profiles!$F$25+G195*Profiles!$G$25)/(C195*Profiles!$C$26+D195*Profiles!$D$26+E195*Profiles!$E$26+F195*Profiles!$F$26+G195*Profiles!$G$26)</f>
        <v>5.959100187884844</v>
      </c>
      <c r="L195">
        <f>(C195*Profiles!$C$25+D195*Profiles!$D$25+F195*Profiles!$F$25+G195*Profiles!$G$25)/(C195*Profiles!$C$26+D195*Profiles!$D$26+F195*Profiles!$F$26+G195*Profiles!$G$26)</f>
        <v>4.1365602562451826</v>
      </c>
      <c r="M195">
        <f>(C195*Profiles!$C$25+D195*Profiles!$D$25+F195*Profiles!$F$25)/(C195*Profiles!$C$26+D195*Profiles!$D$26+F195*Profiles!$F$26)</f>
        <v>2.8506626498020653</v>
      </c>
      <c r="Q195" s="4">
        <f>(C195*Profiles!$C$26)</f>
        <v>2.0163240813405901E-2</v>
      </c>
      <c r="R195">
        <f>D195*Profiles!$D$26</f>
        <v>0.6584619977018108</v>
      </c>
      <c r="S195">
        <f>E195*Profiles!$E$26</f>
        <v>2.3406671869420002E-2</v>
      </c>
      <c r="T195">
        <f>+F195*Profiles!$F$26</f>
        <v>2.3478177201808139E-2</v>
      </c>
      <c r="U195">
        <f>+G195*Profiles!$G$26</f>
        <v>0.22460213463888801</v>
      </c>
    </row>
    <row r="196" spans="1:21" x14ac:dyDescent="0.2">
      <c r="A196">
        <v>13</v>
      </c>
      <c r="B196" s="16">
        <v>43852</v>
      </c>
      <c r="C196">
        <v>0.3479317824</v>
      </c>
      <c r="D196">
        <v>3.1701934000000001</v>
      </c>
      <c r="E196">
        <v>0.67196168999999994</v>
      </c>
      <c r="F196">
        <v>0.32735986919999999</v>
      </c>
      <c r="G196">
        <v>0.26941579599999999</v>
      </c>
      <c r="H196" s="21">
        <f t="shared" si="1"/>
        <v>4.7868625376000002</v>
      </c>
      <c r="K196" s="22">
        <f>(C196*Profiles!$C$25+D196*Profiles!$D$25+E196*Profiles!$E$25+F196*Profiles!$F$25+G196*Profiles!$G$25)/(C196*Profiles!$C$26+D196*Profiles!$D$26+E196*Profiles!$E$26+F196*Profiles!$F$26+G196*Profiles!$G$26)</f>
        <v>3.5639702170178076</v>
      </c>
      <c r="L196">
        <f>(C196*Profiles!$C$25+D196*Profiles!$D$25+F196*Profiles!$F$25+G196*Profiles!$G$25)/(C196*Profiles!$C$26+D196*Profiles!$D$26+F196*Profiles!$F$26+G196*Profiles!$G$26)</f>
        <v>2.9553270384612285</v>
      </c>
      <c r="M196">
        <f>(C196*Profiles!$C$25+D196*Profiles!$D$25+F196*Profiles!$F$25)/(C196*Profiles!$C$26+D196*Profiles!$D$26+F196*Profiles!$F$26)</f>
        <v>2.8039466960940014</v>
      </c>
      <c r="Q196" s="4">
        <f>(C196*Profiles!$C$26)</f>
        <v>0.12195069925487693</v>
      </c>
      <c r="R196">
        <f>D196*Profiles!$D$26</f>
        <v>0.84578030388660863</v>
      </c>
      <c r="S196">
        <f>E196*Profiles!$E$26</f>
        <v>8.4933499936982772E-3</v>
      </c>
      <c r="T196">
        <f>+F196*Profiles!$F$26</f>
        <v>4.3188801688758598E-2</v>
      </c>
      <c r="U196">
        <f>+G196*Profiles!$G$26</f>
        <v>2.9424219213050024E-2</v>
      </c>
    </row>
    <row r="197" spans="1:21" x14ac:dyDescent="0.2">
      <c r="A197">
        <v>13</v>
      </c>
      <c r="B197" s="16">
        <v>43855</v>
      </c>
      <c r="C197">
        <v>0.30711315839999997</v>
      </c>
      <c r="D197">
        <v>1.386184184</v>
      </c>
      <c r="E197">
        <v>3.0269051999999999</v>
      </c>
      <c r="F197">
        <v>-0.12826301879999999</v>
      </c>
      <c r="G197">
        <v>1.7923983999999999</v>
      </c>
      <c r="H197" s="21">
        <f t="shared" si="1"/>
        <v>6.3843379235999995</v>
      </c>
      <c r="K197" s="22">
        <f>(C197*Profiles!$C$25+D197*Profiles!$D$25+E197*Profiles!$E$25+F197*Profiles!$F$25+G197*Profiles!$G$25)/(C197*Profiles!$C$26+D197*Profiles!$D$26+E197*Profiles!$E$26+F197*Profiles!$F$26+G197*Profiles!$G$26)</f>
        <v>8.1919241156986988</v>
      </c>
      <c r="L197">
        <f>(C197*Profiles!$C$25+D197*Profiles!$D$25+F197*Profiles!$F$25+G197*Profiles!$G$25)/(C197*Profiles!$C$26+D197*Profiles!$D$26+F197*Profiles!$F$26+G197*Profiles!$G$26)</f>
        <v>4.11569434680694</v>
      </c>
      <c r="M197">
        <f>(C197*Profiles!$C$25+D197*Profiles!$D$25+F197*Profiles!$F$25)/(C197*Profiles!$C$26+D197*Profiles!$D$26+F197*Profiles!$F$26)</f>
        <v>2.398230628897807</v>
      </c>
      <c r="Q197" s="4">
        <f>(C197*Profiles!$C$26)</f>
        <v>0.10764370003484275</v>
      </c>
      <c r="R197">
        <f>D197*Profiles!$D$26</f>
        <v>0.36982200530299841</v>
      </c>
      <c r="S197">
        <f>E197*Profiles!$E$26</f>
        <v>3.8258974646821431E-2</v>
      </c>
      <c r="T197">
        <f>+F197*Profiles!$F$26</f>
        <v>-1.6921823974612938E-2</v>
      </c>
      <c r="U197">
        <f>+G197*Profiles!$G$26</f>
        <v>0.19575661197949998</v>
      </c>
    </row>
    <row r="198" spans="1:21" x14ac:dyDescent="0.2">
      <c r="A198">
        <v>13</v>
      </c>
      <c r="B198" s="16">
        <v>43858</v>
      </c>
      <c r="C198">
        <v>0.43251356159999998</v>
      </c>
      <c r="D198">
        <v>1.875872317</v>
      </c>
      <c r="E198">
        <v>2.7863297999999999</v>
      </c>
      <c r="F198">
        <v>0.24832722600000001</v>
      </c>
      <c r="G198">
        <v>2.1575832199999998</v>
      </c>
      <c r="H198" s="21">
        <f t="shared" si="1"/>
        <v>7.5006261246000001</v>
      </c>
      <c r="K198" s="22">
        <f>(C198*Profiles!$C$25+D198*Profiles!$D$25+E198*Profiles!$E$25+F198*Profiles!$F$25+G198*Profiles!$G$25)/(C198*Profiles!$C$26+D198*Profiles!$D$26+E198*Profiles!$E$26+F198*Profiles!$F$26+G198*Profiles!$G$26)</f>
        <v>6.8484395942083687</v>
      </c>
      <c r="L198">
        <f>(C198*Profiles!$C$25+D198*Profiles!$D$25+F198*Profiles!$F$25+G198*Profiles!$G$25)/(C198*Profiles!$C$26+D198*Profiles!$D$26+F198*Profiles!$F$26+G198*Profiles!$G$26)</f>
        <v>4.1216434003122329</v>
      </c>
      <c r="M198">
        <f>(C198*Profiles!$C$25+D198*Profiles!$D$25+F198*Profiles!$F$25)/(C198*Profiles!$C$26+D198*Profiles!$D$26+F198*Profiles!$F$26)</f>
        <v>2.7333799432156409</v>
      </c>
      <c r="Q198" s="4">
        <f>(C198*Profiles!$C$26)</f>
        <v>0.15159676103891706</v>
      </c>
      <c r="R198">
        <f>D198*Profiles!$D$26</f>
        <v>0.50046658299292923</v>
      </c>
      <c r="S198">
        <f>E198*Profiles!$E$26</f>
        <v>3.5218189580527012E-2</v>
      </c>
      <c r="T198">
        <f>+F198*Profiles!$F$26</f>
        <v>3.2761973371516546E-2</v>
      </c>
      <c r="U198">
        <f>+G198*Profiles!$G$26</f>
        <v>0.23564023556984881</v>
      </c>
    </row>
    <row r="199" spans="1:21" x14ac:dyDescent="0.2">
      <c r="A199">
        <v>13</v>
      </c>
      <c r="B199" s="16">
        <v>43861</v>
      </c>
      <c r="C199">
        <v>0.46270103039999999</v>
      </c>
      <c r="D199">
        <v>3.0505558599999998</v>
      </c>
      <c r="E199">
        <v>1.63989549</v>
      </c>
      <c r="F199">
        <v>0.35415415560000002</v>
      </c>
      <c r="G199">
        <v>0.82499388399999996</v>
      </c>
      <c r="H199" s="21">
        <f t="shared" si="1"/>
        <v>6.3323004199999993</v>
      </c>
      <c r="K199" s="22">
        <f>(C199*Profiles!$C$25+D199*Profiles!$D$25+E199*Profiles!$E$25+F199*Profiles!$F$25+G199*Profiles!$G$25)/(C199*Profiles!$C$26+D199*Profiles!$D$26+E199*Profiles!$E$26+F199*Profiles!$F$26+G199*Profiles!$G$26)</f>
        <v>4.5860457477755725</v>
      </c>
      <c r="L199">
        <f>(C199*Profiles!$C$25+D199*Profiles!$D$25+F199*Profiles!$F$25+G199*Profiles!$G$25)/(C199*Profiles!$C$26+D199*Profiles!$D$26+F199*Profiles!$F$26+G199*Profiles!$G$26)</f>
        <v>3.2165087766683964</v>
      </c>
      <c r="M199">
        <f>(C199*Profiles!$C$25+D199*Profiles!$D$25+F199*Profiles!$F$25)/(C199*Profiles!$C$26+D199*Profiles!$D$26+F199*Profiles!$F$26)</f>
        <v>2.7813351916551574</v>
      </c>
      <c r="Q199" s="4">
        <f>(C199*Profiles!$C$26)</f>
        <v>0.16217752173718081</v>
      </c>
      <c r="R199">
        <f>D199*Profiles!$D$26</f>
        <v>0.81386203828885473</v>
      </c>
      <c r="S199">
        <f>E199*Profiles!$E$26</f>
        <v>2.0727679206916295E-2</v>
      </c>
      <c r="T199">
        <f>+F199*Profiles!$F$26</f>
        <v>4.672378942121766E-2</v>
      </c>
      <c r="U199">
        <f>+G199*Profiles!$G$26</f>
        <v>9.0101624524797946E-2</v>
      </c>
    </row>
    <row r="200" spans="1:21" x14ac:dyDescent="0.2">
      <c r="A200">
        <v>13</v>
      </c>
      <c r="B200" s="16">
        <v>43864</v>
      </c>
      <c r="C200">
        <v>0.44031584639999999</v>
      </c>
      <c r="D200">
        <v>2.85055573</v>
      </c>
      <c r="E200">
        <v>1.9971378900000001</v>
      </c>
      <c r="F200">
        <v>0.17121489000000001</v>
      </c>
      <c r="G200">
        <v>0.69823402999999995</v>
      </c>
      <c r="H200" s="21">
        <f t="shared" si="1"/>
        <v>6.1574583864000001</v>
      </c>
      <c r="K200" s="22">
        <f>(C200*Profiles!$C$25+D200*Profiles!$D$25+E200*Profiles!$E$25+F200*Profiles!$F$25+G200*Profiles!$G$25)/(C200*Profiles!$C$26+D200*Profiles!$D$26+E200*Profiles!$E$26+F200*Profiles!$F$26+G200*Profiles!$G$26)</f>
        <v>4.9267630134027147</v>
      </c>
      <c r="L200">
        <f>(C200*Profiles!$C$25+D200*Profiles!$D$25+F200*Profiles!$F$25+G200*Profiles!$G$25)/(C200*Profiles!$C$26+D200*Profiles!$D$26+F200*Profiles!$F$26+G200*Profiles!$G$26)</f>
        <v>3.1041703028368643</v>
      </c>
      <c r="M200">
        <f>(C200*Profiles!$C$25+D200*Profiles!$D$25+F200*Profiles!$F$25)/(C200*Profiles!$C$26+D200*Profiles!$D$26+F200*Profiles!$F$26)</f>
        <v>2.6931928328238626</v>
      </c>
      <c r="Q200" s="4">
        <f>(C200*Profiles!$C$26)</f>
        <v>0.15433147552973586</v>
      </c>
      <c r="R200">
        <f>D200*Profiles!$D$26</f>
        <v>0.76050372559766022</v>
      </c>
      <c r="S200">
        <f>E200*Profiles!$E$26</f>
        <v>2.5243092482617711E-2</v>
      </c>
      <c r="T200">
        <f>+F200*Profiles!$F$26</f>
        <v>2.258849243935554E-2</v>
      </c>
      <c r="U200">
        <f>+G200*Profiles!$G$26</f>
        <v>7.6257559748765982E-2</v>
      </c>
    </row>
    <row r="201" spans="1:21" x14ac:dyDescent="0.2">
      <c r="A201">
        <v>13</v>
      </c>
      <c r="B201" s="16">
        <v>43867</v>
      </c>
      <c r="C201">
        <v>0.52288319999999999</v>
      </c>
      <c r="D201">
        <v>3.4279982000000002</v>
      </c>
      <c r="E201">
        <v>3.1363308000000001</v>
      </c>
      <c r="F201">
        <v>0.47070030000000002</v>
      </c>
      <c r="G201">
        <v>2.42251802</v>
      </c>
      <c r="H201" s="21">
        <f t="shared" si="1"/>
        <v>9.9804305199999988</v>
      </c>
      <c r="K201" s="22">
        <f>(C201*Profiles!$C$25+D201*Profiles!$D$25+E201*Profiles!$E$25+F201*Profiles!$F$25+G201*Profiles!$G$25)/(C201*Profiles!$C$26+D201*Profiles!$D$26+E201*Profiles!$E$26+F201*Profiles!$F$26+G201*Profiles!$G$26)</f>
        <v>5.8165410472989398</v>
      </c>
      <c r="L201">
        <f>(C201*Profiles!$C$25+D201*Profiles!$D$25+F201*Profiles!$F$25+G201*Profiles!$G$25)/(C201*Profiles!$C$26+D201*Profiles!$D$26+F201*Profiles!$F$26+G201*Profiles!$G$26)</f>
        <v>3.804540061247689</v>
      </c>
      <c r="M201">
        <f>(C201*Profiles!$C$25+D201*Profiles!$D$25+F201*Profiles!$F$25)/(C201*Profiles!$C$26+D201*Profiles!$D$26+F201*Profiles!$F$26)</f>
        <v>2.8119328686762528</v>
      </c>
      <c r="Q201" s="4">
        <f>(C201*Profiles!$C$26)</f>
        <v>0.18327147761200807</v>
      </c>
      <c r="R201">
        <f>D201*Profiles!$D$26</f>
        <v>0.91456040483799739</v>
      </c>
      <c r="S201">
        <f>E201*Profiles!$E$26</f>
        <v>3.964207420874799E-2</v>
      </c>
      <c r="T201">
        <f>+F201*Profiles!$F$26</f>
        <v>6.2099798491546988E-2</v>
      </c>
      <c r="U201">
        <f>+G201*Profiles!$G$26</f>
        <v>0.2645750632529501</v>
      </c>
    </row>
    <row r="202" spans="1:21" x14ac:dyDescent="0.2">
      <c r="A202">
        <v>13</v>
      </c>
      <c r="B202" s="16">
        <v>43873</v>
      </c>
      <c r="C202">
        <v>0.626640576</v>
      </c>
      <c r="D202">
        <v>2.4795585099999999</v>
      </c>
      <c r="E202">
        <v>1.4863174649999999</v>
      </c>
      <c r="F202">
        <v>0.43905273719999999</v>
      </c>
      <c r="G202">
        <v>0.27813247800000002</v>
      </c>
      <c r="H202" s="21">
        <f t="shared" si="1"/>
        <v>5.3097017661999999</v>
      </c>
      <c r="K202" s="22">
        <f>(C202*Profiles!$C$25+D202*Profiles!$D$25+E202*Profiles!$E$25+F202*Profiles!$F$25+G202*Profiles!$G$25)/(C202*Profiles!$C$26+D202*Profiles!$D$26+E202*Profiles!$E$26+F202*Profiles!$F$26+G202*Profiles!$G$26)</f>
        <v>4.372828656094101</v>
      </c>
      <c r="L202">
        <f>(C202*Profiles!$C$25+D202*Profiles!$D$25+F202*Profiles!$F$25+G202*Profiles!$G$25)/(C202*Profiles!$C$26+D202*Profiles!$D$26+F202*Profiles!$F$26+G202*Profiles!$G$26)</f>
        <v>2.9438117201722602</v>
      </c>
      <c r="M202">
        <f>(C202*Profiles!$C$25+D202*Profiles!$D$25+F202*Profiles!$F$25)/(C202*Profiles!$C$26+D202*Profiles!$D$26+F202*Profiles!$F$26)</f>
        <v>2.7752072628368629</v>
      </c>
      <c r="Q202" s="4">
        <f>(C202*Profiles!$C$26)</f>
        <v>0.21963861966718351</v>
      </c>
      <c r="R202">
        <f>D202*Profiles!$D$26</f>
        <v>0.66152486157230228</v>
      </c>
      <c r="S202">
        <f>E202*Profiles!$E$26</f>
        <v>1.8786509141602091E-2</v>
      </c>
      <c r="T202">
        <f>+F202*Profiles!$F$26</f>
        <v>5.7924514828824485E-2</v>
      </c>
      <c r="U202">
        <f>+G202*Profiles!$G$26</f>
        <v>3.0376210765833543E-2</v>
      </c>
    </row>
    <row r="203" spans="1:21" x14ac:dyDescent="0.2">
      <c r="A203">
        <v>13</v>
      </c>
      <c r="B203" s="16">
        <v>43876</v>
      </c>
      <c r="C203">
        <v>0.31001913599999997</v>
      </c>
      <c r="D203">
        <v>1.070010766</v>
      </c>
      <c r="E203">
        <v>4.7777148</v>
      </c>
      <c r="F203">
        <v>0.1476761244</v>
      </c>
      <c r="G203">
        <v>2.78623098</v>
      </c>
      <c r="H203" s="21">
        <f t="shared" si="1"/>
        <v>9.0916518064000016</v>
      </c>
      <c r="K203" s="22">
        <f>(C203*Profiles!$C$25+D203*Profiles!$D$25+E203*Profiles!$E$25+F203*Profiles!$F$25+G203*Profiles!$G$25)/(C203*Profiles!$C$26+D203*Profiles!$D$26+E203*Profiles!$E$26+F203*Profiles!$F$26+G203*Profiles!$G$26)</f>
        <v>10.681402008770826</v>
      </c>
      <c r="L203">
        <f>(C203*Profiles!$C$25+D203*Profiles!$D$25+F203*Profiles!$F$25+G203*Profiles!$G$25)/(C203*Profiles!$C$26+D203*Profiles!$D$26+F203*Profiles!$F$26+G203*Profiles!$G$26)</f>
        <v>5.008998131184649</v>
      </c>
      <c r="M203">
        <f>(C203*Profiles!$C$25+D203*Profiles!$D$25+F203*Profiles!$F$25)/(C203*Profiles!$C$26+D203*Profiles!$D$26+F203*Profiles!$F$26)</f>
        <v>2.6935467301294844</v>
      </c>
      <c r="Q203" s="4">
        <f>(C203*Profiles!$C$26)</f>
        <v>0.10866225027447446</v>
      </c>
      <c r="R203">
        <f>D203*Profiles!$D$26</f>
        <v>0.28546965962058429</v>
      </c>
      <c r="S203">
        <f>E203*Profiles!$E$26</f>
        <v>6.0388567637646377E-2</v>
      </c>
      <c r="T203">
        <f>+F203*Profiles!$F$26</f>
        <v>1.9483007695666701E-2</v>
      </c>
      <c r="U203">
        <f>+G203*Profiles!$G$26</f>
        <v>0.30429793780061509</v>
      </c>
    </row>
    <row r="204" spans="1:21" x14ac:dyDescent="0.2">
      <c r="A204">
        <v>13</v>
      </c>
      <c r="B204" s="16">
        <v>43879</v>
      </c>
      <c r="C204">
        <v>0.2475285696</v>
      </c>
      <c r="D204">
        <v>1.3258014659999999</v>
      </c>
      <c r="E204">
        <v>2.6115304500000001</v>
      </c>
      <c r="F204">
        <v>0.36250299120000001</v>
      </c>
      <c r="G204">
        <v>2.5234222000000002</v>
      </c>
      <c r="H204" s="21">
        <f t="shared" si="1"/>
        <v>7.0707856767999999</v>
      </c>
      <c r="K204" s="22">
        <f>(C204*Profiles!$C$25+D204*Profiles!$D$25+E204*Profiles!$E$25+F204*Profiles!$F$25+G204*Profiles!$G$25)/(C204*Profiles!$C$26+D204*Profiles!$D$26+E204*Profiles!$E$26+F204*Profiles!$F$26+G204*Profiles!$G$26)</f>
        <v>7.8728537236814802</v>
      </c>
      <c r="L204">
        <f>(C204*Profiles!$C$25+D204*Profiles!$D$25+F204*Profiles!$F$25+G204*Profiles!$G$25)/(C204*Profiles!$C$26+D204*Profiles!$D$26+F204*Profiles!$F$26+G204*Profiles!$G$26)</f>
        <v>4.8375453800105035</v>
      </c>
      <c r="M204">
        <f>(C204*Profiles!$C$25+D204*Profiles!$D$25+F204*Profiles!$F$25)/(C204*Profiles!$C$26+D204*Profiles!$D$26+F204*Profiles!$F$26)</f>
        <v>2.9644592161870222</v>
      </c>
      <c r="Q204" s="4">
        <f>(C204*Profiles!$C$26)</f>
        <v>8.6759197277286371E-2</v>
      </c>
      <c r="R204">
        <f>D204*Profiles!$D$26</f>
        <v>0.35371241603329029</v>
      </c>
      <c r="S204">
        <f>E204*Profiles!$E$26</f>
        <v>3.3008789728846535E-2</v>
      </c>
      <c r="T204">
        <f>+F204*Profiles!$F$26</f>
        <v>4.7825256763386448E-2</v>
      </c>
      <c r="U204">
        <f>+G204*Profiles!$G$26</f>
        <v>0.2755953031791683</v>
      </c>
    </row>
    <row r="205" spans="1:21" x14ac:dyDescent="0.2">
      <c r="A205">
        <v>13</v>
      </c>
      <c r="B205" s="16">
        <v>43882</v>
      </c>
      <c r="C205">
        <v>0.30207709440000002</v>
      </c>
      <c r="D205">
        <v>2.2735160799999998</v>
      </c>
      <c r="E205">
        <v>1.912192245</v>
      </c>
      <c r="F205">
        <v>9.1889700000000005E-2</v>
      </c>
      <c r="G205">
        <v>1.085218732</v>
      </c>
      <c r="H205" s="21">
        <f t="shared" si="1"/>
        <v>5.6648938514000005</v>
      </c>
      <c r="K205" s="22">
        <f>(C205*Profiles!$C$25+D205*Profiles!$D$25+E205*Profiles!$E$25+F205*Profiles!$F$25+G205*Profiles!$G$25)/(C205*Profiles!$C$26+D205*Profiles!$D$26+E205*Profiles!$E$26+F205*Profiles!$F$26+G205*Profiles!$G$26)</f>
        <v>5.532037506292526</v>
      </c>
      <c r="L205">
        <f>(C205*Profiles!$C$25+D205*Profiles!$D$25+F205*Profiles!$F$25+G205*Profiles!$G$25)/(C205*Profiles!$C$26+D205*Profiles!$D$26+F205*Profiles!$F$26+G205*Profiles!$G$26)</f>
        <v>3.4511904742915958</v>
      </c>
      <c r="M205">
        <f>(C205*Profiles!$C$25+D205*Profiles!$D$25+F205*Profiles!$F$25)/(C205*Profiles!$C$26+D205*Profiles!$D$26+F205*Profiles!$F$26)</f>
        <v>2.6815406677387692</v>
      </c>
      <c r="Q205" s="4">
        <f>(C205*Profiles!$C$26)</f>
        <v>0.10587855078042296</v>
      </c>
      <c r="R205">
        <f>D205*Profiles!$D$26</f>
        <v>0.60655451526505955</v>
      </c>
      <c r="S205">
        <f>E205*Profiles!$E$26</f>
        <v>2.4169410598423615E-2</v>
      </c>
      <c r="T205">
        <f>+F205*Profiles!$F$26</f>
        <v>1.212306823141754E-2</v>
      </c>
      <c r="U205">
        <f>+G205*Profiles!$G$26</f>
        <v>0.11852205527131077</v>
      </c>
    </row>
    <row r="206" spans="1:21" x14ac:dyDescent="0.2">
      <c r="A206">
        <v>13</v>
      </c>
      <c r="B206" s="16">
        <v>43888</v>
      </c>
      <c r="C206">
        <v>0.370451904</v>
      </c>
      <c r="D206">
        <v>0.44036282399999999</v>
      </c>
      <c r="E206">
        <v>4.0467357000000002</v>
      </c>
      <c r="F206">
        <v>0.32213153280000001</v>
      </c>
      <c r="G206">
        <v>5.1485662799999998</v>
      </c>
      <c r="H206" s="21">
        <f t="shared" si="1"/>
        <v>10.328248240800001</v>
      </c>
      <c r="K206" s="22">
        <f>(C206*Profiles!$C$25+D206*Profiles!$D$25+E206*Profiles!$E$25+F206*Profiles!$F$25+G206*Profiles!$G$25)/(C206*Profiles!$C$26+D206*Profiles!$D$26+E206*Profiles!$E$26+F206*Profiles!$F$26+G206*Profiles!$G$26)</f>
        <v>10.434192045736779</v>
      </c>
      <c r="L206">
        <f>(C206*Profiles!$C$25+D206*Profiles!$D$25+F206*Profiles!$F$25+G206*Profiles!$G$25)/(C206*Profiles!$C$26+D206*Profiles!$D$26+F206*Profiles!$F$26+G206*Profiles!$G$26)</f>
        <v>6.3715578783076907</v>
      </c>
      <c r="M206">
        <f>(C206*Profiles!$C$25+D206*Profiles!$D$25+F206*Profiles!$F$25)/(C206*Profiles!$C$26+D206*Profiles!$D$26+F206*Profiles!$F$26)</f>
        <v>2.9090286900619673</v>
      </c>
      <c r="Q206" s="4">
        <f>(C206*Profiles!$C$26)</f>
        <v>0.12984404132751209</v>
      </c>
      <c r="R206">
        <f>D206*Profiles!$D$26</f>
        <v>0.11748500993759091</v>
      </c>
      <c r="S206">
        <f>E206*Profiles!$E$26</f>
        <v>5.1149259166982562E-2</v>
      </c>
      <c r="T206">
        <f>+F206*Profiles!$F$26</f>
        <v>4.2499023847346516E-2</v>
      </c>
      <c r="U206">
        <f>+G206*Profiles!$G$26</f>
        <v>0.56230015130826805</v>
      </c>
    </row>
    <row r="207" spans="1:21" x14ac:dyDescent="0.2">
      <c r="A207">
        <v>13</v>
      </c>
      <c r="B207" s="16">
        <v>43891</v>
      </c>
      <c r="C207">
        <v>0.42100049280000001</v>
      </c>
      <c r="D207">
        <v>0.90175285199999999</v>
      </c>
      <c r="E207">
        <v>4.6749271500000003</v>
      </c>
      <c r="F207">
        <v>-8.0007799199999993E-2</v>
      </c>
      <c r="G207">
        <v>3.4865092600000001</v>
      </c>
      <c r="H207" s="21">
        <f t="shared" si="1"/>
        <v>9.4041819556000004</v>
      </c>
      <c r="K207" s="22">
        <f>(C207*Profiles!$C$25+D207*Profiles!$D$25+E207*Profiles!$E$25+F207*Profiles!$F$25+G207*Profiles!$G$25)/(C207*Profiles!$C$26+D207*Profiles!$D$26+E207*Profiles!$E$26+F207*Profiles!$F$26+G207*Profiles!$G$26)</f>
        <v>10.504234452523136</v>
      </c>
      <c r="L207">
        <f>(C207*Profiles!$C$25+D207*Profiles!$D$25+F207*Profiles!$F$25+G207*Profiles!$G$25)/(C207*Profiles!$C$26+D207*Profiles!$D$26+F207*Profiles!$F$26+G207*Profiles!$G$26)</f>
        <v>5.2361229589298324</v>
      </c>
      <c r="M207">
        <f>(C207*Profiles!$C$25+D207*Profiles!$D$25+F207*Profiles!$F$25)/(C207*Profiles!$C$26+D207*Profiles!$D$26+F207*Profiles!$F$26)</f>
        <v>2.291292894467778</v>
      </c>
      <c r="Q207" s="4">
        <f>(C207*Profiles!$C$26)</f>
        <v>0.14756141025536787</v>
      </c>
      <c r="R207">
        <f>D207*Profiles!$D$26</f>
        <v>0.24057989685902947</v>
      </c>
      <c r="S207">
        <f>E207*Profiles!$E$26</f>
        <v>5.9089369335910219E-2</v>
      </c>
      <c r="T207">
        <f>+F207*Profiles!$F$26</f>
        <v>-1.0555481286228527E-2</v>
      </c>
      <c r="U207">
        <f>+G207*Profiles!$G$26</f>
        <v>0.38077876010866424</v>
      </c>
    </row>
    <row r="208" spans="1:21" x14ac:dyDescent="0.2">
      <c r="A208">
        <v>13</v>
      </c>
      <c r="B208" s="16">
        <v>43894</v>
      </c>
      <c r="C208">
        <v>0.43519303679999999</v>
      </c>
      <c r="D208">
        <v>2.2537778999999998</v>
      </c>
      <c r="E208">
        <v>2.30175945</v>
      </c>
      <c r="F208">
        <v>0.1334538492</v>
      </c>
      <c r="G208">
        <v>1.532026366</v>
      </c>
      <c r="H208" s="21">
        <f t="shared" si="1"/>
        <v>6.6562106019999998</v>
      </c>
      <c r="K208" s="22">
        <f>(C208*Profiles!$C$25+D208*Profiles!$D$25+E208*Profiles!$E$25+F208*Profiles!$F$25+G208*Profiles!$G$25)/(C208*Profiles!$C$26+D208*Profiles!$D$26+E208*Profiles!$E$26+F208*Profiles!$F$26+G208*Profiles!$G$26)</f>
        <v>5.8773545643634337</v>
      </c>
      <c r="L208">
        <f>(C208*Profiles!$C$25+D208*Profiles!$D$25+F208*Profiles!$F$25+G208*Profiles!$G$25)/(C208*Profiles!$C$26+D208*Profiles!$D$26+F208*Profiles!$F$26+G208*Profiles!$G$26)</f>
        <v>3.6385571137163204</v>
      </c>
      <c r="M208">
        <f>(C208*Profiles!$C$25+D208*Profiles!$D$25+F208*Profiles!$F$25)/(C208*Profiles!$C$26+D208*Profiles!$D$26+F208*Profiles!$F$26)</f>
        <v>2.6586867369508642</v>
      </c>
      <c r="Q208" s="4">
        <f>(C208*Profiles!$C$26)</f>
        <v>0.15253592179055095</v>
      </c>
      <c r="R208">
        <f>D208*Profiles!$D$26</f>
        <v>0.60128853878596888</v>
      </c>
      <c r="S208">
        <f>E208*Profiles!$E$26</f>
        <v>2.9093397586627968E-2</v>
      </c>
      <c r="T208">
        <f>+F208*Profiles!$F$26</f>
        <v>1.7606653624910158E-2</v>
      </c>
      <c r="U208">
        <f>+G208*Profiles!$G$26</f>
        <v>0.16732010632871877</v>
      </c>
    </row>
    <row r="209" spans="2:22" ht="15" x14ac:dyDescent="0.25">
      <c r="C209" s="4" t="s">
        <v>98</v>
      </c>
      <c r="K209" s="32" t="s">
        <v>123</v>
      </c>
      <c r="L209" s="4" t="s">
        <v>129</v>
      </c>
      <c r="M209" s="4" t="s">
        <v>130</v>
      </c>
      <c r="N209" s="34" t="s">
        <v>131</v>
      </c>
      <c r="O209" s="34" t="s">
        <v>100</v>
      </c>
      <c r="P209" s="34" t="s">
        <v>101</v>
      </c>
    </row>
    <row r="210" spans="2:22" ht="15" x14ac:dyDescent="0.25">
      <c r="B210" s="20" t="s">
        <v>89</v>
      </c>
      <c r="C210" s="21">
        <f>AVERAGE(C109:C131)</f>
        <v>0.9223096011130435</v>
      </c>
      <c r="D210" s="21">
        <f t="shared" ref="D210:G210" si="2">AVERAGE(D109:D131)</f>
        <v>1.9567217937826089</v>
      </c>
      <c r="E210" s="21">
        <f t="shared" si="2"/>
        <v>2.5002367786956516</v>
      </c>
      <c r="F210" s="21">
        <f t="shared" si="2"/>
        <v>1.632754242365217</v>
      </c>
      <c r="G210" s="21">
        <f t="shared" si="2"/>
        <v>0.28735496788869563</v>
      </c>
      <c r="H210" s="21">
        <f>SUM(C210:G210)</f>
        <v>7.2993773838452176</v>
      </c>
      <c r="I210" s="23">
        <f>SUM(C210:D210,F210:G210)</f>
        <v>4.7991406051495655</v>
      </c>
      <c r="J210" s="21">
        <f>SUM(C210,D210,F210)</f>
        <v>4.5117856372608696</v>
      </c>
      <c r="K210" s="33">
        <f t="shared" ref="K210:M210" si="3">AVERAGE(K109:K131)</f>
        <v>6.2484397675903267</v>
      </c>
      <c r="L210" s="33">
        <f t="shared" si="3"/>
        <v>3.5432704679890854</v>
      </c>
      <c r="M210" s="33">
        <f t="shared" si="3"/>
        <v>3.40068246313013</v>
      </c>
      <c r="N210" s="34">
        <f>C210/H210*Profiles!$C$18+Contributions!D210/Contributions!H210*Profiles!$D$18+Contributions!E210/Contributions!H210*Profiles!$E$18+Contributions!F210/Contributions!H210*Profiles!$F$18+Contributions!G210/Contributions!H210*Profiles!$G$18</f>
        <v>29.520670148234469</v>
      </c>
      <c r="O210" s="35">
        <f>C210/I210*Profiles!$C$18+Contributions!D210/Contributions!I210*Profiles!$D$18+Contributions!F210/Contributions!I210*Profiles!$F$18+Contributions!G210/Contributions!I210*Profiles!$G$18</f>
        <v>4.2035614523637967</v>
      </c>
      <c r="P210" s="35">
        <f>C210/J210*Profiles!$C$18+Contributions!D210/Contributions!J210*Profiles!$D$18+Contributions!F210/Contributions!J210*Profiles!$F$18</f>
        <v>3.9518146712225857</v>
      </c>
      <c r="Q210" s="33">
        <f t="shared" ref="Q210:U210" si="4">AVERAGE(Q109:Q131)</f>
        <v>0.32327113093656346</v>
      </c>
      <c r="R210" s="33">
        <f t="shared" si="4"/>
        <v>0.52203652728789507</v>
      </c>
      <c r="S210" s="33">
        <f t="shared" si="4"/>
        <v>3.1602078428874296E-2</v>
      </c>
      <c r="T210" s="33">
        <f t="shared" si="4"/>
        <v>0.21541033527511769</v>
      </c>
      <c r="U210" s="33">
        <f t="shared" si="4"/>
        <v>3.1383444076589821E-2</v>
      </c>
    </row>
    <row r="211" spans="2:22" ht="15" x14ac:dyDescent="0.25">
      <c r="B211" s="19" t="s">
        <v>90</v>
      </c>
      <c r="C211" s="21">
        <f>AVERAGE(C132:C159)</f>
        <v>0.4075693823999999</v>
      </c>
      <c r="D211" s="21">
        <f t="shared" ref="D211:G211" si="5">AVERAGE(D132:D159)</f>
        <v>2.1948379969214282</v>
      </c>
      <c r="E211" s="21">
        <f t="shared" si="5"/>
        <v>1.5451802768571432</v>
      </c>
      <c r="F211" s="21">
        <f t="shared" si="5"/>
        <v>0.84699269786639986</v>
      </c>
      <c r="G211" s="21">
        <f t="shared" si="5"/>
        <v>2.6052954054214292</v>
      </c>
      <c r="H211" s="21">
        <f t="shared" ref="H211:H213" si="6">SUM(C211:G211)</f>
        <v>7.5998757594663999</v>
      </c>
      <c r="I211" s="23">
        <f t="shared" ref="I211:I213" si="7">SUM(C211:D211,F211:G211)</f>
        <v>6.0546954826092572</v>
      </c>
      <c r="J211" s="21">
        <f t="shared" ref="J211:J213" si="8">SUM(C211,D211,F211)</f>
        <v>3.4494000771878279</v>
      </c>
      <c r="K211" s="33">
        <f t="shared" ref="K211:M211" si="9">AVERAGE(K132:K159)</f>
        <v>5.8313480080379554</v>
      </c>
      <c r="L211" s="33">
        <f t="shared" si="9"/>
        <v>4.2462899063812989</v>
      </c>
      <c r="M211" s="33">
        <f t="shared" si="9"/>
        <v>2.94340799928908</v>
      </c>
      <c r="N211" s="34">
        <f>C211/H211*Profiles!$C$18+Contributions!D211/Contributions!H211*Profiles!$D$18+Contributions!E211/Contributions!H211*Profiles!$E$18+Contributions!F211/Contributions!H211*Profiles!$F$18+Contributions!G211/Contributions!H211*Profiles!$G$18</f>
        <v>20.304712723873781</v>
      </c>
      <c r="O211" s="35">
        <f>C211/I211*Profiles!$C$18+Contributions!D211/Contributions!I211*Profiles!$D$18+Contributions!F211/Contributions!I211*Profiles!$F$18+Contributions!G211/Contributions!I211*Profiles!$G$18</f>
        <v>5.5510078066073714</v>
      </c>
      <c r="P211" s="35">
        <f>C211/J211*Profiles!$C$18+Contributions!D211/Contributions!J211*Profiles!$D$18+Contributions!F211/Contributions!J211*Profiles!$F$18</f>
        <v>3.5832885109728077</v>
      </c>
      <c r="Q211" s="33">
        <f t="shared" ref="Q211:U211" si="10">AVERAGE(Q132:Q159)</f>
        <v>0.14285378253090092</v>
      </c>
      <c r="R211" s="33">
        <f t="shared" si="10"/>
        <v>0.58556388011472138</v>
      </c>
      <c r="S211" s="33">
        <f t="shared" si="10"/>
        <v>1.9530513554585703E-2</v>
      </c>
      <c r="T211" s="33">
        <f t="shared" si="10"/>
        <v>0.11174430069688758</v>
      </c>
      <c r="U211" s="33">
        <f t="shared" si="10"/>
        <v>0.28453707712027454</v>
      </c>
    </row>
    <row r="212" spans="2:22" ht="15" x14ac:dyDescent="0.25">
      <c r="B212" s="18" t="s">
        <v>91</v>
      </c>
      <c r="C212" s="21">
        <f>AVERAGE(C160:C189)</f>
        <v>0.30790398911999989</v>
      </c>
      <c r="D212" s="21">
        <f t="shared" ref="D212:G212" si="11">AVERAGE(D160:D189)</f>
        <v>1.8988545407333339</v>
      </c>
      <c r="E212" s="21">
        <f t="shared" si="11"/>
        <v>1.7292428333999998</v>
      </c>
      <c r="F212" s="21">
        <f t="shared" si="11"/>
        <v>0.31024513128000009</v>
      </c>
      <c r="G212" s="21">
        <f t="shared" si="11"/>
        <v>1.5262649063133336</v>
      </c>
      <c r="H212" s="21">
        <f t="shared" si="6"/>
        <v>5.7725114008466676</v>
      </c>
      <c r="I212" s="23">
        <f t="shared" si="7"/>
        <v>4.0432685674466669</v>
      </c>
      <c r="J212" s="21">
        <f t="shared" si="8"/>
        <v>2.5170036611333337</v>
      </c>
      <c r="K212" s="33">
        <f t="shared" ref="K212:M212" si="12">AVERAGE(K160:K189)</f>
        <v>6.4620969745225034</v>
      </c>
      <c r="L212" s="33">
        <f t="shared" si="12"/>
        <v>4.0075342370042959</v>
      </c>
      <c r="M212" s="33">
        <f t="shared" si="12"/>
        <v>2.7647722534096197</v>
      </c>
      <c r="N212" s="34">
        <f>C212/H212*Profiles!$C$18+Contributions!D212/Contributions!H212*Profiles!$D$18+Contributions!E212/Contributions!H212*Profiles!$E$18+Contributions!F212/Contributions!H212*Profiles!$F$18+Contributions!G212/Contributions!H212*Profiles!$G$18</f>
        <v>26.913923598256815</v>
      </c>
      <c r="O212" s="35">
        <f>C212/I212*Profiles!$C$18+Contributions!D212/Contributions!I212*Profiles!$D$18+Contributions!F212/Contributions!I212*Profiles!$F$18+Contributions!G212/Contributions!I212*Profiles!$G$18</f>
        <v>5.0155037684091566</v>
      </c>
      <c r="P212" s="35">
        <f>C212/J212*Profiles!$C$18+Contributions!D212/Contributions!J212*Profiles!$D$18+Contributions!F212/Contributions!J212*Profiles!$F$18</f>
        <v>3.1110068426104722</v>
      </c>
      <c r="Q212" s="33">
        <f t="shared" ref="Q212:U212" si="13">AVERAGE(Q160:Q189)</f>
        <v>0.10792088758761816</v>
      </c>
      <c r="R212" s="33">
        <f t="shared" si="13"/>
        <v>0.50659804240899164</v>
      </c>
      <c r="S212" s="33">
        <f t="shared" si="13"/>
        <v>2.1856996948978864E-2</v>
      </c>
      <c r="T212" s="33">
        <f t="shared" si="13"/>
        <v>4.0930843119223716E-2</v>
      </c>
      <c r="U212" s="33">
        <f t="shared" si="13"/>
        <v>0.16669086908530331</v>
      </c>
    </row>
    <row r="213" spans="2:22" ht="15" x14ac:dyDescent="0.25">
      <c r="B213" s="17" t="s">
        <v>92</v>
      </c>
      <c r="C213" s="21">
        <f>AVERAGE(C190:C208)</f>
        <v>0.33200153633684215</v>
      </c>
      <c r="D213" s="21">
        <f t="shared" ref="D213:G213" si="14">AVERAGE(D190:D208)</f>
        <v>1.9942971567894738</v>
      </c>
      <c r="E213" s="21">
        <f t="shared" si="14"/>
        <v>2.5462339839473684</v>
      </c>
      <c r="F213" s="21">
        <f t="shared" si="14"/>
        <v>0.23456410319999998</v>
      </c>
      <c r="G213" s="21">
        <f t="shared" si="14"/>
        <v>2.0140699841052632</v>
      </c>
      <c r="H213" s="21">
        <f t="shared" si="6"/>
        <v>7.1211667643789474</v>
      </c>
      <c r="I213" s="23">
        <f t="shared" si="7"/>
        <v>4.5749327804315794</v>
      </c>
      <c r="J213" s="21">
        <f t="shared" si="8"/>
        <v>2.5608627963263157</v>
      </c>
      <c r="K213" s="33">
        <f t="shared" ref="K213:M213" si="15">AVERAGE(K190:K208)</f>
        <v>6.9598286042939677</v>
      </c>
      <c r="L213" s="33">
        <f t="shared" si="15"/>
        <v>4.1778427205394246</v>
      </c>
      <c r="M213" s="33">
        <f t="shared" si="15"/>
        <v>2.7410885584770579</v>
      </c>
      <c r="N213" s="34">
        <f>C213/H213*Profiles!$C$18+Contributions!D213/Contributions!H213*Profiles!$D$18+Contributions!E213/Contributions!H213*Profiles!$E$18+Contributions!F213/Contributions!H213*Profiles!$F$18+Contributions!G213/Contributions!H213*Profiles!$G$18</f>
        <v>31.310717835333108</v>
      </c>
      <c r="O213" s="35">
        <f>C213/I213*Profiles!$C$18+Contributions!D213/Contributions!I213*Profiles!$D$18+Contributions!F213/Contributions!I213*Profiles!$F$18+Contributions!G213/Contributions!I213*Profiles!$G$18</f>
        <v>5.2605551362354959</v>
      </c>
      <c r="P213" s="35">
        <f>C213/J213*Profiles!$C$18+Contributions!D213/Contributions!J213*Profiles!$D$18+Contributions!F213/Contributions!J213*Profiles!$F$18</f>
        <v>2.9831383660454232</v>
      </c>
      <c r="Q213" s="33">
        <f t="shared" ref="Q213:U213" si="16">AVERAGE(Q190:Q208)</f>
        <v>0.11636712010236672</v>
      </c>
      <c r="R213" s="33">
        <f t="shared" si="16"/>
        <v>0.53206131061581308</v>
      </c>
      <c r="S213" s="33">
        <f t="shared" si="16"/>
        <v>3.218346627992099E-2</v>
      </c>
      <c r="T213" s="33">
        <f t="shared" si="16"/>
        <v>3.0946195577250389E-2</v>
      </c>
      <c r="U213" s="33">
        <f t="shared" si="16"/>
        <v>0.21996645186586397</v>
      </c>
    </row>
    <row r="214" spans="2:22" x14ac:dyDescent="0.2">
      <c r="C214" s="4" t="s">
        <v>93</v>
      </c>
      <c r="D214" s="4" t="s">
        <v>94</v>
      </c>
      <c r="E214" s="4" t="s">
        <v>95</v>
      </c>
      <c r="F214" s="4" t="s">
        <v>96</v>
      </c>
      <c r="G214" s="4" t="s">
        <v>97</v>
      </c>
      <c r="H214" s="4" t="s">
        <v>99</v>
      </c>
      <c r="I214" s="5" t="s">
        <v>102</v>
      </c>
      <c r="J214" s="4" t="s">
        <v>103</v>
      </c>
    </row>
    <row r="215" spans="2:22" x14ac:dyDescent="0.2">
      <c r="Q215" s="5">
        <f>SUM(Q109:Q208)</f>
        <v>16.883743831979697</v>
      </c>
      <c r="R215" s="5">
        <f t="shared" ref="R215:U215" si="17">SUM(R109:R208)</f>
        <v>53.709734944803969</v>
      </c>
      <c r="S215" s="5">
        <f t="shared" si="17"/>
        <v>2.5408979511803733</v>
      </c>
      <c r="T215" s="5">
        <f t="shared" si="17"/>
        <v>9.8991811403850321</v>
      </c>
      <c r="U215" s="5">
        <f t="shared" si="17"/>
        <v>17.868946031139771</v>
      </c>
      <c r="V215" s="5">
        <f>SUM(Q215:U215)</f>
        <v>100.90250389948885</v>
      </c>
    </row>
    <row r="216" spans="2:22" x14ac:dyDescent="0.2">
      <c r="C216" s="36">
        <f>SUM(C109:C208)/$H$216</f>
        <v>6.9897023263333483E-2</v>
      </c>
      <c r="D216" s="36">
        <f t="shared" ref="D216:G216" si="18">SUM(D109:D208)/$H$216</f>
        <v>0.29212001800295301</v>
      </c>
      <c r="E216" s="36">
        <f t="shared" si="18"/>
        <v>0.29169758615169716</v>
      </c>
      <c r="F216" s="36">
        <f t="shared" si="18"/>
        <v>0.10887638053459825</v>
      </c>
      <c r="G216" s="36">
        <f t="shared" si="18"/>
        <v>0.23740899204741797</v>
      </c>
      <c r="H216" s="27">
        <f t="shared" ref="H216" si="19">SUM(H109:H208)</f>
        <v>689.15971164209907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P207"/>
  <sheetViews>
    <sheetView topLeftCell="A43" workbookViewId="0"/>
  </sheetViews>
  <sheetFormatPr baseColWidth="10" defaultColWidth="9.140625" defaultRowHeight="12.75" x14ac:dyDescent="0.2"/>
  <cols>
    <col min="1" max="1" width="5.7109375" style="1" customWidth="1"/>
    <col min="2" max="2" width="28.5703125" style="1" customWidth="1"/>
  </cols>
  <sheetData>
    <row r="2" spans="1:15" x14ac:dyDescent="0.2">
      <c r="A2" t="s">
        <v>25</v>
      </c>
    </row>
    <row r="3" spans="1:15" x14ac:dyDescent="0.2">
      <c r="A3" t="s">
        <v>26</v>
      </c>
      <c r="B3" t="s">
        <v>27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</row>
    <row r="4" spans="1:15" x14ac:dyDescent="0.2">
      <c r="A4">
        <v>13</v>
      </c>
      <c r="B4" s="2">
        <v>43558</v>
      </c>
      <c r="C4">
        <v>-0.18770000000000001</v>
      </c>
      <c r="D4">
        <v>-0.20430000000000001</v>
      </c>
      <c r="E4">
        <v>-0.2142</v>
      </c>
      <c r="F4">
        <v>0.125</v>
      </c>
      <c r="G4">
        <v>0.221</v>
      </c>
      <c r="H4">
        <v>1.495E-3</v>
      </c>
      <c r="I4">
        <v>-2.076E-4</v>
      </c>
      <c r="J4">
        <v>-8.085E-5</v>
      </c>
      <c r="K4">
        <v>1.4970000000000001E-3</v>
      </c>
      <c r="L4">
        <v>-6.8690000000000001E-3</v>
      </c>
      <c r="M4">
        <v>2.6249999999999999E-2</v>
      </c>
      <c r="N4">
        <v>-4.6069999999999998E-4</v>
      </c>
      <c r="O4">
        <v>-3.473E-3</v>
      </c>
    </row>
    <row r="5" spans="1:15" x14ac:dyDescent="0.2">
      <c r="A5">
        <v>13</v>
      </c>
      <c r="B5" s="2">
        <v>43561</v>
      </c>
      <c r="C5">
        <v>-0.18410000000000001</v>
      </c>
      <c r="D5">
        <v>-6.8360000000000004E-2</v>
      </c>
      <c r="E5">
        <v>-9.2230000000000006E-2</v>
      </c>
      <c r="F5">
        <v>2.921E-2</v>
      </c>
      <c r="G5">
        <v>-9.6559999999999997E-3</v>
      </c>
      <c r="H5">
        <v>5.6649999999999999E-3</v>
      </c>
      <c r="I5">
        <v>7.3099999999999998E-2</v>
      </c>
      <c r="J5">
        <v>-1.525E-2</v>
      </c>
      <c r="K5">
        <v>3.0699999999999998E-3</v>
      </c>
      <c r="L5">
        <v>4.829E-2</v>
      </c>
      <c r="M5">
        <v>-1.9630000000000002E-2</v>
      </c>
      <c r="N5">
        <v>5.0980000000000001E-3</v>
      </c>
      <c r="O5">
        <v>7.3359999999999996E-3</v>
      </c>
    </row>
    <row r="6" spans="1:15" x14ac:dyDescent="0.2">
      <c r="A6">
        <v>13</v>
      </c>
      <c r="B6" s="2">
        <v>43564</v>
      </c>
      <c r="C6">
        <v>9.3090000000000002E-4</v>
      </c>
      <c r="D6">
        <v>0.25069999999999998</v>
      </c>
      <c r="E6">
        <v>-1.9040000000000001E-2</v>
      </c>
      <c r="F6">
        <v>-3.065E-2</v>
      </c>
      <c r="G6">
        <v>-5.8790000000000002E-2</v>
      </c>
      <c r="H6">
        <v>3.192E-3</v>
      </c>
      <c r="I6">
        <v>-1.511E-2</v>
      </c>
      <c r="J6">
        <v>-1.338E-4</v>
      </c>
      <c r="K6">
        <v>3.5630000000000002E-3</v>
      </c>
      <c r="L6">
        <v>-7.1230000000000002E-2</v>
      </c>
      <c r="M6">
        <v>5.4420000000000003E-2</v>
      </c>
      <c r="N6">
        <v>-5.489E-3</v>
      </c>
      <c r="O6">
        <v>9.3269999999999996E-4</v>
      </c>
    </row>
    <row r="7" spans="1:15" x14ac:dyDescent="0.2">
      <c r="A7">
        <v>13</v>
      </c>
      <c r="B7" s="2">
        <v>43567</v>
      </c>
      <c r="C7">
        <v>-5.4210000000000001E-2</v>
      </c>
      <c r="D7">
        <v>-6.9309999999999997E-3</v>
      </c>
      <c r="E7">
        <v>9.3880000000000005E-3</v>
      </c>
      <c r="F7">
        <v>4.4010000000000001E-2</v>
      </c>
      <c r="G7">
        <v>8.8300000000000003E-2</v>
      </c>
      <c r="H7">
        <v>1.3829999999999999E-3</v>
      </c>
      <c r="I7">
        <v>0.1086</v>
      </c>
      <c r="J7">
        <v>-6.8060000000000004E-3</v>
      </c>
      <c r="K7">
        <v>2.4090000000000001E-3</v>
      </c>
      <c r="L7">
        <v>-8.7669999999999998E-2</v>
      </c>
      <c r="M7">
        <v>-1.281E-2</v>
      </c>
      <c r="N7">
        <v>2.4719999999999999E-4</v>
      </c>
      <c r="O7">
        <v>-1.1609999999999999E-3</v>
      </c>
    </row>
    <row r="8" spans="1:15" x14ac:dyDescent="0.2">
      <c r="A8">
        <v>13</v>
      </c>
      <c r="B8" s="2">
        <v>43570</v>
      </c>
      <c r="C8">
        <v>-0.1613</v>
      </c>
      <c r="D8">
        <v>-0.1426</v>
      </c>
      <c r="E8">
        <v>-3.6410000000000001E-3</v>
      </c>
      <c r="F8">
        <v>-1.797E-2</v>
      </c>
      <c r="G8">
        <v>-1.4710000000000001E-2</v>
      </c>
      <c r="H8">
        <v>1.294E-2</v>
      </c>
      <c r="I8">
        <v>-9.4630000000000006E-2</v>
      </c>
      <c r="J8">
        <v>-3.271E-3</v>
      </c>
      <c r="K8">
        <v>1.831E-2</v>
      </c>
      <c r="L8">
        <v>0.1187</v>
      </c>
      <c r="M8">
        <v>8.822E-3</v>
      </c>
      <c r="N8">
        <v>6.7989999999999999E-4</v>
      </c>
      <c r="O8">
        <v>1.8159999999999999E-3</v>
      </c>
    </row>
    <row r="9" spans="1:15" x14ac:dyDescent="0.2">
      <c r="A9">
        <v>13</v>
      </c>
      <c r="B9" s="2">
        <v>43573</v>
      </c>
      <c r="C9">
        <v>1.508E-2</v>
      </c>
      <c r="D9">
        <v>2.1510000000000001E-2</v>
      </c>
      <c r="E9">
        <v>0.1222</v>
      </c>
      <c r="F9">
        <v>1.6410000000000001E-2</v>
      </c>
      <c r="G9">
        <v>-0.1013</v>
      </c>
      <c r="H9">
        <v>2.2780000000000001E-3</v>
      </c>
      <c r="I9">
        <v>8.3409999999999995E-3</v>
      </c>
      <c r="J9">
        <v>-8.8400000000000006E-3</v>
      </c>
      <c r="K9">
        <v>9.7809999999999998E-4</v>
      </c>
      <c r="L9">
        <v>2.6270000000000002E-2</v>
      </c>
      <c r="M9">
        <v>-7.7349999999999997E-3</v>
      </c>
      <c r="N9">
        <v>1.3850000000000001E-4</v>
      </c>
      <c r="O9">
        <v>2.5049999999999998E-3</v>
      </c>
    </row>
    <row r="10" spans="1:15" x14ac:dyDescent="0.2">
      <c r="A10">
        <v>13</v>
      </c>
      <c r="B10" s="2">
        <v>43576</v>
      </c>
      <c r="C10">
        <v>0.4965</v>
      </c>
      <c r="D10">
        <v>0.25590000000000002</v>
      </c>
      <c r="E10">
        <v>0.3125</v>
      </c>
      <c r="F10">
        <v>8.7859999999999994E-2</v>
      </c>
      <c r="G10">
        <v>-0.1835</v>
      </c>
      <c r="H10">
        <v>-4.8609999999999999E-3</v>
      </c>
      <c r="I10">
        <v>-0.27360000000000001</v>
      </c>
      <c r="J10">
        <v>2.7650000000000001E-2</v>
      </c>
      <c r="K10">
        <v>-1.9519999999999999E-2</v>
      </c>
      <c r="L10">
        <v>4.5780000000000001E-2</v>
      </c>
      <c r="M10">
        <v>2.528E-2</v>
      </c>
      <c r="N10">
        <v>-2.9060000000000002E-3</v>
      </c>
      <c r="O10">
        <v>-3.676E-3</v>
      </c>
    </row>
    <row r="11" spans="1:15" x14ac:dyDescent="0.2">
      <c r="A11">
        <v>13</v>
      </c>
      <c r="B11" s="2">
        <v>43579</v>
      </c>
      <c r="C11">
        <v>9.1490000000000002E-2</v>
      </c>
      <c r="D11">
        <v>-0.1341</v>
      </c>
      <c r="E11">
        <v>0.1497</v>
      </c>
      <c r="F11">
        <v>0.13109999999999999</v>
      </c>
      <c r="G11">
        <v>3.117E-2</v>
      </c>
      <c r="H11">
        <v>-2.0110000000000002E-3</v>
      </c>
      <c r="I11">
        <v>1.8759999999999999E-2</v>
      </c>
      <c r="J11">
        <v>1.531E-3</v>
      </c>
      <c r="K11">
        <v>-1.833E-3</v>
      </c>
      <c r="L11">
        <v>-2.5609999999999999E-3</v>
      </c>
      <c r="M11">
        <v>3.023E-2</v>
      </c>
      <c r="N11">
        <v>-2.8900000000000002E-3</v>
      </c>
      <c r="O11">
        <v>-7.6699999999999997E-3</v>
      </c>
    </row>
    <row r="12" spans="1:15" x14ac:dyDescent="0.2">
      <c r="A12">
        <v>13</v>
      </c>
      <c r="B12" s="2">
        <v>43582</v>
      </c>
      <c r="C12">
        <v>2.5839999999999998E-2</v>
      </c>
      <c r="D12">
        <v>7.4359999999999996E-2</v>
      </c>
      <c r="E12">
        <v>4.5249999999999999E-2</v>
      </c>
      <c r="F12">
        <v>5.4879999999999998E-3</v>
      </c>
      <c r="G12">
        <v>-2.6939999999999999E-2</v>
      </c>
      <c r="H12">
        <v>-4.7340000000000004E-3</v>
      </c>
      <c r="I12">
        <v>4.0120000000000003E-2</v>
      </c>
      <c r="J12">
        <v>9.5350000000000001E-3</v>
      </c>
      <c r="K12">
        <v>-1.0059999999999999E-2</v>
      </c>
      <c r="L12">
        <v>-1.0699999999999999E-2</v>
      </c>
      <c r="M12">
        <v>-2.4350000000000001E-3</v>
      </c>
      <c r="N12">
        <v>-1.7849999999999999E-3</v>
      </c>
      <c r="O12">
        <v>2.9529999999999999E-3</v>
      </c>
    </row>
    <row r="13" spans="1:15" x14ac:dyDescent="0.2">
      <c r="A13">
        <v>13</v>
      </c>
      <c r="B13" s="2">
        <v>43585</v>
      </c>
      <c r="C13">
        <v>-8.7169999999999997E-2</v>
      </c>
      <c r="D13">
        <v>-0.10390000000000001</v>
      </c>
      <c r="E13">
        <v>0.12540000000000001</v>
      </c>
      <c r="F13">
        <v>1.933E-2</v>
      </c>
      <c r="G13">
        <v>-8.7400000000000005E-2</v>
      </c>
      <c r="H13">
        <v>1.153E-2</v>
      </c>
      <c r="I13">
        <v>3.7699999999999997E-2</v>
      </c>
      <c r="J13">
        <v>-1.422E-2</v>
      </c>
      <c r="K13">
        <v>8.5159999999999993E-3</v>
      </c>
      <c r="L13">
        <v>4.3470000000000002E-2</v>
      </c>
      <c r="M13">
        <v>-1.5310000000000001E-2</v>
      </c>
      <c r="N13">
        <v>8.0199999999999998E-4</v>
      </c>
      <c r="O13">
        <v>3.8920000000000001E-3</v>
      </c>
    </row>
    <row r="14" spans="1:15" x14ac:dyDescent="0.2">
      <c r="A14">
        <v>13</v>
      </c>
      <c r="B14" s="2">
        <v>43588</v>
      </c>
      <c r="C14">
        <v>-9.9790000000000004E-2</v>
      </c>
      <c r="D14">
        <v>-0.36870000000000003</v>
      </c>
      <c r="E14">
        <v>8.251E-2</v>
      </c>
      <c r="F14">
        <v>4.0600000000000002E-3</v>
      </c>
      <c r="G14">
        <v>0.1139</v>
      </c>
      <c r="H14">
        <v>4.2630000000000003E-3</v>
      </c>
      <c r="I14">
        <v>-4.5929999999999999E-2</v>
      </c>
      <c r="J14">
        <v>-5.6610000000000002E-3</v>
      </c>
      <c r="K14">
        <v>1.3729999999999999E-2</v>
      </c>
      <c r="L14">
        <v>0.10299999999999999</v>
      </c>
      <c r="M14">
        <v>1.541E-2</v>
      </c>
      <c r="N14">
        <v>-2.9060000000000002E-3</v>
      </c>
      <c r="O14">
        <v>2.9299999999999999E-3</v>
      </c>
    </row>
    <row r="15" spans="1:15" x14ac:dyDescent="0.2">
      <c r="A15">
        <v>13</v>
      </c>
      <c r="B15" s="2">
        <v>43591</v>
      </c>
      <c r="C15">
        <v>0.23280000000000001</v>
      </c>
      <c r="D15">
        <v>0.31340000000000001</v>
      </c>
      <c r="E15">
        <v>-0.1207</v>
      </c>
      <c r="F15">
        <v>-5.9029999999999999E-2</v>
      </c>
      <c r="G15">
        <v>-1.1010000000000001E-2</v>
      </c>
      <c r="H15">
        <v>8.4250000000000001E-5</v>
      </c>
      <c r="I15">
        <v>-7.4109999999999995E-2</v>
      </c>
      <c r="J15">
        <v>7.705E-3</v>
      </c>
      <c r="K15">
        <v>-1.6260000000000001E-3</v>
      </c>
      <c r="L15">
        <v>2.2919999999999999E-2</v>
      </c>
      <c r="M15">
        <v>0.19220000000000001</v>
      </c>
      <c r="N15">
        <v>1.5169999999999999E-2</v>
      </c>
      <c r="O15">
        <v>-5.9030000000000003E-3</v>
      </c>
    </row>
    <row r="16" spans="1:15" x14ac:dyDescent="0.2">
      <c r="A16">
        <v>13</v>
      </c>
      <c r="B16" s="2">
        <v>43597</v>
      </c>
      <c r="C16">
        <v>-5.7020000000000001E-2</v>
      </c>
      <c r="D16">
        <v>-0.1764</v>
      </c>
      <c r="E16">
        <v>9.2090000000000005E-2</v>
      </c>
      <c r="F16">
        <v>3.5820000000000001E-3</v>
      </c>
      <c r="G16">
        <v>8.293E-3</v>
      </c>
      <c r="H16">
        <v>2.6670000000000001E-3</v>
      </c>
      <c r="I16">
        <v>-5.2859999999999997E-2</v>
      </c>
      <c r="J16">
        <v>-3.202E-3</v>
      </c>
      <c r="K16">
        <v>5.9230000000000003E-3</v>
      </c>
      <c r="L16">
        <v>5.6730000000000003E-2</v>
      </c>
      <c r="M16">
        <v>-2.885E-3</v>
      </c>
      <c r="N16">
        <v>-2.72E-4</v>
      </c>
      <c r="O16">
        <v>2.006E-3</v>
      </c>
    </row>
    <row r="17" spans="1:15" x14ac:dyDescent="0.2">
      <c r="A17">
        <v>13</v>
      </c>
      <c r="B17" s="2">
        <v>43600</v>
      </c>
      <c r="C17">
        <v>0.1532</v>
      </c>
      <c r="D17">
        <v>0.2044</v>
      </c>
      <c r="E17">
        <v>1.2070000000000001E-2</v>
      </c>
      <c r="F17">
        <v>-3.0540000000000001E-2</v>
      </c>
      <c r="G17">
        <v>-6.4240000000000005E-2</v>
      </c>
      <c r="H17">
        <v>1.043E-2</v>
      </c>
      <c r="I17">
        <v>-0.24</v>
      </c>
      <c r="J17">
        <v>-2.0249999999999999E-3</v>
      </c>
      <c r="K17">
        <v>1.7680000000000001E-2</v>
      </c>
      <c r="L17">
        <v>1.7919999999999998E-2</v>
      </c>
      <c r="M17">
        <v>3.0700000000000002E-2</v>
      </c>
      <c r="N17">
        <v>-1.699E-3</v>
      </c>
      <c r="O17">
        <v>3.081E-3</v>
      </c>
    </row>
    <row r="18" spans="1:15" x14ac:dyDescent="0.2">
      <c r="A18">
        <v>13</v>
      </c>
      <c r="B18" s="2">
        <v>43603</v>
      </c>
      <c r="C18">
        <v>0.17100000000000001</v>
      </c>
      <c r="D18">
        <v>-0.3851</v>
      </c>
      <c r="E18">
        <v>0.11940000000000001</v>
      </c>
      <c r="F18">
        <v>0.19120000000000001</v>
      </c>
      <c r="G18">
        <v>0.42199999999999999</v>
      </c>
      <c r="H18">
        <v>6.1630000000000001E-3</v>
      </c>
      <c r="I18">
        <v>6.583E-2</v>
      </c>
      <c r="J18">
        <v>-9.5049999999999996E-3</v>
      </c>
      <c r="K18">
        <v>5.7390000000000002E-3</v>
      </c>
      <c r="L18">
        <v>-9.4079999999999997E-2</v>
      </c>
      <c r="M18">
        <v>6.3860000000000002E-3</v>
      </c>
      <c r="N18">
        <v>-1.0349999999999999E-3</v>
      </c>
      <c r="O18">
        <v>-3.248E-3</v>
      </c>
    </row>
    <row r="19" spans="1:15" x14ac:dyDescent="0.2">
      <c r="A19">
        <v>13</v>
      </c>
      <c r="B19" s="2">
        <v>43609</v>
      </c>
      <c r="C19">
        <v>0.1003</v>
      </c>
      <c r="D19">
        <v>0.1011</v>
      </c>
      <c r="E19">
        <v>3.5690000000000001E-3</v>
      </c>
      <c r="F19">
        <v>-1.643E-2</v>
      </c>
      <c r="G19">
        <v>-3.3419999999999998E-2</v>
      </c>
      <c r="H19">
        <v>-4.169E-3</v>
      </c>
      <c r="I19">
        <v>-0.12839999999999999</v>
      </c>
      <c r="J19">
        <v>3.5029999999999999E-2</v>
      </c>
      <c r="K19">
        <v>-1.9740000000000001E-2</v>
      </c>
      <c r="L19">
        <v>6.6640000000000005E-2</v>
      </c>
      <c r="M19">
        <v>-1.1310000000000001E-2</v>
      </c>
      <c r="N19">
        <v>2.2309999999999999E-3</v>
      </c>
      <c r="O19">
        <v>1.2719999999999999E-3</v>
      </c>
    </row>
    <row r="20" spans="1:15" x14ac:dyDescent="0.2">
      <c r="A20">
        <v>13</v>
      </c>
      <c r="B20" s="2">
        <v>43612</v>
      </c>
      <c r="C20">
        <v>0.12889999999999999</v>
      </c>
      <c r="D20">
        <v>0.1268</v>
      </c>
      <c r="E20">
        <v>0.1183</v>
      </c>
      <c r="F20">
        <v>-4.666E-2</v>
      </c>
      <c r="G20">
        <v>-5.8589999999999996E-3</v>
      </c>
      <c r="H20">
        <v>-2.0170000000000001E-3</v>
      </c>
      <c r="I20">
        <v>-0.14649999999999999</v>
      </c>
      <c r="J20">
        <v>1.951E-2</v>
      </c>
      <c r="K20">
        <v>-7.456E-3</v>
      </c>
      <c r="L20">
        <v>-0.1055</v>
      </c>
      <c r="M20">
        <v>4.0140000000000002E-2</v>
      </c>
      <c r="N20">
        <v>-9.7919999999999995E-4</v>
      </c>
      <c r="O20">
        <v>-1.7459999999999999E-3</v>
      </c>
    </row>
    <row r="21" spans="1:15" x14ac:dyDescent="0.2">
      <c r="A21">
        <v>13</v>
      </c>
      <c r="B21" s="2">
        <v>43615</v>
      </c>
      <c r="C21">
        <v>1.9609999999999999E-2</v>
      </c>
      <c r="D21">
        <v>6.1210000000000001E-2</v>
      </c>
      <c r="E21">
        <v>-3.0560000000000001E-3</v>
      </c>
      <c r="F21">
        <v>-4.0870000000000004E-3</v>
      </c>
      <c r="G21">
        <v>1.8420000000000001E-4</v>
      </c>
      <c r="H21">
        <v>-9.8170000000000006E-4</v>
      </c>
      <c r="I21">
        <v>-5.7799999999999997E-2</v>
      </c>
      <c r="J21">
        <v>9.8029999999999992E-3</v>
      </c>
      <c r="K21">
        <v>-5.7169999999999999E-3</v>
      </c>
      <c r="L21">
        <v>-5.4010000000000002E-2</v>
      </c>
      <c r="M21">
        <v>6.7489999999999994E-2</v>
      </c>
      <c r="N21">
        <v>-2.7209999999999999E-3</v>
      </c>
      <c r="O21">
        <v>-6.8460000000000005E-4</v>
      </c>
    </row>
    <row r="22" spans="1:15" x14ac:dyDescent="0.2">
      <c r="A22">
        <v>13</v>
      </c>
      <c r="B22" s="2">
        <v>43618</v>
      </c>
      <c r="C22">
        <v>-1.423E-2</v>
      </c>
      <c r="D22">
        <v>7.4290000000000001E-4</v>
      </c>
      <c r="E22">
        <v>-6.0720000000000003E-2</v>
      </c>
      <c r="F22">
        <v>3.8940000000000002E-2</v>
      </c>
      <c r="G22">
        <v>3.875E-2</v>
      </c>
      <c r="H22">
        <v>-6.9080000000000001E-3</v>
      </c>
      <c r="I22">
        <v>5.0930000000000003E-2</v>
      </c>
      <c r="J22">
        <v>9.3200000000000005E-2</v>
      </c>
      <c r="K22">
        <v>-6.6519999999999996E-2</v>
      </c>
      <c r="L22">
        <v>-3.823E-2</v>
      </c>
      <c r="M22">
        <v>1.382E-3</v>
      </c>
      <c r="N22">
        <v>1.537E-4</v>
      </c>
      <c r="O22">
        <v>-2.333E-3</v>
      </c>
    </row>
    <row r="23" spans="1:15" x14ac:dyDescent="0.2">
      <c r="A23">
        <v>13</v>
      </c>
      <c r="B23" s="2">
        <v>43627</v>
      </c>
      <c r="C23">
        <v>-0.22570000000000001</v>
      </c>
      <c r="D23">
        <v>-0.20619999999999999</v>
      </c>
      <c r="E23">
        <v>-0.1472</v>
      </c>
      <c r="F23">
        <v>3.2099999999999997E-2</v>
      </c>
      <c r="G23">
        <v>0.21640000000000001</v>
      </c>
      <c r="H23">
        <v>1.257E-2</v>
      </c>
      <c r="I23">
        <v>3.6880000000000003E-2</v>
      </c>
      <c r="J23">
        <v>-6.4229999999999999E-3</v>
      </c>
      <c r="K23">
        <v>1.8239999999999999E-2</v>
      </c>
      <c r="L23">
        <v>-9.5280000000000004E-2</v>
      </c>
      <c r="M23">
        <v>2.264E-2</v>
      </c>
      <c r="N23">
        <v>-8.3180000000000005E-4</v>
      </c>
      <c r="O23">
        <v>-7.4700000000000005E-4</v>
      </c>
    </row>
    <row r="24" spans="1:15" x14ac:dyDescent="0.2">
      <c r="A24">
        <v>13</v>
      </c>
      <c r="B24" s="2">
        <v>43630</v>
      </c>
      <c r="C24">
        <v>5.9610000000000002E-3</v>
      </c>
      <c r="D24">
        <v>-0.159</v>
      </c>
      <c r="E24">
        <v>-0.18110000000000001</v>
      </c>
      <c r="F24">
        <v>6.5659999999999996E-2</v>
      </c>
      <c r="G24">
        <v>0.3201</v>
      </c>
      <c r="H24">
        <v>4.313E-3</v>
      </c>
      <c r="I24">
        <v>-1.1820000000000001E-3</v>
      </c>
      <c r="J24">
        <v>1.2129999999999999E-4</v>
      </c>
      <c r="K24">
        <v>1.6080000000000001E-3</v>
      </c>
      <c r="L24">
        <v>-2.6769999999999999E-2</v>
      </c>
      <c r="M24">
        <v>6.0319999999999999E-2</v>
      </c>
      <c r="N24">
        <v>-2.8639999999999998E-3</v>
      </c>
      <c r="O24">
        <v>-1.9970000000000001E-3</v>
      </c>
    </row>
    <row r="25" spans="1:15" x14ac:dyDescent="0.2">
      <c r="A25">
        <v>13</v>
      </c>
      <c r="B25" s="2">
        <v>43633</v>
      </c>
      <c r="C25">
        <v>-0.1033</v>
      </c>
      <c r="D25">
        <v>-0.1661</v>
      </c>
      <c r="E25">
        <v>-1.9480000000000001E-2</v>
      </c>
      <c r="F25">
        <v>7.4929999999999997E-2</v>
      </c>
      <c r="G25">
        <v>4.7669999999999997E-2</v>
      </c>
      <c r="H25">
        <v>-1.6770000000000001E-3</v>
      </c>
      <c r="I25">
        <v>5.0349999999999999E-2</v>
      </c>
      <c r="J25">
        <v>-2.81E-3</v>
      </c>
      <c r="K25">
        <v>-1.4630000000000001E-3</v>
      </c>
      <c r="L25">
        <v>2.5770000000000001E-2</v>
      </c>
      <c r="M25">
        <v>-1.575E-2</v>
      </c>
      <c r="N25">
        <v>3.2200000000000002E-4</v>
      </c>
      <c r="O25">
        <v>2.8909999999999999E-3</v>
      </c>
    </row>
    <row r="26" spans="1:15" x14ac:dyDescent="0.2">
      <c r="A26">
        <v>13</v>
      </c>
      <c r="B26" s="2">
        <v>43636</v>
      </c>
      <c r="C26">
        <v>-0.19070000000000001</v>
      </c>
      <c r="D26">
        <v>-9.9089999999999998E-2</v>
      </c>
      <c r="E26">
        <v>-6.1749999999999999E-2</v>
      </c>
      <c r="F26">
        <v>2.4400000000000002E-2</v>
      </c>
      <c r="G26">
        <v>2.9219999999999999E-2</v>
      </c>
      <c r="H26">
        <v>6.7130000000000002E-3</v>
      </c>
      <c r="I26">
        <v>2.674E-2</v>
      </c>
      <c r="J26">
        <v>-5.4359999999999999E-3</v>
      </c>
      <c r="K26">
        <v>1.11E-2</v>
      </c>
      <c r="L26">
        <v>-6.9650000000000004E-2</v>
      </c>
      <c r="M26">
        <v>5.1900000000000002E-2</v>
      </c>
      <c r="N26">
        <v>-3.9740000000000001E-3</v>
      </c>
      <c r="O26">
        <v>2.0049999999999998E-3</v>
      </c>
    </row>
    <row r="27" spans="1:15" x14ac:dyDescent="0.2">
      <c r="A27">
        <v>13</v>
      </c>
      <c r="B27" s="2">
        <v>43639</v>
      </c>
      <c r="C27">
        <v>-8.9819999999999997E-2</v>
      </c>
      <c r="D27">
        <v>-1.333E-2</v>
      </c>
      <c r="E27">
        <v>-3.0970000000000001E-2</v>
      </c>
      <c r="F27">
        <v>5.1929999999999997E-2</v>
      </c>
      <c r="G27">
        <v>3.0880000000000001E-2</v>
      </c>
      <c r="H27">
        <v>-7.6969999999999998E-3</v>
      </c>
      <c r="I27">
        <v>8.8679999999999995E-2</v>
      </c>
      <c r="J27">
        <v>5.1189999999999999E-2</v>
      </c>
      <c r="K27">
        <v>-3.8170000000000003E-2</v>
      </c>
      <c r="L27">
        <v>-0.1368</v>
      </c>
      <c r="M27">
        <v>2.3439999999999999E-2</v>
      </c>
      <c r="N27">
        <v>-7.0129999999999997E-4</v>
      </c>
      <c r="O27">
        <v>-3.2070000000000002E-3</v>
      </c>
    </row>
    <row r="28" spans="1:15" x14ac:dyDescent="0.2">
      <c r="A28">
        <v>13</v>
      </c>
      <c r="B28" s="2">
        <v>43642</v>
      </c>
      <c r="C28">
        <v>4.0309999999999999E-3</v>
      </c>
      <c r="D28">
        <v>-5.4210000000000001E-2</v>
      </c>
      <c r="E28">
        <v>7.4310000000000001E-2</v>
      </c>
      <c r="F28">
        <v>1.7100000000000001E-2</v>
      </c>
      <c r="G28">
        <v>-2.4289999999999999E-2</v>
      </c>
      <c r="H28">
        <v>-1.7719999999999999E-3</v>
      </c>
      <c r="I28">
        <v>7.4669999999999997E-3</v>
      </c>
      <c r="J28">
        <v>-5.0339999999999998E-4</v>
      </c>
      <c r="K28">
        <v>-4.4229999999999998E-3</v>
      </c>
      <c r="L28">
        <v>4.5850000000000002E-2</v>
      </c>
      <c r="M28">
        <v>-1.4409999999999999E-2</v>
      </c>
      <c r="N28">
        <v>9.9500000000000001E-4</v>
      </c>
      <c r="O28">
        <v>2.2009999999999998E-3</v>
      </c>
    </row>
    <row r="29" spans="1:15" x14ac:dyDescent="0.2">
      <c r="A29">
        <v>13</v>
      </c>
      <c r="B29" s="2">
        <v>43645</v>
      </c>
      <c r="C29">
        <v>-2.0729999999999998E-2</v>
      </c>
      <c r="D29">
        <v>-0.18940000000000001</v>
      </c>
      <c r="E29">
        <v>6.2609999999999999E-2</v>
      </c>
      <c r="F29">
        <v>6.2350000000000003E-2</v>
      </c>
      <c r="G29">
        <v>0.12039999999999999</v>
      </c>
      <c r="H29">
        <v>1.0139999999999999E-3</v>
      </c>
      <c r="I29">
        <v>4.7730000000000003E-3</v>
      </c>
      <c r="J29">
        <v>-1.3029999999999999E-3</v>
      </c>
      <c r="K29">
        <v>1.7730000000000001E-3</v>
      </c>
      <c r="L29">
        <v>-5.7270000000000001E-2</v>
      </c>
      <c r="M29">
        <v>4.734E-2</v>
      </c>
      <c r="N29">
        <v>-3.2320000000000001E-3</v>
      </c>
      <c r="O29">
        <v>-1.235E-3</v>
      </c>
    </row>
    <row r="30" spans="1:15" x14ac:dyDescent="0.2">
      <c r="A30">
        <v>13</v>
      </c>
      <c r="B30" s="2">
        <v>43654</v>
      </c>
      <c r="C30">
        <v>2.7599999999999999E-3</v>
      </c>
      <c r="D30">
        <v>0.1394</v>
      </c>
      <c r="E30">
        <v>-2.759E-2</v>
      </c>
      <c r="F30">
        <v>-4.862E-3</v>
      </c>
      <c r="G30">
        <v>-1.8499999999999999E-2</v>
      </c>
      <c r="H30">
        <v>-2.313E-3</v>
      </c>
      <c r="I30">
        <v>6.5390000000000004E-2</v>
      </c>
      <c r="J30">
        <v>3.1110000000000001E-3</v>
      </c>
      <c r="K30">
        <v>-1.6570000000000001E-2</v>
      </c>
      <c r="L30">
        <v>1.3960000000000001E-3</v>
      </c>
      <c r="M30">
        <v>-2.2970000000000001E-2</v>
      </c>
      <c r="N30">
        <v>2.9069999999999999E-3</v>
      </c>
      <c r="O30">
        <v>2.5820000000000001E-3</v>
      </c>
    </row>
    <row r="31" spans="1:15" x14ac:dyDescent="0.2">
      <c r="A31">
        <v>13</v>
      </c>
      <c r="B31" s="2">
        <v>43657</v>
      </c>
      <c r="C31">
        <v>-6.5860000000000002E-2</v>
      </c>
      <c r="D31">
        <v>4.3650000000000001E-2</v>
      </c>
      <c r="E31">
        <v>-6.9610000000000005E-2</v>
      </c>
      <c r="F31">
        <v>-4.641E-2</v>
      </c>
      <c r="G31">
        <v>9.3350000000000002E-2</v>
      </c>
      <c r="H31">
        <v>-2.14E-3</v>
      </c>
      <c r="I31">
        <v>-0.13539999999999999</v>
      </c>
      <c r="J31">
        <v>4.2759999999999999E-2</v>
      </c>
      <c r="K31">
        <v>-7.7609999999999997E-3</v>
      </c>
      <c r="L31">
        <v>-0.1147</v>
      </c>
      <c r="M31">
        <v>5.1819999999999998E-2</v>
      </c>
      <c r="N31">
        <v>-2.251E-3</v>
      </c>
      <c r="O31">
        <v>-1.573E-3</v>
      </c>
    </row>
    <row r="32" spans="1:15" x14ac:dyDescent="0.2">
      <c r="A32">
        <v>13</v>
      </c>
      <c r="B32" s="2">
        <v>43660</v>
      </c>
      <c r="C32">
        <v>9.4460000000000002E-2</v>
      </c>
      <c r="D32">
        <v>0.3846</v>
      </c>
      <c r="E32">
        <v>-0.191</v>
      </c>
      <c r="F32">
        <v>-3.0980000000000001E-2</v>
      </c>
      <c r="G32">
        <v>4.8559999999999999E-2</v>
      </c>
      <c r="H32">
        <v>2.807E-3</v>
      </c>
      <c r="I32">
        <v>-0.1313</v>
      </c>
      <c r="J32">
        <v>2.375E-2</v>
      </c>
      <c r="K32">
        <v>3.8509999999999998E-3</v>
      </c>
      <c r="L32">
        <v>-0.13739999999999999</v>
      </c>
      <c r="M32">
        <v>4.5780000000000001E-2</v>
      </c>
      <c r="N32">
        <v>8.0190000000000003E-4</v>
      </c>
      <c r="O32">
        <v>-3.725E-3</v>
      </c>
    </row>
    <row r="33" spans="1:15" x14ac:dyDescent="0.2">
      <c r="A33">
        <v>13</v>
      </c>
      <c r="B33" s="2">
        <v>43663</v>
      </c>
      <c r="C33">
        <v>-0.1135</v>
      </c>
      <c r="D33">
        <v>-7.3179999999999999E-3</v>
      </c>
      <c r="E33">
        <v>-5.6930000000000001E-2</v>
      </c>
      <c r="F33">
        <v>-1.3729999999999999E-2</v>
      </c>
      <c r="G33">
        <v>5.8909999999999997E-2</v>
      </c>
      <c r="H33">
        <v>4.522E-3</v>
      </c>
      <c r="I33">
        <v>4.206E-2</v>
      </c>
      <c r="J33">
        <v>-6.3940000000000004E-3</v>
      </c>
      <c r="K33">
        <v>4.2129999999999997E-3</v>
      </c>
      <c r="L33">
        <v>-2.0639999999999999E-2</v>
      </c>
      <c r="M33">
        <v>-7.8139999999999998E-3</v>
      </c>
      <c r="N33">
        <v>3.1879999999999999E-3</v>
      </c>
      <c r="O33">
        <v>-4.7849999999999998E-4</v>
      </c>
    </row>
    <row r="34" spans="1:15" x14ac:dyDescent="0.2">
      <c r="A34">
        <v>13</v>
      </c>
      <c r="B34" s="2">
        <v>43667</v>
      </c>
      <c r="C34">
        <v>-0.2278</v>
      </c>
      <c r="D34">
        <v>-0.16170000000000001</v>
      </c>
      <c r="E34">
        <v>-0.11360000000000001</v>
      </c>
      <c r="F34">
        <v>4.7879999999999999E-2</v>
      </c>
      <c r="G34">
        <v>7.6249999999999998E-2</v>
      </c>
      <c r="H34">
        <v>-1.4650000000000001E-4</v>
      </c>
      <c r="I34">
        <v>9.2619999999999994E-2</v>
      </c>
      <c r="J34">
        <v>-8.1049999999999994E-3</v>
      </c>
      <c r="K34">
        <v>2.0719999999999999E-2</v>
      </c>
      <c r="L34">
        <v>-8.0510000000000009E-3</v>
      </c>
      <c r="M34">
        <v>-2.8519999999999999E-4</v>
      </c>
      <c r="N34">
        <v>-8.6010000000000004E-4</v>
      </c>
      <c r="O34">
        <v>4.2420000000000001E-3</v>
      </c>
    </row>
    <row r="35" spans="1:15" x14ac:dyDescent="0.2">
      <c r="A35">
        <v>13</v>
      </c>
      <c r="B35" s="2">
        <v>43669</v>
      </c>
      <c r="C35">
        <v>-8.6360000000000006E-2</v>
      </c>
      <c r="D35">
        <v>-4.2459999999999998E-2</v>
      </c>
      <c r="E35">
        <v>-9.6280000000000004E-2</v>
      </c>
      <c r="F35">
        <v>7.4089999999999998E-3</v>
      </c>
      <c r="G35">
        <v>1.434E-2</v>
      </c>
      <c r="H35">
        <v>2.1900000000000001E-4</v>
      </c>
      <c r="I35">
        <v>0.2077</v>
      </c>
      <c r="J35">
        <v>-1.89E-2</v>
      </c>
      <c r="K35">
        <v>1.072E-2</v>
      </c>
      <c r="L35">
        <v>0.10390000000000001</v>
      </c>
      <c r="M35">
        <v>-1.5270000000000001E-2</v>
      </c>
      <c r="N35">
        <v>2.454E-3</v>
      </c>
      <c r="O35">
        <v>4.5360000000000001E-3</v>
      </c>
    </row>
    <row r="36" spans="1:15" x14ac:dyDescent="0.2">
      <c r="A36">
        <v>13</v>
      </c>
      <c r="B36" s="2">
        <v>43672</v>
      </c>
      <c r="C36">
        <v>-0.14410000000000001</v>
      </c>
      <c r="D36">
        <v>-9.9170000000000005E-3</v>
      </c>
      <c r="E36">
        <v>-7.5389999999999999E-2</v>
      </c>
      <c r="F36">
        <v>1.196E-2</v>
      </c>
      <c r="G36">
        <v>2.7789999999999999E-2</v>
      </c>
      <c r="H36">
        <v>2.2010000000000001E-4</v>
      </c>
      <c r="I36">
        <v>0.19020000000000001</v>
      </c>
      <c r="J36">
        <v>-1.3010000000000001E-2</v>
      </c>
      <c r="K36">
        <v>3.848E-2</v>
      </c>
      <c r="L36">
        <v>-6.1990000000000003E-2</v>
      </c>
      <c r="M36">
        <v>-2.7920000000000001E-4</v>
      </c>
      <c r="N36">
        <v>-3.0820000000000001E-4</v>
      </c>
      <c r="O36">
        <v>2.6389999999999999E-3</v>
      </c>
    </row>
    <row r="37" spans="1:15" x14ac:dyDescent="0.2">
      <c r="A37">
        <v>13</v>
      </c>
      <c r="B37" s="2">
        <v>43675</v>
      </c>
      <c r="C37">
        <v>-0.1502</v>
      </c>
      <c r="D37">
        <v>3.1199999999999999E-3</v>
      </c>
      <c r="E37">
        <v>-2.18E-2</v>
      </c>
      <c r="F37">
        <v>1.0120000000000001E-2</v>
      </c>
      <c r="G37">
        <v>1.103E-2</v>
      </c>
      <c r="H37">
        <v>-6.0420000000000001E-5</v>
      </c>
      <c r="I37">
        <v>0.41249999999999998</v>
      </c>
      <c r="J37">
        <v>-2.0559999999999998E-2</v>
      </c>
      <c r="K37">
        <v>-1.023E-2</v>
      </c>
      <c r="L37">
        <v>-3.3779999999999998E-2</v>
      </c>
      <c r="M37">
        <v>-7.2899999999999996E-3</v>
      </c>
      <c r="N37">
        <v>1.372E-3</v>
      </c>
      <c r="O37">
        <v>-9.1319999999999997E-4</v>
      </c>
    </row>
    <row r="38" spans="1:15" x14ac:dyDescent="0.2">
      <c r="A38">
        <v>13</v>
      </c>
      <c r="B38" s="2">
        <v>43678</v>
      </c>
      <c r="C38">
        <v>0.1056</v>
      </c>
      <c r="D38">
        <v>7.8770000000000007E-2</v>
      </c>
      <c r="E38">
        <v>0.1273</v>
      </c>
      <c r="F38">
        <v>2.095E-2</v>
      </c>
      <c r="G38">
        <v>-1.423E-2</v>
      </c>
      <c r="H38">
        <v>-1.908E-3</v>
      </c>
      <c r="I38">
        <v>8.8910000000000003E-2</v>
      </c>
      <c r="J38">
        <v>-1.815E-3</v>
      </c>
      <c r="K38">
        <v>-4.0370000000000003E-2</v>
      </c>
      <c r="L38">
        <v>4.1370000000000001E-3</v>
      </c>
      <c r="M38">
        <v>-1.6459999999999999E-2</v>
      </c>
      <c r="N38">
        <v>6.9309999999999997E-3</v>
      </c>
      <c r="O38">
        <v>3.356E-3</v>
      </c>
    </row>
    <row r="39" spans="1:15" x14ac:dyDescent="0.2">
      <c r="A39">
        <v>13</v>
      </c>
      <c r="B39" s="2">
        <v>43681</v>
      </c>
      <c r="C39">
        <v>-1.5480000000000001E-2</v>
      </c>
      <c r="D39">
        <v>1.512E-2</v>
      </c>
      <c r="E39">
        <v>4.8189999999999997E-2</v>
      </c>
      <c r="F39">
        <v>2.2499999999999999E-2</v>
      </c>
      <c r="G39">
        <v>2.2540000000000001E-2</v>
      </c>
      <c r="H39">
        <v>-3.745E-4</v>
      </c>
      <c r="I39">
        <v>0.18160000000000001</v>
      </c>
      <c r="J39">
        <v>-1.248E-2</v>
      </c>
      <c r="K39">
        <v>-1.217E-2</v>
      </c>
      <c r="L39">
        <v>-2.2589999999999999E-2</v>
      </c>
      <c r="M39">
        <v>-4.6759999999999996E-3</v>
      </c>
      <c r="N39">
        <v>1.4679999999999999E-3</v>
      </c>
      <c r="O39">
        <v>-6.1329999999999997E-5</v>
      </c>
    </row>
    <row r="40" spans="1:15" x14ac:dyDescent="0.2">
      <c r="A40">
        <v>13</v>
      </c>
      <c r="B40" s="2">
        <v>43684</v>
      </c>
      <c r="C40">
        <v>2.332E-2</v>
      </c>
      <c r="D40">
        <v>6.386E-2</v>
      </c>
      <c r="E40">
        <v>2.6040000000000001E-2</v>
      </c>
      <c r="F40">
        <v>-2.205E-2</v>
      </c>
      <c r="G40">
        <v>-1.966E-2</v>
      </c>
      <c r="H40">
        <v>1.7670000000000001E-4</v>
      </c>
      <c r="I40">
        <v>-1.136E-2</v>
      </c>
      <c r="J40">
        <v>-2.307E-3</v>
      </c>
      <c r="K40">
        <v>-6.246E-4</v>
      </c>
      <c r="L40">
        <v>7.3410000000000003E-2</v>
      </c>
      <c r="M40">
        <v>-2.145E-2</v>
      </c>
      <c r="N40">
        <v>2.9910000000000002E-3</v>
      </c>
      <c r="O40">
        <v>1.611E-3</v>
      </c>
    </row>
    <row r="41" spans="1:15" x14ac:dyDescent="0.2">
      <c r="A41">
        <v>13</v>
      </c>
      <c r="B41" s="2">
        <v>43687</v>
      </c>
      <c r="C41">
        <v>9.7070000000000004E-2</v>
      </c>
      <c r="D41">
        <v>5.6370000000000003E-2</v>
      </c>
      <c r="E41">
        <v>0.22120000000000001</v>
      </c>
      <c r="F41">
        <v>1.268E-2</v>
      </c>
      <c r="G41">
        <v>-4.5179999999999998E-2</v>
      </c>
      <c r="H41">
        <v>-4.7869999999999998E-4</v>
      </c>
      <c r="I41">
        <v>0.17299999999999999</v>
      </c>
      <c r="J41">
        <v>-1.9060000000000001E-2</v>
      </c>
      <c r="K41">
        <v>-4.4589999999999998E-2</v>
      </c>
      <c r="L41">
        <v>1.4339999999999999E-3</v>
      </c>
      <c r="M41">
        <v>-4.2500000000000003E-3</v>
      </c>
      <c r="N41">
        <v>1.009E-2</v>
      </c>
      <c r="O41">
        <v>-7.6499999999999996E-6</v>
      </c>
    </row>
    <row r="42" spans="1:15" x14ac:dyDescent="0.2">
      <c r="A42">
        <v>13</v>
      </c>
      <c r="B42" s="2">
        <v>43689</v>
      </c>
      <c r="C42">
        <v>2.7099999999999999E-2</v>
      </c>
      <c r="D42">
        <v>0.16589999999999999</v>
      </c>
      <c r="E42">
        <v>-5.1159999999999997E-2</v>
      </c>
      <c r="F42">
        <v>1.37E-2</v>
      </c>
      <c r="G42">
        <v>-4.0079999999999998E-2</v>
      </c>
      <c r="H42">
        <v>3.8240000000000003E-4</v>
      </c>
      <c r="I42">
        <v>0.26300000000000001</v>
      </c>
      <c r="J42">
        <v>-2.6169999999999999E-2</v>
      </c>
      <c r="K42">
        <v>2.1949999999999999E-3</v>
      </c>
      <c r="L42">
        <v>7.0849999999999996E-2</v>
      </c>
      <c r="M42">
        <v>-2.887E-2</v>
      </c>
      <c r="N42">
        <v>4.6119999999999998E-3</v>
      </c>
      <c r="O42">
        <v>6.0699999999999999E-3</v>
      </c>
    </row>
    <row r="43" spans="1:15" x14ac:dyDescent="0.2">
      <c r="A43">
        <v>13</v>
      </c>
      <c r="B43" s="2">
        <v>43693</v>
      </c>
      <c r="C43">
        <v>8.6080000000000004E-2</v>
      </c>
      <c r="D43">
        <v>-0.54410000000000003</v>
      </c>
      <c r="E43">
        <v>0.2631</v>
      </c>
      <c r="F43">
        <v>0.22209999999999999</v>
      </c>
      <c r="G43">
        <v>7.6490000000000002E-2</v>
      </c>
      <c r="H43">
        <v>-1.0970000000000001E-3</v>
      </c>
      <c r="I43">
        <v>1.345</v>
      </c>
      <c r="J43">
        <v>9.9049999999999999E-2</v>
      </c>
      <c r="K43">
        <v>0.96299999999999997</v>
      </c>
      <c r="L43">
        <v>-0.79110000000000003</v>
      </c>
      <c r="M43">
        <v>1.005E-2</v>
      </c>
      <c r="N43">
        <v>-1.238E-2</v>
      </c>
      <c r="O43">
        <v>-1.478E-2</v>
      </c>
    </row>
    <row r="44" spans="1:15" x14ac:dyDescent="0.2">
      <c r="A44">
        <v>13</v>
      </c>
      <c r="B44" s="2">
        <v>43696</v>
      </c>
      <c r="C44">
        <v>1.1010000000000001E-2</v>
      </c>
      <c r="D44">
        <v>0.12909999999999999</v>
      </c>
      <c r="E44">
        <v>-6.1469999999999997E-2</v>
      </c>
      <c r="F44">
        <v>-4.546E-2</v>
      </c>
      <c r="G44">
        <v>4.2709999999999998E-2</v>
      </c>
      <c r="H44">
        <v>6.3610000000000001E-4</v>
      </c>
      <c r="I44">
        <v>5.5629999999999999E-2</v>
      </c>
      <c r="J44">
        <v>-6.8120000000000003E-3</v>
      </c>
      <c r="K44">
        <v>2.0039999999999999E-2</v>
      </c>
      <c r="L44">
        <v>-2.516E-3</v>
      </c>
      <c r="M44">
        <v>-1.5010000000000001E-2</v>
      </c>
      <c r="N44">
        <v>2.5609999999999999E-3</v>
      </c>
      <c r="O44">
        <v>6.8279999999999999E-3</v>
      </c>
    </row>
    <row r="45" spans="1:15" x14ac:dyDescent="0.2">
      <c r="A45">
        <v>13</v>
      </c>
      <c r="B45" s="2">
        <v>43699</v>
      </c>
      <c r="C45">
        <v>-0.2409</v>
      </c>
      <c r="D45">
        <v>-0.33479999999999999</v>
      </c>
      <c r="E45">
        <v>-0.1055</v>
      </c>
      <c r="F45">
        <v>3.9949999999999999E-2</v>
      </c>
      <c r="G45">
        <v>4.4130000000000003E-2</v>
      </c>
      <c r="H45">
        <v>-1.0010000000000001E-5</v>
      </c>
      <c r="I45">
        <v>0.47720000000000001</v>
      </c>
      <c r="J45">
        <v>-1.8450000000000001E-2</v>
      </c>
      <c r="K45">
        <v>0.29899999999999999</v>
      </c>
      <c r="L45">
        <v>-6.515E-2</v>
      </c>
      <c r="M45">
        <v>1.44E-4</v>
      </c>
      <c r="N45">
        <v>1.191E-3</v>
      </c>
      <c r="O45">
        <v>-5.1970000000000002E-3</v>
      </c>
    </row>
    <row r="46" spans="1:15" x14ac:dyDescent="0.2">
      <c r="A46">
        <v>13</v>
      </c>
      <c r="B46" s="2">
        <v>43702</v>
      </c>
      <c r="C46">
        <v>-5.2659999999999998E-2</v>
      </c>
      <c r="D46">
        <v>-6.5460000000000004E-2</v>
      </c>
      <c r="E46">
        <v>-5.6710000000000003E-2</v>
      </c>
      <c r="F46">
        <v>9.5530000000000007E-3</v>
      </c>
      <c r="G46">
        <v>7.0540000000000005E-2</v>
      </c>
      <c r="H46">
        <v>-4.6119999999999999E-5</v>
      </c>
      <c r="I46">
        <v>8.7319999999999995E-2</v>
      </c>
      <c r="J46">
        <v>1.2880000000000001E-2</v>
      </c>
      <c r="K46">
        <v>0.19689999999999999</v>
      </c>
      <c r="L46">
        <v>-0.14949999999999999</v>
      </c>
      <c r="M46">
        <v>8.7290000000000006E-3</v>
      </c>
      <c r="N46">
        <v>-3.467E-3</v>
      </c>
      <c r="O46">
        <v>-3.202E-3</v>
      </c>
    </row>
    <row r="47" spans="1:15" x14ac:dyDescent="0.2">
      <c r="A47">
        <v>13</v>
      </c>
      <c r="B47" s="2">
        <v>43705</v>
      </c>
      <c r="C47">
        <v>-0.14169999999999999</v>
      </c>
      <c r="D47">
        <v>-0.38040000000000002</v>
      </c>
      <c r="E47">
        <v>0.26939999999999997</v>
      </c>
      <c r="F47">
        <v>0.10340000000000001</v>
      </c>
      <c r="G47">
        <v>3.0089999999999999E-2</v>
      </c>
      <c r="H47">
        <v>-5.5780000000000001E-4</v>
      </c>
      <c r="I47">
        <v>0.60619999999999996</v>
      </c>
      <c r="J47">
        <v>-2.3640000000000001E-2</v>
      </c>
      <c r="K47">
        <v>0.10970000000000001</v>
      </c>
      <c r="L47">
        <v>-0.1246</v>
      </c>
      <c r="M47">
        <v>6.9579999999999998E-3</v>
      </c>
      <c r="N47">
        <v>-5.2119999999999996E-3</v>
      </c>
      <c r="O47">
        <v>-3.2569999999999999E-3</v>
      </c>
    </row>
    <row r="48" spans="1:15" x14ac:dyDescent="0.2">
      <c r="A48">
        <v>13</v>
      </c>
      <c r="B48" s="2">
        <v>43708</v>
      </c>
      <c r="C48">
        <v>0.56920000000000004</v>
      </c>
      <c r="D48">
        <v>0.29330000000000001</v>
      </c>
      <c r="E48">
        <v>0.64990000000000003</v>
      </c>
      <c r="F48">
        <v>0.28899999999999998</v>
      </c>
      <c r="G48">
        <v>-0.19189999999999999</v>
      </c>
      <c r="H48">
        <v>-4.7459999999999999E-4</v>
      </c>
      <c r="I48">
        <v>0.42909999999999998</v>
      </c>
      <c r="J48">
        <v>-6.2960000000000002E-2</v>
      </c>
      <c r="K48">
        <v>-0.28870000000000001</v>
      </c>
      <c r="L48">
        <v>3.4750000000000003E-2</v>
      </c>
      <c r="M48">
        <v>-1.354E-3</v>
      </c>
      <c r="N48">
        <v>-2.202E-3</v>
      </c>
      <c r="O48">
        <v>4.64E-3</v>
      </c>
    </row>
    <row r="49" spans="1:15" x14ac:dyDescent="0.2">
      <c r="A49">
        <v>13</v>
      </c>
      <c r="B49" s="2">
        <v>43711</v>
      </c>
      <c r="C49">
        <v>-0.17299999999999999</v>
      </c>
      <c r="D49">
        <v>-1.495E-2</v>
      </c>
      <c r="E49">
        <v>-0.24610000000000001</v>
      </c>
      <c r="F49">
        <v>4.8410000000000002E-2</v>
      </c>
      <c r="G49">
        <v>2.103E-2</v>
      </c>
      <c r="H49">
        <v>5.6130000000000004E-4</v>
      </c>
      <c r="I49">
        <v>0.2707</v>
      </c>
      <c r="J49">
        <v>-2.8989999999999998E-2</v>
      </c>
      <c r="K49">
        <v>0.15770000000000001</v>
      </c>
      <c r="L49">
        <v>-2.6270000000000002E-2</v>
      </c>
      <c r="M49">
        <v>-1.158E-3</v>
      </c>
      <c r="N49">
        <v>9.4979999999999999E-4</v>
      </c>
      <c r="O49">
        <v>5.6779999999999999E-3</v>
      </c>
    </row>
    <row r="50" spans="1:15" x14ac:dyDescent="0.2">
      <c r="A50">
        <v>13</v>
      </c>
      <c r="B50" s="2">
        <v>43714</v>
      </c>
      <c r="C50">
        <v>-3.5430000000000003E-2</v>
      </c>
      <c r="D50">
        <v>1.3109999999999999E-4</v>
      </c>
      <c r="E50">
        <v>1.2449999999999999E-2</v>
      </c>
      <c r="F50">
        <v>-1.2789999999999999E-2</v>
      </c>
      <c r="G50">
        <v>1.5259999999999999E-2</v>
      </c>
      <c r="H50">
        <v>3.5139999999999998E-4</v>
      </c>
      <c r="I50">
        <v>1.051E-2</v>
      </c>
      <c r="J50">
        <v>-4.7990000000000003E-3</v>
      </c>
      <c r="K50">
        <v>4.4630000000000003E-2</v>
      </c>
      <c r="L50">
        <v>-1.959E-2</v>
      </c>
      <c r="M50">
        <v>1.392E-3</v>
      </c>
      <c r="N50">
        <v>1.6909999999999999E-4</v>
      </c>
      <c r="O50">
        <v>-1.317E-3</v>
      </c>
    </row>
    <row r="51" spans="1:15" x14ac:dyDescent="0.2">
      <c r="A51">
        <v>13</v>
      </c>
      <c r="B51" s="2">
        <v>43717</v>
      </c>
      <c r="C51">
        <v>-0.1072</v>
      </c>
      <c r="D51">
        <v>1.8669999999999999E-2</v>
      </c>
      <c r="E51">
        <v>-3.168E-2</v>
      </c>
      <c r="F51">
        <v>-6.1960000000000001E-3</v>
      </c>
      <c r="G51">
        <v>4.7169999999999997E-2</v>
      </c>
      <c r="H51">
        <v>-3.3800000000000002E-5</v>
      </c>
      <c r="I51">
        <v>3.5119999999999998E-2</v>
      </c>
      <c r="J51">
        <v>-6.6049999999999995E-4</v>
      </c>
      <c r="K51">
        <v>6.6810000000000003E-4</v>
      </c>
      <c r="L51">
        <v>-9.1740000000000002E-2</v>
      </c>
      <c r="M51">
        <v>1.3639999999999999E-2</v>
      </c>
      <c r="N51">
        <v>-1.134E-3</v>
      </c>
      <c r="O51">
        <v>1.9289999999999999E-3</v>
      </c>
    </row>
    <row r="52" spans="1:15" x14ac:dyDescent="0.2">
      <c r="A52">
        <v>13</v>
      </c>
      <c r="B52" s="2">
        <v>43720</v>
      </c>
      <c r="C52">
        <v>-5.7419999999999999E-2</v>
      </c>
      <c r="D52">
        <v>1.162E-2</v>
      </c>
      <c r="E52">
        <v>-2.146E-2</v>
      </c>
      <c r="F52">
        <v>-2.3279999999999999E-2</v>
      </c>
      <c r="G52">
        <v>5.321E-2</v>
      </c>
      <c r="H52">
        <v>2.6439999999999998E-4</v>
      </c>
      <c r="I52">
        <v>0.2286</v>
      </c>
      <c r="J52">
        <v>-1.4370000000000001E-2</v>
      </c>
      <c r="K52">
        <v>0.1145</v>
      </c>
      <c r="L52">
        <v>-9.8180000000000003E-2</v>
      </c>
      <c r="M52">
        <v>3.4420000000000002E-3</v>
      </c>
      <c r="N52">
        <v>-9.2049999999999999E-4</v>
      </c>
      <c r="O52">
        <v>-2.0470000000000002E-3</v>
      </c>
    </row>
    <row r="53" spans="1:15" x14ac:dyDescent="0.2">
      <c r="A53">
        <v>13</v>
      </c>
      <c r="B53" s="2">
        <v>43723</v>
      </c>
      <c r="C53">
        <v>-3.6040000000000003E-2</v>
      </c>
      <c r="D53">
        <v>-0.25119999999999998</v>
      </c>
      <c r="E53">
        <v>0.29049999999999998</v>
      </c>
      <c r="F53">
        <v>8.5849999999999996E-2</v>
      </c>
      <c r="G53">
        <v>-2.0330000000000001E-2</v>
      </c>
      <c r="H53">
        <v>-6.7719999999999998E-4</v>
      </c>
      <c r="I53">
        <v>7.1959999999999996E-2</v>
      </c>
      <c r="J53">
        <v>-8.1639999999999994E-3</v>
      </c>
      <c r="K53">
        <v>-5.7919999999999999E-2</v>
      </c>
      <c r="L53">
        <v>3.2530000000000003E-2</v>
      </c>
      <c r="M53">
        <v>-2.1540000000000001E-3</v>
      </c>
      <c r="N53">
        <v>-4.5350000000000002E-4</v>
      </c>
      <c r="O53">
        <v>6.0190000000000005E-4</v>
      </c>
    </row>
    <row r="54" spans="1:15" x14ac:dyDescent="0.2">
      <c r="A54">
        <v>13</v>
      </c>
      <c r="B54" s="2">
        <v>43726</v>
      </c>
      <c r="C54">
        <v>-0.2346</v>
      </c>
      <c r="D54">
        <v>-0.26600000000000001</v>
      </c>
      <c r="E54">
        <v>-9.912E-2</v>
      </c>
      <c r="F54">
        <v>9.2039999999999997E-2</v>
      </c>
      <c r="G54">
        <v>5.0750000000000003E-2</v>
      </c>
      <c r="H54">
        <v>-6.4530000000000002E-4</v>
      </c>
      <c r="I54">
        <v>0.1845</v>
      </c>
      <c r="J54">
        <v>3.0380000000000001E-2</v>
      </c>
      <c r="K54">
        <v>0.14130000000000001</v>
      </c>
      <c r="L54">
        <v>-4.9549999999999997E-2</v>
      </c>
      <c r="M54">
        <v>3.3969999999999998E-3</v>
      </c>
      <c r="N54">
        <v>-9.1780000000000004E-3</v>
      </c>
      <c r="O54">
        <v>-1.5449999999999999E-3</v>
      </c>
    </row>
    <row r="55" spans="1:15" x14ac:dyDescent="0.2">
      <c r="A55">
        <v>13</v>
      </c>
      <c r="B55" s="2">
        <v>43729</v>
      </c>
      <c r="C55">
        <v>-0.1133</v>
      </c>
      <c r="D55">
        <v>-0.23050000000000001</v>
      </c>
      <c r="E55">
        <v>0.18410000000000001</v>
      </c>
      <c r="F55">
        <v>7.1110000000000007E-2</v>
      </c>
      <c r="G55">
        <v>-1.089E-2</v>
      </c>
      <c r="H55">
        <v>-8.8630000000000002E-4</v>
      </c>
      <c r="I55">
        <v>2.8129999999999999E-2</v>
      </c>
      <c r="J55">
        <v>-5.0289999999999996E-3</v>
      </c>
      <c r="K55">
        <v>-7.5190000000000007E-2</v>
      </c>
      <c r="L55">
        <v>3.2039999999999999E-2</v>
      </c>
      <c r="M55">
        <v>-4.2620000000000002E-3</v>
      </c>
      <c r="N55">
        <v>5.359E-3</v>
      </c>
      <c r="O55">
        <v>7.0920000000000002E-3</v>
      </c>
    </row>
    <row r="56" spans="1:15" x14ac:dyDescent="0.2">
      <c r="A56">
        <v>13</v>
      </c>
      <c r="B56" s="2">
        <v>43732</v>
      </c>
      <c r="C56">
        <v>-1.042E-2</v>
      </c>
      <c r="D56">
        <v>-0.156</v>
      </c>
      <c r="E56">
        <v>0.20380000000000001</v>
      </c>
      <c r="F56">
        <v>5.0569999999999997E-2</v>
      </c>
      <c r="G56">
        <v>-2.5260000000000001E-2</v>
      </c>
      <c r="H56">
        <v>-3.693E-5</v>
      </c>
      <c r="I56">
        <v>0.13519999999999999</v>
      </c>
      <c r="J56">
        <v>-3.2419999999999997E-2</v>
      </c>
      <c r="K56">
        <v>3.569E-2</v>
      </c>
      <c r="L56">
        <v>2.7109999999999999E-2</v>
      </c>
      <c r="M56">
        <v>-1.761E-3</v>
      </c>
      <c r="N56">
        <v>-2.8689999999999998E-4</v>
      </c>
      <c r="O56">
        <v>9.3599999999999998E-4</v>
      </c>
    </row>
    <row r="57" spans="1:15" x14ac:dyDescent="0.2">
      <c r="A57">
        <v>13</v>
      </c>
      <c r="B57" s="2">
        <v>43735</v>
      </c>
      <c r="C57">
        <v>-5.2409999999999998E-2</v>
      </c>
      <c r="D57">
        <v>-0.14349999999999999</v>
      </c>
      <c r="E57">
        <v>0.1038</v>
      </c>
      <c r="F57">
        <v>6.8000000000000005E-2</v>
      </c>
      <c r="G57">
        <v>-4.6640000000000001E-2</v>
      </c>
      <c r="H57">
        <v>3.0850000000000002E-4</v>
      </c>
      <c r="I57">
        <v>2.564E-2</v>
      </c>
      <c r="J57">
        <v>-1.0540000000000001E-2</v>
      </c>
      <c r="K57">
        <v>2.0410000000000001E-2</v>
      </c>
      <c r="L57">
        <v>3.1870000000000002E-2</v>
      </c>
      <c r="M57">
        <v>-5.3379999999999999E-3</v>
      </c>
      <c r="N57">
        <v>6.5149999999999995E-4</v>
      </c>
      <c r="O57">
        <v>7.8479999999999999E-4</v>
      </c>
    </row>
    <row r="58" spans="1:15" x14ac:dyDescent="0.2">
      <c r="A58">
        <v>13</v>
      </c>
      <c r="B58" s="2">
        <v>43738</v>
      </c>
      <c r="C58">
        <v>-0.1951</v>
      </c>
      <c r="D58">
        <v>-0.36030000000000001</v>
      </c>
      <c r="E58">
        <v>0.1191</v>
      </c>
      <c r="F58">
        <v>3.4639999999999997E-2</v>
      </c>
      <c r="G58">
        <v>5.8740000000000001E-2</v>
      </c>
      <c r="H58">
        <v>-4.6010000000000002E-4</v>
      </c>
      <c r="I58">
        <v>4.7300000000000002E-2</v>
      </c>
      <c r="J58">
        <v>8.7339999999999998E-4</v>
      </c>
      <c r="K58">
        <v>-3.6420000000000001E-2</v>
      </c>
      <c r="L58">
        <v>8.6830000000000004E-2</v>
      </c>
      <c r="M58">
        <v>-2.6180000000000001E-3</v>
      </c>
      <c r="N58">
        <v>6.7840000000000001E-4</v>
      </c>
      <c r="O58">
        <v>-5.8129999999999998E-4</v>
      </c>
    </row>
    <row r="59" spans="1:15" x14ac:dyDescent="0.2">
      <c r="A59">
        <v>13</v>
      </c>
      <c r="B59" s="2">
        <v>43741</v>
      </c>
      <c r="C59">
        <v>7.8289999999999998E-2</v>
      </c>
      <c r="D59">
        <v>9.4299999999999995E-2</v>
      </c>
      <c r="E59">
        <v>0.1186</v>
      </c>
      <c r="F59">
        <v>-3.2660000000000002E-2</v>
      </c>
      <c r="G59">
        <v>-3.2169999999999997E-2</v>
      </c>
      <c r="H59">
        <v>-2.0570000000000001E-4</v>
      </c>
      <c r="I59">
        <v>4.2589999999999998E-3</v>
      </c>
      <c r="J59">
        <v>2.7500000000000002E-4</v>
      </c>
      <c r="K59">
        <v>-1.1560000000000001E-2</v>
      </c>
      <c r="L59">
        <v>4.8030000000000003E-2</v>
      </c>
      <c r="M59">
        <v>-5.5980000000000002E-2</v>
      </c>
      <c r="N59">
        <v>1.8499999999999999E-2</v>
      </c>
      <c r="O59">
        <v>5.2389999999999997E-3</v>
      </c>
    </row>
    <row r="60" spans="1:15" x14ac:dyDescent="0.2">
      <c r="A60">
        <v>13</v>
      </c>
      <c r="B60" s="2">
        <v>43744</v>
      </c>
      <c r="C60">
        <v>0.12529999999999999</v>
      </c>
      <c r="D60">
        <v>-8.9370000000000005E-2</v>
      </c>
      <c r="E60">
        <v>0.3</v>
      </c>
      <c r="F60">
        <v>8.7130000000000003E-3</v>
      </c>
      <c r="G60">
        <v>-1.273E-3</v>
      </c>
      <c r="H60">
        <v>-1.036E-3</v>
      </c>
      <c r="I60">
        <v>7.2660000000000002E-2</v>
      </c>
      <c r="J60">
        <v>-3.7360000000000002E-3</v>
      </c>
      <c r="K60">
        <v>-4.2160000000000003E-2</v>
      </c>
      <c r="L60">
        <v>2.9399999999999999E-2</v>
      </c>
      <c r="M60">
        <v>-1.7100000000000001E-2</v>
      </c>
      <c r="N60">
        <v>6.0410000000000004E-3</v>
      </c>
      <c r="O60">
        <v>1.8500000000000001E-3</v>
      </c>
    </row>
    <row r="61" spans="1:15" x14ac:dyDescent="0.2">
      <c r="A61">
        <v>13</v>
      </c>
      <c r="B61" s="2">
        <v>43747</v>
      </c>
      <c r="C61">
        <v>3.0800000000000001E-2</v>
      </c>
      <c r="D61">
        <v>-9.2899999999999996E-2</v>
      </c>
      <c r="E61">
        <v>0.2114</v>
      </c>
      <c r="F61">
        <v>-2.9480000000000001E-3</v>
      </c>
      <c r="G61">
        <v>-2.5569999999999999E-2</v>
      </c>
      <c r="H61">
        <v>-3.325E-4</v>
      </c>
      <c r="I61">
        <v>-1.2200000000000001E-2</v>
      </c>
      <c r="J61">
        <v>1.864E-3</v>
      </c>
      <c r="K61">
        <v>-2.0070000000000001E-2</v>
      </c>
      <c r="L61">
        <v>3.7440000000000001E-2</v>
      </c>
      <c r="M61">
        <v>1.0149999999999999E-2</v>
      </c>
      <c r="N61">
        <v>-2.333E-3</v>
      </c>
      <c r="O61">
        <v>2.7389999999999999E-4</v>
      </c>
    </row>
    <row r="62" spans="1:15" x14ac:dyDescent="0.2">
      <c r="A62">
        <v>13</v>
      </c>
      <c r="B62" s="2">
        <v>43753</v>
      </c>
      <c r="C62">
        <v>5.8710000000000004E-3</v>
      </c>
      <c r="D62">
        <v>0.1477</v>
      </c>
      <c r="E62">
        <v>8.7080000000000005E-3</v>
      </c>
      <c r="F62">
        <v>-9.2750000000000003E-3</v>
      </c>
      <c r="G62">
        <v>-9.8519999999999996E-3</v>
      </c>
      <c r="H62">
        <v>-1.3359999999999999E-4</v>
      </c>
      <c r="I62">
        <v>2.0559999999999998E-2</v>
      </c>
      <c r="J62">
        <v>8.5690000000000001E-5</v>
      </c>
      <c r="K62">
        <v>-7.1329999999999996E-3</v>
      </c>
      <c r="L62">
        <v>-6.6439999999999999E-2</v>
      </c>
      <c r="M62">
        <v>4.4400000000000004E-3</v>
      </c>
      <c r="N62">
        <v>-1.003E-3</v>
      </c>
      <c r="O62">
        <v>1.124E-3</v>
      </c>
    </row>
    <row r="63" spans="1:15" x14ac:dyDescent="0.2">
      <c r="A63">
        <v>13</v>
      </c>
      <c r="B63" s="2">
        <v>43756</v>
      </c>
      <c r="C63">
        <v>0.28460000000000002</v>
      </c>
      <c r="D63">
        <v>-0.49540000000000001</v>
      </c>
      <c r="E63">
        <v>0.35289999999999999</v>
      </c>
      <c r="F63">
        <v>0.13370000000000001</v>
      </c>
      <c r="G63">
        <v>-4.5420000000000002E-2</v>
      </c>
      <c r="H63">
        <v>-4.2410000000000001E-4</v>
      </c>
      <c r="I63">
        <v>0.27710000000000001</v>
      </c>
      <c r="J63">
        <v>-4.4260000000000001E-2</v>
      </c>
      <c r="K63">
        <v>-2.75E-2</v>
      </c>
      <c r="L63">
        <v>0.52990000000000004</v>
      </c>
      <c r="M63">
        <v>-1.4959999999999999E-2</v>
      </c>
      <c r="N63">
        <v>1.6490000000000001E-3</v>
      </c>
      <c r="O63">
        <v>-7.8739999999999995E-4</v>
      </c>
    </row>
    <row r="64" spans="1:15" x14ac:dyDescent="0.2">
      <c r="A64">
        <v>13</v>
      </c>
      <c r="B64" s="2">
        <v>43759</v>
      </c>
      <c r="C64">
        <v>6.3509999999999999E-3</v>
      </c>
      <c r="D64">
        <v>0.1351</v>
      </c>
      <c r="E64">
        <v>-2.8230000000000002E-2</v>
      </c>
      <c r="F64">
        <v>-1.881E-2</v>
      </c>
      <c r="G64">
        <v>-6.6160000000000004E-3</v>
      </c>
      <c r="H64">
        <v>5.7189999999999997E-4</v>
      </c>
      <c r="I64">
        <v>1.52E-2</v>
      </c>
      <c r="J64">
        <v>-4.3600000000000002E-3</v>
      </c>
      <c r="K64">
        <v>2.138E-2</v>
      </c>
      <c r="L64">
        <v>-2.615E-2</v>
      </c>
      <c r="M64">
        <v>-1.145E-3</v>
      </c>
      <c r="N64">
        <v>4.393E-4</v>
      </c>
      <c r="O64">
        <v>4.5550000000000001E-4</v>
      </c>
    </row>
    <row r="65" spans="1:15" x14ac:dyDescent="0.2">
      <c r="A65">
        <v>13</v>
      </c>
      <c r="B65" s="2">
        <v>43762</v>
      </c>
      <c r="C65">
        <v>-7.7679999999999997E-3</v>
      </c>
      <c r="D65">
        <v>0.1444</v>
      </c>
      <c r="E65">
        <v>-4.913E-2</v>
      </c>
      <c r="F65">
        <v>-5.7410000000000003E-2</v>
      </c>
      <c r="G65">
        <v>-1.4460000000000001E-2</v>
      </c>
      <c r="H65">
        <v>1.6410000000000001E-3</v>
      </c>
      <c r="I65">
        <v>-7.8329999999999997E-2</v>
      </c>
      <c r="J65">
        <v>3.7919999999999998E-3</v>
      </c>
      <c r="K65">
        <v>2.5970000000000002E-4</v>
      </c>
      <c r="L65">
        <v>3.8210000000000001E-2</v>
      </c>
      <c r="M65">
        <v>-4.3420000000000004E-3</v>
      </c>
      <c r="N65">
        <v>3.7919999999999998E-3</v>
      </c>
      <c r="O65">
        <v>3.8890000000000001E-3</v>
      </c>
    </row>
    <row r="66" spans="1:15" x14ac:dyDescent="0.2">
      <c r="A66">
        <v>13</v>
      </c>
      <c r="B66" s="2">
        <v>43765</v>
      </c>
      <c r="C66">
        <v>-8.6199999999999999E-2</v>
      </c>
      <c r="D66">
        <v>2.3970000000000002E-2</v>
      </c>
      <c r="E66">
        <v>-9.5799999999999996E-2</v>
      </c>
      <c r="F66">
        <v>-5.1720000000000002E-2</v>
      </c>
      <c r="G66">
        <v>8.405E-2</v>
      </c>
      <c r="H66">
        <v>7.8899999999999999E-4</v>
      </c>
      <c r="I66">
        <v>-7.0860000000000006E-2</v>
      </c>
      <c r="J66">
        <v>1.306E-2</v>
      </c>
      <c r="K66">
        <v>2.0830000000000001E-2</v>
      </c>
      <c r="L66">
        <v>3.9319999999999997E-3</v>
      </c>
      <c r="M66">
        <v>1.4569999999999999E-4</v>
      </c>
      <c r="N66">
        <v>5.8799999999999998E-4</v>
      </c>
      <c r="O66">
        <v>-1.652E-4</v>
      </c>
    </row>
    <row r="67" spans="1:15" x14ac:dyDescent="0.2">
      <c r="A67">
        <v>13</v>
      </c>
      <c r="B67" s="2">
        <v>43768</v>
      </c>
      <c r="C67">
        <v>3.3399999999999999E-2</v>
      </c>
      <c r="D67">
        <v>-1.6570000000000001E-2</v>
      </c>
      <c r="E67">
        <v>3.7850000000000002E-2</v>
      </c>
      <c r="F67">
        <v>-2.5819999999999999E-2</v>
      </c>
      <c r="G67">
        <v>-6.3130000000000006E-2</v>
      </c>
      <c r="H67">
        <v>7.85E-4</v>
      </c>
      <c r="I67">
        <v>-7.4569999999999997E-2</v>
      </c>
      <c r="J67">
        <v>5.4920000000000004E-3</v>
      </c>
      <c r="K67">
        <v>7.0980000000000001E-3</v>
      </c>
      <c r="L67">
        <v>0.1552</v>
      </c>
      <c r="M67">
        <v>-2.9780000000000002E-3</v>
      </c>
      <c r="N67">
        <v>4.284E-4</v>
      </c>
      <c r="O67">
        <v>1.333E-3</v>
      </c>
    </row>
    <row r="68" spans="1:15" x14ac:dyDescent="0.2">
      <c r="A68">
        <v>13</v>
      </c>
      <c r="B68" s="2">
        <v>43771</v>
      </c>
      <c r="C68">
        <v>-5.0029999999999998E-2</v>
      </c>
      <c r="D68">
        <v>1.0410000000000001E-2</v>
      </c>
      <c r="E68">
        <v>-3.7919999999999998E-3</v>
      </c>
      <c r="F68">
        <v>-2.2630000000000001E-2</v>
      </c>
      <c r="G68">
        <v>7.8379999999999995E-3</v>
      </c>
      <c r="H68">
        <v>4.9529999999999995E-4</v>
      </c>
      <c r="I68">
        <v>-4.0049999999999999E-3</v>
      </c>
      <c r="J68">
        <v>-1.6130000000000001E-3</v>
      </c>
      <c r="K68">
        <v>9.1350000000000008E-3</v>
      </c>
      <c r="L68">
        <v>1.846E-3</v>
      </c>
      <c r="M68">
        <v>-2.2589999999999999E-4</v>
      </c>
      <c r="N68">
        <v>1.3679999999999999E-4</v>
      </c>
      <c r="O68">
        <v>1.0920000000000001E-3</v>
      </c>
    </row>
    <row r="69" spans="1:15" x14ac:dyDescent="0.2">
      <c r="A69">
        <v>13</v>
      </c>
      <c r="B69" s="2">
        <v>43774</v>
      </c>
      <c r="C69">
        <v>0.29010000000000002</v>
      </c>
      <c r="D69">
        <v>0.21529999999999999</v>
      </c>
      <c r="E69">
        <v>8.2769999999999996E-3</v>
      </c>
      <c r="F69">
        <v>-5.6910000000000002E-2</v>
      </c>
      <c r="G69">
        <v>-2.2759999999999999E-2</v>
      </c>
      <c r="H69">
        <v>1.5460000000000001E-3</v>
      </c>
      <c r="I69">
        <v>-0.23780000000000001</v>
      </c>
      <c r="J69">
        <v>6.8580000000000004E-3</v>
      </c>
      <c r="K69">
        <v>-1.7279999999999999E-3</v>
      </c>
      <c r="L69">
        <v>0.2</v>
      </c>
      <c r="M69">
        <v>-9.4750000000000008E-3</v>
      </c>
      <c r="N69">
        <v>2.4039999999999999E-3</v>
      </c>
      <c r="O69">
        <v>1.2099999999999999E-3</v>
      </c>
    </row>
    <row r="70" spans="1:15" x14ac:dyDescent="0.2">
      <c r="A70">
        <v>13</v>
      </c>
      <c r="B70" s="2">
        <v>43778</v>
      </c>
      <c r="C70">
        <v>5.4530000000000004E-3</v>
      </c>
      <c r="D70">
        <v>0.1336</v>
      </c>
      <c r="E70">
        <v>-9.6560000000000007E-2</v>
      </c>
      <c r="F70">
        <v>-3.1629999999999998E-2</v>
      </c>
      <c r="G70">
        <v>-4.2270000000000002E-2</v>
      </c>
      <c r="H70">
        <v>1.2849999999999999E-3</v>
      </c>
      <c r="I70">
        <v>-7.9320000000000002E-2</v>
      </c>
      <c r="J70">
        <v>1.094E-2</v>
      </c>
      <c r="K70">
        <v>1.091E-2</v>
      </c>
      <c r="L70">
        <v>9.7339999999999996E-2</v>
      </c>
      <c r="M70">
        <v>-4.0759999999999998E-3</v>
      </c>
      <c r="N70">
        <v>3.0179999999999998E-3</v>
      </c>
      <c r="O70">
        <v>2.364E-4</v>
      </c>
    </row>
    <row r="71" spans="1:15" x14ac:dyDescent="0.2">
      <c r="A71">
        <v>13</v>
      </c>
      <c r="B71" s="2">
        <v>43780</v>
      </c>
      <c r="C71">
        <v>-7.1790000000000007E-2</v>
      </c>
      <c r="D71">
        <v>-3.2129999999999999E-2</v>
      </c>
      <c r="E71">
        <v>1.9310000000000001E-2</v>
      </c>
      <c r="F71">
        <v>2.504E-2</v>
      </c>
      <c r="G71">
        <v>-4.5629999999999997E-2</v>
      </c>
      <c r="H71">
        <v>-3.8200000000000002E-4</v>
      </c>
      <c r="I71">
        <v>-1.1169999999999999E-2</v>
      </c>
      <c r="J71">
        <v>2.6570000000000001E-3</v>
      </c>
      <c r="K71">
        <v>-5.7850000000000002E-3</v>
      </c>
      <c r="L71">
        <v>3.0099999999999998E-2</v>
      </c>
      <c r="M71">
        <v>3.3969999999999998E-3</v>
      </c>
      <c r="N71">
        <v>-5.5699999999999999E-4</v>
      </c>
      <c r="O71">
        <v>-1.3200000000000001E-4</v>
      </c>
    </row>
    <row r="72" spans="1:15" x14ac:dyDescent="0.2">
      <c r="A72">
        <v>13</v>
      </c>
      <c r="B72" s="2">
        <v>43783</v>
      </c>
      <c r="C72">
        <v>-0.39810000000000001</v>
      </c>
      <c r="D72">
        <v>-0.27210000000000001</v>
      </c>
      <c r="E72">
        <v>-6.6170000000000007E-2</v>
      </c>
      <c r="F72">
        <v>4.4159999999999998E-2</v>
      </c>
      <c r="G72">
        <v>-6.5960000000000005E-2</v>
      </c>
      <c r="H72">
        <v>3.8790000000000001E-3</v>
      </c>
      <c r="I72">
        <v>-3.2100000000000002E-3</v>
      </c>
      <c r="J72">
        <v>2.513E-3</v>
      </c>
      <c r="K72">
        <v>1.3310000000000001E-2</v>
      </c>
      <c r="L72">
        <v>2.2759999999999999E-2</v>
      </c>
      <c r="M72">
        <v>4.1770000000000002E-2</v>
      </c>
      <c r="N72">
        <v>-3.2000000000000002E-3</v>
      </c>
      <c r="O72">
        <v>-3.0730000000000002E-3</v>
      </c>
    </row>
    <row r="73" spans="1:15" x14ac:dyDescent="0.2">
      <c r="A73">
        <v>13</v>
      </c>
      <c r="B73" s="2">
        <v>43786</v>
      </c>
      <c r="C73">
        <v>0.18990000000000001</v>
      </c>
      <c r="D73">
        <v>0.34310000000000002</v>
      </c>
      <c r="E73">
        <v>9.3450000000000005E-2</v>
      </c>
      <c r="F73">
        <v>-3.4349999999999999E-2</v>
      </c>
      <c r="G73">
        <v>-7.7539999999999998E-2</v>
      </c>
      <c r="H73">
        <v>1.3549999999999999E-4</v>
      </c>
      <c r="I73">
        <v>3.0040000000000002E-3</v>
      </c>
      <c r="J73">
        <v>-2.4679999999999998E-4</v>
      </c>
      <c r="K73">
        <v>-1.8290000000000001E-2</v>
      </c>
      <c r="L73">
        <v>-1.167E-2</v>
      </c>
      <c r="M73">
        <v>5.8909999999999995E-4</v>
      </c>
      <c r="N73">
        <v>-1.5709999999999999E-3</v>
      </c>
      <c r="O73">
        <v>1.4679999999999999E-3</v>
      </c>
    </row>
    <row r="74" spans="1:15" x14ac:dyDescent="0.2">
      <c r="A74">
        <v>13</v>
      </c>
      <c r="B74" s="2">
        <v>43789</v>
      </c>
      <c r="C74">
        <v>0.1414</v>
      </c>
      <c r="D74">
        <v>0.19639999999999999</v>
      </c>
      <c r="E74">
        <v>6.1150000000000003E-2</v>
      </c>
      <c r="F74">
        <v>-3.1710000000000002E-2</v>
      </c>
      <c r="G74">
        <v>-1.558E-2</v>
      </c>
      <c r="H74">
        <v>-3.3500000000000001E-4</v>
      </c>
      <c r="I74">
        <v>-5.1319999999999998E-2</v>
      </c>
      <c r="J74">
        <v>1.585E-2</v>
      </c>
      <c r="K74">
        <v>-2.239E-2</v>
      </c>
      <c r="L74">
        <v>2.8680000000000001E-2</v>
      </c>
      <c r="M74">
        <v>7.4069999999999995E-4</v>
      </c>
      <c r="N74">
        <v>1.472E-3</v>
      </c>
      <c r="O74">
        <v>-4.274E-3</v>
      </c>
    </row>
    <row r="75" spans="1:15" x14ac:dyDescent="0.2">
      <c r="A75">
        <v>13</v>
      </c>
      <c r="B75" s="2">
        <v>43792</v>
      </c>
      <c r="C75">
        <v>0.40310000000000001</v>
      </c>
      <c r="D75">
        <v>5.7349999999999998E-2</v>
      </c>
      <c r="E75">
        <v>0.32400000000000001</v>
      </c>
      <c r="F75">
        <v>0.1103</v>
      </c>
      <c r="G75">
        <v>1.4710000000000001E-2</v>
      </c>
      <c r="H75">
        <v>-1.6230000000000001E-3</v>
      </c>
      <c r="I75">
        <v>4.64E-3</v>
      </c>
      <c r="J75">
        <v>7.6369999999999997E-3</v>
      </c>
      <c r="K75">
        <v>-2.9159999999999998E-2</v>
      </c>
      <c r="L75">
        <v>-4.1399999999999999E-2</v>
      </c>
      <c r="M75">
        <v>5.8269999999999997E-3</v>
      </c>
      <c r="N75">
        <v>-1.09E-3</v>
      </c>
      <c r="O75">
        <v>-1.7539999999999999E-3</v>
      </c>
    </row>
    <row r="76" spans="1:15" x14ac:dyDescent="0.2">
      <c r="A76">
        <v>13</v>
      </c>
      <c r="B76" s="2">
        <v>43795</v>
      </c>
      <c r="C76">
        <v>3.5549999999999998E-2</v>
      </c>
      <c r="D76">
        <v>6.5710000000000005E-2</v>
      </c>
      <c r="E76">
        <v>2.4479999999999998E-2</v>
      </c>
      <c r="F76">
        <v>-1.8919999999999999E-2</v>
      </c>
      <c r="G76">
        <v>-3.5439999999999999E-2</v>
      </c>
      <c r="H76">
        <v>9.4039999999999998E-4</v>
      </c>
      <c r="I76">
        <v>-5.4960000000000002E-2</v>
      </c>
      <c r="J76">
        <v>-2.1299999999999999E-3</v>
      </c>
      <c r="K76">
        <v>3.9629999999999999E-2</v>
      </c>
      <c r="L76">
        <v>3.687E-2</v>
      </c>
      <c r="M76">
        <v>-1.75E-3</v>
      </c>
      <c r="N76">
        <v>9.7340000000000002E-4</v>
      </c>
      <c r="O76">
        <v>-8.0110000000000001E-4</v>
      </c>
    </row>
    <row r="77" spans="1:15" x14ac:dyDescent="0.2">
      <c r="A77">
        <v>13</v>
      </c>
      <c r="B77" s="2">
        <v>43799</v>
      </c>
      <c r="C77">
        <v>0.16039999999999999</v>
      </c>
      <c r="D77">
        <v>0.2389</v>
      </c>
      <c r="E77">
        <v>0.1389</v>
      </c>
      <c r="F77">
        <v>-3.9820000000000001E-2</v>
      </c>
      <c r="G77">
        <v>-6.8659999999999999E-2</v>
      </c>
      <c r="H77">
        <v>5.5770000000000003E-5</v>
      </c>
      <c r="I77">
        <v>-0.1729</v>
      </c>
      <c r="J77">
        <v>1.4030000000000001E-2</v>
      </c>
      <c r="K77">
        <v>-0.1012</v>
      </c>
      <c r="L77">
        <v>9.6320000000000003E-2</v>
      </c>
      <c r="M77">
        <v>-3.8730000000000001E-3</v>
      </c>
      <c r="N77">
        <v>4.0410000000000003E-3</v>
      </c>
      <c r="O77">
        <v>1.108E-3</v>
      </c>
    </row>
    <row r="78" spans="1:15" x14ac:dyDescent="0.2">
      <c r="A78">
        <v>13</v>
      </c>
      <c r="B78" s="2">
        <v>43801</v>
      </c>
      <c r="C78">
        <v>1.8780000000000002E-2</v>
      </c>
      <c r="D78">
        <v>1.7989999999999999E-2</v>
      </c>
      <c r="E78">
        <v>0.14099999999999999</v>
      </c>
      <c r="F78">
        <v>1.1610000000000001E-2</v>
      </c>
      <c r="G78">
        <v>-5.1090000000000003E-2</v>
      </c>
      <c r="H78">
        <v>-1.2459999999999999E-3</v>
      </c>
      <c r="I78">
        <v>1.558E-2</v>
      </c>
      <c r="J78">
        <v>5.4599999999999996E-3</v>
      </c>
      <c r="K78">
        <v>-7.1730000000000002E-2</v>
      </c>
      <c r="L78">
        <v>3.7690000000000001E-2</v>
      </c>
      <c r="M78">
        <v>-5.0759999999999998E-3</v>
      </c>
      <c r="N78">
        <v>2.3530000000000001E-3</v>
      </c>
      <c r="O78">
        <v>2.6480000000000002E-3</v>
      </c>
    </row>
    <row r="79" spans="1:15" x14ac:dyDescent="0.2">
      <c r="A79">
        <v>13</v>
      </c>
      <c r="B79" s="2">
        <v>43804</v>
      </c>
      <c r="C79">
        <v>4.8989999999999997E-5</v>
      </c>
      <c r="D79">
        <v>0.14000000000000001</v>
      </c>
      <c r="E79">
        <v>-3.193E-2</v>
      </c>
      <c r="F79">
        <v>-3.3329999999999999E-2</v>
      </c>
      <c r="G79">
        <v>-1.1869999999999999E-3</v>
      </c>
      <c r="H79">
        <v>5.9130000000000001E-4</v>
      </c>
      <c r="I79">
        <v>-4.5389999999999996E-3</v>
      </c>
      <c r="J79">
        <v>-1.2600000000000001E-3</v>
      </c>
      <c r="K79">
        <v>1.306E-2</v>
      </c>
      <c r="L79">
        <v>-7.195E-3</v>
      </c>
      <c r="M79">
        <v>2.521E-4</v>
      </c>
      <c r="N79">
        <v>2.4120000000000001E-4</v>
      </c>
      <c r="O79">
        <v>5.1460000000000004E-4</v>
      </c>
    </row>
    <row r="80" spans="1:15" x14ac:dyDescent="0.2">
      <c r="A80">
        <v>13</v>
      </c>
      <c r="B80" s="2">
        <v>43807</v>
      </c>
      <c r="C80">
        <v>-5.6290000000000003E-3</v>
      </c>
      <c r="D80">
        <v>0.13339999999999999</v>
      </c>
      <c r="E80">
        <v>-5.4420000000000003E-2</v>
      </c>
      <c r="F80">
        <v>-4.7300000000000002E-2</v>
      </c>
      <c r="G80">
        <v>2.554E-2</v>
      </c>
      <c r="H80">
        <v>1.89E-3</v>
      </c>
      <c r="I80">
        <v>-2.281E-2</v>
      </c>
      <c r="J80">
        <v>2.2439999999999999E-3</v>
      </c>
      <c r="K80">
        <v>2.9929999999999998E-2</v>
      </c>
      <c r="L80">
        <v>-6.4429999999999999E-3</v>
      </c>
      <c r="M80">
        <v>4.5350000000000002E-4</v>
      </c>
      <c r="N80">
        <v>4.2039999999999997E-5</v>
      </c>
      <c r="O80">
        <v>-1.9689999999999998E-3</v>
      </c>
    </row>
    <row r="81" spans="1:15" x14ac:dyDescent="0.2">
      <c r="A81">
        <v>13</v>
      </c>
      <c r="B81" s="2">
        <v>43810</v>
      </c>
      <c r="C81">
        <v>-4.2369999999999998E-2</v>
      </c>
      <c r="D81">
        <v>0.19070000000000001</v>
      </c>
      <c r="E81">
        <v>-7.6399999999999996E-2</v>
      </c>
      <c r="F81">
        <v>-4.8919999999999998E-2</v>
      </c>
      <c r="G81">
        <v>1.2760000000000001E-2</v>
      </c>
      <c r="H81">
        <v>-1.2279999999999999E-3</v>
      </c>
      <c r="I81">
        <v>-4.0550000000000003E-2</v>
      </c>
      <c r="J81">
        <v>3.5900000000000001E-2</v>
      </c>
      <c r="K81">
        <v>-7.034E-2</v>
      </c>
      <c r="L81">
        <v>3.8939999999999999E-3</v>
      </c>
      <c r="M81">
        <v>-6.8349999999999997E-4</v>
      </c>
      <c r="N81">
        <v>2.173E-3</v>
      </c>
      <c r="O81">
        <v>2.33E-3</v>
      </c>
    </row>
    <row r="82" spans="1:15" x14ac:dyDescent="0.2">
      <c r="A82">
        <v>13</v>
      </c>
      <c r="B82" s="2">
        <v>43813</v>
      </c>
      <c r="C82">
        <v>9.01E-2</v>
      </c>
      <c r="D82">
        <v>0.18990000000000001</v>
      </c>
      <c r="E82">
        <v>-4.8989999999999997E-3</v>
      </c>
      <c r="F82">
        <v>-2.1530000000000001E-2</v>
      </c>
      <c r="G82">
        <v>1.078E-3</v>
      </c>
      <c r="H82">
        <v>-7.5350000000000002E-5</v>
      </c>
      <c r="I82">
        <v>-1.353E-2</v>
      </c>
      <c r="J82">
        <v>1.384E-2</v>
      </c>
      <c r="K82">
        <v>2.8319999999999999E-3</v>
      </c>
      <c r="L82">
        <v>-1.9470000000000001E-2</v>
      </c>
      <c r="M82">
        <v>1.1019999999999999E-3</v>
      </c>
      <c r="N82">
        <v>-1.488E-3</v>
      </c>
      <c r="O82">
        <v>-2.6649999999999998E-3</v>
      </c>
    </row>
    <row r="83" spans="1:15" x14ac:dyDescent="0.2">
      <c r="A83">
        <v>13</v>
      </c>
      <c r="B83" s="2">
        <v>43816</v>
      </c>
      <c r="C83">
        <v>1.519E-2</v>
      </c>
      <c r="D83">
        <v>6.4450000000000002E-3</v>
      </c>
      <c r="E83">
        <v>6.7390000000000005E-2</v>
      </c>
      <c r="F83">
        <v>2.8139999999999998E-2</v>
      </c>
      <c r="G83">
        <v>2.9579999999999998E-4</v>
      </c>
      <c r="H83">
        <v>-6.9079999999999999E-4</v>
      </c>
      <c r="I83">
        <v>5.4310000000000001E-3</v>
      </c>
      <c r="J83">
        <v>-7.337E-4</v>
      </c>
      <c r="K83">
        <v>-2.3809999999999999E-3</v>
      </c>
      <c r="L83">
        <v>-1.6760000000000001E-2</v>
      </c>
      <c r="M83">
        <v>5.2439999999999995E-4</v>
      </c>
      <c r="N83">
        <v>-5.3600000000000002E-5</v>
      </c>
      <c r="O83">
        <v>-1.8450000000000001E-3</v>
      </c>
    </row>
    <row r="84" spans="1:15" x14ac:dyDescent="0.2">
      <c r="A84">
        <v>13</v>
      </c>
      <c r="B84" s="2">
        <v>43819</v>
      </c>
      <c r="C84">
        <v>-1.29E-2</v>
      </c>
      <c r="D84">
        <v>-4.7309999999999998E-2</v>
      </c>
      <c r="E84">
        <v>7.4690000000000006E-2</v>
      </c>
      <c r="F84">
        <v>-4.4970000000000001E-3</v>
      </c>
      <c r="G84">
        <v>-3.1370000000000002E-2</v>
      </c>
      <c r="H84">
        <v>-1.9819999999999999E-4</v>
      </c>
      <c r="I84">
        <v>-1.6830000000000001E-2</v>
      </c>
      <c r="J84">
        <v>1.7110000000000001E-3</v>
      </c>
      <c r="K84">
        <v>-8.175E-3</v>
      </c>
      <c r="L84">
        <v>6.1679999999999999E-2</v>
      </c>
      <c r="M84">
        <v>-3.0509999999999999E-3</v>
      </c>
      <c r="N84">
        <v>-5.0510000000000003E-5</v>
      </c>
      <c r="O84">
        <v>1.024E-3</v>
      </c>
    </row>
    <row r="85" spans="1:15" x14ac:dyDescent="0.2">
      <c r="A85">
        <v>13</v>
      </c>
      <c r="B85" s="2">
        <v>43822</v>
      </c>
      <c r="C85">
        <v>7.4050000000000005E-2</v>
      </c>
      <c r="D85">
        <v>0.21110000000000001</v>
      </c>
      <c r="E85">
        <v>-2.9870000000000001E-2</v>
      </c>
      <c r="F85">
        <v>-2.2440000000000002E-2</v>
      </c>
      <c r="G85">
        <v>7.0270000000000003E-3</v>
      </c>
      <c r="H85">
        <v>-6.7759999999999999E-4</v>
      </c>
      <c r="I85">
        <v>1.223E-2</v>
      </c>
      <c r="J85">
        <v>5.3930000000000002E-3</v>
      </c>
      <c r="K85">
        <v>-2.274E-2</v>
      </c>
      <c r="L85">
        <v>-8.9169999999999996E-3</v>
      </c>
      <c r="M85">
        <v>7.1690000000000002E-4</v>
      </c>
      <c r="N85">
        <v>-1.008E-3</v>
      </c>
      <c r="O85">
        <v>2.476E-4</v>
      </c>
    </row>
    <row r="86" spans="1:15" x14ac:dyDescent="0.2">
      <c r="A86">
        <v>13</v>
      </c>
      <c r="B86" s="2">
        <v>43825</v>
      </c>
      <c r="C86">
        <v>-0.1195</v>
      </c>
      <c r="D86">
        <v>-0.1191</v>
      </c>
      <c r="E86">
        <v>-0.13220000000000001</v>
      </c>
      <c r="F86">
        <v>2.2700000000000001E-2</v>
      </c>
      <c r="G86">
        <v>8.1659999999999996E-2</v>
      </c>
      <c r="H86">
        <v>-1.104E-4</v>
      </c>
      <c r="I86">
        <v>-6.5989999999999993E-2</v>
      </c>
      <c r="J86">
        <v>1.431E-2</v>
      </c>
      <c r="K86">
        <v>-4.7400000000000003E-3</v>
      </c>
      <c r="L86">
        <v>0.1028</v>
      </c>
      <c r="M86">
        <v>-1.616E-3</v>
      </c>
      <c r="N86">
        <v>8.9680000000000001E-4</v>
      </c>
      <c r="O86">
        <v>-1.3860000000000001E-3</v>
      </c>
    </row>
    <row r="87" spans="1:15" x14ac:dyDescent="0.2">
      <c r="A87">
        <v>13</v>
      </c>
      <c r="B87" s="2">
        <v>43840</v>
      </c>
      <c r="C87">
        <v>2.8719999999999999E-2</v>
      </c>
      <c r="D87">
        <v>0.27979999999999999</v>
      </c>
      <c r="E87">
        <v>-0.23810000000000001</v>
      </c>
      <c r="F87">
        <v>-7.3830000000000007E-2</v>
      </c>
      <c r="G87">
        <v>4.6980000000000001E-2</v>
      </c>
      <c r="H87">
        <v>1.794E-3</v>
      </c>
      <c r="I87">
        <v>-0.125</v>
      </c>
      <c r="J87">
        <v>7.7920000000000003E-3</v>
      </c>
      <c r="K87">
        <v>0.11310000000000001</v>
      </c>
      <c r="L87">
        <v>-9.0139999999999994E-3</v>
      </c>
      <c r="M87">
        <v>-1.083E-4</v>
      </c>
      <c r="N87">
        <v>1.9610000000000001E-3</v>
      </c>
      <c r="O87">
        <v>2.1949999999999999E-3</v>
      </c>
    </row>
    <row r="88" spans="1:15" x14ac:dyDescent="0.2">
      <c r="A88">
        <v>13</v>
      </c>
      <c r="B88" s="2">
        <v>43843</v>
      </c>
      <c r="C88">
        <v>-8.9090000000000003E-2</v>
      </c>
      <c r="D88">
        <v>0.1147</v>
      </c>
      <c r="E88">
        <v>-0.2492</v>
      </c>
      <c r="F88">
        <v>-1.098E-2</v>
      </c>
      <c r="G88">
        <v>6.0159999999999998E-2</v>
      </c>
      <c r="H88">
        <v>7.6380000000000003E-4</v>
      </c>
      <c r="I88">
        <v>-0.1084</v>
      </c>
      <c r="J88">
        <v>3.8800000000000001E-2</v>
      </c>
      <c r="K88">
        <v>0.1222</v>
      </c>
      <c r="L88">
        <v>-6.6250000000000003E-2</v>
      </c>
      <c r="M88">
        <v>6.1739999999999998E-3</v>
      </c>
      <c r="N88">
        <v>-4.1240000000000001E-3</v>
      </c>
      <c r="O88">
        <v>-9.9549999999999994E-5</v>
      </c>
    </row>
    <row r="89" spans="1:15" x14ac:dyDescent="0.2">
      <c r="A89">
        <v>13</v>
      </c>
      <c r="B89" s="2">
        <v>43849</v>
      </c>
      <c r="C89">
        <v>6.3839999999999994E-2</v>
      </c>
      <c r="D89">
        <v>0.2072</v>
      </c>
      <c r="E89">
        <v>-8.09E-2</v>
      </c>
      <c r="F89">
        <v>-5.5590000000000001E-2</v>
      </c>
      <c r="G89">
        <v>-7.9209999999999992E-3</v>
      </c>
      <c r="H89">
        <v>9.6480000000000003E-4</v>
      </c>
      <c r="I89">
        <v>-0.1399</v>
      </c>
      <c r="J89">
        <v>6.0939999999999996E-3</v>
      </c>
      <c r="K89">
        <v>5.2639999999999996E-3</v>
      </c>
      <c r="L89">
        <v>7.4980000000000005E-2</v>
      </c>
      <c r="M89">
        <v>-4.1079999999999997E-3</v>
      </c>
      <c r="N89">
        <v>2.4849999999999998E-3</v>
      </c>
      <c r="O89">
        <v>2.483E-3</v>
      </c>
    </row>
    <row r="90" spans="1:15" x14ac:dyDescent="0.2">
      <c r="A90">
        <v>13</v>
      </c>
      <c r="B90" s="2">
        <v>43851</v>
      </c>
      <c r="C90">
        <v>5.0090000000000003E-2</v>
      </c>
      <c r="D90">
        <v>-3.5819999999999998E-2</v>
      </c>
      <c r="E90">
        <v>-6.7669999999999994E-2</v>
      </c>
      <c r="F90">
        <v>-3.1289999999999998E-2</v>
      </c>
      <c r="G90">
        <v>7.1749999999999994E-2</v>
      </c>
      <c r="H90">
        <v>1.5610000000000001E-3</v>
      </c>
      <c r="I90">
        <v>-7.5740000000000002E-2</v>
      </c>
      <c r="J90">
        <v>-1.09E-3</v>
      </c>
      <c r="K90">
        <v>0.22850000000000001</v>
      </c>
      <c r="L90">
        <v>-2.6179999999999998E-2</v>
      </c>
      <c r="M90">
        <v>1.771E-3</v>
      </c>
      <c r="N90">
        <v>-1.7990000000000001E-4</v>
      </c>
      <c r="O90">
        <v>-2.8400000000000001E-3</v>
      </c>
    </row>
    <row r="91" spans="1:15" x14ac:dyDescent="0.2">
      <c r="A91">
        <v>13</v>
      </c>
      <c r="B91" s="2">
        <v>43852</v>
      </c>
      <c r="C91">
        <v>6.4009999999999997E-2</v>
      </c>
      <c r="D91">
        <v>0.1988</v>
      </c>
      <c r="E91">
        <v>1.601E-2</v>
      </c>
      <c r="F91">
        <v>3.0339999999999999E-2</v>
      </c>
      <c r="G91">
        <v>-4.7440000000000003E-2</v>
      </c>
      <c r="H91">
        <v>-6.1430000000000002E-4</v>
      </c>
      <c r="I91">
        <v>2.8750000000000001E-2</v>
      </c>
      <c r="J91">
        <v>-2.9930000000000001E-4</v>
      </c>
      <c r="K91">
        <v>-2.462E-2</v>
      </c>
      <c r="L91">
        <v>-2.1649999999999999E-2</v>
      </c>
      <c r="M91">
        <v>-1.205E-2</v>
      </c>
      <c r="N91">
        <v>4.7790000000000002E-4</v>
      </c>
      <c r="O91">
        <v>1.776E-3</v>
      </c>
    </row>
    <row r="92" spans="1:15" x14ac:dyDescent="0.2">
      <c r="A92">
        <v>13</v>
      </c>
      <c r="B92" s="2">
        <v>43855</v>
      </c>
      <c r="C92">
        <v>-7.0900000000000005E-2</v>
      </c>
      <c r="D92">
        <v>0.23180000000000001</v>
      </c>
      <c r="E92">
        <v>-0.1779</v>
      </c>
      <c r="F92">
        <v>-4.8309999999999999E-2</v>
      </c>
      <c r="G92">
        <v>7.1859999999999993E-2</v>
      </c>
      <c r="H92">
        <v>-3.8779999999999999E-4</v>
      </c>
      <c r="I92">
        <v>5.219E-2</v>
      </c>
      <c r="J92">
        <v>-1.843E-3</v>
      </c>
      <c r="K92">
        <v>-4.9500000000000002E-2</v>
      </c>
      <c r="L92">
        <v>1.92E-4</v>
      </c>
      <c r="M92">
        <v>-3.2620000000000001E-3</v>
      </c>
      <c r="N92">
        <v>5.4390000000000003E-3</v>
      </c>
      <c r="O92">
        <v>5.64E-3</v>
      </c>
    </row>
    <row r="93" spans="1:15" x14ac:dyDescent="0.2">
      <c r="A93">
        <v>13</v>
      </c>
      <c r="B93" s="2">
        <v>43858</v>
      </c>
      <c r="C93">
        <v>7.5110000000000003E-3</v>
      </c>
      <c r="D93">
        <v>0.2397</v>
      </c>
      <c r="E93">
        <v>-7.6679999999999998E-2</v>
      </c>
      <c r="F93">
        <v>-5.185E-2</v>
      </c>
      <c r="G93">
        <v>-6.2399999999999997E-2</v>
      </c>
      <c r="H93">
        <v>1.317E-3</v>
      </c>
      <c r="I93">
        <v>-0.12740000000000001</v>
      </c>
      <c r="J93">
        <v>1.0160000000000001E-2</v>
      </c>
      <c r="K93">
        <v>1.0330000000000001E-2</v>
      </c>
      <c r="L93">
        <v>4.1959999999999997E-2</v>
      </c>
      <c r="M93">
        <v>-3.872E-3</v>
      </c>
      <c r="N93">
        <v>2.4849999999999998E-3</v>
      </c>
      <c r="O93">
        <v>4.2519999999999997E-3</v>
      </c>
    </row>
    <row r="94" spans="1:15" x14ac:dyDescent="0.2">
      <c r="A94">
        <v>13</v>
      </c>
      <c r="B94" s="2">
        <v>43861</v>
      </c>
      <c r="C94">
        <v>4.8759999999999998E-2</v>
      </c>
      <c r="D94">
        <v>0.2369</v>
      </c>
      <c r="E94">
        <v>-3.023E-2</v>
      </c>
      <c r="F94">
        <v>-4.2860000000000002E-2</v>
      </c>
      <c r="G94">
        <v>-7.1510000000000004E-2</v>
      </c>
      <c r="H94">
        <v>8.5450000000000001E-4</v>
      </c>
      <c r="I94">
        <v>-3.9359999999999999E-2</v>
      </c>
      <c r="J94">
        <v>2.1610000000000002E-3</v>
      </c>
      <c r="K94">
        <v>2.627E-3</v>
      </c>
      <c r="L94">
        <v>5.2330000000000002E-2</v>
      </c>
      <c r="M94">
        <v>-7.45E-3</v>
      </c>
      <c r="N94">
        <v>2.1619999999999999E-3</v>
      </c>
      <c r="O94">
        <v>2.3449999999999999E-3</v>
      </c>
    </row>
    <row r="95" spans="1:15" x14ac:dyDescent="0.2">
      <c r="A95">
        <v>13</v>
      </c>
      <c r="B95" s="2">
        <v>43864</v>
      </c>
      <c r="C95">
        <v>-8.813E-2</v>
      </c>
      <c r="D95">
        <v>9.4070000000000001E-2</v>
      </c>
      <c r="E95">
        <v>-6.8239999999999995E-2</v>
      </c>
      <c r="F95">
        <v>-1.9990000000000001E-2</v>
      </c>
      <c r="G95">
        <v>-3.415E-2</v>
      </c>
      <c r="H95">
        <v>5.8810000000000004E-4</v>
      </c>
      <c r="I95">
        <v>-1.4789999999999999E-2</v>
      </c>
      <c r="J95">
        <v>7.1469999999999997E-4</v>
      </c>
      <c r="K95">
        <v>-8.038E-5</v>
      </c>
      <c r="L95">
        <v>4.7260000000000003E-2</v>
      </c>
      <c r="M95">
        <v>-1.111E-2</v>
      </c>
      <c r="N95">
        <v>5.7089999999999997E-3</v>
      </c>
      <c r="O95">
        <v>5.7720000000000004E-4</v>
      </c>
    </row>
    <row r="96" spans="1:15" x14ac:dyDescent="0.2">
      <c r="A96">
        <v>13</v>
      </c>
      <c r="B96" s="2">
        <v>43867</v>
      </c>
      <c r="C96">
        <v>9.0320000000000005E-4</v>
      </c>
      <c r="D96">
        <v>0.2172</v>
      </c>
      <c r="E96">
        <v>-0.25309999999999999</v>
      </c>
      <c r="F96">
        <v>-7.9439999999999997E-2</v>
      </c>
      <c r="G96">
        <v>2.3099999999999999E-2</v>
      </c>
      <c r="H96">
        <v>8.0490000000000006E-3</v>
      </c>
      <c r="I96">
        <v>-0.191</v>
      </c>
      <c r="J96">
        <v>8.3990000000000002E-3</v>
      </c>
      <c r="K96">
        <v>0.13239999999999999</v>
      </c>
      <c r="L96">
        <v>8.1409999999999996E-2</v>
      </c>
      <c r="M96">
        <v>-5.9930000000000001E-3</v>
      </c>
      <c r="N96">
        <v>1.282E-2</v>
      </c>
      <c r="O96">
        <v>-2.5200000000000001E-3</v>
      </c>
    </row>
    <row r="97" spans="1:16" x14ac:dyDescent="0.2">
      <c r="A97">
        <v>13</v>
      </c>
      <c r="B97" s="2">
        <v>43873</v>
      </c>
      <c r="C97">
        <v>2.2859999999999998E-3</v>
      </c>
      <c r="D97">
        <v>3.7170000000000002E-2</v>
      </c>
      <c r="E97">
        <v>7.689E-2</v>
      </c>
      <c r="F97">
        <v>1.2019999999999999E-2</v>
      </c>
      <c r="G97">
        <v>-7.9960000000000003E-2</v>
      </c>
      <c r="H97">
        <v>-1.155E-3</v>
      </c>
      <c r="I97">
        <v>-1.7749999999999998E-2</v>
      </c>
      <c r="J97">
        <v>5.3379999999999999E-3</v>
      </c>
      <c r="K97">
        <v>-1.6820000000000002E-2</v>
      </c>
      <c r="L97">
        <v>6.6479999999999997E-2</v>
      </c>
      <c r="M97">
        <v>-1.5140000000000001E-2</v>
      </c>
      <c r="N97">
        <v>1.0549999999999999E-3</v>
      </c>
      <c r="O97">
        <v>2.5040000000000001E-3</v>
      </c>
    </row>
    <row r="98" spans="1:16" x14ac:dyDescent="0.2">
      <c r="A98">
        <v>13</v>
      </c>
      <c r="B98" s="2">
        <v>43876</v>
      </c>
      <c r="C98">
        <v>0.2492</v>
      </c>
      <c r="D98">
        <v>0.43719999999999998</v>
      </c>
      <c r="E98">
        <v>0.14230000000000001</v>
      </c>
      <c r="F98">
        <v>-4.6190000000000002E-2</v>
      </c>
      <c r="G98">
        <v>-0.1022</v>
      </c>
      <c r="H98">
        <v>-9.1719999999999996E-4</v>
      </c>
      <c r="I98">
        <v>-2.2589999999999999E-2</v>
      </c>
      <c r="J98">
        <v>1.384E-2</v>
      </c>
      <c r="K98">
        <v>-6.0069999999999998E-2</v>
      </c>
      <c r="L98">
        <v>-9.6310000000000007E-3</v>
      </c>
      <c r="M98">
        <v>7.3010000000000002E-4</v>
      </c>
      <c r="N98">
        <v>-1.354E-3</v>
      </c>
      <c r="O98">
        <v>1.5009999999999999E-3</v>
      </c>
    </row>
    <row r="99" spans="1:16" x14ac:dyDescent="0.2">
      <c r="A99">
        <v>13</v>
      </c>
      <c r="B99" s="2">
        <v>43879</v>
      </c>
      <c r="C99">
        <v>0.22</v>
      </c>
      <c r="D99">
        <v>0.107</v>
      </c>
      <c r="E99">
        <v>0.2571</v>
      </c>
      <c r="F99">
        <v>-6.028E-2</v>
      </c>
      <c r="G99">
        <v>-6.2890000000000001E-2</v>
      </c>
      <c r="H99">
        <v>1.3079999999999999E-3</v>
      </c>
      <c r="I99">
        <v>-0.1091</v>
      </c>
      <c r="J99">
        <v>-6.3860000000000002E-3</v>
      </c>
      <c r="K99">
        <v>3.3250000000000002E-2</v>
      </c>
      <c r="L99">
        <v>3.6470000000000002E-2</v>
      </c>
      <c r="M99">
        <v>-1.1119999999999999E-3</v>
      </c>
      <c r="N99">
        <v>4.596E-4</v>
      </c>
      <c r="O99">
        <v>1.722E-3</v>
      </c>
    </row>
    <row r="100" spans="1:16" x14ac:dyDescent="0.2">
      <c r="A100">
        <v>13</v>
      </c>
      <c r="B100" s="2">
        <v>43882</v>
      </c>
      <c r="C100">
        <v>7.5480000000000005E-2</v>
      </c>
      <c r="D100">
        <v>0.20569999999999999</v>
      </c>
      <c r="E100">
        <v>7.7160000000000006E-2</v>
      </c>
      <c r="F100">
        <v>8.4650000000000003E-3</v>
      </c>
      <c r="G100">
        <v>-0.15559999999999999</v>
      </c>
      <c r="H100">
        <v>3.9639999999999999E-4</v>
      </c>
      <c r="I100">
        <v>-3.603E-2</v>
      </c>
      <c r="J100">
        <v>1.5790000000000001E-3</v>
      </c>
      <c r="K100">
        <v>-6.1009999999999997E-3</v>
      </c>
      <c r="L100">
        <v>3.4259999999999999E-2</v>
      </c>
      <c r="M100">
        <v>-2.539E-3</v>
      </c>
      <c r="N100">
        <v>3.7399999999999998E-4</v>
      </c>
      <c r="O100">
        <v>2.8240000000000001E-3</v>
      </c>
    </row>
    <row r="101" spans="1:16" x14ac:dyDescent="0.2">
      <c r="A101">
        <v>13</v>
      </c>
      <c r="B101" s="2">
        <v>43888</v>
      </c>
      <c r="C101">
        <v>5.2940000000000001E-2</v>
      </c>
      <c r="D101">
        <v>0.16539999999999999</v>
      </c>
      <c r="E101">
        <v>-0.1855</v>
      </c>
      <c r="F101">
        <v>-7.9420000000000004E-2</v>
      </c>
      <c r="G101">
        <v>4.3380000000000002E-2</v>
      </c>
      <c r="H101">
        <v>2.5600000000000002E-3</v>
      </c>
      <c r="I101">
        <v>-0.27150000000000002</v>
      </c>
      <c r="J101">
        <v>2.998E-2</v>
      </c>
      <c r="K101">
        <v>0.21840000000000001</v>
      </c>
      <c r="L101">
        <v>-2.0729999999999998E-2</v>
      </c>
      <c r="M101">
        <v>1.9870000000000001E-3</v>
      </c>
      <c r="N101">
        <v>-5.0080000000000003E-4</v>
      </c>
      <c r="O101">
        <v>-4.4410000000000001E-4</v>
      </c>
    </row>
    <row r="102" spans="1:16" x14ac:dyDescent="0.2">
      <c r="A102">
        <v>13</v>
      </c>
      <c r="B102" s="2">
        <v>43891</v>
      </c>
      <c r="C102">
        <v>0.14530000000000001</v>
      </c>
      <c r="D102">
        <v>0.41420000000000001</v>
      </c>
      <c r="E102">
        <v>-4.5649999999999996E-3</v>
      </c>
      <c r="F102">
        <v>-9.5670000000000005E-2</v>
      </c>
      <c r="G102">
        <v>-5.135E-2</v>
      </c>
      <c r="H102">
        <v>1.139E-3</v>
      </c>
      <c r="I102">
        <v>-0.1396</v>
      </c>
      <c r="J102">
        <v>2.7699999999999999E-2</v>
      </c>
      <c r="K102">
        <v>-1.175E-2</v>
      </c>
      <c r="L102">
        <v>2.4919999999999999E-3</v>
      </c>
      <c r="M102">
        <v>4.2559999999999999E-4</v>
      </c>
      <c r="N102">
        <v>4.9359999999999996E-4</v>
      </c>
      <c r="O102">
        <v>1.7179999999999999E-3</v>
      </c>
    </row>
    <row r="103" spans="1:16" x14ac:dyDescent="0.2">
      <c r="A103">
        <v>13</v>
      </c>
      <c r="B103" s="2">
        <v>43894</v>
      </c>
      <c r="C103">
        <v>-0.13569999999999999</v>
      </c>
      <c r="D103">
        <v>-3.8580000000000003E-2</v>
      </c>
      <c r="E103">
        <v>-0.1075</v>
      </c>
      <c r="F103">
        <v>-4.6929999999999999E-2</v>
      </c>
      <c r="G103">
        <v>-1.6820000000000002E-2</v>
      </c>
      <c r="H103">
        <v>2.689E-3</v>
      </c>
      <c r="I103">
        <v>-0.14749999999999999</v>
      </c>
      <c r="J103">
        <v>1.942E-2</v>
      </c>
      <c r="K103">
        <v>5.577E-2</v>
      </c>
      <c r="L103">
        <v>9.9640000000000006E-2</v>
      </c>
      <c r="M103">
        <v>-4.7029999999999997E-3</v>
      </c>
      <c r="N103">
        <v>7.0679999999999996E-3</v>
      </c>
      <c r="O103">
        <v>-2.4570000000000001E-4</v>
      </c>
    </row>
    <row r="105" spans="1:16" x14ac:dyDescent="0.2">
      <c r="A105" t="s">
        <v>28</v>
      </c>
    </row>
    <row r="106" spans="1:16" x14ac:dyDescent="0.2">
      <c r="A106" t="s">
        <v>26</v>
      </c>
      <c r="B106" t="s">
        <v>27</v>
      </c>
      <c r="C106" t="s">
        <v>6</v>
      </c>
      <c r="D106" t="s">
        <v>7</v>
      </c>
      <c r="E106" t="s">
        <v>8</v>
      </c>
      <c r="F106" t="s">
        <v>9</v>
      </c>
      <c r="G106" t="s">
        <v>10</v>
      </c>
      <c r="H106" t="s">
        <v>11</v>
      </c>
      <c r="I106" t="s">
        <v>12</v>
      </c>
      <c r="J106" t="s">
        <v>13</v>
      </c>
      <c r="K106" t="s">
        <v>14</v>
      </c>
      <c r="L106" t="s">
        <v>15</v>
      </c>
      <c r="M106" t="s">
        <v>16</v>
      </c>
      <c r="N106" t="s">
        <v>17</v>
      </c>
      <c r="O106" t="s">
        <v>18</v>
      </c>
      <c r="P106" t="s">
        <v>29</v>
      </c>
    </row>
    <row r="107" spans="1:16" x14ac:dyDescent="0.2">
      <c r="A107">
        <v>13</v>
      </c>
      <c r="B107" s="2">
        <v>43558</v>
      </c>
      <c r="C107">
        <v>-0.01</v>
      </c>
      <c r="D107">
        <v>-0.65400000000000003</v>
      </c>
      <c r="E107">
        <v>-0.874</v>
      </c>
      <c r="F107">
        <v>0.89900000000000002</v>
      </c>
      <c r="G107">
        <v>0.86099999999999999</v>
      </c>
      <c r="H107">
        <v>0.38800000000000001</v>
      </c>
      <c r="I107">
        <v>-0.01</v>
      </c>
      <c r="J107">
        <v>-1.6E-2</v>
      </c>
      <c r="K107">
        <v>8.3000000000000004E-2</v>
      </c>
      <c r="L107">
        <v>-5.6000000000000001E-2</v>
      </c>
      <c r="M107">
        <v>0.27700000000000002</v>
      </c>
      <c r="N107">
        <v>-4.3999999999999997E-2</v>
      </c>
      <c r="O107">
        <v>-0.46400000000000002</v>
      </c>
      <c r="P107">
        <v>0.73473563509016704</v>
      </c>
    </row>
    <row r="108" spans="1:16" x14ac:dyDescent="0.2">
      <c r="A108">
        <v>13</v>
      </c>
      <c r="B108" s="2">
        <v>43561</v>
      </c>
      <c r="C108">
        <v>-7.0000000000000001E-3</v>
      </c>
      <c r="D108">
        <v>-0.17499999999999999</v>
      </c>
      <c r="E108">
        <v>-0.28799999999999998</v>
      </c>
      <c r="F108">
        <v>0.20599999999999999</v>
      </c>
      <c r="G108">
        <v>-4.1000000000000002E-2</v>
      </c>
      <c r="H108">
        <v>0.58399999999999996</v>
      </c>
      <c r="I108">
        <v>0.33100000000000002</v>
      </c>
      <c r="J108">
        <v>-0.67700000000000005</v>
      </c>
      <c r="K108">
        <v>5.0999999999999997E-2</v>
      </c>
      <c r="L108">
        <v>0.22800000000000001</v>
      </c>
      <c r="M108">
        <v>-0.36</v>
      </c>
      <c r="N108">
        <v>0.625</v>
      </c>
      <c r="O108">
        <v>0.71499999999999997</v>
      </c>
      <c r="P108">
        <v>0.49487724333680599</v>
      </c>
    </row>
    <row r="109" spans="1:16" x14ac:dyDescent="0.2">
      <c r="A109">
        <v>13</v>
      </c>
      <c r="B109" s="2">
        <v>43564</v>
      </c>
      <c r="C109">
        <v>0</v>
      </c>
      <c r="D109">
        <v>0.48199999999999998</v>
      </c>
      <c r="E109">
        <v>-5.0999999999999997E-2</v>
      </c>
      <c r="F109">
        <v>-0.19400000000000001</v>
      </c>
      <c r="G109">
        <v>-0.217</v>
      </c>
      <c r="H109">
        <v>0.35599999999999998</v>
      </c>
      <c r="I109">
        <v>-6.6000000000000003E-2</v>
      </c>
      <c r="J109">
        <v>-6.0000000000000001E-3</v>
      </c>
      <c r="K109">
        <v>5.5E-2</v>
      </c>
      <c r="L109">
        <v>-0.24399999999999999</v>
      </c>
      <c r="M109">
        <v>0.38300000000000001</v>
      </c>
      <c r="N109">
        <v>-0.44700000000000001</v>
      </c>
      <c r="O109">
        <v>0.08</v>
      </c>
      <c r="P109">
        <v>0.19913494331641701</v>
      </c>
    </row>
    <row r="110" spans="1:16" x14ac:dyDescent="0.2">
      <c r="A110">
        <v>13</v>
      </c>
      <c r="B110" s="2">
        <v>43567</v>
      </c>
      <c r="C110">
        <v>-4.0000000000000001E-3</v>
      </c>
      <c r="D110">
        <v>-3.5000000000000003E-2</v>
      </c>
      <c r="E110">
        <v>5.7000000000000002E-2</v>
      </c>
      <c r="F110">
        <v>0.56399999999999995</v>
      </c>
      <c r="G110">
        <v>0.63800000000000001</v>
      </c>
      <c r="H110">
        <v>0.501</v>
      </c>
      <c r="I110">
        <v>1.5249999999999999</v>
      </c>
      <c r="J110">
        <v>-1.2789999999999999</v>
      </c>
      <c r="K110">
        <v>0.14799999999999999</v>
      </c>
      <c r="L110">
        <v>-0.89</v>
      </c>
      <c r="M110">
        <v>-0.19700000000000001</v>
      </c>
      <c r="N110">
        <v>3.6999999999999998E-2</v>
      </c>
      <c r="O110">
        <v>-0.24299999999999999</v>
      </c>
      <c r="P110">
        <v>1.3460524191174399</v>
      </c>
    </row>
    <row r="111" spans="1:16" x14ac:dyDescent="0.2">
      <c r="A111">
        <v>13</v>
      </c>
      <c r="B111" s="2">
        <v>43570</v>
      </c>
      <c r="C111">
        <v>-6.0000000000000001E-3</v>
      </c>
      <c r="D111">
        <v>-0.39800000000000002</v>
      </c>
      <c r="E111">
        <v>-1.2999999999999999E-2</v>
      </c>
      <c r="F111">
        <v>-0.14899999999999999</v>
      </c>
      <c r="G111">
        <v>-7.3999999999999996E-2</v>
      </c>
      <c r="H111">
        <v>1.58</v>
      </c>
      <c r="I111">
        <v>-0.46600000000000003</v>
      </c>
      <c r="J111">
        <v>-0.2</v>
      </c>
      <c r="K111">
        <v>0.29899999999999999</v>
      </c>
      <c r="L111">
        <v>0.38200000000000001</v>
      </c>
      <c r="M111">
        <v>5.7000000000000002E-2</v>
      </c>
      <c r="N111">
        <v>4.9000000000000002E-2</v>
      </c>
      <c r="O111">
        <v>0.187</v>
      </c>
      <c r="P111">
        <v>0.739261152349447</v>
      </c>
    </row>
    <row r="112" spans="1:16" x14ac:dyDescent="0.2">
      <c r="A112">
        <v>13</v>
      </c>
      <c r="B112" s="2">
        <v>43573</v>
      </c>
      <c r="C112">
        <v>1E-3</v>
      </c>
      <c r="D112">
        <v>6.7000000000000004E-2</v>
      </c>
      <c r="E112">
        <v>0.41399999999999998</v>
      </c>
      <c r="F112">
        <v>0.14199999999999999</v>
      </c>
      <c r="G112">
        <v>-0.55800000000000005</v>
      </c>
      <c r="H112">
        <v>0.30399999999999999</v>
      </c>
      <c r="I112">
        <v>3.9E-2</v>
      </c>
      <c r="J112">
        <v>-0.40300000000000002</v>
      </c>
      <c r="K112">
        <v>1.9E-2</v>
      </c>
      <c r="L112">
        <v>0.14000000000000001</v>
      </c>
      <c r="M112">
        <v>-0.13400000000000001</v>
      </c>
      <c r="N112">
        <v>2.1999999999999999E-2</v>
      </c>
      <c r="O112">
        <v>0.34200000000000003</v>
      </c>
      <c r="P112">
        <v>0.21129310428404899</v>
      </c>
    </row>
    <row r="113" spans="1:16" x14ac:dyDescent="0.2">
      <c r="A113">
        <v>13</v>
      </c>
      <c r="B113" s="2">
        <v>43576</v>
      </c>
      <c r="C113">
        <v>1.2999999999999999E-2</v>
      </c>
      <c r="D113">
        <v>0.53600000000000003</v>
      </c>
      <c r="E113">
        <v>0.75900000000000001</v>
      </c>
      <c r="F113">
        <v>0.55100000000000005</v>
      </c>
      <c r="G113">
        <v>-0.91200000000000003</v>
      </c>
      <c r="H113">
        <v>-0.501</v>
      </c>
      <c r="I113">
        <v>-0.57899999999999996</v>
      </c>
      <c r="J113">
        <v>0.59899999999999998</v>
      </c>
      <c r="K113">
        <v>-0.188</v>
      </c>
      <c r="L113">
        <v>0.104</v>
      </c>
      <c r="M113">
        <v>0.17499999999999999</v>
      </c>
      <c r="N113">
        <v>-0.26500000000000001</v>
      </c>
      <c r="O113">
        <v>-0.41199999999999998</v>
      </c>
      <c r="P113">
        <v>0.74958345124085202</v>
      </c>
    </row>
    <row r="114" spans="1:16" x14ac:dyDescent="0.2">
      <c r="A114">
        <v>13</v>
      </c>
      <c r="B114" s="2">
        <v>43579</v>
      </c>
      <c r="C114">
        <v>6.0000000000000001E-3</v>
      </c>
      <c r="D114">
        <v>-0.72499999999999998</v>
      </c>
      <c r="E114">
        <v>0.69099999999999995</v>
      </c>
      <c r="F114">
        <v>1.3120000000000001</v>
      </c>
      <c r="G114">
        <v>0.25</v>
      </c>
      <c r="H114">
        <v>-0.79700000000000004</v>
      </c>
      <c r="I114">
        <v>0.20499999999999999</v>
      </c>
      <c r="J114">
        <v>0.16400000000000001</v>
      </c>
      <c r="K114">
        <v>-8.4000000000000005E-2</v>
      </c>
      <c r="L114">
        <v>-2.5999999999999999E-2</v>
      </c>
      <c r="M114">
        <v>0.28899999999999998</v>
      </c>
      <c r="N114">
        <v>-0.27700000000000002</v>
      </c>
      <c r="O114">
        <v>-1.405</v>
      </c>
      <c r="P114">
        <v>1.2949708097199799</v>
      </c>
    </row>
    <row r="115" spans="1:16" x14ac:dyDescent="0.2">
      <c r="A115">
        <v>13</v>
      </c>
      <c r="B115" s="2">
        <v>43582</v>
      </c>
      <c r="C115">
        <v>1E-3</v>
      </c>
      <c r="D115">
        <v>0.25900000000000001</v>
      </c>
      <c r="E115">
        <v>0.188</v>
      </c>
      <c r="F115">
        <v>5.6000000000000001E-2</v>
      </c>
      <c r="G115">
        <v>-0.17799999999999999</v>
      </c>
      <c r="H115">
        <v>-0.94699999999999995</v>
      </c>
      <c r="I115">
        <v>0.18099999999999999</v>
      </c>
      <c r="J115">
        <v>0.44600000000000001</v>
      </c>
      <c r="K115">
        <v>-0.23100000000000001</v>
      </c>
      <c r="L115">
        <v>-5.1999999999999998E-2</v>
      </c>
      <c r="M115">
        <v>-0.03</v>
      </c>
      <c r="N115">
        <v>-0.252</v>
      </c>
      <c r="O115">
        <v>0.41599999999999998</v>
      </c>
      <c r="P115">
        <v>0.358449886475326</v>
      </c>
    </row>
    <row r="116" spans="1:16" x14ac:dyDescent="0.2">
      <c r="A116">
        <v>13</v>
      </c>
      <c r="B116" s="2">
        <v>43585</v>
      </c>
      <c r="C116">
        <v>-4.0000000000000001E-3</v>
      </c>
      <c r="D116">
        <v>-0.32200000000000001</v>
      </c>
      <c r="E116">
        <v>0.44700000000000001</v>
      </c>
      <c r="F116">
        <v>0.17</v>
      </c>
      <c r="G116">
        <v>-0.46400000000000002</v>
      </c>
      <c r="H116">
        <v>1.3080000000000001</v>
      </c>
      <c r="I116">
        <v>0.217</v>
      </c>
      <c r="J116">
        <v>-0.85199999999999998</v>
      </c>
      <c r="K116">
        <v>0.17399999999999999</v>
      </c>
      <c r="L116">
        <v>0.218</v>
      </c>
      <c r="M116">
        <v>-0.252</v>
      </c>
      <c r="N116">
        <v>0.13</v>
      </c>
      <c r="O116">
        <v>0.52700000000000002</v>
      </c>
      <c r="P116">
        <v>0.79712529050936498</v>
      </c>
    </row>
    <row r="117" spans="1:16" x14ac:dyDescent="0.2">
      <c r="A117">
        <v>13</v>
      </c>
      <c r="B117" s="2">
        <v>43588</v>
      </c>
      <c r="C117">
        <v>-4.0000000000000001E-3</v>
      </c>
      <c r="D117">
        <v>-1.3460000000000001</v>
      </c>
      <c r="E117">
        <v>0.33600000000000002</v>
      </c>
      <c r="F117">
        <v>4.1000000000000002E-2</v>
      </c>
      <c r="G117">
        <v>0.64</v>
      </c>
      <c r="H117">
        <v>0.63600000000000001</v>
      </c>
      <c r="I117">
        <v>-0.21199999999999999</v>
      </c>
      <c r="J117">
        <v>-0.29899999999999999</v>
      </c>
      <c r="K117">
        <v>0.26</v>
      </c>
      <c r="L117">
        <v>0.40699999999999997</v>
      </c>
      <c r="M117">
        <v>0.17599999999999999</v>
      </c>
      <c r="N117">
        <v>-0.435</v>
      </c>
      <c r="O117">
        <v>0.41699999999999998</v>
      </c>
      <c r="P117">
        <v>0.80507793421898199</v>
      </c>
    </row>
    <row r="118" spans="1:16" x14ac:dyDescent="0.2">
      <c r="A118">
        <v>13</v>
      </c>
      <c r="B118" s="2">
        <v>43591</v>
      </c>
      <c r="C118">
        <v>1.4E-2</v>
      </c>
      <c r="D118">
        <v>1.319</v>
      </c>
      <c r="E118">
        <v>-0.72699999999999998</v>
      </c>
      <c r="F118">
        <v>-0.84899999999999998</v>
      </c>
      <c r="G118">
        <v>-0.10199999999999999</v>
      </c>
      <c r="H118">
        <v>0.05</v>
      </c>
      <c r="I118">
        <v>-0.97</v>
      </c>
      <c r="J118">
        <v>1.093</v>
      </c>
      <c r="K118">
        <v>-7.3999999999999996E-2</v>
      </c>
      <c r="L118">
        <v>0.16800000000000001</v>
      </c>
      <c r="M118">
        <v>1.2130000000000001</v>
      </c>
      <c r="N118">
        <v>0.88800000000000001</v>
      </c>
      <c r="O118">
        <v>-0.98299999999999998</v>
      </c>
      <c r="P118">
        <v>1.9304924214292001</v>
      </c>
    </row>
    <row r="119" spans="1:16" x14ac:dyDescent="0.2">
      <c r="A119">
        <v>13</v>
      </c>
      <c r="B119" s="2">
        <v>43597</v>
      </c>
      <c r="C119">
        <v>-3.0000000000000001E-3</v>
      </c>
      <c r="D119">
        <v>-0.66600000000000004</v>
      </c>
      <c r="E119">
        <v>0.35799999999999998</v>
      </c>
      <c r="F119">
        <v>3.5999999999999997E-2</v>
      </c>
      <c r="G119">
        <v>5.1999999999999998E-2</v>
      </c>
      <c r="H119">
        <v>0.38500000000000001</v>
      </c>
      <c r="I119">
        <v>-0.26200000000000001</v>
      </c>
      <c r="J119">
        <v>-0.14899999999999999</v>
      </c>
      <c r="K119">
        <v>0.11</v>
      </c>
      <c r="L119">
        <v>0.32800000000000001</v>
      </c>
      <c r="M119">
        <v>-0.06</v>
      </c>
      <c r="N119">
        <v>-5.1999999999999998E-2</v>
      </c>
      <c r="O119">
        <v>0.314</v>
      </c>
      <c r="P119">
        <v>0.238938621634781</v>
      </c>
    </row>
    <row r="120" spans="1:16" x14ac:dyDescent="0.2">
      <c r="A120">
        <v>13</v>
      </c>
      <c r="B120" s="2">
        <v>43600</v>
      </c>
      <c r="C120">
        <v>5.0000000000000001E-3</v>
      </c>
      <c r="D120">
        <v>0.48499999999999999</v>
      </c>
      <c r="E120">
        <v>4.9000000000000002E-2</v>
      </c>
      <c r="F120">
        <v>-0.29599999999999999</v>
      </c>
      <c r="G120">
        <v>-0.39100000000000001</v>
      </c>
      <c r="H120">
        <v>1.097</v>
      </c>
      <c r="I120">
        <v>-0.63200000000000001</v>
      </c>
      <c r="J120">
        <v>-7.2999999999999995E-2</v>
      </c>
      <c r="K120">
        <v>0.185</v>
      </c>
      <c r="L120">
        <v>3.7999999999999999E-2</v>
      </c>
      <c r="M120">
        <v>0.22700000000000001</v>
      </c>
      <c r="N120">
        <v>-0.23599999999999999</v>
      </c>
      <c r="O120">
        <v>0.42399999999999999</v>
      </c>
      <c r="P120">
        <v>0.553788507937646</v>
      </c>
    </row>
    <row r="121" spans="1:16" x14ac:dyDescent="0.2">
      <c r="A121">
        <v>13</v>
      </c>
      <c r="B121" s="2">
        <v>43603</v>
      </c>
      <c r="C121">
        <v>8.9999999999999993E-3</v>
      </c>
      <c r="D121">
        <v>-1.5149999999999999</v>
      </c>
      <c r="E121">
        <v>0.53600000000000003</v>
      </c>
      <c r="F121">
        <v>1.5740000000000001</v>
      </c>
      <c r="G121">
        <v>1.7370000000000001</v>
      </c>
      <c r="H121">
        <v>1.1890000000000001</v>
      </c>
      <c r="I121">
        <v>1.048</v>
      </c>
      <c r="J121">
        <v>-1.4219999999999999</v>
      </c>
      <c r="K121">
        <v>0.28100000000000003</v>
      </c>
      <c r="L121">
        <v>-0.79100000000000004</v>
      </c>
      <c r="M121">
        <v>0.14699999999999999</v>
      </c>
      <c r="N121">
        <v>-0.26800000000000002</v>
      </c>
      <c r="O121">
        <v>-0.755</v>
      </c>
      <c r="P121">
        <v>3.2136680586887301</v>
      </c>
    </row>
    <row r="122" spans="1:16" x14ac:dyDescent="0.2">
      <c r="A122">
        <v>13</v>
      </c>
      <c r="B122" s="2">
        <v>43609</v>
      </c>
      <c r="C122">
        <v>4.0000000000000001E-3</v>
      </c>
      <c r="D122">
        <v>0.34100000000000003</v>
      </c>
      <c r="E122">
        <v>1.4E-2</v>
      </c>
      <c r="F122">
        <v>-0.16400000000000001</v>
      </c>
      <c r="G122">
        <v>-0.22500000000000001</v>
      </c>
      <c r="H122">
        <v>-0.625</v>
      </c>
      <c r="I122">
        <v>-0.46200000000000002</v>
      </c>
      <c r="J122">
        <v>1.0269999999999999</v>
      </c>
      <c r="K122">
        <v>-0.28599999999999998</v>
      </c>
      <c r="L122">
        <v>0.315</v>
      </c>
      <c r="M122">
        <v>-0.21199999999999999</v>
      </c>
      <c r="N122">
        <v>0.34599999999999997</v>
      </c>
      <c r="O122">
        <v>0.19400000000000001</v>
      </c>
      <c r="P122">
        <v>0.514052645711505</v>
      </c>
    </row>
    <row r="123" spans="1:16" x14ac:dyDescent="0.2">
      <c r="A123">
        <v>13</v>
      </c>
      <c r="B123" s="2">
        <v>43612</v>
      </c>
      <c r="C123">
        <v>3.0000000000000001E-3</v>
      </c>
      <c r="D123">
        <v>0.249</v>
      </c>
      <c r="E123">
        <v>0.33300000000000002</v>
      </c>
      <c r="F123">
        <v>-0.33900000000000002</v>
      </c>
      <c r="G123">
        <v>-2.7E-2</v>
      </c>
      <c r="H123">
        <v>-0.183</v>
      </c>
      <c r="I123">
        <v>-0.252</v>
      </c>
      <c r="J123">
        <v>0.40400000000000003</v>
      </c>
      <c r="K123">
        <v>-6.4000000000000001E-2</v>
      </c>
      <c r="L123">
        <v>-0.17799999999999999</v>
      </c>
      <c r="M123">
        <v>0.25800000000000001</v>
      </c>
      <c r="N123">
        <v>-0.12</v>
      </c>
      <c r="O123">
        <v>-0.224</v>
      </c>
      <c r="P123">
        <v>0.16452367881169599</v>
      </c>
    </row>
    <row r="124" spans="1:16" x14ac:dyDescent="0.2">
      <c r="A124">
        <v>13</v>
      </c>
      <c r="B124" s="2">
        <v>43615</v>
      </c>
      <c r="C124">
        <v>1E-3</v>
      </c>
      <c r="D124">
        <v>0.33800000000000002</v>
      </c>
      <c r="E124">
        <v>-2.5999999999999999E-2</v>
      </c>
      <c r="F124">
        <v>-0.08</v>
      </c>
      <c r="G124">
        <v>2E-3</v>
      </c>
      <c r="H124">
        <v>-0.46800000000000003</v>
      </c>
      <c r="I124">
        <v>-0.42299999999999999</v>
      </c>
      <c r="J124">
        <v>0.89</v>
      </c>
      <c r="K124">
        <v>-0.17599999999999999</v>
      </c>
      <c r="L124">
        <v>-0.29799999999999999</v>
      </c>
      <c r="M124">
        <v>0.81499999999999995</v>
      </c>
      <c r="N124">
        <v>-0.58299999999999996</v>
      </c>
      <c r="O124">
        <v>-0.19600000000000001</v>
      </c>
      <c r="P124">
        <v>0.56866391029533703</v>
      </c>
    </row>
    <row r="125" spans="1:16" x14ac:dyDescent="0.2">
      <c r="A125">
        <v>13</v>
      </c>
      <c r="B125" s="2">
        <v>43618</v>
      </c>
      <c r="C125">
        <v>-1E-3</v>
      </c>
      <c r="D125">
        <v>2E-3</v>
      </c>
      <c r="E125">
        <v>-0.253</v>
      </c>
      <c r="F125">
        <v>0.39500000000000002</v>
      </c>
      <c r="G125">
        <v>0.27600000000000002</v>
      </c>
      <c r="H125">
        <v>-1.262</v>
      </c>
      <c r="I125">
        <v>0.14099999999999999</v>
      </c>
      <c r="J125">
        <v>1.9390000000000001</v>
      </c>
      <c r="K125">
        <v>-0.58099999999999996</v>
      </c>
      <c r="L125">
        <v>-0.14899999999999999</v>
      </c>
      <c r="M125">
        <v>3.4000000000000002E-2</v>
      </c>
      <c r="N125">
        <v>0.04</v>
      </c>
      <c r="O125">
        <v>-0.46800000000000003</v>
      </c>
      <c r="P125">
        <v>1.43678230453379</v>
      </c>
    </row>
    <row r="126" spans="1:16" x14ac:dyDescent="0.2">
      <c r="A126">
        <v>13</v>
      </c>
      <c r="B126" s="2">
        <v>43627</v>
      </c>
      <c r="C126">
        <v>-0.01</v>
      </c>
      <c r="D126">
        <v>-0.67500000000000004</v>
      </c>
      <c r="E126">
        <v>-0.70499999999999996</v>
      </c>
      <c r="F126">
        <v>0.317</v>
      </c>
      <c r="G126">
        <v>1.024</v>
      </c>
      <c r="H126">
        <v>1.5640000000000001</v>
      </c>
      <c r="I126">
        <v>0.224</v>
      </c>
      <c r="J126">
        <v>-0.46500000000000002</v>
      </c>
      <c r="K126">
        <v>0.373</v>
      </c>
      <c r="L126">
        <v>-0.42599999999999999</v>
      </c>
      <c r="M126">
        <v>0.34899999999999998</v>
      </c>
      <c r="N126">
        <v>-0.19800000000000001</v>
      </c>
      <c r="O126">
        <v>-0.14899999999999999</v>
      </c>
      <c r="P126">
        <v>1.2225570163301001</v>
      </c>
    </row>
    <row r="127" spans="1:16" x14ac:dyDescent="0.2">
      <c r="A127">
        <v>13</v>
      </c>
      <c r="B127" s="2">
        <v>43630</v>
      </c>
      <c r="C127">
        <v>0</v>
      </c>
      <c r="D127">
        <v>-0.90600000000000003</v>
      </c>
      <c r="E127">
        <v>-1.448</v>
      </c>
      <c r="F127">
        <v>0.91900000000000004</v>
      </c>
      <c r="G127">
        <v>1.879</v>
      </c>
      <c r="H127">
        <v>1.526</v>
      </c>
      <c r="I127">
        <v>-8.7999999999999995E-2</v>
      </c>
      <c r="J127">
        <v>5.7000000000000002E-2</v>
      </c>
      <c r="K127">
        <v>0.191</v>
      </c>
      <c r="L127">
        <v>-0.42199999999999999</v>
      </c>
      <c r="M127">
        <v>1.4870000000000001</v>
      </c>
      <c r="N127">
        <v>-1.054</v>
      </c>
      <c r="O127">
        <v>-0.629</v>
      </c>
      <c r="P127">
        <v>3.1183223111851501</v>
      </c>
    </row>
    <row r="128" spans="1:16" x14ac:dyDescent="0.2">
      <c r="A128">
        <v>13</v>
      </c>
      <c r="B128" s="2">
        <v>43633</v>
      </c>
      <c r="C128">
        <v>-8.0000000000000002E-3</v>
      </c>
      <c r="D128">
        <v>-1.024</v>
      </c>
      <c r="E128">
        <v>-0.129</v>
      </c>
      <c r="F128">
        <v>1.0169999999999999</v>
      </c>
      <c r="G128">
        <v>0.44900000000000001</v>
      </c>
      <c r="H128">
        <v>-0.57299999999999995</v>
      </c>
      <c r="I128">
        <v>0.42799999999999999</v>
      </c>
      <c r="J128">
        <v>-0.253</v>
      </c>
      <c r="K128">
        <v>-5.1999999999999998E-2</v>
      </c>
      <c r="L128">
        <v>0.245</v>
      </c>
      <c r="M128">
        <v>-0.34399999999999997</v>
      </c>
      <c r="N128">
        <v>6.5000000000000002E-2</v>
      </c>
      <c r="O128">
        <v>0.59399999999999997</v>
      </c>
      <c r="P128">
        <v>0.78501586517410904</v>
      </c>
    </row>
    <row r="129" spans="1:16" x14ac:dyDescent="0.2">
      <c r="A129">
        <v>13</v>
      </c>
      <c r="B129" s="2">
        <v>43636</v>
      </c>
      <c r="C129">
        <v>-1.0999999999999999E-2</v>
      </c>
      <c r="D129">
        <v>-0.41599999999999998</v>
      </c>
      <c r="E129">
        <v>-0.35299999999999998</v>
      </c>
      <c r="F129">
        <v>0.29799999999999999</v>
      </c>
      <c r="G129">
        <v>0.21099999999999999</v>
      </c>
      <c r="H129">
        <v>1.3180000000000001</v>
      </c>
      <c r="I129">
        <v>0.20200000000000001</v>
      </c>
      <c r="J129">
        <v>-0.54</v>
      </c>
      <c r="K129">
        <v>0.315</v>
      </c>
      <c r="L129">
        <v>-0.379</v>
      </c>
      <c r="M129">
        <v>0.58699999999999997</v>
      </c>
      <c r="N129">
        <v>-0.66700000000000004</v>
      </c>
      <c r="O129">
        <v>0.34799999999999998</v>
      </c>
      <c r="P129">
        <v>0.84001540562154597</v>
      </c>
    </row>
    <row r="130" spans="1:16" x14ac:dyDescent="0.2">
      <c r="A130">
        <v>13</v>
      </c>
      <c r="B130" s="2">
        <v>43639</v>
      </c>
      <c r="C130">
        <v>-3.0000000000000001E-3</v>
      </c>
      <c r="D130">
        <v>-3.3000000000000002E-2</v>
      </c>
      <c r="E130">
        <v>-0.105</v>
      </c>
      <c r="F130">
        <v>0.40699999999999997</v>
      </c>
      <c r="G130">
        <v>0.17100000000000001</v>
      </c>
      <c r="H130">
        <v>-1.01</v>
      </c>
      <c r="I130">
        <v>0.17699999999999999</v>
      </c>
      <c r="J130">
        <v>1.056</v>
      </c>
      <c r="K130">
        <v>-0.311</v>
      </c>
      <c r="L130">
        <v>-0.312</v>
      </c>
      <c r="M130">
        <v>0.214</v>
      </c>
      <c r="N130">
        <v>-0.1</v>
      </c>
      <c r="O130">
        <v>-0.48</v>
      </c>
      <c r="P130">
        <v>0.65605494512377205</v>
      </c>
    </row>
    <row r="131" spans="1:16" x14ac:dyDescent="0.2">
      <c r="A131">
        <v>13</v>
      </c>
      <c r="B131" s="2">
        <v>43642</v>
      </c>
      <c r="C131">
        <v>0</v>
      </c>
      <c r="D131">
        <v>-0.29199999999999998</v>
      </c>
      <c r="E131">
        <v>0.41899999999999998</v>
      </c>
      <c r="F131">
        <v>0.24299999999999999</v>
      </c>
      <c r="G131">
        <v>-0.23200000000000001</v>
      </c>
      <c r="H131">
        <v>-0.47299999999999998</v>
      </c>
      <c r="I131">
        <v>5.1999999999999998E-2</v>
      </c>
      <c r="J131">
        <v>-3.5000000000000003E-2</v>
      </c>
      <c r="K131">
        <v>-0.129</v>
      </c>
      <c r="L131">
        <v>0.35299999999999998</v>
      </c>
      <c r="M131">
        <v>-0.32700000000000001</v>
      </c>
      <c r="N131">
        <v>0.20200000000000001</v>
      </c>
      <c r="O131">
        <v>0.442</v>
      </c>
      <c r="P131">
        <v>0.24958689753896901</v>
      </c>
    </row>
    <row r="132" spans="1:16" x14ac:dyDescent="0.2">
      <c r="A132">
        <v>13</v>
      </c>
      <c r="B132" s="2">
        <v>43645</v>
      </c>
      <c r="C132">
        <v>-2E-3</v>
      </c>
      <c r="D132">
        <v>-1.218</v>
      </c>
      <c r="E132">
        <v>0.48499999999999999</v>
      </c>
      <c r="F132">
        <v>0.97399999999999998</v>
      </c>
      <c r="G132">
        <v>0.97899999999999998</v>
      </c>
      <c r="H132">
        <v>0.54600000000000004</v>
      </c>
      <c r="I132">
        <v>0.27100000000000002</v>
      </c>
      <c r="J132">
        <v>-0.51400000000000001</v>
      </c>
      <c r="K132">
        <v>0.19</v>
      </c>
      <c r="L132">
        <v>-0.80600000000000005</v>
      </c>
      <c r="M132">
        <v>1.151</v>
      </c>
      <c r="N132">
        <v>-1.242</v>
      </c>
      <c r="O132">
        <v>-0.40799999999999997</v>
      </c>
      <c r="P132">
        <v>1.8347558693263699</v>
      </c>
    </row>
    <row r="133" spans="1:16" x14ac:dyDescent="0.2">
      <c r="A133">
        <v>13</v>
      </c>
      <c r="B133" s="2">
        <v>43654</v>
      </c>
      <c r="C133">
        <v>0</v>
      </c>
      <c r="D133">
        <v>0.51800000000000002</v>
      </c>
      <c r="E133">
        <v>-0.13400000000000001</v>
      </c>
      <c r="F133">
        <v>-5.8000000000000003E-2</v>
      </c>
      <c r="G133">
        <v>-0.14499999999999999</v>
      </c>
      <c r="H133">
        <v>-0.53900000000000003</v>
      </c>
      <c r="I133">
        <v>0.3</v>
      </c>
      <c r="J133">
        <v>0.158</v>
      </c>
      <c r="K133">
        <v>-0.28299999999999997</v>
      </c>
      <c r="L133">
        <v>7.0000000000000001E-3</v>
      </c>
      <c r="M133">
        <v>-0.33</v>
      </c>
      <c r="N133">
        <v>0.378</v>
      </c>
      <c r="O133">
        <v>0.39700000000000002</v>
      </c>
      <c r="P133">
        <v>0.27716896661358797</v>
      </c>
    </row>
    <row r="134" spans="1:16" x14ac:dyDescent="0.2">
      <c r="A134">
        <v>13</v>
      </c>
      <c r="B134" s="2">
        <v>43657</v>
      </c>
      <c r="C134">
        <v>-2E-3</v>
      </c>
      <c r="D134">
        <v>0.108</v>
      </c>
      <c r="E134">
        <v>-0.22900000000000001</v>
      </c>
      <c r="F134">
        <v>-0.38300000000000001</v>
      </c>
      <c r="G134">
        <v>0.46200000000000002</v>
      </c>
      <c r="H134">
        <v>-0.28199999999999997</v>
      </c>
      <c r="I134">
        <v>-0.33700000000000002</v>
      </c>
      <c r="J134">
        <v>1.0149999999999999</v>
      </c>
      <c r="K134">
        <v>-6.8000000000000005E-2</v>
      </c>
      <c r="L134">
        <v>-0.308</v>
      </c>
      <c r="M134">
        <v>0.439</v>
      </c>
      <c r="N134">
        <v>-0.26500000000000001</v>
      </c>
      <c r="O134">
        <v>-0.20399999999999999</v>
      </c>
      <c r="P134">
        <v>0.47163448462417901</v>
      </c>
    </row>
    <row r="135" spans="1:16" x14ac:dyDescent="0.2">
      <c r="A135">
        <v>13</v>
      </c>
      <c r="B135" s="2">
        <v>43660</v>
      </c>
      <c r="C135">
        <v>4.0000000000000001E-3</v>
      </c>
      <c r="D135">
        <v>1.032</v>
      </c>
      <c r="E135">
        <v>-0.84099999999999997</v>
      </c>
      <c r="F135">
        <v>-0.317</v>
      </c>
      <c r="G135">
        <v>0.28899999999999998</v>
      </c>
      <c r="H135">
        <v>0.41399999999999998</v>
      </c>
      <c r="I135">
        <v>-0.51800000000000002</v>
      </c>
      <c r="J135">
        <v>0.90300000000000002</v>
      </c>
      <c r="K135">
        <v>0.06</v>
      </c>
      <c r="L135">
        <v>-0.52400000000000002</v>
      </c>
      <c r="M135">
        <v>0.49399999999999999</v>
      </c>
      <c r="N135">
        <v>0.114</v>
      </c>
      <c r="O135">
        <v>-0.67100000000000004</v>
      </c>
      <c r="P135">
        <v>0.96480667048297597</v>
      </c>
    </row>
    <row r="136" spans="1:16" x14ac:dyDescent="0.2">
      <c r="A136">
        <v>13</v>
      </c>
      <c r="B136" s="2">
        <v>43663</v>
      </c>
      <c r="C136">
        <v>-7.0000000000000001E-3</v>
      </c>
      <c r="D136">
        <v>-3.3000000000000002E-2</v>
      </c>
      <c r="E136">
        <v>-0.307</v>
      </c>
      <c r="F136">
        <v>-0.17399999999999999</v>
      </c>
      <c r="G136">
        <v>0.41199999999999998</v>
      </c>
      <c r="H136">
        <v>0.91500000000000004</v>
      </c>
      <c r="I136">
        <v>0.36399999999999999</v>
      </c>
      <c r="J136">
        <v>-0.59099999999999997</v>
      </c>
      <c r="K136">
        <v>0.14599999999999999</v>
      </c>
      <c r="L136">
        <v>-0.16300000000000001</v>
      </c>
      <c r="M136">
        <v>-0.125</v>
      </c>
      <c r="N136">
        <v>0.434</v>
      </c>
      <c r="O136">
        <v>-9.0999999999999998E-2</v>
      </c>
      <c r="P136">
        <v>0.43093241549766398</v>
      </c>
    </row>
    <row r="137" spans="1:16" x14ac:dyDescent="0.2">
      <c r="A137">
        <v>13</v>
      </c>
      <c r="B137" s="2">
        <v>43667</v>
      </c>
      <c r="C137">
        <v>-1.2999999999999999E-2</v>
      </c>
      <c r="D137">
        <v>-0.68899999999999995</v>
      </c>
      <c r="E137">
        <v>-0.57699999999999996</v>
      </c>
      <c r="F137">
        <v>0.56899999999999995</v>
      </c>
      <c r="G137">
        <v>0.57399999999999995</v>
      </c>
      <c r="H137">
        <v>-6.7000000000000004E-2</v>
      </c>
      <c r="I137">
        <v>0.53400000000000003</v>
      </c>
      <c r="J137">
        <v>-0.441</v>
      </c>
      <c r="K137">
        <v>0.17699999999999999</v>
      </c>
      <c r="L137">
        <v>-7.1999999999999995E-2</v>
      </c>
      <c r="M137">
        <v>-1.0999999999999999E-2</v>
      </c>
      <c r="N137">
        <v>-0.182</v>
      </c>
      <c r="O137">
        <v>0.65300000000000002</v>
      </c>
      <c r="P137">
        <v>0.56122965739236697</v>
      </c>
    </row>
    <row r="138" spans="1:16" x14ac:dyDescent="0.2">
      <c r="A138">
        <v>13</v>
      </c>
      <c r="B138" s="2">
        <v>43669</v>
      </c>
      <c r="C138">
        <v>-5.0000000000000001E-3</v>
      </c>
      <c r="D138">
        <v>-0.183</v>
      </c>
      <c r="E138">
        <v>-0.63400000000000001</v>
      </c>
      <c r="F138">
        <v>0.127</v>
      </c>
      <c r="G138">
        <v>0.16900000000000001</v>
      </c>
      <c r="H138">
        <v>0.13300000000000001</v>
      </c>
      <c r="I138">
        <v>0.75700000000000001</v>
      </c>
      <c r="J138">
        <v>-0.89700000000000002</v>
      </c>
      <c r="K138">
        <v>7.5999999999999998E-2</v>
      </c>
      <c r="L138">
        <v>0.45400000000000001</v>
      </c>
      <c r="M138">
        <v>-0.45300000000000001</v>
      </c>
      <c r="N138">
        <v>0.629</v>
      </c>
      <c r="O138">
        <v>0.90200000000000002</v>
      </c>
      <c r="P138">
        <v>0.80502368134520497</v>
      </c>
    </row>
    <row r="139" spans="1:16" x14ac:dyDescent="0.2">
      <c r="A139">
        <v>13</v>
      </c>
      <c r="B139" s="2">
        <v>43672</v>
      </c>
      <c r="C139">
        <v>-8.9999999999999993E-3</v>
      </c>
      <c r="D139">
        <v>-4.4999999999999998E-2</v>
      </c>
      <c r="E139">
        <v>-0.51100000000000001</v>
      </c>
      <c r="F139">
        <v>0.19600000000000001</v>
      </c>
      <c r="G139">
        <v>0.27400000000000002</v>
      </c>
      <c r="H139">
        <v>0.14000000000000001</v>
      </c>
      <c r="I139">
        <v>1.02</v>
      </c>
      <c r="J139">
        <v>-0.89200000000000002</v>
      </c>
      <c r="K139">
        <v>0.36299999999999999</v>
      </c>
      <c r="L139">
        <v>-0.40500000000000003</v>
      </c>
      <c r="M139">
        <v>-0.01</v>
      </c>
      <c r="N139">
        <v>-0.10199999999999999</v>
      </c>
      <c r="O139">
        <v>0.58299999999999996</v>
      </c>
      <c r="P139">
        <v>0.66174023250258196</v>
      </c>
    </row>
    <row r="140" spans="1:16" x14ac:dyDescent="0.2">
      <c r="A140">
        <v>13</v>
      </c>
      <c r="B140" s="2">
        <v>43675</v>
      </c>
      <c r="C140">
        <v>-5.0000000000000001E-3</v>
      </c>
      <c r="D140">
        <v>8.9999999999999993E-3</v>
      </c>
      <c r="E140">
        <v>-9.0999999999999998E-2</v>
      </c>
      <c r="F140">
        <v>0.115</v>
      </c>
      <c r="G140">
        <v>8.6999999999999994E-2</v>
      </c>
      <c r="H140">
        <v>-2.5000000000000001E-2</v>
      </c>
      <c r="I140">
        <v>0.90500000000000003</v>
      </c>
      <c r="J140">
        <v>-0.60699999999999998</v>
      </c>
      <c r="K140">
        <v>-4.4999999999999998E-2</v>
      </c>
      <c r="L140">
        <v>-9.9000000000000005E-2</v>
      </c>
      <c r="M140">
        <v>-0.14399999999999999</v>
      </c>
      <c r="N140">
        <v>0.26</v>
      </c>
      <c r="O140">
        <v>-0.155</v>
      </c>
      <c r="P140">
        <v>0.30838321961061999</v>
      </c>
    </row>
    <row r="141" spans="1:16" x14ac:dyDescent="0.2">
      <c r="A141">
        <v>13</v>
      </c>
      <c r="B141" s="2">
        <v>43678</v>
      </c>
      <c r="C141">
        <v>8.9999999999999993E-3</v>
      </c>
      <c r="D141">
        <v>0.38400000000000001</v>
      </c>
      <c r="E141">
        <v>0.75800000000000001</v>
      </c>
      <c r="F141">
        <v>0.32400000000000001</v>
      </c>
      <c r="G141">
        <v>-0.13200000000000001</v>
      </c>
      <c r="H141">
        <v>-1.24</v>
      </c>
      <c r="I141">
        <v>1.0980000000000001</v>
      </c>
      <c r="J141">
        <v>-0.223</v>
      </c>
      <c r="K141">
        <v>-0.96199999999999997</v>
      </c>
      <c r="L141">
        <v>4.8000000000000001E-2</v>
      </c>
      <c r="M141">
        <v>-0.63700000000000001</v>
      </c>
      <c r="N141">
        <v>1.2030000000000001</v>
      </c>
      <c r="O141">
        <v>0.66800000000000004</v>
      </c>
      <c r="P141">
        <v>1.57801931658671</v>
      </c>
    </row>
    <row r="142" spans="1:16" x14ac:dyDescent="0.2">
      <c r="A142">
        <v>13</v>
      </c>
      <c r="B142" s="2">
        <v>43681</v>
      </c>
      <c r="C142">
        <v>-1E-3</v>
      </c>
      <c r="D142">
        <v>7.2999999999999995E-2</v>
      </c>
      <c r="E142">
        <v>0.27600000000000002</v>
      </c>
      <c r="F142">
        <v>0.32300000000000001</v>
      </c>
      <c r="G142">
        <v>0.19600000000000001</v>
      </c>
      <c r="H142">
        <v>-0.23200000000000001</v>
      </c>
      <c r="I142">
        <v>1.534</v>
      </c>
      <c r="J142">
        <v>-1.179</v>
      </c>
      <c r="K142">
        <v>-0.16800000000000001</v>
      </c>
      <c r="L142">
        <v>-0.29099999999999998</v>
      </c>
      <c r="M142">
        <v>-0.193</v>
      </c>
      <c r="N142">
        <v>0.30299999999999999</v>
      </c>
      <c r="O142">
        <v>-1.2999999999999999E-2</v>
      </c>
      <c r="P142">
        <v>0.98009287743999196</v>
      </c>
    </row>
    <row r="143" spans="1:16" x14ac:dyDescent="0.2">
      <c r="A143">
        <v>13</v>
      </c>
      <c r="B143" s="2">
        <v>43684</v>
      </c>
      <c r="C143">
        <v>1E-3</v>
      </c>
      <c r="D143">
        <v>0.251</v>
      </c>
      <c r="E143">
        <v>0.161</v>
      </c>
      <c r="F143">
        <v>-0.34599999999999997</v>
      </c>
      <c r="G143">
        <v>-0.182</v>
      </c>
      <c r="H143">
        <v>0.11799999999999999</v>
      </c>
      <c r="I143">
        <v>-7.1999999999999995E-2</v>
      </c>
      <c r="J143">
        <v>-0.17799999999999999</v>
      </c>
      <c r="K143">
        <v>-7.0000000000000001E-3</v>
      </c>
      <c r="L143">
        <v>0.33600000000000002</v>
      </c>
      <c r="M143">
        <v>-0.35599999999999998</v>
      </c>
      <c r="N143">
        <v>0.48499999999999999</v>
      </c>
      <c r="O143">
        <v>0.316</v>
      </c>
      <c r="P143">
        <v>0.199383219179468</v>
      </c>
    </row>
    <row r="144" spans="1:16" x14ac:dyDescent="0.2">
      <c r="A144">
        <v>13</v>
      </c>
      <c r="B144" s="2">
        <v>43687</v>
      </c>
      <c r="C144">
        <v>6.0000000000000001E-3</v>
      </c>
      <c r="D144">
        <v>0.20899999999999999</v>
      </c>
      <c r="E144">
        <v>0.83599999999999997</v>
      </c>
      <c r="F144">
        <v>0.14599999999999999</v>
      </c>
      <c r="G144">
        <v>-0.33700000000000002</v>
      </c>
      <c r="H144">
        <v>-0.215</v>
      </c>
      <c r="I144">
        <v>1.0549999999999999</v>
      </c>
      <c r="J144">
        <v>-1.113</v>
      </c>
      <c r="K144">
        <v>-0.39700000000000002</v>
      </c>
      <c r="L144">
        <v>1.7999999999999999E-2</v>
      </c>
      <c r="M144">
        <v>-0.223</v>
      </c>
      <c r="N144">
        <v>1.147</v>
      </c>
      <c r="O144">
        <v>-1E-3</v>
      </c>
      <c r="P144">
        <v>1.10316988942108</v>
      </c>
    </row>
    <row r="145" spans="1:16" x14ac:dyDescent="0.2">
      <c r="A145">
        <v>13</v>
      </c>
      <c r="B145" s="2">
        <v>43689</v>
      </c>
      <c r="C145">
        <v>1E-3</v>
      </c>
      <c r="D145">
        <v>0.41099999999999998</v>
      </c>
      <c r="E145">
        <v>-0.21199999999999999</v>
      </c>
      <c r="F145">
        <v>0.14499999999999999</v>
      </c>
      <c r="G145">
        <v>-0.29599999999999999</v>
      </c>
      <c r="H145">
        <v>0.14799999999999999</v>
      </c>
      <c r="I145">
        <v>0.64900000000000002</v>
      </c>
      <c r="J145">
        <v>-0.88500000000000001</v>
      </c>
      <c r="K145">
        <v>1.0999999999999999E-2</v>
      </c>
      <c r="L145">
        <v>0.19700000000000001</v>
      </c>
      <c r="M145">
        <v>-0.42399999999999999</v>
      </c>
      <c r="N145">
        <v>0.56100000000000005</v>
      </c>
      <c r="O145">
        <v>0.68600000000000005</v>
      </c>
      <c r="P145">
        <v>0.58686437013744397</v>
      </c>
    </row>
    <row r="146" spans="1:16" x14ac:dyDescent="0.2">
      <c r="A146">
        <v>13</v>
      </c>
      <c r="B146" s="2">
        <v>43693</v>
      </c>
      <c r="C146">
        <v>1E-3</v>
      </c>
      <c r="D146">
        <v>-0.748</v>
      </c>
      <c r="E146">
        <v>0.40799999999999997</v>
      </c>
      <c r="F146">
        <v>0.99199999999999999</v>
      </c>
      <c r="G146">
        <v>0.32900000000000001</v>
      </c>
      <c r="H146">
        <v>-0.26900000000000002</v>
      </c>
      <c r="I146">
        <v>1.1040000000000001</v>
      </c>
      <c r="J146">
        <v>0.83499999999999996</v>
      </c>
      <c r="K146">
        <v>1.141</v>
      </c>
      <c r="L146">
        <v>-1.49</v>
      </c>
      <c r="M146">
        <v>0.33100000000000002</v>
      </c>
      <c r="N146">
        <v>-1.3740000000000001</v>
      </c>
      <c r="O146">
        <v>-1.196</v>
      </c>
      <c r="P146">
        <v>2.47276092932128</v>
      </c>
    </row>
    <row r="147" spans="1:16" x14ac:dyDescent="0.2">
      <c r="A147">
        <v>13</v>
      </c>
      <c r="B147" s="2">
        <v>43696</v>
      </c>
      <c r="C147">
        <v>1E-3</v>
      </c>
      <c r="D147">
        <v>0.55400000000000005</v>
      </c>
      <c r="E147">
        <v>-0.46500000000000002</v>
      </c>
      <c r="F147">
        <v>-0.86</v>
      </c>
      <c r="G147">
        <v>0.42499999999999999</v>
      </c>
      <c r="H147">
        <v>0.39</v>
      </c>
      <c r="I147">
        <v>0.35799999999999998</v>
      </c>
      <c r="J147">
        <v>-0.55800000000000005</v>
      </c>
      <c r="K147">
        <v>0.23400000000000001</v>
      </c>
      <c r="L147">
        <v>-1.4E-2</v>
      </c>
      <c r="M147">
        <v>-0.36399999999999999</v>
      </c>
      <c r="N147">
        <v>0.58899999999999997</v>
      </c>
      <c r="O147">
        <v>1.1950000000000001</v>
      </c>
      <c r="P147">
        <v>0.91894000363488304</v>
      </c>
    </row>
    <row r="148" spans="1:16" x14ac:dyDescent="0.2">
      <c r="A148">
        <v>13</v>
      </c>
      <c r="B148" s="2">
        <v>43699</v>
      </c>
      <c r="C148">
        <v>-5.0000000000000001E-3</v>
      </c>
      <c r="D148">
        <v>-0.61399999999999999</v>
      </c>
      <c r="E148">
        <v>-0.28599999999999998</v>
      </c>
      <c r="F148">
        <v>0.318</v>
      </c>
      <c r="G148">
        <v>0.307</v>
      </c>
      <c r="H148">
        <v>-3.0000000000000001E-3</v>
      </c>
      <c r="I148">
        <v>0.54100000000000004</v>
      </c>
      <c r="J148">
        <v>-0.255</v>
      </c>
      <c r="K148">
        <v>0.56000000000000005</v>
      </c>
      <c r="L148">
        <v>-0.11</v>
      </c>
      <c r="M148">
        <v>3.0000000000000001E-3</v>
      </c>
      <c r="N148">
        <v>0.17699999999999999</v>
      </c>
      <c r="O148">
        <v>-0.627</v>
      </c>
      <c r="P148">
        <v>0.40507402459078301</v>
      </c>
    </row>
    <row r="149" spans="1:16" x14ac:dyDescent="0.2">
      <c r="A149">
        <v>13</v>
      </c>
      <c r="B149" s="2">
        <v>43702</v>
      </c>
      <c r="C149">
        <v>-3.0000000000000001E-3</v>
      </c>
      <c r="D149">
        <v>-0.25600000000000001</v>
      </c>
      <c r="E149">
        <v>-0.27500000000000002</v>
      </c>
      <c r="F149">
        <v>0.129</v>
      </c>
      <c r="G149">
        <v>0.629</v>
      </c>
      <c r="H149">
        <v>-2.1999999999999999E-2</v>
      </c>
      <c r="I149">
        <v>0.317</v>
      </c>
      <c r="J149">
        <v>0.43099999999999999</v>
      </c>
      <c r="K149">
        <v>0.96499999999999997</v>
      </c>
      <c r="L149">
        <v>-0.94499999999999995</v>
      </c>
      <c r="M149">
        <v>0.43099999999999999</v>
      </c>
      <c r="N149">
        <v>-0.96</v>
      </c>
      <c r="O149">
        <v>-0.68899999999999995</v>
      </c>
      <c r="P149">
        <v>0.97621103834417799</v>
      </c>
    </row>
    <row r="150" spans="1:16" x14ac:dyDescent="0.2">
      <c r="A150">
        <v>13</v>
      </c>
      <c r="B150" s="2">
        <v>43705</v>
      </c>
      <c r="C150">
        <v>-4.0000000000000001E-3</v>
      </c>
      <c r="D150">
        <v>-0.97699999999999998</v>
      </c>
      <c r="E150">
        <v>0.72399999999999998</v>
      </c>
      <c r="F150">
        <v>0.81299999999999994</v>
      </c>
      <c r="G150">
        <v>0.19400000000000001</v>
      </c>
      <c r="H150">
        <v>-0.22500000000000001</v>
      </c>
      <c r="I150">
        <v>1.155</v>
      </c>
      <c r="J150">
        <v>-0.53600000000000003</v>
      </c>
      <c r="K150">
        <v>0.34499999999999997</v>
      </c>
      <c r="L150">
        <v>-0.47699999999999998</v>
      </c>
      <c r="M150">
        <v>0.22800000000000001</v>
      </c>
      <c r="N150">
        <v>-0.84899999999999998</v>
      </c>
      <c r="O150">
        <v>-0.41899999999999998</v>
      </c>
      <c r="P150">
        <v>1.1825682805397399</v>
      </c>
    </row>
    <row r="151" spans="1:16" x14ac:dyDescent="0.2">
      <c r="A151">
        <v>13</v>
      </c>
      <c r="B151" s="2">
        <v>43708</v>
      </c>
      <c r="C151">
        <v>1.4E-2</v>
      </c>
      <c r="D151">
        <v>0.504</v>
      </c>
      <c r="E151">
        <v>1.177</v>
      </c>
      <c r="F151">
        <v>1.498</v>
      </c>
      <c r="G151">
        <v>-1.113</v>
      </c>
      <c r="H151">
        <v>-0.154</v>
      </c>
      <c r="I151">
        <v>0.65300000000000002</v>
      </c>
      <c r="J151">
        <v>-1.0660000000000001</v>
      </c>
      <c r="K151">
        <v>-0.71199999999999997</v>
      </c>
      <c r="L151">
        <v>0.105</v>
      </c>
      <c r="M151">
        <v>-5.0999999999999997E-2</v>
      </c>
      <c r="N151">
        <v>-0.23200000000000001</v>
      </c>
      <c r="O151">
        <v>0.35099999999999998</v>
      </c>
      <c r="P151">
        <v>1.7026183975393301</v>
      </c>
    </row>
    <row r="152" spans="1:16" x14ac:dyDescent="0.2">
      <c r="A152">
        <v>13</v>
      </c>
      <c r="B152" s="2">
        <v>43711</v>
      </c>
      <c r="C152">
        <v>-8.0000000000000002E-3</v>
      </c>
      <c r="D152">
        <v>-5.0999999999999997E-2</v>
      </c>
      <c r="E152">
        <v>-1.0309999999999999</v>
      </c>
      <c r="F152">
        <v>0.51300000000000001</v>
      </c>
      <c r="G152">
        <v>0.18099999999999999</v>
      </c>
      <c r="H152">
        <v>0.222</v>
      </c>
      <c r="I152">
        <v>0.77300000000000002</v>
      </c>
      <c r="J152">
        <v>-0.91900000000000004</v>
      </c>
      <c r="K152">
        <v>0.65500000000000003</v>
      </c>
      <c r="L152">
        <v>-0.16200000000000001</v>
      </c>
      <c r="M152">
        <v>-4.3999999999999997E-2</v>
      </c>
      <c r="N152">
        <v>0.13200000000000001</v>
      </c>
      <c r="O152">
        <v>0.63300000000000001</v>
      </c>
      <c r="P152">
        <v>0.85706850913727595</v>
      </c>
    </row>
    <row r="153" spans="1:16" x14ac:dyDescent="0.2">
      <c r="A153">
        <v>13</v>
      </c>
      <c r="B153" s="2">
        <v>43714</v>
      </c>
      <c r="C153">
        <v>-2E-3</v>
      </c>
      <c r="D153">
        <v>1E-3</v>
      </c>
      <c r="E153">
        <v>7.2999999999999995E-2</v>
      </c>
      <c r="F153">
        <v>-0.19600000000000001</v>
      </c>
      <c r="G153">
        <v>0.13400000000000001</v>
      </c>
      <c r="H153">
        <v>0.20399999999999999</v>
      </c>
      <c r="I153">
        <v>6.7000000000000004E-2</v>
      </c>
      <c r="J153">
        <v>-0.308</v>
      </c>
      <c r="K153">
        <v>0.39100000000000001</v>
      </c>
      <c r="L153">
        <v>-0.124</v>
      </c>
      <c r="M153">
        <v>4.9000000000000002E-2</v>
      </c>
      <c r="N153">
        <v>4.9000000000000002E-2</v>
      </c>
      <c r="O153">
        <v>-0.32300000000000001</v>
      </c>
      <c r="P153">
        <v>0.110359310781356</v>
      </c>
    </row>
    <row r="154" spans="1:16" x14ac:dyDescent="0.2">
      <c r="A154">
        <v>13</v>
      </c>
      <c r="B154" s="2">
        <v>43717</v>
      </c>
      <c r="C154">
        <v>-8.9999999999999993E-3</v>
      </c>
      <c r="D154">
        <v>0.104</v>
      </c>
      <c r="E154">
        <v>-0.32100000000000001</v>
      </c>
      <c r="F154">
        <v>-0.13400000000000001</v>
      </c>
      <c r="G154">
        <v>0.496</v>
      </c>
      <c r="H154">
        <v>-3.3000000000000002E-2</v>
      </c>
      <c r="I154">
        <v>0.439</v>
      </c>
      <c r="J154">
        <v>-0.14299999999999999</v>
      </c>
      <c r="K154">
        <v>0.02</v>
      </c>
      <c r="L154">
        <v>-0.623</v>
      </c>
      <c r="M154">
        <v>0.26300000000000001</v>
      </c>
      <c r="N154">
        <v>-0.36599999999999999</v>
      </c>
      <c r="O154">
        <v>0.55200000000000005</v>
      </c>
      <c r="P154">
        <v>0.34219011629606799</v>
      </c>
    </row>
    <row r="155" spans="1:16" x14ac:dyDescent="0.2">
      <c r="A155">
        <v>13</v>
      </c>
      <c r="B155" s="2">
        <v>43720</v>
      </c>
      <c r="C155">
        <v>-3.0000000000000001E-3</v>
      </c>
      <c r="D155">
        <v>3.7999999999999999E-2</v>
      </c>
      <c r="E155">
        <v>-9.1999999999999998E-2</v>
      </c>
      <c r="F155">
        <v>-0.28999999999999998</v>
      </c>
      <c r="G155">
        <v>0.42599999999999999</v>
      </c>
      <c r="H155">
        <v>0.11</v>
      </c>
      <c r="I155">
        <v>0.68</v>
      </c>
      <c r="J155">
        <v>-0.47799999999999998</v>
      </c>
      <c r="K155">
        <v>0.52800000000000002</v>
      </c>
      <c r="L155">
        <v>-0.49199999999999999</v>
      </c>
      <c r="M155">
        <v>0.13100000000000001</v>
      </c>
      <c r="N155">
        <v>-0.193</v>
      </c>
      <c r="O155">
        <v>-0.36099999999999999</v>
      </c>
      <c r="P155">
        <v>0.38713931187616402</v>
      </c>
    </row>
    <row r="156" spans="1:16" x14ac:dyDescent="0.2">
      <c r="A156">
        <v>13</v>
      </c>
      <c r="B156" s="2">
        <v>43723</v>
      </c>
      <c r="C156">
        <v>-2E-3</v>
      </c>
      <c r="D156">
        <v>-0.91200000000000003</v>
      </c>
      <c r="E156">
        <v>0.96399999999999997</v>
      </c>
      <c r="F156">
        <v>0.82299999999999995</v>
      </c>
      <c r="G156">
        <v>-0.153</v>
      </c>
      <c r="H156">
        <v>-0.31</v>
      </c>
      <c r="I156">
        <v>0.30599999999999999</v>
      </c>
      <c r="J156">
        <v>-0.309</v>
      </c>
      <c r="K156">
        <v>-0.34599999999999997</v>
      </c>
      <c r="L156">
        <v>0.248</v>
      </c>
      <c r="M156">
        <v>-8.6999999999999994E-2</v>
      </c>
      <c r="N156">
        <v>-7.1999999999999995E-2</v>
      </c>
      <c r="O156">
        <v>8.6999999999999994E-2</v>
      </c>
      <c r="P156">
        <v>0.67782551992253004</v>
      </c>
    </row>
    <row r="157" spans="1:16" x14ac:dyDescent="0.2">
      <c r="A157">
        <v>13</v>
      </c>
      <c r="B157" s="2">
        <v>43726</v>
      </c>
      <c r="C157">
        <v>-8.0000000000000002E-3</v>
      </c>
      <c r="D157">
        <v>-0.75700000000000001</v>
      </c>
      <c r="E157">
        <v>-0.27500000000000002</v>
      </c>
      <c r="F157">
        <v>0.71499999999999997</v>
      </c>
      <c r="G157">
        <v>0.376</v>
      </c>
      <c r="H157">
        <v>-0.22</v>
      </c>
      <c r="I157">
        <v>0.371</v>
      </c>
      <c r="J157">
        <v>0.51700000000000002</v>
      </c>
      <c r="K157">
        <v>0.39</v>
      </c>
      <c r="L157">
        <v>-0.29199999999999998</v>
      </c>
      <c r="M157">
        <v>0.16300000000000001</v>
      </c>
      <c r="N157">
        <v>-1.0940000000000001</v>
      </c>
      <c r="O157">
        <v>-0.157</v>
      </c>
      <c r="P157">
        <v>0.74484758915315397</v>
      </c>
    </row>
    <row r="158" spans="1:16" x14ac:dyDescent="0.2">
      <c r="A158">
        <v>13</v>
      </c>
      <c r="B158" s="2">
        <v>43729</v>
      </c>
      <c r="C158">
        <v>-7.0000000000000001E-3</v>
      </c>
      <c r="D158">
        <v>-1.054</v>
      </c>
      <c r="E158">
        <v>0.73399999999999999</v>
      </c>
      <c r="F158">
        <v>0.79100000000000004</v>
      </c>
      <c r="G158">
        <v>-9.6000000000000002E-2</v>
      </c>
      <c r="H158">
        <v>-0.41299999999999998</v>
      </c>
      <c r="I158">
        <v>0.159</v>
      </c>
      <c r="J158">
        <v>-0.22800000000000001</v>
      </c>
      <c r="K158">
        <v>-0.58399999999999996</v>
      </c>
      <c r="L158">
        <v>0.40600000000000003</v>
      </c>
      <c r="M158">
        <v>-0.24</v>
      </c>
      <c r="N158">
        <v>0.73199999999999998</v>
      </c>
      <c r="O158">
        <v>0.88600000000000001</v>
      </c>
      <c r="P158">
        <v>1.0153480499932399</v>
      </c>
    </row>
    <row r="159" spans="1:16" x14ac:dyDescent="0.2">
      <c r="A159">
        <v>13</v>
      </c>
      <c r="B159" s="2">
        <v>43732</v>
      </c>
      <c r="C159">
        <v>0</v>
      </c>
      <c r="D159">
        <v>-0.46200000000000002</v>
      </c>
      <c r="E159">
        <v>0.57399999999999995</v>
      </c>
      <c r="F159">
        <v>0.439</v>
      </c>
      <c r="G159">
        <v>-0.186</v>
      </c>
      <c r="H159">
        <v>-1.0999999999999999E-2</v>
      </c>
      <c r="I159">
        <v>0.33900000000000002</v>
      </c>
      <c r="J159">
        <v>-0.79800000000000004</v>
      </c>
      <c r="K159">
        <v>0.13600000000000001</v>
      </c>
      <c r="L159">
        <v>0.14599999999999999</v>
      </c>
      <c r="M159">
        <v>-5.7000000000000002E-2</v>
      </c>
      <c r="N159">
        <v>-3.4000000000000002E-2</v>
      </c>
      <c r="O159">
        <v>0.106</v>
      </c>
      <c r="P159">
        <v>0.36265195545746398</v>
      </c>
    </row>
    <row r="160" spans="1:16" x14ac:dyDescent="0.2">
      <c r="A160">
        <v>13</v>
      </c>
      <c r="B160" s="2">
        <v>43735</v>
      </c>
      <c r="C160">
        <v>-3.0000000000000001E-3</v>
      </c>
      <c r="D160">
        <v>-0.68600000000000005</v>
      </c>
      <c r="E160">
        <v>0.54</v>
      </c>
      <c r="F160">
        <v>0.85599999999999998</v>
      </c>
      <c r="G160">
        <v>-0.42799999999999999</v>
      </c>
      <c r="H160">
        <v>0.14099999999999999</v>
      </c>
      <c r="I160">
        <v>0.19900000000000001</v>
      </c>
      <c r="J160">
        <v>-0.76</v>
      </c>
      <c r="K160">
        <v>0.23300000000000001</v>
      </c>
      <c r="L160">
        <v>0.28399999999999997</v>
      </c>
      <c r="M160">
        <v>-0.188</v>
      </c>
      <c r="N160">
        <v>0.14399999999999999</v>
      </c>
      <c r="O160">
        <v>0.161</v>
      </c>
      <c r="P160">
        <v>0.58210414023355705</v>
      </c>
    </row>
    <row r="161" spans="1:16" x14ac:dyDescent="0.2">
      <c r="A161">
        <v>13</v>
      </c>
      <c r="B161" s="2">
        <v>43738</v>
      </c>
      <c r="C161">
        <v>-8.9999999999999993E-3</v>
      </c>
      <c r="D161">
        <v>-1.2849999999999999</v>
      </c>
      <c r="E161">
        <v>0.45500000000000002</v>
      </c>
      <c r="F161">
        <v>0.38400000000000001</v>
      </c>
      <c r="G161">
        <v>0.45200000000000001</v>
      </c>
      <c r="H161">
        <v>-0.23599999999999999</v>
      </c>
      <c r="I161">
        <v>0.16400000000000001</v>
      </c>
      <c r="J161">
        <v>2.9000000000000001E-2</v>
      </c>
      <c r="K161">
        <v>-0.186</v>
      </c>
      <c r="L161">
        <v>0.435</v>
      </c>
      <c r="M161">
        <v>-9.2999999999999999E-2</v>
      </c>
      <c r="N161">
        <v>0.115</v>
      </c>
      <c r="O161">
        <v>-9.2999999999999999E-2</v>
      </c>
      <c r="P161">
        <v>0.58571678392600801</v>
      </c>
    </row>
    <row r="162" spans="1:16" x14ac:dyDescent="0.2">
      <c r="A162">
        <v>13</v>
      </c>
      <c r="B162" s="2">
        <v>43741</v>
      </c>
      <c r="C162">
        <v>7.0000000000000001E-3</v>
      </c>
      <c r="D162">
        <v>0.57299999999999995</v>
      </c>
      <c r="E162">
        <v>0.92500000000000004</v>
      </c>
      <c r="F162">
        <v>-0.71199999999999997</v>
      </c>
      <c r="G162">
        <v>-0.40899999999999997</v>
      </c>
      <c r="H162">
        <v>-0.26300000000000001</v>
      </c>
      <c r="I162">
        <v>8.1000000000000003E-2</v>
      </c>
      <c r="J162">
        <v>6.7000000000000004E-2</v>
      </c>
      <c r="K162">
        <v>-0.40899999999999997</v>
      </c>
      <c r="L162">
        <v>0.438</v>
      </c>
      <c r="M162">
        <v>-1.0029999999999999</v>
      </c>
      <c r="N162">
        <v>1.7410000000000001</v>
      </c>
      <c r="O162">
        <v>1.0169999999999999</v>
      </c>
      <c r="P162">
        <v>1.69401173083862</v>
      </c>
    </row>
    <row r="163" spans="1:16" x14ac:dyDescent="0.2">
      <c r="A163">
        <v>13</v>
      </c>
      <c r="B163" s="2">
        <v>43744</v>
      </c>
      <c r="C163">
        <v>0.01</v>
      </c>
      <c r="D163">
        <v>-0.52500000000000002</v>
      </c>
      <c r="E163">
        <v>1.633</v>
      </c>
      <c r="F163">
        <v>0.153</v>
      </c>
      <c r="G163">
        <v>-1.2999999999999999E-2</v>
      </c>
      <c r="H163">
        <v>-0.80600000000000005</v>
      </c>
      <c r="I163">
        <v>0.89400000000000002</v>
      </c>
      <c r="J163">
        <v>-0.443</v>
      </c>
      <c r="K163">
        <v>-0.84599999999999997</v>
      </c>
      <c r="L163">
        <v>0.35</v>
      </c>
      <c r="M163">
        <v>-0.67700000000000005</v>
      </c>
      <c r="N163">
        <v>1.18</v>
      </c>
      <c r="O163">
        <v>0.45</v>
      </c>
      <c r="P163">
        <v>1.7247259838336799</v>
      </c>
    </row>
    <row r="164" spans="1:16" x14ac:dyDescent="0.2">
      <c r="A164">
        <v>13</v>
      </c>
      <c r="B164" s="2">
        <v>43747</v>
      </c>
      <c r="C164">
        <v>2E-3</v>
      </c>
      <c r="D164">
        <v>-0.37</v>
      </c>
      <c r="E164">
        <v>1.0289999999999999</v>
      </c>
      <c r="F164">
        <v>-4.2000000000000003E-2</v>
      </c>
      <c r="G164">
        <v>-0.223</v>
      </c>
      <c r="H164">
        <v>-0.20100000000000001</v>
      </c>
      <c r="I164">
        <v>-7.0999999999999994E-2</v>
      </c>
      <c r="J164">
        <v>0.122</v>
      </c>
      <c r="K164">
        <v>-0.21299999999999999</v>
      </c>
      <c r="L164">
        <v>0.17399999999999999</v>
      </c>
      <c r="M164">
        <v>0.155</v>
      </c>
      <c r="N164">
        <v>-0.45200000000000001</v>
      </c>
      <c r="O164">
        <v>5.6000000000000001E-2</v>
      </c>
      <c r="P164">
        <v>0.37118942675560201</v>
      </c>
    </row>
    <row r="165" spans="1:16" x14ac:dyDescent="0.2">
      <c r="A165">
        <v>13</v>
      </c>
      <c r="B165" s="2">
        <v>43753</v>
      </c>
      <c r="C165">
        <v>0</v>
      </c>
      <c r="D165">
        <v>0.76200000000000001</v>
      </c>
      <c r="E165">
        <v>8.8999999999999996E-2</v>
      </c>
      <c r="F165">
        <v>-0.20699999999999999</v>
      </c>
      <c r="G165">
        <v>-0.11799999999999999</v>
      </c>
      <c r="H165">
        <v>-0.18099999999999999</v>
      </c>
      <c r="I165">
        <v>0.29199999999999998</v>
      </c>
      <c r="J165">
        <v>2.3E-2</v>
      </c>
      <c r="K165">
        <v>-0.23200000000000001</v>
      </c>
      <c r="L165">
        <v>-0.45200000000000001</v>
      </c>
      <c r="M165">
        <v>7.8E-2</v>
      </c>
      <c r="N165">
        <v>-0.26700000000000002</v>
      </c>
      <c r="O165">
        <v>0.32800000000000001</v>
      </c>
      <c r="P165">
        <v>0.27746597810901602</v>
      </c>
    </row>
    <row r="166" spans="1:16" x14ac:dyDescent="0.2">
      <c r="A166">
        <v>13</v>
      </c>
      <c r="B166" s="2">
        <v>43756</v>
      </c>
      <c r="C166">
        <v>8.0000000000000002E-3</v>
      </c>
      <c r="D166">
        <v>-1.143</v>
      </c>
      <c r="E166">
        <v>0.93700000000000006</v>
      </c>
      <c r="F166">
        <v>1.0029999999999999</v>
      </c>
      <c r="G166">
        <v>-0.29599999999999999</v>
      </c>
      <c r="H166">
        <v>-0.14099999999999999</v>
      </c>
      <c r="I166">
        <v>0.496</v>
      </c>
      <c r="J166">
        <v>-0.98099999999999998</v>
      </c>
      <c r="K166">
        <v>-8.8999999999999996E-2</v>
      </c>
      <c r="L166">
        <v>1.052</v>
      </c>
      <c r="M166">
        <v>-0.27400000000000002</v>
      </c>
      <c r="N166">
        <v>0.23699999999999999</v>
      </c>
      <c r="O166">
        <v>-0.1</v>
      </c>
      <c r="P166">
        <v>1.3246517293776101</v>
      </c>
    </row>
    <row r="167" spans="1:16" x14ac:dyDescent="0.2">
      <c r="A167">
        <v>13</v>
      </c>
      <c r="B167" s="2">
        <v>43759</v>
      </c>
      <c r="C167">
        <v>0</v>
      </c>
      <c r="D167">
        <v>0.53600000000000003</v>
      </c>
      <c r="E167">
        <v>-0.186</v>
      </c>
      <c r="F167">
        <v>-0.30499999999999999</v>
      </c>
      <c r="G167">
        <v>-6.0999999999999999E-2</v>
      </c>
      <c r="H167">
        <v>0.309</v>
      </c>
      <c r="I167">
        <v>0.111</v>
      </c>
      <c r="J167">
        <v>-0.34799999999999998</v>
      </c>
      <c r="K167">
        <v>0.248</v>
      </c>
      <c r="L167">
        <v>-0.16300000000000001</v>
      </c>
      <c r="M167">
        <v>-3.2000000000000001E-2</v>
      </c>
      <c r="N167">
        <v>0.124</v>
      </c>
      <c r="O167">
        <v>0.11</v>
      </c>
      <c r="P167">
        <v>0.175659081154593</v>
      </c>
    </row>
    <row r="168" spans="1:16" x14ac:dyDescent="0.2">
      <c r="A168">
        <v>13</v>
      </c>
      <c r="B168" s="2">
        <v>43762</v>
      </c>
      <c r="C168">
        <v>0</v>
      </c>
      <c r="D168">
        <v>0.501</v>
      </c>
      <c r="E168">
        <v>-0.224</v>
      </c>
      <c r="F168">
        <v>-0.70599999999999996</v>
      </c>
      <c r="G168">
        <v>-0.107</v>
      </c>
      <c r="H168">
        <v>0.45500000000000002</v>
      </c>
      <c r="I168">
        <v>-0.45700000000000002</v>
      </c>
      <c r="J168">
        <v>0.17699999999999999</v>
      </c>
      <c r="K168">
        <v>2E-3</v>
      </c>
      <c r="L168">
        <v>0.28999999999999998</v>
      </c>
      <c r="M168">
        <v>-0.17</v>
      </c>
      <c r="N168">
        <v>0.65400000000000003</v>
      </c>
      <c r="O168">
        <v>0.58899999999999997</v>
      </c>
      <c r="P168">
        <v>0.49331172608923402</v>
      </c>
    </row>
    <row r="169" spans="1:16" x14ac:dyDescent="0.2">
      <c r="A169">
        <v>13</v>
      </c>
      <c r="B169" s="2">
        <v>43765</v>
      </c>
      <c r="C169">
        <v>-4.0000000000000001E-3</v>
      </c>
      <c r="D169">
        <v>7.5999999999999998E-2</v>
      </c>
      <c r="E169">
        <v>-0.38600000000000001</v>
      </c>
      <c r="F169">
        <v>-0.55900000000000005</v>
      </c>
      <c r="G169">
        <v>0.498</v>
      </c>
      <c r="H169">
        <v>0.216</v>
      </c>
      <c r="I169">
        <v>-0.34100000000000003</v>
      </c>
      <c r="J169">
        <v>0.47699999999999998</v>
      </c>
      <c r="K169">
        <v>0.14299999999999999</v>
      </c>
      <c r="L169">
        <v>2.5999999999999999E-2</v>
      </c>
      <c r="M169">
        <v>8.9999999999999993E-3</v>
      </c>
      <c r="N169">
        <v>0.13300000000000001</v>
      </c>
      <c r="O169">
        <v>-2.8000000000000001E-2</v>
      </c>
      <c r="P169">
        <v>0.26331448380016598</v>
      </c>
    </row>
    <row r="170" spans="1:16" x14ac:dyDescent="0.2">
      <c r="A170">
        <v>13</v>
      </c>
      <c r="B170" s="2">
        <v>43768</v>
      </c>
      <c r="C170">
        <v>2E-3</v>
      </c>
      <c r="D170">
        <v>-7.6999999999999999E-2</v>
      </c>
      <c r="E170">
        <v>0.255</v>
      </c>
      <c r="F170">
        <v>-0.433</v>
      </c>
      <c r="G170">
        <v>-0.57599999999999996</v>
      </c>
      <c r="H170">
        <v>0.41799999999999998</v>
      </c>
      <c r="I170">
        <v>-0.90700000000000003</v>
      </c>
      <c r="J170">
        <v>0.56899999999999995</v>
      </c>
      <c r="K170">
        <v>0.126</v>
      </c>
      <c r="L170">
        <v>0.98299999999999998</v>
      </c>
      <c r="M170">
        <v>-9.8000000000000004E-2</v>
      </c>
      <c r="N170">
        <v>0.152</v>
      </c>
      <c r="O170">
        <v>0.34599999999999997</v>
      </c>
      <c r="P170">
        <v>0.70021747403408996</v>
      </c>
    </row>
    <row r="171" spans="1:16" x14ac:dyDescent="0.2">
      <c r="A171">
        <v>13</v>
      </c>
      <c r="B171" s="2">
        <v>43771</v>
      </c>
      <c r="C171">
        <v>-5.0000000000000001E-3</v>
      </c>
      <c r="D171">
        <v>7.1999999999999995E-2</v>
      </c>
      <c r="E171">
        <v>-3.2000000000000001E-2</v>
      </c>
      <c r="F171">
        <v>-0.49</v>
      </c>
      <c r="G171">
        <v>9.7000000000000003E-2</v>
      </c>
      <c r="H171">
        <v>0.32100000000000001</v>
      </c>
      <c r="I171">
        <v>-6.3E-2</v>
      </c>
      <c r="J171">
        <v>-0.183</v>
      </c>
      <c r="K171">
        <v>0.183</v>
      </c>
      <c r="L171">
        <v>3.7999999999999999E-2</v>
      </c>
      <c r="M171">
        <v>-2.1999999999999999E-2</v>
      </c>
      <c r="N171">
        <v>6.3E-2</v>
      </c>
      <c r="O171">
        <v>0.36399999999999999</v>
      </c>
      <c r="P171">
        <v>0.13060298902234899</v>
      </c>
    </row>
    <row r="172" spans="1:16" x14ac:dyDescent="0.2">
      <c r="A172">
        <v>13</v>
      </c>
      <c r="B172" s="2">
        <v>43774</v>
      </c>
      <c r="C172">
        <v>1.2999999999999999E-2</v>
      </c>
      <c r="D172">
        <v>0.76900000000000002</v>
      </c>
      <c r="E172">
        <v>4.5999999999999999E-2</v>
      </c>
      <c r="F172">
        <v>-0.89</v>
      </c>
      <c r="G172">
        <v>-0.22900000000000001</v>
      </c>
      <c r="H172">
        <v>0.54200000000000004</v>
      </c>
      <c r="I172">
        <v>-1.018</v>
      </c>
      <c r="J172">
        <v>0.28399999999999997</v>
      </c>
      <c r="K172">
        <v>-1.2999999999999999E-2</v>
      </c>
      <c r="L172">
        <v>0.85199999999999998</v>
      </c>
      <c r="M172">
        <v>-0.312</v>
      </c>
      <c r="N172">
        <v>0.67300000000000004</v>
      </c>
      <c r="O172">
        <v>0.28599999999999998</v>
      </c>
      <c r="P172">
        <v>0.96714322221635596</v>
      </c>
    </row>
    <row r="173" spans="1:16" x14ac:dyDescent="0.2">
      <c r="A173">
        <v>13</v>
      </c>
      <c r="B173" s="2">
        <v>43778</v>
      </c>
      <c r="C173">
        <v>0</v>
      </c>
      <c r="D173">
        <v>0.499</v>
      </c>
      <c r="E173">
        <v>-0.58099999999999996</v>
      </c>
      <c r="F173">
        <v>-0.45200000000000001</v>
      </c>
      <c r="G173">
        <v>-0.33</v>
      </c>
      <c r="H173">
        <v>0.56000000000000005</v>
      </c>
      <c r="I173">
        <v>-0.89500000000000002</v>
      </c>
      <c r="J173">
        <v>0.85799999999999998</v>
      </c>
      <c r="K173">
        <v>0.15</v>
      </c>
      <c r="L173">
        <v>0.66900000000000004</v>
      </c>
      <c r="M173">
        <v>-0.13800000000000001</v>
      </c>
      <c r="N173">
        <v>0.67100000000000004</v>
      </c>
      <c r="O173">
        <v>5.1999999999999998E-2</v>
      </c>
      <c r="P173">
        <v>0.84887471600141695</v>
      </c>
    </row>
    <row r="174" spans="1:16" x14ac:dyDescent="0.2">
      <c r="A174">
        <v>13</v>
      </c>
      <c r="B174" s="2">
        <v>43780</v>
      </c>
      <c r="C174">
        <v>-6.0000000000000001E-3</v>
      </c>
      <c r="D174">
        <v>-0.161</v>
      </c>
      <c r="E174">
        <v>0.14000000000000001</v>
      </c>
      <c r="F174">
        <v>0.39100000000000001</v>
      </c>
      <c r="G174">
        <v>-0.40600000000000003</v>
      </c>
      <c r="H174">
        <v>-0.27100000000000002</v>
      </c>
      <c r="I174">
        <v>-0.26700000000000002</v>
      </c>
      <c r="J174">
        <v>0.47699999999999998</v>
      </c>
      <c r="K174">
        <v>-0.16800000000000001</v>
      </c>
      <c r="L174">
        <v>0.27800000000000002</v>
      </c>
      <c r="M174">
        <v>0.112</v>
      </c>
      <c r="N174">
        <v>-0.20200000000000001</v>
      </c>
      <c r="O174">
        <v>-3.7999999999999999E-2</v>
      </c>
      <c r="P174">
        <v>0.20593862150424899</v>
      </c>
    </row>
    <row r="175" spans="1:16" x14ac:dyDescent="0.2">
      <c r="A175">
        <v>13</v>
      </c>
      <c r="B175" s="2">
        <v>43783</v>
      </c>
      <c r="C175">
        <v>-2.3E-2</v>
      </c>
      <c r="D175">
        <v>-0.97199999999999998</v>
      </c>
      <c r="E175">
        <v>-0.31900000000000001</v>
      </c>
      <c r="F175">
        <v>0.434</v>
      </c>
      <c r="G175">
        <v>-0.35499999999999998</v>
      </c>
      <c r="H175">
        <v>1.1679999999999999</v>
      </c>
      <c r="I175">
        <v>-0.23400000000000001</v>
      </c>
      <c r="J175">
        <v>0.54600000000000004</v>
      </c>
      <c r="K175">
        <v>0.39700000000000002</v>
      </c>
      <c r="L175">
        <v>0.22600000000000001</v>
      </c>
      <c r="M175">
        <v>1.0109999999999999</v>
      </c>
      <c r="N175">
        <v>-0.92200000000000004</v>
      </c>
      <c r="O175">
        <v>-0.67500000000000004</v>
      </c>
      <c r="P175">
        <v>1.2908197752207999</v>
      </c>
    </row>
    <row r="176" spans="1:16" x14ac:dyDescent="0.2">
      <c r="A176">
        <v>13</v>
      </c>
      <c r="B176" s="2">
        <v>43786</v>
      </c>
      <c r="C176">
        <v>8.0000000000000002E-3</v>
      </c>
      <c r="D176">
        <v>0.871</v>
      </c>
      <c r="E176">
        <v>0.29199999999999998</v>
      </c>
      <c r="F176">
        <v>-0.313</v>
      </c>
      <c r="G176">
        <v>-0.45200000000000001</v>
      </c>
      <c r="H176">
        <v>3.4000000000000002E-2</v>
      </c>
      <c r="I176">
        <v>1.4E-2</v>
      </c>
      <c r="J176">
        <v>-8.9999999999999993E-3</v>
      </c>
      <c r="K176">
        <v>-0.11700000000000001</v>
      </c>
      <c r="L176">
        <v>-0.114</v>
      </c>
      <c r="M176">
        <v>3.6999999999999998E-2</v>
      </c>
      <c r="N176">
        <v>-0.25900000000000001</v>
      </c>
      <c r="O176">
        <v>0.17899999999999999</v>
      </c>
      <c r="P176">
        <v>0.29306919656153901</v>
      </c>
    </row>
    <row r="177" spans="1:16" x14ac:dyDescent="0.2">
      <c r="A177">
        <v>13</v>
      </c>
      <c r="B177" s="2">
        <v>43789</v>
      </c>
      <c r="C177">
        <v>7.0000000000000001E-3</v>
      </c>
      <c r="D177">
        <v>0.628</v>
      </c>
      <c r="E177">
        <v>0.3</v>
      </c>
      <c r="F177">
        <v>-0.40100000000000002</v>
      </c>
      <c r="G177">
        <v>-0.104</v>
      </c>
      <c r="H177">
        <v>-0.16700000000000001</v>
      </c>
      <c r="I177">
        <v>-0.51900000000000002</v>
      </c>
      <c r="J177">
        <v>1.079</v>
      </c>
      <c r="K177">
        <v>-0.28399999999999997</v>
      </c>
      <c r="L177">
        <v>0.191</v>
      </c>
      <c r="M177">
        <v>2.7E-2</v>
      </c>
      <c r="N177">
        <v>0.40200000000000002</v>
      </c>
      <c r="O177">
        <v>-1.1040000000000001</v>
      </c>
      <c r="P177">
        <v>0.83122460098907203</v>
      </c>
    </row>
    <row r="178" spans="1:16" x14ac:dyDescent="0.2">
      <c r="A178">
        <v>13</v>
      </c>
      <c r="B178" s="2">
        <v>43792</v>
      </c>
      <c r="C178">
        <v>4.4999999999999998E-2</v>
      </c>
      <c r="D178">
        <v>0.40100000000000002</v>
      </c>
      <c r="E178">
        <v>2.266</v>
      </c>
      <c r="F178">
        <v>1.897</v>
      </c>
      <c r="G178">
        <v>0.184</v>
      </c>
      <c r="H178">
        <v>-2.331</v>
      </c>
      <c r="I178">
        <v>0.253</v>
      </c>
      <c r="J178">
        <v>1.786</v>
      </c>
      <c r="K178">
        <v>-1.4610000000000001</v>
      </c>
      <c r="L178">
        <v>-0.78500000000000003</v>
      </c>
      <c r="M178">
        <v>0.50600000000000001</v>
      </c>
      <c r="N178">
        <v>-1.006</v>
      </c>
      <c r="O178">
        <v>-0.82899999999999996</v>
      </c>
      <c r="P178">
        <v>5.1318326639772103</v>
      </c>
    </row>
    <row r="179" spans="1:16" x14ac:dyDescent="0.2">
      <c r="A179">
        <v>13</v>
      </c>
      <c r="B179" s="2">
        <v>43795</v>
      </c>
      <c r="C179">
        <v>2E-3</v>
      </c>
      <c r="D179">
        <v>0.251</v>
      </c>
      <c r="E179">
        <v>0.13800000000000001</v>
      </c>
      <c r="F179">
        <v>-0.27600000000000002</v>
      </c>
      <c r="G179">
        <v>-0.30099999999999999</v>
      </c>
      <c r="H179">
        <v>0.443</v>
      </c>
      <c r="I179">
        <v>-0.38500000000000001</v>
      </c>
      <c r="J179">
        <v>-0.14599999999999999</v>
      </c>
      <c r="K179">
        <v>0.38700000000000001</v>
      </c>
      <c r="L179">
        <v>0.216</v>
      </c>
      <c r="M179">
        <v>-5.1999999999999998E-2</v>
      </c>
      <c r="N179">
        <v>0.245</v>
      </c>
      <c r="O179">
        <v>-0.186</v>
      </c>
      <c r="P179">
        <v>0.20881977094093301</v>
      </c>
    </row>
    <row r="180" spans="1:16" x14ac:dyDescent="0.2">
      <c r="A180">
        <v>13</v>
      </c>
      <c r="B180" s="2">
        <v>43799</v>
      </c>
      <c r="C180">
        <v>5.0000000000000001E-3</v>
      </c>
      <c r="D180">
        <v>0.48599999999999999</v>
      </c>
      <c r="E180">
        <v>0.35699999999999998</v>
      </c>
      <c r="F180">
        <v>-0.314</v>
      </c>
      <c r="G180">
        <v>-0.37</v>
      </c>
      <c r="H180">
        <v>1.2999999999999999E-2</v>
      </c>
      <c r="I180">
        <v>-0.436</v>
      </c>
      <c r="J180">
        <v>0.29799999999999999</v>
      </c>
      <c r="K180">
        <v>-0.38200000000000001</v>
      </c>
      <c r="L180">
        <v>0.33800000000000002</v>
      </c>
      <c r="M180">
        <v>-0.115</v>
      </c>
      <c r="N180">
        <v>0.45</v>
      </c>
      <c r="O180">
        <v>0.114</v>
      </c>
      <c r="P180">
        <v>0.31428138055348998</v>
      </c>
    </row>
    <row r="181" spans="1:16" x14ac:dyDescent="0.2">
      <c r="A181">
        <v>13</v>
      </c>
      <c r="B181" s="2">
        <v>43801</v>
      </c>
      <c r="C181">
        <v>1E-3</v>
      </c>
      <c r="D181">
        <v>7.9000000000000001E-2</v>
      </c>
      <c r="E181">
        <v>0.70499999999999996</v>
      </c>
      <c r="F181">
        <v>0.16300000000000001</v>
      </c>
      <c r="G181">
        <v>-0.44400000000000001</v>
      </c>
      <c r="H181">
        <v>-0.68700000000000006</v>
      </c>
      <c r="I181">
        <v>0.14199999999999999</v>
      </c>
      <c r="J181">
        <v>0.377</v>
      </c>
      <c r="K181">
        <v>-0.93500000000000005</v>
      </c>
      <c r="L181">
        <v>0.372</v>
      </c>
      <c r="M181">
        <v>-0.26800000000000002</v>
      </c>
      <c r="N181">
        <v>0.54200000000000004</v>
      </c>
      <c r="O181">
        <v>0.496</v>
      </c>
      <c r="P181">
        <v>0.68630965788712295</v>
      </c>
    </row>
    <row r="182" spans="1:16" x14ac:dyDescent="0.2">
      <c r="A182">
        <v>13</v>
      </c>
      <c r="B182" s="2">
        <v>43804</v>
      </c>
      <c r="C182">
        <v>0</v>
      </c>
      <c r="D182">
        <v>0.52800000000000002</v>
      </c>
      <c r="E182">
        <v>-0.16</v>
      </c>
      <c r="F182">
        <v>-0.44600000000000001</v>
      </c>
      <c r="G182">
        <v>-8.9999999999999993E-3</v>
      </c>
      <c r="H182">
        <v>0.23899999999999999</v>
      </c>
      <c r="I182">
        <v>-3.5000000000000003E-2</v>
      </c>
      <c r="J182">
        <v>-7.4999999999999997E-2</v>
      </c>
      <c r="K182">
        <v>0.125</v>
      </c>
      <c r="L182">
        <v>-7.8E-2</v>
      </c>
      <c r="M182">
        <v>1.2999999999999999E-2</v>
      </c>
      <c r="N182">
        <v>5.3999999999999999E-2</v>
      </c>
      <c r="O182">
        <v>9.5000000000000001E-2</v>
      </c>
      <c r="P182">
        <v>0.13820023043171101</v>
      </c>
    </row>
    <row r="183" spans="1:16" x14ac:dyDescent="0.2">
      <c r="A183">
        <v>13</v>
      </c>
      <c r="B183" s="2">
        <v>43807</v>
      </c>
      <c r="C183">
        <v>0</v>
      </c>
      <c r="D183">
        <v>0.42499999999999999</v>
      </c>
      <c r="E183">
        <v>-0.20499999999999999</v>
      </c>
      <c r="F183">
        <v>-0.48399999999999999</v>
      </c>
      <c r="G183">
        <v>0.153</v>
      </c>
      <c r="H183">
        <v>0.41699999999999998</v>
      </c>
      <c r="I183">
        <v>-0.13800000000000001</v>
      </c>
      <c r="J183">
        <v>9.4E-2</v>
      </c>
      <c r="K183">
        <v>0.23899999999999999</v>
      </c>
      <c r="L183">
        <v>-8.3000000000000004E-2</v>
      </c>
      <c r="M183">
        <v>3.6999999999999998E-2</v>
      </c>
      <c r="N183">
        <v>8.0000000000000002E-3</v>
      </c>
      <c r="O183">
        <v>-0.313</v>
      </c>
      <c r="P183">
        <v>0.19436689732054599</v>
      </c>
    </row>
    <row r="184" spans="1:16" x14ac:dyDescent="0.2">
      <c r="A184">
        <v>13</v>
      </c>
      <c r="B184" s="2">
        <v>43810</v>
      </c>
      <c r="C184">
        <v>-2E-3</v>
      </c>
      <c r="D184">
        <v>0.61599999999999999</v>
      </c>
      <c r="E184">
        <v>-0.3</v>
      </c>
      <c r="F184">
        <v>-0.52500000000000002</v>
      </c>
      <c r="G184">
        <v>8.3000000000000004E-2</v>
      </c>
      <c r="H184">
        <v>-0.38</v>
      </c>
      <c r="I184">
        <v>-0.254</v>
      </c>
      <c r="J184">
        <v>1.244</v>
      </c>
      <c r="K184">
        <v>-0.59799999999999998</v>
      </c>
      <c r="L184">
        <v>5.2999999999999999E-2</v>
      </c>
      <c r="M184">
        <v>-4.4999999999999998E-2</v>
      </c>
      <c r="N184">
        <v>0.34100000000000003</v>
      </c>
      <c r="O184">
        <v>0.31900000000000001</v>
      </c>
      <c r="P184">
        <v>0.71009333614212</v>
      </c>
    </row>
    <row r="185" spans="1:16" x14ac:dyDescent="0.2">
      <c r="A185">
        <v>13</v>
      </c>
      <c r="B185" s="2">
        <v>43813</v>
      </c>
      <c r="C185">
        <v>6.0000000000000001E-3</v>
      </c>
      <c r="D185">
        <v>0.83799999999999997</v>
      </c>
      <c r="E185">
        <v>-2.7E-2</v>
      </c>
      <c r="F185">
        <v>-0.33</v>
      </c>
      <c r="G185">
        <v>1.0999999999999999E-2</v>
      </c>
      <c r="H185">
        <v>-3.4000000000000002E-2</v>
      </c>
      <c r="I185">
        <v>-9.5000000000000001E-2</v>
      </c>
      <c r="J185">
        <v>0.67300000000000004</v>
      </c>
      <c r="K185">
        <v>2.7E-2</v>
      </c>
      <c r="L185">
        <v>-0.30199999999999999</v>
      </c>
      <c r="M185">
        <v>0.126</v>
      </c>
      <c r="N185">
        <v>-0.44600000000000001</v>
      </c>
      <c r="O185">
        <v>-0.67600000000000005</v>
      </c>
      <c r="P185">
        <v>0.46869908231371699</v>
      </c>
    </row>
    <row r="186" spans="1:16" x14ac:dyDescent="0.2">
      <c r="A186">
        <v>13</v>
      </c>
      <c r="B186" s="2">
        <v>43816</v>
      </c>
      <c r="C186">
        <v>1E-3</v>
      </c>
      <c r="D186">
        <v>3.1E-2</v>
      </c>
      <c r="E186">
        <v>0.42199999999999999</v>
      </c>
      <c r="F186">
        <v>0.40100000000000002</v>
      </c>
      <c r="G186">
        <v>2E-3</v>
      </c>
      <c r="H186">
        <v>-0.36</v>
      </c>
      <c r="I186">
        <v>0.16800000000000001</v>
      </c>
      <c r="J186">
        <v>-0.13200000000000001</v>
      </c>
      <c r="K186">
        <v>-8.1000000000000003E-2</v>
      </c>
      <c r="L186">
        <v>-0.21199999999999999</v>
      </c>
      <c r="M186">
        <v>3.1E-2</v>
      </c>
      <c r="N186">
        <v>-2.5999999999999999E-2</v>
      </c>
      <c r="O186">
        <v>-0.58599999999999997</v>
      </c>
      <c r="P186">
        <v>0.20957172496689599</v>
      </c>
    </row>
    <row r="187" spans="1:16" x14ac:dyDescent="0.2">
      <c r="A187">
        <v>13</v>
      </c>
      <c r="B187" s="2">
        <v>43819</v>
      </c>
      <c r="C187">
        <v>-1E-3</v>
      </c>
      <c r="D187">
        <v>-0.26100000000000001</v>
      </c>
      <c r="E187">
        <v>0.56999999999999995</v>
      </c>
      <c r="F187">
        <v>-8.6999999999999994E-2</v>
      </c>
      <c r="G187">
        <v>-0.33100000000000002</v>
      </c>
      <c r="H187">
        <v>-0.155</v>
      </c>
      <c r="I187">
        <v>-0.251</v>
      </c>
      <c r="J187">
        <v>0.247</v>
      </c>
      <c r="K187">
        <v>-0.187</v>
      </c>
      <c r="L187">
        <v>0.48899999999999999</v>
      </c>
      <c r="M187">
        <v>-0.107</v>
      </c>
      <c r="N187">
        <v>-2.1000000000000001E-2</v>
      </c>
      <c r="O187">
        <v>0.30299999999999999</v>
      </c>
      <c r="P187">
        <v>0.238155403240878</v>
      </c>
    </row>
    <row r="188" spans="1:16" x14ac:dyDescent="0.2">
      <c r="A188">
        <v>13</v>
      </c>
      <c r="B188" s="2">
        <v>43822</v>
      </c>
      <c r="C188">
        <v>6.0000000000000001E-3</v>
      </c>
      <c r="D188">
        <v>0.95399999999999996</v>
      </c>
      <c r="E188">
        <v>-0.185</v>
      </c>
      <c r="F188">
        <v>-0.36099999999999999</v>
      </c>
      <c r="G188">
        <v>6.5000000000000002E-2</v>
      </c>
      <c r="H188">
        <v>-0.35599999999999998</v>
      </c>
      <c r="I188">
        <v>0.154</v>
      </c>
      <c r="J188">
        <v>0.42</v>
      </c>
      <c r="K188">
        <v>-0.35</v>
      </c>
      <c r="L188">
        <v>-0.19400000000000001</v>
      </c>
      <c r="M188">
        <v>7.4999999999999997E-2</v>
      </c>
      <c r="N188">
        <v>-0.33</v>
      </c>
      <c r="O188">
        <v>5.8999999999999997E-2</v>
      </c>
      <c r="P188">
        <v>0.38710735785304901</v>
      </c>
    </row>
    <row r="189" spans="1:16" x14ac:dyDescent="0.2">
      <c r="A189">
        <v>13</v>
      </c>
      <c r="B189" s="2">
        <v>43825</v>
      </c>
      <c r="C189">
        <v>-7.0000000000000001E-3</v>
      </c>
      <c r="D189">
        <v>-0.41699999999999998</v>
      </c>
      <c r="E189">
        <v>-0.72499999999999998</v>
      </c>
      <c r="F189">
        <v>0.26400000000000001</v>
      </c>
      <c r="G189">
        <v>0.48099999999999998</v>
      </c>
      <c r="H189">
        <v>-0.05</v>
      </c>
      <c r="I189">
        <v>-0.61599999999999999</v>
      </c>
      <c r="J189">
        <v>0.995</v>
      </c>
      <c r="K189">
        <v>-6.0999999999999999E-2</v>
      </c>
      <c r="L189">
        <v>0.53900000000000003</v>
      </c>
      <c r="M189">
        <v>-5.2999999999999999E-2</v>
      </c>
      <c r="N189">
        <v>0.28699999999999998</v>
      </c>
      <c r="O189">
        <v>-0.32400000000000001</v>
      </c>
      <c r="P189">
        <v>0.65678092213813799</v>
      </c>
    </row>
    <row r="190" spans="1:16" x14ac:dyDescent="0.2">
      <c r="A190">
        <v>13</v>
      </c>
      <c r="B190" s="2">
        <v>43840</v>
      </c>
      <c r="C190">
        <v>1E-3</v>
      </c>
      <c r="D190">
        <v>0.77800000000000002</v>
      </c>
      <c r="E190">
        <v>-0.92800000000000005</v>
      </c>
      <c r="F190">
        <v>-0.80200000000000005</v>
      </c>
      <c r="G190">
        <v>0.31900000000000001</v>
      </c>
      <c r="H190">
        <v>0.56599999999999995</v>
      </c>
      <c r="I190">
        <v>-0.48199999999999998</v>
      </c>
      <c r="J190">
        <v>0.24399999999999999</v>
      </c>
      <c r="K190">
        <v>0.54800000000000004</v>
      </c>
      <c r="L190">
        <v>-5.7000000000000002E-2</v>
      </c>
      <c r="M190">
        <v>-5.0000000000000001E-3</v>
      </c>
      <c r="N190">
        <v>0.33100000000000002</v>
      </c>
      <c r="O190">
        <v>0.308</v>
      </c>
      <c r="P190">
        <v>0.76589724440883</v>
      </c>
    </row>
    <row r="191" spans="1:16" x14ac:dyDescent="0.2">
      <c r="A191">
        <v>13</v>
      </c>
      <c r="B191" s="2">
        <v>43843</v>
      </c>
      <c r="C191">
        <v>-4.0000000000000001E-3</v>
      </c>
      <c r="D191">
        <v>0.33500000000000002</v>
      </c>
      <c r="E191">
        <v>-0.91400000000000003</v>
      </c>
      <c r="F191">
        <v>-0.108</v>
      </c>
      <c r="G191">
        <v>0.38300000000000001</v>
      </c>
      <c r="H191">
        <v>0.214</v>
      </c>
      <c r="I191">
        <v>-0.4</v>
      </c>
      <c r="J191">
        <v>1.0049999999999999</v>
      </c>
      <c r="K191">
        <v>0.58799999999999997</v>
      </c>
      <c r="L191">
        <v>-0.44700000000000001</v>
      </c>
      <c r="M191">
        <v>0.26800000000000002</v>
      </c>
      <c r="N191">
        <v>-0.75800000000000001</v>
      </c>
      <c r="O191">
        <v>-1.4E-2</v>
      </c>
      <c r="P191">
        <v>0.80780414112631704</v>
      </c>
    </row>
    <row r="192" spans="1:16" x14ac:dyDescent="0.2">
      <c r="A192">
        <v>13</v>
      </c>
      <c r="B192" s="2">
        <v>43849</v>
      </c>
      <c r="C192">
        <v>3.0000000000000001E-3</v>
      </c>
      <c r="D192">
        <v>0.64</v>
      </c>
      <c r="E192">
        <v>-0.36699999999999999</v>
      </c>
      <c r="F192">
        <v>-0.68700000000000006</v>
      </c>
      <c r="G192">
        <v>-6.2E-2</v>
      </c>
      <c r="H192">
        <v>0.36099999999999999</v>
      </c>
      <c r="I192">
        <v>-0.60499999999999998</v>
      </c>
      <c r="J192">
        <v>0.23300000000000001</v>
      </c>
      <c r="K192">
        <v>3.4000000000000002E-2</v>
      </c>
      <c r="L192">
        <v>0.38600000000000001</v>
      </c>
      <c r="M192">
        <v>-0.16500000000000001</v>
      </c>
      <c r="N192">
        <v>0.55400000000000005</v>
      </c>
      <c r="O192">
        <v>0.432</v>
      </c>
      <c r="P192">
        <v>0.51532482962458304</v>
      </c>
    </row>
    <row r="193" spans="1:16" x14ac:dyDescent="0.2">
      <c r="A193">
        <v>13</v>
      </c>
      <c r="B193" s="2">
        <v>43851</v>
      </c>
      <c r="C193">
        <v>2E-3</v>
      </c>
      <c r="D193">
        <v>-0.13</v>
      </c>
      <c r="E193">
        <v>-0.33600000000000002</v>
      </c>
      <c r="F193">
        <v>-0.40400000000000003</v>
      </c>
      <c r="G193">
        <v>0.502</v>
      </c>
      <c r="H193">
        <v>0.67700000000000005</v>
      </c>
      <c r="I193">
        <v>-0.46700000000000003</v>
      </c>
      <c r="J193">
        <v>-5.7000000000000002E-2</v>
      </c>
      <c r="K193">
        <v>1.41</v>
      </c>
      <c r="L193">
        <v>-0.184</v>
      </c>
      <c r="M193">
        <v>0.121</v>
      </c>
      <c r="N193">
        <v>-0.06</v>
      </c>
      <c r="O193">
        <v>-0.65100000000000002</v>
      </c>
      <c r="P193">
        <v>0.84797356657256495</v>
      </c>
    </row>
    <row r="194" spans="1:16" x14ac:dyDescent="0.2">
      <c r="A194">
        <v>13</v>
      </c>
      <c r="B194" s="2">
        <v>43852</v>
      </c>
      <c r="C194">
        <v>4.0000000000000001E-3</v>
      </c>
      <c r="D194">
        <v>0.80400000000000005</v>
      </c>
      <c r="E194">
        <v>0.11600000000000001</v>
      </c>
      <c r="F194">
        <v>0.46200000000000002</v>
      </c>
      <c r="G194">
        <v>-0.41499999999999998</v>
      </c>
      <c r="H194">
        <v>-0.54300000000000004</v>
      </c>
      <c r="I194">
        <v>0.48099999999999998</v>
      </c>
      <c r="J194">
        <v>-5.5E-2</v>
      </c>
      <c r="K194">
        <v>-0.58699999999999997</v>
      </c>
      <c r="L194">
        <v>-0.16900000000000001</v>
      </c>
      <c r="M194">
        <v>-0.36299999999999999</v>
      </c>
      <c r="N194">
        <v>0.16900000000000001</v>
      </c>
      <c r="O194">
        <v>0.44600000000000001</v>
      </c>
      <c r="P194">
        <v>0.53038345037380297</v>
      </c>
    </row>
    <row r="195" spans="1:16" x14ac:dyDescent="0.2">
      <c r="A195">
        <v>13</v>
      </c>
      <c r="B195" s="2">
        <v>43855</v>
      </c>
      <c r="C195">
        <v>-4.0000000000000001E-3</v>
      </c>
      <c r="D195">
        <v>0.78400000000000003</v>
      </c>
      <c r="E195">
        <v>-0.81899999999999995</v>
      </c>
      <c r="F195">
        <v>-0.57199999999999995</v>
      </c>
      <c r="G195">
        <v>0.46600000000000003</v>
      </c>
      <c r="H195">
        <v>-0.17100000000000001</v>
      </c>
      <c r="I195">
        <v>0.40899999999999997</v>
      </c>
      <c r="J195">
        <v>-0.107</v>
      </c>
      <c r="K195">
        <v>-0.49</v>
      </c>
      <c r="L195">
        <v>2E-3</v>
      </c>
      <c r="M195">
        <v>-0.189</v>
      </c>
      <c r="N195">
        <v>0.93500000000000005</v>
      </c>
      <c r="O195">
        <v>0.84</v>
      </c>
      <c r="P195">
        <v>0.89503310698859495</v>
      </c>
    </row>
    <row r="196" spans="1:16" x14ac:dyDescent="0.2">
      <c r="A196">
        <v>13</v>
      </c>
      <c r="B196" s="2">
        <v>43858</v>
      </c>
      <c r="C196">
        <v>0</v>
      </c>
      <c r="D196">
        <v>0.74099999999999999</v>
      </c>
      <c r="E196">
        <v>-0.32400000000000001</v>
      </c>
      <c r="F196">
        <v>-0.58199999999999996</v>
      </c>
      <c r="G196">
        <v>-0.433</v>
      </c>
      <c r="H196">
        <v>0.45800000000000002</v>
      </c>
      <c r="I196">
        <v>-0.75</v>
      </c>
      <c r="J196">
        <v>0.44700000000000001</v>
      </c>
      <c r="K196">
        <v>8.2000000000000003E-2</v>
      </c>
      <c r="L196">
        <v>0.309</v>
      </c>
      <c r="M196">
        <v>-0.129</v>
      </c>
      <c r="N196">
        <v>0.438</v>
      </c>
      <c r="O196">
        <v>0.63700000000000001</v>
      </c>
      <c r="P196">
        <v>0.65949471525232095</v>
      </c>
    </row>
    <row r="197" spans="1:16" x14ac:dyDescent="0.2">
      <c r="A197">
        <v>13</v>
      </c>
      <c r="B197" s="2">
        <v>43861</v>
      </c>
      <c r="C197">
        <v>2E-3</v>
      </c>
      <c r="D197">
        <v>0.73899999999999999</v>
      </c>
      <c r="E197">
        <v>-0.151</v>
      </c>
      <c r="F197">
        <v>-0.51800000000000002</v>
      </c>
      <c r="G197">
        <v>-0.47899999999999998</v>
      </c>
      <c r="H197">
        <v>0.35399999999999998</v>
      </c>
      <c r="I197">
        <v>-0.38900000000000001</v>
      </c>
      <c r="J197">
        <v>0.17699999999999999</v>
      </c>
      <c r="K197">
        <v>3.5000000000000003E-2</v>
      </c>
      <c r="L197">
        <v>0.33400000000000002</v>
      </c>
      <c r="M197">
        <v>-0.185</v>
      </c>
      <c r="N197">
        <v>0.42699999999999999</v>
      </c>
      <c r="O197">
        <v>0.40200000000000002</v>
      </c>
      <c r="P197">
        <v>0.42887264537457398</v>
      </c>
    </row>
    <row r="198" spans="1:16" x14ac:dyDescent="0.2">
      <c r="A198">
        <v>13</v>
      </c>
      <c r="B198" s="2">
        <v>43864</v>
      </c>
      <c r="C198">
        <v>-5.0000000000000001E-3</v>
      </c>
      <c r="D198">
        <v>0.32400000000000001</v>
      </c>
      <c r="E198">
        <v>-0.34300000000000003</v>
      </c>
      <c r="F198">
        <v>-0.23599999999999999</v>
      </c>
      <c r="G198">
        <v>-0.22</v>
      </c>
      <c r="H198">
        <v>0.25800000000000001</v>
      </c>
      <c r="I198">
        <v>-0.19800000000000001</v>
      </c>
      <c r="J198">
        <v>6.9000000000000006E-2</v>
      </c>
      <c r="K198">
        <v>-1E-3</v>
      </c>
      <c r="L198">
        <v>0.372</v>
      </c>
      <c r="M198">
        <v>-0.32300000000000001</v>
      </c>
      <c r="N198">
        <v>0.98499999999999999</v>
      </c>
      <c r="O198">
        <v>0.11</v>
      </c>
      <c r="P198">
        <v>0.38214115093685302</v>
      </c>
    </row>
    <row r="199" spans="1:16" x14ac:dyDescent="0.2">
      <c r="A199">
        <v>13</v>
      </c>
      <c r="B199" s="2">
        <v>43867</v>
      </c>
      <c r="C199">
        <v>0</v>
      </c>
      <c r="D199">
        <v>0.46300000000000002</v>
      </c>
      <c r="E199">
        <v>-0.79100000000000004</v>
      </c>
      <c r="F199">
        <v>-0.627</v>
      </c>
      <c r="G199">
        <v>0.10199999999999999</v>
      </c>
      <c r="H199">
        <v>1.32</v>
      </c>
      <c r="I199">
        <v>-0.83899999999999997</v>
      </c>
      <c r="J199">
        <v>0.28799999999999998</v>
      </c>
      <c r="K199">
        <v>0.7</v>
      </c>
      <c r="L199">
        <v>0.34899999999999998</v>
      </c>
      <c r="M199">
        <v>-0.127</v>
      </c>
      <c r="N199">
        <v>1.1910000000000001</v>
      </c>
      <c r="O199">
        <v>-0.317</v>
      </c>
      <c r="P199">
        <v>1.3608616145783099</v>
      </c>
    </row>
    <row r="200" spans="1:16" x14ac:dyDescent="0.2">
      <c r="A200">
        <v>13</v>
      </c>
      <c r="B200" s="2">
        <v>43873</v>
      </c>
      <c r="C200">
        <v>0</v>
      </c>
      <c r="D200">
        <v>0.155</v>
      </c>
      <c r="E200">
        <v>0.41799999999999998</v>
      </c>
      <c r="F200">
        <v>0.158</v>
      </c>
      <c r="G200">
        <v>-0.621</v>
      </c>
      <c r="H200">
        <v>-0.59099999999999997</v>
      </c>
      <c r="I200">
        <v>-0.25</v>
      </c>
      <c r="J200">
        <v>0.60299999999999998</v>
      </c>
      <c r="K200">
        <v>-0.41199999999999998</v>
      </c>
      <c r="L200">
        <v>0.501</v>
      </c>
      <c r="M200">
        <v>-0.32200000000000001</v>
      </c>
      <c r="N200">
        <v>0.20699999999999999</v>
      </c>
      <c r="O200">
        <v>0.46400000000000002</v>
      </c>
      <c r="P200">
        <v>0.49823402495927899</v>
      </c>
    </row>
    <row r="201" spans="1:16" x14ac:dyDescent="0.2">
      <c r="A201">
        <v>13</v>
      </c>
      <c r="B201" s="2">
        <v>43876</v>
      </c>
      <c r="C201">
        <v>8.9999999999999993E-3</v>
      </c>
      <c r="D201">
        <v>0.95199999999999996</v>
      </c>
      <c r="E201">
        <v>0.38300000000000001</v>
      </c>
      <c r="F201">
        <v>-0.36</v>
      </c>
      <c r="G201">
        <v>-0.503</v>
      </c>
      <c r="H201">
        <v>-0.20100000000000001</v>
      </c>
      <c r="I201">
        <v>-9.7000000000000003E-2</v>
      </c>
      <c r="J201">
        <v>0.41299999999999998</v>
      </c>
      <c r="K201">
        <v>-0.36799999999999999</v>
      </c>
      <c r="L201">
        <v>-7.5999999999999998E-2</v>
      </c>
      <c r="M201">
        <v>3.2000000000000001E-2</v>
      </c>
      <c r="N201">
        <v>-0.20100000000000001</v>
      </c>
      <c r="O201">
        <v>0.16900000000000001</v>
      </c>
      <c r="P201">
        <v>0.429252415491019</v>
      </c>
    </row>
    <row r="202" spans="1:16" x14ac:dyDescent="0.2">
      <c r="A202">
        <v>13</v>
      </c>
      <c r="B202" s="2">
        <v>43879</v>
      </c>
      <c r="C202">
        <v>0.01</v>
      </c>
      <c r="D202">
        <v>0.38800000000000001</v>
      </c>
      <c r="E202">
        <v>1.0049999999999999</v>
      </c>
      <c r="F202">
        <v>-0.77200000000000002</v>
      </c>
      <c r="G202">
        <v>-0.52700000000000002</v>
      </c>
      <c r="H202">
        <v>0.46899999999999997</v>
      </c>
      <c r="I202">
        <v>-0.54600000000000004</v>
      </c>
      <c r="J202">
        <v>-0.27400000000000002</v>
      </c>
      <c r="K202">
        <v>0.23799999999999999</v>
      </c>
      <c r="L202">
        <v>0.26800000000000002</v>
      </c>
      <c r="M202">
        <v>-5.2999999999999999E-2</v>
      </c>
      <c r="N202">
        <v>0.107</v>
      </c>
      <c r="O202">
        <v>0.317</v>
      </c>
      <c r="P202">
        <v>0.65994253134604597</v>
      </c>
    </row>
    <row r="203" spans="1:16" x14ac:dyDescent="0.2">
      <c r="A203">
        <v>13</v>
      </c>
      <c r="B203" s="2">
        <v>43882</v>
      </c>
      <c r="C203">
        <v>4.0000000000000001E-3</v>
      </c>
      <c r="D203">
        <v>0.71</v>
      </c>
      <c r="E203">
        <v>0.373</v>
      </c>
      <c r="F203">
        <v>0.105</v>
      </c>
      <c r="G203">
        <v>-1.194</v>
      </c>
      <c r="H203">
        <v>0.187</v>
      </c>
      <c r="I203">
        <v>-0.38100000000000001</v>
      </c>
      <c r="J203">
        <v>0.122</v>
      </c>
      <c r="K203">
        <v>-7.5999999999999998E-2</v>
      </c>
      <c r="L203">
        <v>0.29899999999999999</v>
      </c>
      <c r="M203">
        <v>-0.1</v>
      </c>
      <c r="N203">
        <v>9.2999999999999999E-2</v>
      </c>
      <c r="O203">
        <v>0.49399999999999999</v>
      </c>
      <c r="P203">
        <v>0.60523724377333599</v>
      </c>
    </row>
    <row r="204" spans="1:16" x14ac:dyDescent="0.2">
      <c r="A204">
        <v>13</v>
      </c>
      <c r="B204" s="2">
        <v>43888</v>
      </c>
      <c r="C204">
        <v>2E-3</v>
      </c>
      <c r="D204">
        <v>0.39200000000000002</v>
      </c>
      <c r="E204">
        <v>-0.51700000000000002</v>
      </c>
      <c r="F204">
        <v>-0.66100000000000003</v>
      </c>
      <c r="G204">
        <v>0.255</v>
      </c>
      <c r="H204">
        <v>0.52200000000000002</v>
      </c>
      <c r="I204">
        <v>-0.68</v>
      </c>
      <c r="J204">
        <v>0.57099999999999995</v>
      </c>
      <c r="K204">
        <v>0.69499999999999995</v>
      </c>
      <c r="L204">
        <v>-0.109</v>
      </c>
      <c r="M204">
        <v>7.6999999999999999E-2</v>
      </c>
      <c r="N204">
        <v>-5.8999999999999997E-2</v>
      </c>
      <c r="O204">
        <v>-4.7E-2</v>
      </c>
      <c r="P204">
        <v>0.57249494479324903</v>
      </c>
    </row>
    <row r="205" spans="1:16" x14ac:dyDescent="0.2">
      <c r="A205">
        <v>13</v>
      </c>
      <c r="B205" s="2">
        <v>43891</v>
      </c>
      <c r="C205">
        <v>5.0000000000000001E-3</v>
      </c>
      <c r="D205">
        <v>0.88100000000000001</v>
      </c>
      <c r="E205">
        <v>-1.2E-2</v>
      </c>
      <c r="F205">
        <v>-0.73899999999999999</v>
      </c>
      <c r="G205">
        <v>-0.252</v>
      </c>
      <c r="H205">
        <v>0.24099999999999999</v>
      </c>
      <c r="I205">
        <v>-0.53800000000000003</v>
      </c>
      <c r="J205">
        <v>0.69</v>
      </c>
      <c r="K205">
        <v>-5.8000000000000003E-2</v>
      </c>
      <c r="L205">
        <v>0.02</v>
      </c>
      <c r="M205">
        <v>1.7999999999999999E-2</v>
      </c>
      <c r="N205">
        <v>5.8000000000000003E-2</v>
      </c>
      <c r="O205">
        <v>0.17100000000000001</v>
      </c>
      <c r="P205">
        <v>0.51638459974371698</v>
      </c>
    </row>
    <row r="206" spans="1:16" x14ac:dyDescent="0.2">
      <c r="A206">
        <v>13</v>
      </c>
      <c r="B206" s="2">
        <v>43894</v>
      </c>
      <c r="C206">
        <v>-7.0000000000000001E-3</v>
      </c>
      <c r="D206">
        <v>-0.13500000000000001</v>
      </c>
      <c r="E206">
        <v>-0.48399999999999999</v>
      </c>
      <c r="F206">
        <v>-0.53500000000000003</v>
      </c>
      <c r="G206">
        <v>-0.111</v>
      </c>
      <c r="H206">
        <v>0.872</v>
      </c>
      <c r="I206">
        <v>-1.1850000000000001</v>
      </c>
      <c r="J206">
        <v>0.97899999999999998</v>
      </c>
      <c r="K206">
        <v>0.496</v>
      </c>
      <c r="L206">
        <v>0.71499999999999997</v>
      </c>
      <c r="M206">
        <v>-0.14699999999999999</v>
      </c>
      <c r="N206">
        <v>1.0029999999999999</v>
      </c>
      <c r="O206">
        <v>-4.2000000000000003E-2</v>
      </c>
      <c r="P206">
        <v>1.2553446026666899</v>
      </c>
    </row>
    <row r="207" spans="1:16" x14ac:dyDescent="0.2">
      <c r="A207" t="s">
        <v>30</v>
      </c>
      <c r="C207">
        <v>1.34137931565068E-4</v>
      </c>
      <c r="D207">
        <v>0.87477933679353803</v>
      </c>
      <c r="E207">
        <v>0.80177172730935298</v>
      </c>
      <c r="F207">
        <v>0.77318600305834995</v>
      </c>
      <c r="G207">
        <v>0.52568225495290799</v>
      </c>
      <c r="H207">
        <v>0.92100591168903201</v>
      </c>
      <c r="I207">
        <v>0.71728273846940804</v>
      </c>
      <c r="J207">
        <v>0.98882409586533304</v>
      </c>
      <c r="K207">
        <v>0.406349978618819</v>
      </c>
      <c r="L207">
        <v>0.38947190958653999</v>
      </c>
      <c r="M207">
        <v>0.304930300056732</v>
      </c>
      <c r="N207">
        <v>0.71203593385095298</v>
      </c>
      <c r="O207">
        <v>0.58222260000414106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43"/>
  <sheetViews>
    <sheetView workbookViewId="0"/>
  </sheetViews>
  <sheetFormatPr baseColWidth="10" defaultColWidth="9.140625" defaultRowHeight="12.75" x14ac:dyDescent="0.2"/>
  <cols>
    <col min="1" max="1" width="31.42578125" style="1" customWidth="1"/>
    <col min="2" max="11" width="15.7109375" style="1" customWidth="1"/>
  </cols>
  <sheetData>
    <row r="1" spans="1:11" x14ac:dyDescent="0.2">
      <c r="A1" t="s">
        <v>31</v>
      </c>
    </row>
    <row r="2" spans="1:11" x14ac:dyDescent="0.2">
      <c r="A2" t="s">
        <v>32</v>
      </c>
      <c r="B2" t="s">
        <v>33</v>
      </c>
    </row>
    <row r="3" spans="1:11" x14ac:dyDescent="0.2">
      <c r="C3" t="s">
        <v>34</v>
      </c>
    </row>
    <row r="4" spans="1:11" x14ac:dyDescent="0.2">
      <c r="A4" t="s">
        <v>1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11" x14ac:dyDescent="0.2">
      <c r="A5" t="s">
        <v>6</v>
      </c>
      <c r="B5">
        <v>0.48192000000000002</v>
      </c>
      <c r="C5">
        <v>0.37261</v>
      </c>
      <c r="D5">
        <v>0.49946750000000001</v>
      </c>
      <c r="E5">
        <v>0.53890000000000005</v>
      </c>
      <c r="F5">
        <v>0.88275250000000005</v>
      </c>
      <c r="G5">
        <v>0.98294000000000004</v>
      </c>
      <c r="H5">
        <v>0.63953800000000005</v>
      </c>
      <c r="I5">
        <v>0.194640016592034</v>
      </c>
      <c r="J5">
        <v>0.30434472477324898</v>
      </c>
      <c r="K5">
        <v>0.40388449658041597</v>
      </c>
    </row>
    <row r="6" spans="1:11" x14ac:dyDescent="0.2">
      <c r="A6" t="s">
        <v>7</v>
      </c>
      <c r="B6">
        <v>5.4517999999999997E-2</v>
      </c>
      <c r="C6">
        <v>1.0522999999999999E-2</v>
      </c>
      <c r="D6">
        <v>5.6141000000000003E-2</v>
      </c>
      <c r="E6">
        <v>7.5241500000000003E-2</v>
      </c>
      <c r="F6">
        <v>0.18503</v>
      </c>
      <c r="G6">
        <v>0.21254999999999999</v>
      </c>
      <c r="H6">
        <v>0.1043273</v>
      </c>
      <c r="I6">
        <v>6.4986081907549495E-2</v>
      </c>
      <c r="J6">
        <v>0.62290581571218195</v>
      </c>
      <c r="K6">
        <v>1.1920114807503901</v>
      </c>
    </row>
    <row r="7" spans="1:11" x14ac:dyDescent="0.2">
      <c r="A7" t="s">
        <v>8</v>
      </c>
      <c r="B7">
        <v>0.13444</v>
      </c>
      <c r="C7">
        <v>0.10546</v>
      </c>
      <c r="D7">
        <v>0.14294000000000001</v>
      </c>
      <c r="E7">
        <v>0.15248999999999999</v>
      </c>
      <c r="F7">
        <v>0.21123749999999999</v>
      </c>
      <c r="G7">
        <v>0.21765999999999999</v>
      </c>
      <c r="H7">
        <v>0.1660635</v>
      </c>
      <c r="I7">
        <v>3.6372921865035802E-2</v>
      </c>
      <c r="J7">
        <v>0.219030201489405</v>
      </c>
      <c r="K7">
        <v>0.27055133788333702</v>
      </c>
    </row>
    <row r="8" spans="1:11" x14ac:dyDescent="0.2">
      <c r="A8" t="s">
        <v>9</v>
      </c>
      <c r="B8">
        <v>5.0051999999999999E-2</v>
      </c>
      <c r="C8">
        <v>3.6207999999999997E-2</v>
      </c>
      <c r="D8">
        <v>5.3394499999999998E-2</v>
      </c>
      <c r="E8">
        <v>5.7674499999999997E-2</v>
      </c>
      <c r="F8">
        <v>8.9011000000000007E-2</v>
      </c>
      <c r="G8">
        <v>9.0176000000000006E-2</v>
      </c>
      <c r="H8">
        <v>6.5259999999999999E-2</v>
      </c>
      <c r="I8">
        <v>1.82690410747109E-2</v>
      </c>
      <c r="J8">
        <v>0.27994240077705901</v>
      </c>
      <c r="K8">
        <v>0.365001220225184</v>
      </c>
    </row>
    <row r="9" spans="1:11" x14ac:dyDescent="0.2">
      <c r="A9" t="s">
        <v>10</v>
      </c>
      <c r="B9">
        <v>4.6383000000000001E-2</v>
      </c>
      <c r="C9">
        <v>9.9894000000000007E-3</v>
      </c>
      <c r="D9">
        <v>4.9561000000000001E-2</v>
      </c>
      <c r="E9">
        <v>6.2657500000000005E-2</v>
      </c>
      <c r="F9">
        <v>0.13392499999999999</v>
      </c>
      <c r="G9">
        <v>0.14124999999999999</v>
      </c>
      <c r="H9">
        <v>7.9309370000000004E-2</v>
      </c>
      <c r="I9">
        <v>4.3000000917026902E-2</v>
      </c>
      <c r="J9">
        <v>0.54218058871261898</v>
      </c>
      <c r="K9">
        <v>0.92706381469561905</v>
      </c>
    </row>
    <row r="10" spans="1:11" x14ac:dyDescent="0.2">
      <c r="A10" t="s">
        <v>11</v>
      </c>
      <c r="B10">
        <v>3.0852999999999999E-6</v>
      </c>
      <c r="C10">
        <v>3.0852999999999999E-6</v>
      </c>
      <c r="D10">
        <v>8.0656750000000007E-5</v>
      </c>
      <c r="E10">
        <v>3.2926500000000003E-4</v>
      </c>
      <c r="F10">
        <v>6.3301250000000002E-4</v>
      </c>
      <c r="G10">
        <v>6.6160000000000004E-4</v>
      </c>
      <c r="H10">
        <v>3.4230556500000002E-4</v>
      </c>
      <c r="I10">
        <v>2.4714816140831601E-4</v>
      </c>
      <c r="J10">
        <v>0.72201035179873696</v>
      </c>
      <c r="K10">
        <v>80.105066414389398</v>
      </c>
    </row>
    <row r="11" spans="1:11" x14ac:dyDescent="0.2">
      <c r="A11" t="s">
        <v>12</v>
      </c>
      <c r="B11">
        <v>1.3099E-2</v>
      </c>
      <c r="C11">
        <v>0</v>
      </c>
      <c r="D11">
        <v>3.048E-5</v>
      </c>
      <c r="E11">
        <v>8.0218000000000008E-3</v>
      </c>
      <c r="F11">
        <v>2.3757250000000001E-2</v>
      </c>
      <c r="G11">
        <v>7.442E-2</v>
      </c>
      <c r="H11">
        <v>1.51162952821322E-2</v>
      </c>
      <c r="I11">
        <v>1.99714785684766E-2</v>
      </c>
      <c r="J11">
        <v>1.32118870369537</v>
      </c>
      <c r="K11">
        <v>1.5246567347489599</v>
      </c>
    </row>
    <row r="12" spans="1:11" x14ac:dyDescent="0.2">
      <c r="A12" t="s">
        <v>13</v>
      </c>
      <c r="B12">
        <v>8.7389E-4</v>
      </c>
      <c r="C12">
        <v>0</v>
      </c>
      <c r="D12">
        <v>8.7712249999999999E-4</v>
      </c>
      <c r="E12">
        <v>1.0561500000000001E-3</v>
      </c>
      <c r="F12">
        <v>2.2039999999999998E-3</v>
      </c>
      <c r="G12">
        <v>4.2976000000000004E-3</v>
      </c>
      <c r="H12">
        <v>1.4824159534E-3</v>
      </c>
      <c r="I12">
        <v>1.15410632195303E-3</v>
      </c>
      <c r="J12">
        <v>0.77853069464479496</v>
      </c>
      <c r="K12">
        <v>1.32065399758897</v>
      </c>
    </row>
    <row r="13" spans="1:11" x14ac:dyDescent="0.2">
      <c r="A13" t="s">
        <v>14</v>
      </c>
      <c r="B13">
        <v>9.6193000000000005E-5</v>
      </c>
      <c r="C13">
        <v>0</v>
      </c>
      <c r="D13">
        <v>0</v>
      </c>
      <c r="E13">
        <v>1.1033500000000001E-11</v>
      </c>
      <c r="F13">
        <v>7.2331137500000002E-5</v>
      </c>
      <c r="G13">
        <v>3.9575000000000001E-3</v>
      </c>
      <c r="H13">
        <v>2.7253085106670002E-4</v>
      </c>
      <c r="I13">
        <v>8.8992490055181004E-4</v>
      </c>
      <c r="J13">
        <v>3.2654097584497199</v>
      </c>
      <c r="K13">
        <v>9.2514517745762195</v>
      </c>
    </row>
    <row r="14" spans="1:11" x14ac:dyDescent="0.2">
      <c r="A14" t="s">
        <v>15</v>
      </c>
      <c r="B14">
        <v>5.0584999999999996E-3</v>
      </c>
      <c r="C14">
        <v>0</v>
      </c>
      <c r="D14">
        <v>2.262533E-5</v>
      </c>
      <c r="E14">
        <v>7.9377500000000004E-3</v>
      </c>
      <c r="F14">
        <v>5.2683750000000001E-2</v>
      </c>
      <c r="G14">
        <v>0.12933</v>
      </c>
      <c r="H14">
        <v>2.6988471944499999E-2</v>
      </c>
      <c r="I14">
        <v>3.4157474758480702E-2</v>
      </c>
      <c r="J14">
        <v>1.26563203832819</v>
      </c>
      <c r="K14">
        <v>6.7524908092281697</v>
      </c>
    </row>
    <row r="15" spans="1:11" x14ac:dyDescent="0.2">
      <c r="A15" t="s">
        <v>16</v>
      </c>
      <c r="B15">
        <v>0.15345</v>
      </c>
      <c r="C15">
        <v>0.13680999999999999</v>
      </c>
      <c r="D15">
        <v>0.15282750000000001</v>
      </c>
      <c r="E15">
        <v>0.15647</v>
      </c>
      <c r="F15">
        <v>0.16039500000000001</v>
      </c>
      <c r="G15">
        <v>0.17247000000000001</v>
      </c>
      <c r="H15">
        <v>0.15628300000000001</v>
      </c>
      <c r="I15">
        <v>6.8309220306978797E-3</v>
      </c>
      <c r="J15">
        <v>4.3708669725420403E-2</v>
      </c>
      <c r="K15">
        <v>4.4515620923413997E-2</v>
      </c>
    </row>
    <row r="16" spans="1:11" x14ac:dyDescent="0.2">
      <c r="A16" t="s">
        <v>17</v>
      </c>
      <c r="B16">
        <v>1.0191E-2</v>
      </c>
      <c r="C16">
        <v>8.9980000000000008E-3</v>
      </c>
      <c r="D16">
        <v>1.00885E-2</v>
      </c>
      <c r="E16">
        <v>1.02615E-2</v>
      </c>
      <c r="F16">
        <v>1.0370000000000001E-2</v>
      </c>
      <c r="G16">
        <v>1.0663000000000001E-2</v>
      </c>
      <c r="H16">
        <v>1.016802E-2</v>
      </c>
      <c r="I16">
        <v>3.9968331226767902E-4</v>
      </c>
      <c r="J16">
        <v>3.9307880223256701E-2</v>
      </c>
      <c r="K16">
        <v>3.92192436726208E-2</v>
      </c>
    </row>
    <row r="17" spans="1:11" x14ac:dyDescent="0.2">
      <c r="A17" t="s">
        <v>18</v>
      </c>
      <c r="B17">
        <v>4.5123000000000003E-3</v>
      </c>
      <c r="C17">
        <v>4.1736999999999998E-3</v>
      </c>
      <c r="D17">
        <v>4.5580000000000004E-3</v>
      </c>
      <c r="E17">
        <v>4.7350999999999999E-3</v>
      </c>
      <c r="F17">
        <v>5.2166000000000001E-3</v>
      </c>
      <c r="G17">
        <v>5.3569000000000004E-3</v>
      </c>
      <c r="H17">
        <v>4.8007850000000001E-3</v>
      </c>
      <c r="I17">
        <v>3.58604208263387E-4</v>
      </c>
      <c r="J17">
        <v>7.4696993983981094E-2</v>
      </c>
      <c r="K17">
        <v>7.9472598954720794E-2</v>
      </c>
    </row>
    <row r="19" spans="1:11" x14ac:dyDescent="0.2">
      <c r="C19" t="s">
        <v>34</v>
      </c>
    </row>
    <row r="20" spans="1:11" x14ac:dyDescent="0.2">
      <c r="A20" t="s">
        <v>2</v>
      </c>
      <c r="B20" t="s">
        <v>35</v>
      </c>
      <c r="C20" t="s">
        <v>36</v>
      </c>
      <c r="D20" t="s">
        <v>37</v>
      </c>
      <c r="E20" t="s">
        <v>38</v>
      </c>
      <c r="F20" t="s">
        <v>39</v>
      </c>
      <c r="G20" t="s">
        <v>40</v>
      </c>
      <c r="H20" t="s">
        <v>41</v>
      </c>
      <c r="I20" t="s">
        <v>42</v>
      </c>
      <c r="J20" t="s">
        <v>43</v>
      </c>
      <c r="K20" t="s">
        <v>44</v>
      </c>
    </row>
    <row r="21" spans="1:11" x14ac:dyDescent="0.2">
      <c r="A21" t="s">
        <v>6</v>
      </c>
      <c r="B21">
        <v>2.0141</v>
      </c>
      <c r="C21">
        <v>1.2564</v>
      </c>
      <c r="D21">
        <v>1.768475</v>
      </c>
      <c r="E21">
        <v>1.93055</v>
      </c>
      <c r="F21">
        <v>2.0090499999999998</v>
      </c>
      <c r="G21">
        <v>2.1467000000000001</v>
      </c>
      <c r="H21">
        <v>1.886865</v>
      </c>
      <c r="I21">
        <v>0.188888918275711</v>
      </c>
      <c r="J21">
        <v>0.100107277561305</v>
      </c>
      <c r="K21">
        <v>9.3783286964754201E-2</v>
      </c>
    </row>
    <row r="22" spans="1:11" x14ac:dyDescent="0.2">
      <c r="A22" t="s">
        <v>7</v>
      </c>
      <c r="B22">
        <v>0.63898999999999995</v>
      </c>
      <c r="C22">
        <v>0.30790000000000001</v>
      </c>
      <c r="D22">
        <v>0.52707250000000005</v>
      </c>
      <c r="E22">
        <v>0.60316499999999995</v>
      </c>
      <c r="F22">
        <v>0.62746000000000002</v>
      </c>
      <c r="G22">
        <v>0.64981</v>
      </c>
      <c r="H22">
        <v>0.57659499999999997</v>
      </c>
      <c r="I22">
        <v>7.7008398414171605E-2</v>
      </c>
      <c r="J22">
        <v>0.13355717343052201</v>
      </c>
      <c r="K22">
        <v>0.120515811537225</v>
      </c>
    </row>
    <row r="23" spans="1:11" x14ac:dyDescent="0.2">
      <c r="A23" t="s">
        <v>8</v>
      </c>
      <c r="B23">
        <v>0.30273</v>
      </c>
      <c r="C23">
        <v>5.9297999999999997E-2</v>
      </c>
      <c r="D23">
        <v>0.21815499999999999</v>
      </c>
      <c r="E23">
        <v>0.26378000000000001</v>
      </c>
      <c r="F23">
        <v>0.27766249999999998</v>
      </c>
      <c r="G23">
        <v>0.30637999999999999</v>
      </c>
      <c r="H23">
        <v>0.24431890000000001</v>
      </c>
      <c r="I23">
        <v>5.5409185282529499E-2</v>
      </c>
      <c r="J23">
        <v>0.22679041728875499</v>
      </c>
      <c r="K23">
        <v>0.183031695842928</v>
      </c>
    </row>
    <row r="24" spans="1:11" x14ac:dyDescent="0.2">
      <c r="A24" t="s">
        <v>9</v>
      </c>
      <c r="B24">
        <v>0.15040999999999999</v>
      </c>
      <c r="C24">
        <v>2.5196E-2</v>
      </c>
      <c r="D24">
        <v>0.10943</v>
      </c>
      <c r="E24">
        <v>0.134575</v>
      </c>
      <c r="F24">
        <v>0.13990749999999999</v>
      </c>
      <c r="G24">
        <v>0.15232000000000001</v>
      </c>
      <c r="H24">
        <v>0.12494280000000001</v>
      </c>
      <c r="I24">
        <v>2.7885220740517198E-2</v>
      </c>
      <c r="J24">
        <v>0.22318389487443199</v>
      </c>
      <c r="K24">
        <v>0.18539472601899601</v>
      </c>
    </row>
    <row r="25" spans="1:11" x14ac:dyDescent="0.2">
      <c r="A25" t="s">
        <v>10</v>
      </c>
      <c r="B25">
        <v>0.35607</v>
      </c>
      <c r="C25">
        <v>4.5183000000000001E-2</v>
      </c>
      <c r="D25">
        <v>0.25495499999999999</v>
      </c>
      <c r="E25">
        <v>0.32551999999999998</v>
      </c>
      <c r="F25">
        <v>0.33299499999999999</v>
      </c>
      <c r="G25">
        <v>0.36076999999999998</v>
      </c>
      <c r="H25">
        <v>0.29681665000000002</v>
      </c>
      <c r="I25">
        <v>6.9994845090098207E-2</v>
      </c>
      <c r="J25">
        <v>0.23581845927476799</v>
      </c>
      <c r="K25">
        <v>0.196576080798995</v>
      </c>
    </row>
    <row r="26" spans="1:11" x14ac:dyDescent="0.2">
      <c r="A26" t="s">
        <v>11</v>
      </c>
      <c r="B26">
        <v>4.6265999999999998E-10</v>
      </c>
      <c r="C26">
        <v>0</v>
      </c>
      <c r="D26">
        <v>2.7515000000000002E-22</v>
      </c>
      <c r="E26">
        <v>4.7966E-6</v>
      </c>
      <c r="F26">
        <v>4.554425E-5</v>
      </c>
      <c r="G26">
        <v>1.6687E-3</v>
      </c>
      <c r="H26">
        <v>1.08571002996E-4</v>
      </c>
      <c r="I26">
        <v>3.7126631854168698E-4</v>
      </c>
      <c r="J26">
        <v>3.4195716010412598</v>
      </c>
      <c r="K26">
        <v>802460.37812148698</v>
      </c>
    </row>
    <row r="27" spans="1:11" x14ac:dyDescent="0.2">
      <c r="A27" t="s">
        <v>12</v>
      </c>
      <c r="B27">
        <v>1.6930000000000001E-3</v>
      </c>
      <c r="C27">
        <v>1.6930000000000001E-3</v>
      </c>
      <c r="D27">
        <v>2.0199999999999999E-2</v>
      </c>
      <c r="E27">
        <v>3.2504999999999999E-2</v>
      </c>
      <c r="F27">
        <v>0.13250500000000001</v>
      </c>
      <c r="G27">
        <v>0.40266999999999997</v>
      </c>
      <c r="H27">
        <v>8.3288895000000002E-2</v>
      </c>
      <c r="I27">
        <v>9.5063662259979503E-2</v>
      </c>
      <c r="J27">
        <v>1.14137259547001</v>
      </c>
      <c r="K27">
        <v>56.151011376242998</v>
      </c>
    </row>
    <row r="28" spans="1:11" x14ac:dyDescent="0.2">
      <c r="A28" t="s">
        <v>13</v>
      </c>
      <c r="B28">
        <v>0</v>
      </c>
      <c r="C28">
        <v>0</v>
      </c>
      <c r="D28">
        <v>2.7204750000000001E-12</v>
      </c>
      <c r="E28">
        <v>2.7219499999999999E-5</v>
      </c>
      <c r="F28">
        <v>6.7047000000000001E-3</v>
      </c>
      <c r="G28">
        <v>2.3715E-2</v>
      </c>
      <c r="H28">
        <v>2.9105625998418799E-3</v>
      </c>
      <c r="I28">
        <v>5.7266347969054596E-3</v>
      </c>
      <c r="J28">
        <v>1.9675353477078901</v>
      </c>
      <c r="K28">
        <v>0</v>
      </c>
    </row>
    <row r="29" spans="1:11" x14ac:dyDescent="0.2">
      <c r="A29" t="s">
        <v>14</v>
      </c>
      <c r="B29">
        <v>0.10378</v>
      </c>
      <c r="C29">
        <v>1.7195999999999999E-2</v>
      </c>
      <c r="D29">
        <v>9.5617999999999995E-2</v>
      </c>
      <c r="E29">
        <v>9.7474000000000005E-2</v>
      </c>
      <c r="F29">
        <v>0.1215975</v>
      </c>
      <c r="G29">
        <v>0.18376999999999999</v>
      </c>
      <c r="H29">
        <v>0.1038284</v>
      </c>
      <c r="I29">
        <v>2.93604081310368E-2</v>
      </c>
      <c r="J29">
        <v>0.28277820067569998</v>
      </c>
      <c r="K29">
        <v>0.282910080275938</v>
      </c>
    </row>
    <row r="30" spans="1:11" x14ac:dyDescent="0.2">
      <c r="A30" t="s">
        <v>15</v>
      </c>
      <c r="B30">
        <v>0.37618000000000001</v>
      </c>
      <c r="C30">
        <v>0.35561999999999999</v>
      </c>
      <c r="D30">
        <v>0.38954</v>
      </c>
      <c r="E30">
        <v>0.41168500000000002</v>
      </c>
      <c r="F30">
        <v>0.4419225</v>
      </c>
      <c r="G30">
        <v>0.68217000000000005</v>
      </c>
      <c r="H30">
        <v>0.44203350000000002</v>
      </c>
      <c r="I30">
        <v>7.9632668268282497E-2</v>
      </c>
      <c r="J30">
        <v>0.18015075388693999</v>
      </c>
      <c r="K30">
        <v>0.211687671509071</v>
      </c>
    </row>
    <row r="31" spans="1:11" x14ac:dyDescent="0.2">
      <c r="A31" t="s">
        <v>16</v>
      </c>
      <c r="B31">
        <v>4.6260999999999997E-2</v>
      </c>
      <c r="C31">
        <v>4.5496000000000002E-2</v>
      </c>
      <c r="D31">
        <v>5.2588749999999997E-2</v>
      </c>
      <c r="E31">
        <v>5.7849999999999999E-2</v>
      </c>
      <c r="F31">
        <v>6.20425E-2</v>
      </c>
      <c r="G31">
        <v>0.14065</v>
      </c>
      <c r="H31">
        <v>6.3870850000000007E-2</v>
      </c>
      <c r="I31">
        <v>2.1843496966217599E-2</v>
      </c>
      <c r="J31">
        <v>0.34199477486549201</v>
      </c>
      <c r="K31">
        <v>0.47217952413950398</v>
      </c>
    </row>
    <row r="32" spans="1:11" x14ac:dyDescent="0.2">
      <c r="A32" t="s">
        <v>17</v>
      </c>
      <c r="B32">
        <v>2.0740000000000001E-5</v>
      </c>
      <c r="C32">
        <v>0</v>
      </c>
      <c r="D32">
        <v>0</v>
      </c>
      <c r="E32">
        <v>0</v>
      </c>
      <c r="F32">
        <v>0</v>
      </c>
      <c r="G32">
        <v>2.0740000000000001E-5</v>
      </c>
      <c r="H32">
        <v>1.0382264500000001E-6</v>
      </c>
      <c r="I32">
        <v>4.6373195436148298E-6</v>
      </c>
      <c r="J32">
        <v>4.4665781184970097</v>
      </c>
      <c r="K32">
        <v>0.22359303488981799</v>
      </c>
    </row>
    <row r="33" spans="1:11" x14ac:dyDescent="0.2">
      <c r="A33" t="s">
        <v>18</v>
      </c>
      <c r="B33">
        <v>3.0214E-3</v>
      </c>
      <c r="C33">
        <v>5.8943999999999999E-4</v>
      </c>
      <c r="D33">
        <v>2.1796749999999998E-3</v>
      </c>
      <c r="E33">
        <v>2.6131000000000001E-3</v>
      </c>
      <c r="F33">
        <v>2.7566750000000001E-3</v>
      </c>
      <c r="G33">
        <v>3.0506999999999999E-3</v>
      </c>
      <c r="H33">
        <v>2.4131920000000002E-3</v>
      </c>
      <c r="I33">
        <v>5.6516857086229299E-4</v>
      </c>
      <c r="J33">
        <v>0.23419958746021599</v>
      </c>
      <c r="K33">
        <v>0.18705519655202599</v>
      </c>
    </row>
    <row r="35" spans="1:11" x14ac:dyDescent="0.2">
      <c r="C35" t="s">
        <v>34</v>
      </c>
    </row>
    <row r="36" spans="1:11" x14ac:dyDescent="0.2">
      <c r="A36" t="s">
        <v>3</v>
      </c>
      <c r="B36" t="s">
        <v>35</v>
      </c>
      <c r="C36" t="s">
        <v>36</v>
      </c>
      <c r="D36" t="s">
        <v>37</v>
      </c>
      <c r="E36" t="s">
        <v>38</v>
      </c>
      <c r="F36" t="s">
        <v>39</v>
      </c>
      <c r="G36" t="s">
        <v>40</v>
      </c>
      <c r="H36" t="s">
        <v>41</v>
      </c>
      <c r="I36" t="s">
        <v>42</v>
      </c>
      <c r="J36" t="s">
        <v>43</v>
      </c>
      <c r="K36" t="s">
        <v>44</v>
      </c>
    </row>
    <row r="37" spans="1:11" x14ac:dyDescent="0.2">
      <c r="A37" t="s">
        <v>6</v>
      </c>
      <c r="B37">
        <v>2.0114999999999998</v>
      </c>
      <c r="C37">
        <v>1.9761</v>
      </c>
      <c r="D37">
        <v>2.0124749999999998</v>
      </c>
      <c r="E37">
        <v>2.0866500000000001</v>
      </c>
      <c r="F37">
        <v>2.1309</v>
      </c>
      <c r="G37">
        <v>2.3292999999999999</v>
      </c>
      <c r="H37">
        <v>2.0867749999999998</v>
      </c>
      <c r="I37">
        <v>9.0555204883976503E-2</v>
      </c>
      <c r="J37">
        <v>4.3394810117993801E-2</v>
      </c>
      <c r="K37">
        <v>4.5018744660192199E-2</v>
      </c>
    </row>
    <row r="38" spans="1:11" x14ac:dyDescent="0.2">
      <c r="A38" t="s">
        <v>7</v>
      </c>
      <c r="B38">
        <v>0.61833000000000005</v>
      </c>
      <c r="C38">
        <v>0.61314999999999997</v>
      </c>
      <c r="D38">
        <v>0.62136749999999996</v>
      </c>
      <c r="E38">
        <v>0.646895</v>
      </c>
      <c r="F38">
        <v>0.66357750000000004</v>
      </c>
      <c r="G38">
        <v>0.71857000000000004</v>
      </c>
      <c r="H38">
        <v>0.64783250000000003</v>
      </c>
      <c r="I38">
        <v>2.9583751207822102E-2</v>
      </c>
      <c r="J38">
        <v>4.5665741079402598E-2</v>
      </c>
      <c r="K38">
        <v>4.7844599498361902E-2</v>
      </c>
    </row>
    <row r="39" spans="1:11" x14ac:dyDescent="0.2">
      <c r="A39" t="s">
        <v>8</v>
      </c>
      <c r="B39">
        <v>0.58565999999999996</v>
      </c>
      <c r="C39">
        <v>0.47393999999999997</v>
      </c>
      <c r="D39">
        <v>0.57898249999999996</v>
      </c>
      <c r="E39">
        <v>0.58062999999999998</v>
      </c>
      <c r="F39">
        <v>0.59806250000000005</v>
      </c>
      <c r="G39">
        <v>0.63536999999999999</v>
      </c>
      <c r="H39">
        <v>0.58491249999999995</v>
      </c>
      <c r="I39">
        <v>3.1910992475782898E-2</v>
      </c>
      <c r="J39">
        <v>5.4556865301703998E-2</v>
      </c>
      <c r="K39">
        <v>5.4487232311892501E-2</v>
      </c>
    </row>
    <row r="40" spans="1:11" x14ac:dyDescent="0.2">
      <c r="A40" t="s">
        <v>9</v>
      </c>
      <c r="B40">
        <v>0.24424000000000001</v>
      </c>
      <c r="C40">
        <v>0.20709</v>
      </c>
      <c r="D40">
        <v>0.24308750000000001</v>
      </c>
      <c r="E40">
        <v>0.24435999999999999</v>
      </c>
      <c r="F40">
        <v>0.2483525</v>
      </c>
      <c r="G40">
        <v>0.26715</v>
      </c>
      <c r="H40">
        <v>0.2452385</v>
      </c>
      <c r="I40">
        <v>1.1318689376890199E-2</v>
      </c>
      <c r="J40">
        <v>4.6153802836382402E-2</v>
      </c>
      <c r="K40">
        <v>4.6342488441246998E-2</v>
      </c>
    </row>
    <row r="41" spans="1:11" x14ac:dyDescent="0.2">
      <c r="A41" t="s">
        <v>10</v>
      </c>
      <c r="B41">
        <v>0.45868999999999999</v>
      </c>
      <c r="C41">
        <v>0.41743000000000002</v>
      </c>
      <c r="D41">
        <v>0.45905750000000001</v>
      </c>
      <c r="E41">
        <v>0.47089999999999999</v>
      </c>
      <c r="F41">
        <v>0.4765625</v>
      </c>
      <c r="G41">
        <v>0.51261000000000001</v>
      </c>
      <c r="H41">
        <v>0.46919149999999998</v>
      </c>
      <c r="I41">
        <v>1.9414446947136E-2</v>
      </c>
      <c r="J41">
        <v>4.1378513777713399E-2</v>
      </c>
      <c r="K41">
        <v>4.23258561275284E-2</v>
      </c>
    </row>
    <row r="42" spans="1:11" x14ac:dyDescent="0.2">
      <c r="A42" t="s">
        <v>11</v>
      </c>
      <c r="B42">
        <v>6.6982999999999999E-3</v>
      </c>
      <c r="C42">
        <v>3.3413000000000002E-3</v>
      </c>
      <c r="D42">
        <v>5.2988250000000001E-3</v>
      </c>
      <c r="E42">
        <v>6.2589500000000001E-3</v>
      </c>
      <c r="F42">
        <v>6.4990250000000003E-3</v>
      </c>
      <c r="G42">
        <v>6.7074999999999999E-3</v>
      </c>
      <c r="H42">
        <v>5.7896550000000003E-3</v>
      </c>
      <c r="I42">
        <v>9.3197137886649501E-4</v>
      </c>
      <c r="J42">
        <v>0.160971833186346</v>
      </c>
      <c r="K42">
        <v>0.139135508840526</v>
      </c>
    </row>
    <row r="43" spans="1:11" x14ac:dyDescent="0.2">
      <c r="A43" t="s">
        <v>12</v>
      </c>
      <c r="B43">
        <v>4.2639000000000003E-2</v>
      </c>
      <c r="C43">
        <v>0</v>
      </c>
      <c r="D43">
        <v>0</v>
      </c>
      <c r="E43">
        <v>1.7096400000000001E-4</v>
      </c>
      <c r="F43">
        <v>2.2661750000000001E-2</v>
      </c>
      <c r="G43">
        <v>8.5483000000000003E-2</v>
      </c>
      <c r="H43">
        <v>1.34041915726845E-2</v>
      </c>
      <c r="I43">
        <v>2.1625432006107899E-2</v>
      </c>
      <c r="J43">
        <v>1.6133335523327601</v>
      </c>
      <c r="K43">
        <v>0.50717493388934698</v>
      </c>
    </row>
    <row r="44" spans="1:11" x14ac:dyDescent="0.2">
      <c r="A44" t="s">
        <v>13</v>
      </c>
      <c r="B44">
        <v>2.5179E-2</v>
      </c>
      <c r="C44">
        <v>1.1916E-2</v>
      </c>
      <c r="D44">
        <v>2.0920749999999998E-2</v>
      </c>
      <c r="E44">
        <v>2.2363000000000001E-2</v>
      </c>
      <c r="F44">
        <v>2.3320250000000001E-2</v>
      </c>
      <c r="G44">
        <v>3.0102E-2</v>
      </c>
      <c r="H44">
        <v>2.2270100000000001E-2</v>
      </c>
      <c r="I44">
        <v>3.23604386314687E-3</v>
      </c>
      <c r="J44">
        <v>0.14530890580405401</v>
      </c>
      <c r="K44">
        <v>0.128521540297346</v>
      </c>
    </row>
    <row r="45" spans="1:11" x14ac:dyDescent="0.2">
      <c r="A45" t="s">
        <v>14</v>
      </c>
      <c r="B45">
        <v>3.0915999999999999E-2</v>
      </c>
      <c r="C45">
        <v>2.1493999999999999E-2</v>
      </c>
      <c r="D45">
        <v>2.4934000000000001E-2</v>
      </c>
      <c r="E45">
        <v>5.1119499999999998E-2</v>
      </c>
      <c r="F45">
        <v>6.1379999999999997E-2</v>
      </c>
      <c r="G45">
        <v>0.1449</v>
      </c>
      <c r="H45">
        <v>4.9938400000000001E-2</v>
      </c>
      <c r="I45">
        <v>2.8762188042453798E-2</v>
      </c>
      <c r="J45">
        <v>0.57595333535823801</v>
      </c>
      <c r="K45">
        <v>0.93033342096176197</v>
      </c>
    </row>
    <row r="46" spans="1:11" x14ac:dyDescent="0.2">
      <c r="A46" t="s">
        <v>15</v>
      </c>
      <c r="B46">
        <v>0</v>
      </c>
      <c r="C46">
        <v>0</v>
      </c>
      <c r="D46">
        <v>0</v>
      </c>
      <c r="E46">
        <v>0</v>
      </c>
      <c r="F46">
        <v>1.9425749999999999E-2</v>
      </c>
      <c r="G46">
        <v>0.14860999999999999</v>
      </c>
      <c r="H46">
        <v>1.2995400460840001E-2</v>
      </c>
      <c r="I46">
        <v>3.3482207239736099E-2</v>
      </c>
      <c r="J46">
        <v>2.57646598430195</v>
      </c>
      <c r="K46">
        <v>0</v>
      </c>
    </row>
    <row r="47" spans="1:11" x14ac:dyDescent="0.2">
      <c r="A47" t="s">
        <v>16</v>
      </c>
      <c r="B47">
        <v>6.2091000000000002E-4</v>
      </c>
      <c r="C47">
        <v>0</v>
      </c>
      <c r="D47">
        <v>0</v>
      </c>
      <c r="E47">
        <v>0</v>
      </c>
      <c r="F47">
        <v>4.7059500000000002E-6</v>
      </c>
      <c r="G47">
        <v>4.0402E-2</v>
      </c>
      <c r="H47">
        <v>2.3306910702010301E-3</v>
      </c>
      <c r="I47">
        <v>9.0461002294596107E-3</v>
      </c>
      <c r="J47">
        <v>3.8812952712258602</v>
      </c>
      <c r="K47">
        <v>14.5691005612079</v>
      </c>
    </row>
    <row r="48" spans="1:11" x14ac:dyDescent="0.2">
      <c r="A48" t="s">
        <v>17</v>
      </c>
      <c r="B48">
        <v>4.1116E-3</v>
      </c>
      <c r="C48">
        <v>3.7853000000000001E-3</v>
      </c>
      <c r="D48">
        <v>3.8804249999999998E-3</v>
      </c>
      <c r="E48">
        <v>3.9713500000000002E-3</v>
      </c>
      <c r="F48">
        <v>4.3933749999999997E-3</v>
      </c>
      <c r="G48">
        <v>5.4834000000000003E-3</v>
      </c>
      <c r="H48">
        <v>4.1444300000000002E-3</v>
      </c>
      <c r="I48">
        <v>4.1842631382988299E-4</v>
      </c>
      <c r="J48">
        <v>0.1009611246492</v>
      </c>
      <c r="K48">
        <v>0.101767271580378</v>
      </c>
    </row>
    <row r="49" spans="1:11" x14ac:dyDescent="0.2">
      <c r="A49" t="s">
        <v>18</v>
      </c>
      <c r="B49">
        <v>6.8544000000000001E-3</v>
      </c>
      <c r="C49">
        <v>5.8291999999999997E-3</v>
      </c>
      <c r="D49">
        <v>6.7437E-3</v>
      </c>
      <c r="E49">
        <v>6.8119000000000001E-3</v>
      </c>
      <c r="F49">
        <v>7.1532499999999999E-3</v>
      </c>
      <c r="G49">
        <v>7.9755999999999994E-3</v>
      </c>
      <c r="H49">
        <v>6.9132450000000002E-3</v>
      </c>
      <c r="I49">
        <v>4.1956433604269501E-4</v>
      </c>
      <c r="J49">
        <v>6.0689927240058103E-2</v>
      </c>
      <c r="K49">
        <v>6.1210950052914201E-2</v>
      </c>
    </row>
    <row r="51" spans="1:11" x14ac:dyDescent="0.2">
      <c r="C51" t="s">
        <v>34</v>
      </c>
    </row>
    <row r="52" spans="1:11" x14ac:dyDescent="0.2">
      <c r="A52" t="s">
        <v>4</v>
      </c>
      <c r="B52" t="s">
        <v>35</v>
      </c>
      <c r="C52" t="s">
        <v>36</v>
      </c>
      <c r="D52" t="s">
        <v>37</v>
      </c>
      <c r="E52" t="s">
        <v>38</v>
      </c>
      <c r="F52" t="s">
        <v>39</v>
      </c>
      <c r="G52" t="s">
        <v>40</v>
      </c>
      <c r="H52" t="s">
        <v>41</v>
      </c>
      <c r="I52" t="s">
        <v>42</v>
      </c>
      <c r="J52" t="s">
        <v>43</v>
      </c>
      <c r="K52" t="s">
        <v>44</v>
      </c>
    </row>
    <row r="53" spans="1:11" x14ac:dyDescent="0.2">
      <c r="A53" t="s">
        <v>6</v>
      </c>
      <c r="B53">
        <v>0.75012000000000001</v>
      </c>
      <c r="C53">
        <v>0.22817999999999999</v>
      </c>
      <c r="D53">
        <v>0.50226999999999999</v>
      </c>
      <c r="E53">
        <v>0.73133499999999996</v>
      </c>
      <c r="F53">
        <v>0.84454249999999997</v>
      </c>
      <c r="G53">
        <v>0.87472000000000005</v>
      </c>
      <c r="H53">
        <v>0.66065499999999999</v>
      </c>
      <c r="I53">
        <v>0.18912955346729099</v>
      </c>
      <c r="J53">
        <v>0.28627582242969601</v>
      </c>
      <c r="K53">
        <v>0.252132396772904</v>
      </c>
    </row>
    <row r="54" spans="1:11" x14ac:dyDescent="0.2">
      <c r="A54" t="s">
        <v>7</v>
      </c>
      <c r="B54">
        <v>0.12274</v>
      </c>
      <c r="C54">
        <v>7.5391E-3</v>
      </c>
      <c r="D54">
        <v>7.02705E-2</v>
      </c>
      <c r="E54">
        <v>0.12009</v>
      </c>
      <c r="F54">
        <v>0.1444375</v>
      </c>
      <c r="G54">
        <v>0.20407</v>
      </c>
      <c r="H54">
        <v>0.106477105</v>
      </c>
      <c r="I54">
        <v>4.6058857350470897E-2</v>
      </c>
      <c r="J54">
        <v>0.432570526316159</v>
      </c>
      <c r="K54">
        <v>0.37525547784317198</v>
      </c>
    </row>
    <row r="55" spans="1:11" x14ac:dyDescent="0.2">
      <c r="A55" t="s">
        <v>8</v>
      </c>
      <c r="B55">
        <v>5.0015999999999998E-2</v>
      </c>
      <c r="C55">
        <v>3.4223999999999997E-2</v>
      </c>
      <c r="D55">
        <v>4.7368250000000001E-2</v>
      </c>
      <c r="E55">
        <v>7.2313500000000003E-2</v>
      </c>
      <c r="F55">
        <v>7.7754749999999997E-2</v>
      </c>
      <c r="G55">
        <v>0.23708000000000001</v>
      </c>
      <c r="H55">
        <v>7.269515E-2</v>
      </c>
      <c r="I55">
        <v>4.2086291561473699E-2</v>
      </c>
      <c r="J55">
        <v>0.57894222051228506</v>
      </c>
      <c r="K55">
        <v>0.84145656512863198</v>
      </c>
    </row>
    <row r="56" spans="1:11" x14ac:dyDescent="0.2">
      <c r="A56" t="s">
        <v>9</v>
      </c>
      <c r="B56">
        <v>2.1215999999999999E-2</v>
      </c>
      <c r="C56">
        <v>1.7794999999999998E-2</v>
      </c>
      <c r="D56">
        <v>1.9537249999999999E-2</v>
      </c>
      <c r="E56">
        <v>2.5076000000000001E-2</v>
      </c>
      <c r="F56">
        <v>2.6385249999999999E-2</v>
      </c>
      <c r="G56">
        <v>9.2937000000000006E-2</v>
      </c>
      <c r="H56">
        <v>2.687405E-2</v>
      </c>
      <c r="I56">
        <v>1.59259780381317E-2</v>
      </c>
      <c r="J56">
        <v>0.592615479919539</v>
      </c>
      <c r="K56">
        <v>0.75065884418041495</v>
      </c>
    </row>
    <row r="57" spans="1:11" x14ac:dyDescent="0.2">
      <c r="A57" t="s">
        <v>10</v>
      </c>
      <c r="B57">
        <v>2.4540000000000001E-7</v>
      </c>
      <c r="C57">
        <v>0</v>
      </c>
      <c r="D57">
        <v>0</v>
      </c>
      <c r="E57">
        <v>7.1118000000000002E-9</v>
      </c>
      <c r="F57">
        <v>1.1170625E-7</v>
      </c>
      <c r="G57">
        <v>0.13253000000000001</v>
      </c>
      <c r="H57">
        <v>6.6279875424749999E-3</v>
      </c>
      <c r="I57">
        <v>2.9634259372316299E-2</v>
      </c>
      <c r="J57">
        <v>4.4710795218619799</v>
      </c>
      <c r="K57">
        <v>120759.003147173</v>
      </c>
    </row>
    <row r="58" spans="1:11" x14ac:dyDescent="0.2">
      <c r="A58" t="s">
        <v>11</v>
      </c>
      <c r="B58">
        <v>4.5170999999999996E-3</v>
      </c>
      <c r="C58">
        <v>4.3353999999999997E-3</v>
      </c>
      <c r="D58">
        <v>4.4674249999999997E-3</v>
      </c>
      <c r="E58">
        <v>4.4957E-3</v>
      </c>
      <c r="F58">
        <v>4.6221750000000001E-3</v>
      </c>
      <c r="G58">
        <v>7.3245999999999997E-3</v>
      </c>
      <c r="H58">
        <v>4.7277650000000001E-3</v>
      </c>
      <c r="I58">
        <v>6.5972887914179099E-4</v>
      </c>
      <c r="J58">
        <v>0.139543500817361</v>
      </c>
      <c r="K58">
        <v>0.14605142218277001</v>
      </c>
    </row>
    <row r="59" spans="1:11" x14ac:dyDescent="0.2">
      <c r="A59" t="s">
        <v>12</v>
      </c>
      <c r="B59">
        <v>0.47177999999999998</v>
      </c>
      <c r="C59">
        <v>0.31002000000000002</v>
      </c>
      <c r="D59">
        <v>0.37084250000000002</v>
      </c>
      <c r="E59">
        <v>0.43437999999999999</v>
      </c>
      <c r="F59">
        <v>0.51371750000000005</v>
      </c>
      <c r="G59">
        <v>0.53532000000000002</v>
      </c>
      <c r="H59">
        <v>0.437052</v>
      </c>
      <c r="I59">
        <v>7.2484524998171304E-2</v>
      </c>
      <c r="J59">
        <v>0.16584874339477099</v>
      </c>
      <c r="K59">
        <v>0.15364052100167699</v>
      </c>
    </row>
    <row r="60" spans="1:11" x14ac:dyDescent="0.2">
      <c r="A60" t="s">
        <v>13</v>
      </c>
      <c r="B60">
        <v>3.0367999999999999E-2</v>
      </c>
      <c r="C60">
        <v>2.4785999999999999E-2</v>
      </c>
      <c r="D60">
        <v>2.5071E-2</v>
      </c>
      <c r="E60">
        <v>3.1151999999999999E-2</v>
      </c>
      <c r="F60">
        <v>3.6295250000000001E-2</v>
      </c>
      <c r="G60">
        <v>3.7692000000000003E-2</v>
      </c>
      <c r="H60">
        <v>3.1160050000000002E-2</v>
      </c>
      <c r="I60">
        <v>4.9125106077292698E-3</v>
      </c>
      <c r="J60">
        <v>0.15765413109828999</v>
      </c>
      <c r="K60">
        <v>0.161766023700253</v>
      </c>
    </row>
    <row r="61" spans="1:11" x14ac:dyDescent="0.2">
      <c r="A61" t="s">
        <v>14</v>
      </c>
      <c r="B61">
        <v>3.7912000000000001E-2</v>
      </c>
      <c r="C61">
        <v>0</v>
      </c>
      <c r="D61">
        <v>1.34057775E-5</v>
      </c>
      <c r="E61">
        <v>2.8472500000000001E-2</v>
      </c>
      <c r="F61">
        <v>8.0522499999999997E-2</v>
      </c>
      <c r="G61">
        <v>8.6600999999999997E-2</v>
      </c>
      <c r="H61">
        <v>3.6288690324500002E-2</v>
      </c>
      <c r="I61">
        <v>3.73807065943021E-2</v>
      </c>
      <c r="J61">
        <v>1.0300924684808701</v>
      </c>
      <c r="K61">
        <v>0.98598614144076002</v>
      </c>
    </row>
    <row r="62" spans="1:11" x14ac:dyDescent="0.2">
      <c r="A62" t="s">
        <v>15</v>
      </c>
      <c r="B62">
        <v>0.42787999999999998</v>
      </c>
      <c r="C62">
        <v>8.4920999999999996E-2</v>
      </c>
      <c r="D62">
        <v>0.29817500000000002</v>
      </c>
      <c r="E62">
        <v>0.38257999999999998</v>
      </c>
      <c r="F62">
        <v>0.42722749999999998</v>
      </c>
      <c r="G62">
        <v>0.43776999999999999</v>
      </c>
      <c r="H62">
        <v>0.34155154999999998</v>
      </c>
      <c r="I62">
        <v>0.10039646612384</v>
      </c>
      <c r="J62">
        <v>0.293942352549241</v>
      </c>
      <c r="K62">
        <v>0.234636968598298</v>
      </c>
    </row>
    <row r="63" spans="1:11" x14ac:dyDescent="0.2">
      <c r="A63" t="s">
        <v>16</v>
      </c>
      <c r="B63">
        <v>7.7174000000000006E-2</v>
      </c>
      <c r="C63">
        <v>0</v>
      </c>
      <c r="D63">
        <v>5.4669500000000003E-2</v>
      </c>
      <c r="E63">
        <v>6.0100500000000001E-2</v>
      </c>
      <c r="F63">
        <v>7.1214250000000007E-2</v>
      </c>
      <c r="G63">
        <v>7.7174000000000006E-2</v>
      </c>
      <c r="H63">
        <v>5.4927150000000001E-2</v>
      </c>
      <c r="I63">
        <v>2.2060014926451502E-2</v>
      </c>
      <c r="J63">
        <v>0.40162314859685</v>
      </c>
      <c r="K63">
        <v>0.28584775865513601</v>
      </c>
    </row>
    <row r="64" spans="1:11" x14ac:dyDescent="0.2">
      <c r="A64" t="s">
        <v>17</v>
      </c>
      <c r="B64">
        <v>4.7333999999999998E-5</v>
      </c>
      <c r="C64">
        <v>0</v>
      </c>
      <c r="D64">
        <v>0</v>
      </c>
      <c r="E64">
        <v>0</v>
      </c>
      <c r="F64">
        <v>4.6584E-5</v>
      </c>
      <c r="G64">
        <v>5.3618000000000003E-4</v>
      </c>
      <c r="H64">
        <v>6.5732012099999998E-5</v>
      </c>
      <c r="I64">
        <v>1.58582599758494E-4</v>
      </c>
      <c r="J64">
        <v>2.4125626873742698</v>
      </c>
      <c r="K64">
        <v>3.35028942744104</v>
      </c>
    </row>
    <row r="65" spans="1:11" x14ac:dyDescent="0.2">
      <c r="A65" t="s">
        <v>18</v>
      </c>
      <c r="B65">
        <v>2.6734000000000003E-4</v>
      </c>
      <c r="C65">
        <v>6.4987000000000006E-5</v>
      </c>
      <c r="D65">
        <v>2.183675E-4</v>
      </c>
      <c r="E65">
        <v>4.95145E-4</v>
      </c>
      <c r="F65">
        <v>6.1446500000000002E-4</v>
      </c>
      <c r="G65">
        <v>2.0137000000000002E-3</v>
      </c>
      <c r="H65">
        <v>5.0954285000000005E-4</v>
      </c>
      <c r="I65">
        <v>4.1269996686432898E-4</v>
      </c>
      <c r="J65">
        <v>0.80994163074671599</v>
      </c>
      <c r="K65">
        <v>1.54372696515422</v>
      </c>
    </row>
    <row r="67" spans="1:11" x14ac:dyDescent="0.2">
      <c r="C67" t="s">
        <v>34</v>
      </c>
    </row>
    <row r="68" spans="1:11" x14ac:dyDescent="0.2">
      <c r="A68" t="s">
        <v>5</v>
      </c>
      <c r="B68" t="s">
        <v>35</v>
      </c>
      <c r="C68" t="s">
        <v>36</v>
      </c>
      <c r="D68" t="s">
        <v>37</v>
      </c>
      <c r="E68" t="s">
        <v>38</v>
      </c>
      <c r="F68" t="s">
        <v>39</v>
      </c>
      <c r="G68" t="s">
        <v>40</v>
      </c>
      <c r="H68" t="s">
        <v>41</v>
      </c>
      <c r="I68" t="s">
        <v>42</v>
      </c>
      <c r="J68" t="s">
        <v>43</v>
      </c>
      <c r="K68" t="s">
        <v>44</v>
      </c>
    </row>
    <row r="69" spans="1:11" x14ac:dyDescent="0.2">
      <c r="A69" t="s">
        <v>6</v>
      </c>
      <c r="B69">
        <v>1.6354</v>
      </c>
      <c r="C69">
        <v>1.5382</v>
      </c>
      <c r="D69">
        <v>1.5724</v>
      </c>
      <c r="E69">
        <v>1.6242000000000001</v>
      </c>
      <c r="F69">
        <v>1.649275</v>
      </c>
      <c r="G69">
        <v>1.7427999999999999</v>
      </c>
      <c r="H69">
        <v>1.617415</v>
      </c>
      <c r="I69">
        <v>5.3320157884632298E-2</v>
      </c>
      <c r="J69">
        <v>3.29662813097642E-2</v>
      </c>
      <c r="K69">
        <v>3.26037409102558E-2</v>
      </c>
    </row>
    <row r="70" spans="1:11" x14ac:dyDescent="0.2">
      <c r="A70" t="s">
        <v>7</v>
      </c>
      <c r="B70">
        <v>0.32427</v>
      </c>
      <c r="C70">
        <v>0.30510999999999999</v>
      </c>
      <c r="D70">
        <v>0.31449749999999999</v>
      </c>
      <c r="E70">
        <v>0.31621500000000002</v>
      </c>
      <c r="F70">
        <v>0.32546750000000002</v>
      </c>
      <c r="G70">
        <v>0.40255999999999997</v>
      </c>
      <c r="H70">
        <v>0.32306099999999999</v>
      </c>
      <c r="I70">
        <v>2.0619572689431199E-2</v>
      </c>
      <c r="J70">
        <v>6.3825632587750203E-2</v>
      </c>
      <c r="K70">
        <v>6.3587666726589498E-2</v>
      </c>
    </row>
    <row r="71" spans="1:11" x14ac:dyDescent="0.2">
      <c r="A71" t="s">
        <v>8</v>
      </c>
      <c r="B71">
        <v>0.30857000000000001</v>
      </c>
      <c r="C71">
        <v>0.28954999999999997</v>
      </c>
      <c r="D71">
        <v>0.29878250000000001</v>
      </c>
      <c r="E71">
        <v>0.30858000000000002</v>
      </c>
      <c r="F71">
        <v>0.3204475</v>
      </c>
      <c r="G71">
        <v>0.41265000000000002</v>
      </c>
      <c r="H71">
        <v>0.31302049999999998</v>
      </c>
      <c r="I71">
        <v>2.5589368984013702E-2</v>
      </c>
      <c r="J71">
        <v>8.1749818251563897E-2</v>
      </c>
      <c r="K71">
        <v>8.2928894526407795E-2</v>
      </c>
    </row>
    <row r="72" spans="1:11" x14ac:dyDescent="0.2">
      <c r="A72" t="s">
        <v>9</v>
      </c>
      <c r="B72">
        <v>6.7208000000000004E-2</v>
      </c>
      <c r="C72">
        <v>6.3060000000000005E-2</v>
      </c>
      <c r="D72">
        <v>6.6216750000000005E-2</v>
      </c>
      <c r="E72">
        <v>6.8182999999999994E-2</v>
      </c>
      <c r="F72">
        <v>7.0934999999999998E-2</v>
      </c>
      <c r="G72">
        <v>0.11956</v>
      </c>
      <c r="H72">
        <v>7.0612400000000006E-2</v>
      </c>
      <c r="I72">
        <v>1.17843042060638E-2</v>
      </c>
      <c r="J72">
        <v>0.166887178541783</v>
      </c>
      <c r="K72">
        <v>0.175340795828827</v>
      </c>
    </row>
    <row r="73" spans="1:11" x14ac:dyDescent="0.2">
      <c r="A73" t="s">
        <v>10</v>
      </c>
      <c r="B73">
        <v>0</v>
      </c>
      <c r="C73">
        <v>0</v>
      </c>
      <c r="D73">
        <v>0</v>
      </c>
      <c r="E73">
        <v>1.3013500000000001E-10</v>
      </c>
      <c r="F73">
        <v>6.7271249999999996E-3</v>
      </c>
      <c r="G73">
        <v>0.12378</v>
      </c>
      <c r="H73">
        <v>8.7151337209635006E-3</v>
      </c>
      <c r="I73">
        <v>2.7501725664960699E-2</v>
      </c>
      <c r="J73">
        <v>3.15562865074665</v>
      </c>
      <c r="K73">
        <v>0</v>
      </c>
    </row>
    <row r="74" spans="1:11" x14ac:dyDescent="0.2">
      <c r="A74" t="s">
        <v>11</v>
      </c>
      <c r="B74">
        <v>2.8299999999999999E-8</v>
      </c>
      <c r="C74">
        <v>0</v>
      </c>
      <c r="D74">
        <v>7.1027665E-9</v>
      </c>
      <c r="E74">
        <v>2.20035E-5</v>
      </c>
      <c r="F74">
        <v>6.8789999999999997E-4</v>
      </c>
      <c r="G74">
        <v>7.739E-4</v>
      </c>
      <c r="H74">
        <v>2.4618044235110001E-4</v>
      </c>
      <c r="I74">
        <v>3.3385333564191802E-4</v>
      </c>
      <c r="J74">
        <v>1.3561326499112401</v>
      </c>
      <c r="K74">
        <v>11796.937655191399</v>
      </c>
    </row>
    <row r="75" spans="1:11" x14ac:dyDescent="0.2">
      <c r="A75" t="s">
        <v>12</v>
      </c>
      <c r="B75">
        <v>0.74380000000000002</v>
      </c>
      <c r="C75">
        <v>0.49379000000000001</v>
      </c>
      <c r="D75">
        <v>0.69681249999999995</v>
      </c>
      <c r="E75">
        <v>0.74139500000000003</v>
      </c>
      <c r="F75">
        <v>0.76919749999999998</v>
      </c>
      <c r="G75">
        <v>0.78900000000000003</v>
      </c>
      <c r="H75">
        <v>0.72434299999999996</v>
      </c>
      <c r="I75">
        <v>6.4932024788681098E-2</v>
      </c>
      <c r="J75">
        <v>8.9642648287732704E-2</v>
      </c>
      <c r="K75">
        <v>8.7297693988546796E-2</v>
      </c>
    </row>
    <row r="76" spans="1:11" x14ac:dyDescent="0.2">
      <c r="A76" t="s">
        <v>13</v>
      </c>
      <c r="B76">
        <v>7.6224E-2</v>
      </c>
      <c r="C76">
        <v>6.1733000000000003E-2</v>
      </c>
      <c r="D76">
        <v>7.1579500000000004E-2</v>
      </c>
      <c r="E76">
        <v>7.60715E-2</v>
      </c>
      <c r="F76">
        <v>7.8969250000000005E-2</v>
      </c>
      <c r="G76">
        <v>8.0123E-2</v>
      </c>
      <c r="H76">
        <v>7.4837600000000004E-2</v>
      </c>
      <c r="I76">
        <v>4.5682382807241701E-3</v>
      </c>
      <c r="J76">
        <v>6.1042020063767001E-2</v>
      </c>
      <c r="K76">
        <v>5.9931757461221799E-2</v>
      </c>
    </row>
    <row r="77" spans="1:11" x14ac:dyDescent="0.2">
      <c r="A77" t="s">
        <v>14</v>
      </c>
      <c r="B77">
        <v>0.5333</v>
      </c>
      <c r="C77">
        <v>0.45632</v>
      </c>
      <c r="D77">
        <v>0.50202500000000005</v>
      </c>
      <c r="E77">
        <v>0.52203999999999995</v>
      </c>
      <c r="F77">
        <v>0.53098000000000001</v>
      </c>
      <c r="G77">
        <v>0.54422999999999999</v>
      </c>
      <c r="H77">
        <v>0.51584350000000001</v>
      </c>
      <c r="I77">
        <v>2.0335920326513799E-2</v>
      </c>
      <c r="J77">
        <v>3.94226549845327E-2</v>
      </c>
      <c r="K77">
        <v>3.8132233876830603E-2</v>
      </c>
    </row>
    <row r="78" spans="1:11" x14ac:dyDescent="0.2">
      <c r="A78" t="s">
        <v>15</v>
      </c>
      <c r="B78">
        <v>0.30125999999999997</v>
      </c>
      <c r="C78">
        <v>0.12198000000000001</v>
      </c>
      <c r="D78">
        <v>0.28188750000000001</v>
      </c>
      <c r="E78">
        <v>0.29094999999999999</v>
      </c>
      <c r="F78">
        <v>0.29987249999999999</v>
      </c>
      <c r="G78">
        <v>0.34205000000000002</v>
      </c>
      <c r="H78">
        <v>0.28674250000000001</v>
      </c>
      <c r="I78">
        <v>4.2181583394078299E-2</v>
      </c>
      <c r="J78">
        <v>0.14710614364483199</v>
      </c>
      <c r="K78">
        <v>0.14001720571625301</v>
      </c>
    </row>
    <row r="79" spans="1:11" x14ac:dyDescent="0.2">
      <c r="A79" t="s">
        <v>16</v>
      </c>
      <c r="B79">
        <v>0</v>
      </c>
      <c r="C79">
        <v>0</v>
      </c>
      <c r="D79">
        <v>0</v>
      </c>
      <c r="E79">
        <v>0</v>
      </c>
      <c r="F79">
        <v>5.5277250000000002E-20</v>
      </c>
      <c r="G79">
        <v>1.7141000000000001E-5</v>
      </c>
      <c r="H79">
        <v>9.1945247045000405E-7</v>
      </c>
      <c r="I79">
        <v>3.8280999910833204E-6</v>
      </c>
      <c r="J79">
        <v>4.1634560938313099</v>
      </c>
      <c r="K79">
        <v>0</v>
      </c>
    </row>
    <row r="80" spans="1:11" x14ac:dyDescent="0.2">
      <c r="A80" t="s">
        <v>17</v>
      </c>
      <c r="B80">
        <v>4.9274000000000002E-3</v>
      </c>
      <c r="C80">
        <v>4.3324000000000001E-3</v>
      </c>
      <c r="D80">
        <v>4.7108250000000001E-3</v>
      </c>
      <c r="E80">
        <v>4.8011E-3</v>
      </c>
      <c r="F80">
        <v>5.0497249999999997E-3</v>
      </c>
      <c r="G80">
        <v>6.3048999999999996E-3</v>
      </c>
      <c r="H80">
        <v>4.8991800000000004E-3</v>
      </c>
      <c r="I80">
        <v>3.8329913781879498E-4</v>
      </c>
      <c r="J80">
        <v>7.8237406631067805E-2</v>
      </c>
      <c r="K80">
        <v>7.7789328615252396E-2</v>
      </c>
    </row>
    <row r="81" spans="1:11" x14ac:dyDescent="0.2">
      <c r="A81" t="s">
        <v>18</v>
      </c>
      <c r="B81">
        <v>5.1119E-3</v>
      </c>
      <c r="C81">
        <v>4.7914000000000003E-3</v>
      </c>
      <c r="D81">
        <v>4.9111750000000003E-3</v>
      </c>
      <c r="E81">
        <v>5.0952999999999997E-3</v>
      </c>
      <c r="F81">
        <v>5.2294999999999998E-3</v>
      </c>
      <c r="G81">
        <v>6.5469999999999999E-3</v>
      </c>
      <c r="H81">
        <v>5.1222949999999998E-3</v>
      </c>
      <c r="I81">
        <v>3.6742770499070598E-4</v>
      </c>
      <c r="J81">
        <v>7.1731070738937502E-2</v>
      </c>
      <c r="K81">
        <v>7.1876935188619803E-2</v>
      </c>
    </row>
    <row r="84" spans="1:11" x14ac:dyDescent="0.2">
      <c r="A84" t="s">
        <v>45</v>
      </c>
      <c r="C84" t="s">
        <v>34</v>
      </c>
    </row>
    <row r="85" spans="1:11" x14ac:dyDescent="0.2">
      <c r="A85" t="s">
        <v>1</v>
      </c>
      <c r="B85" t="s">
        <v>35</v>
      </c>
      <c r="C85" t="s">
        <v>36</v>
      </c>
      <c r="D85" t="s">
        <v>37</v>
      </c>
      <c r="E85" t="s">
        <v>38</v>
      </c>
      <c r="F85" t="s">
        <v>39</v>
      </c>
      <c r="G85" t="s">
        <v>40</v>
      </c>
      <c r="H85" t="s">
        <v>41</v>
      </c>
      <c r="I85" t="s">
        <v>42</v>
      </c>
      <c r="J85" t="s">
        <v>43</v>
      </c>
      <c r="K85" t="s">
        <v>44</v>
      </c>
    </row>
    <row r="86" spans="1:11" x14ac:dyDescent="0.2">
      <c r="A86" t="s">
        <v>6</v>
      </c>
      <c r="B86">
        <v>6.9914000208906399</v>
      </c>
      <c r="C86">
        <v>5.4053465944038903</v>
      </c>
      <c r="D86">
        <v>7.2480217825226001</v>
      </c>
      <c r="E86">
        <v>7.8179819545769602</v>
      </c>
      <c r="F86">
        <v>12.810097994572599</v>
      </c>
      <c r="G86">
        <v>14.2701387467353</v>
      </c>
      <c r="H86">
        <v>9.2808902620726901</v>
      </c>
      <c r="I86">
        <v>2.8262393247416702</v>
      </c>
      <c r="J86">
        <v>0.30452243749625901</v>
      </c>
      <c r="K86">
        <v>0.40424511775849298</v>
      </c>
    </row>
    <row r="87" spans="1:11" x14ac:dyDescent="0.2">
      <c r="A87" t="s">
        <v>7</v>
      </c>
      <c r="B87">
        <v>3.0996424932683202</v>
      </c>
      <c r="C87">
        <v>0.59827402803922702</v>
      </c>
      <c r="D87">
        <v>3.19244454034654</v>
      </c>
      <c r="E87">
        <v>4.27766247391859</v>
      </c>
      <c r="F87">
        <v>10.523620173721101</v>
      </c>
      <c r="G87">
        <v>12.093332878162</v>
      </c>
      <c r="H87">
        <v>5.9339835936826502</v>
      </c>
      <c r="I87">
        <v>3.6971610171998401</v>
      </c>
      <c r="J87">
        <v>0.62304874269215305</v>
      </c>
      <c r="K87">
        <v>1.19277014211451</v>
      </c>
    </row>
    <row r="88" spans="1:11" x14ac:dyDescent="0.2">
      <c r="A88" t="s">
        <v>8</v>
      </c>
      <c r="B88">
        <v>9.7320430630599297</v>
      </c>
      <c r="C88">
        <v>7.6383481872865602</v>
      </c>
      <c r="D88">
        <v>10.3500839058444</v>
      </c>
      <c r="E88">
        <v>11.0407177195555</v>
      </c>
      <c r="F88">
        <v>15.295945074891801</v>
      </c>
      <c r="G88">
        <v>15.761316634032699</v>
      </c>
      <c r="H88">
        <v>12.0249875495512</v>
      </c>
      <c r="I88">
        <v>2.6348623930903998</v>
      </c>
      <c r="J88">
        <v>0.219115602592764</v>
      </c>
      <c r="K88">
        <v>0.27074093034910501</v>
      </c>
    </row>
    <row r="89" spans="1:11" x14ac:dyDescent="0.2">
      <c r="A89" t="s">
        <v>9</v>
      </c>
      <c r="B89">
        <v>9.3883997403990804</v>
      </c>
      <c r="C89">
        <v>6.7966759959529304</v>
      </c>
      <c r="D89">
        <v>10.0202879013701</v>
      </c>
      <c r="E89">
        <v>10.821167890041201</v>
      </c>
      <c r="F89">
        <v>16.702185242672499</v>
      </c>
      <c r="G89">
        <v>16.921939447620002</v>
      </c>
      <c r="H89">
        <v>12.2457686574538</v>
      </c>
      <c r="I89">
        <v>3.4288897555428699</v>
      </c>
      <c r="J89">
        <v>0.28000608630277801</v>
      </c>
      <c r="K89">
        <v>0.365226220693188</v>
      </c>
    </row>
    <row r="90" spans="1:11" x14ac:dyDescent="0.2">
      <c r="A90" t="s">
        <v>10</v>
      </c>
      <c r="B90">
        <v>5.3862119046704198</v>
      </c>
      <c r="C90">
        <v>1.16126188232623</v>
      </c>
      <c r="D90">
        <v>5.7589699306271802</v>
      </c>
      <c r="E90">
        <v>7.2775266443011697</v>
      </c>
      <c r="F90">
        <v>15.5589116411126</v>
      </c>
      <c r="G90">
        <v>16.421115287273601</v>
      </c>
      <c r="H90">
        <v>9.2155851843653505</v>
      </c>
      <c r="I90">
        <v>4.9978301804555203</v>
      </c>
      <c r="J90">
        <v>0.54232369192729701</v>
      </c>
      <c r="K90">
        <v>0.92789334487970399</v>
      </c>
    </row>
    <row r="91" spans="1:11" x14ac:dyDescent="0.2">
      <c r="A91" t="s">
        <v>11</v>
      </c>
      <c r="B91">
        <v>2.7501859718384598E-2</v>
      </c>
      <c r="C91">
        <v>2.7501859718384598E-2</v>
      </c>
      <c r="D91">
        <v>0.71928067249795102</v>
      </c>
      <c r="E91">
        <v>2.9365606253057002</v>
      </c>
      <c r="F91">
        <v>5.64231274153199</v>
      </c>
      <c r="G91">
        <v>5.9002943012574702</v>
      </c>
      <c r="H91">
        <v>3.0524120983024599</v>
      </c>
      <c r="I91">
        <v>2.20382161503615</v>
      </c>
      <c r="J91">
        <v>0.721993474033786</v>
      </c>
      <c r="K91">
        <v>80.133548698269607</v>
      </c>
    </row>
    <row r="92" spans="1:11" x14ac:dyDescent="0.2">
      <c r="A92" t="s">
        <v>12</v>
      </c>
      <c r="B92">
        <v>1.0289777543163401</v>
      </c>
      <c r="C92">
        <v>0</v>
      </c>
      <c r="D92">
        <v>2.39515176091162E-3</v>
      </c>
      <c r="E92">
        <v>0.62998849685634195</v>
      </c>
      <c r="F92">
        <v>1.8656390378113099</v>
      </c>
      <c r="G92">
        <v>5.84304620947107</v>
      </c>
      <c r="H92">
        <v>1.18724412257937</v>
      </c>
      <c r="I92">
        <v>1.56827994169217</v>
      </c>
      <c r="J92">
        <v>1.32094142381178</v>
      </c>
      <c r="K92">
        <v>1.5241145254244499</v>
      </c>
    </row>
    <row r="93" spans="1:11" x14ac:dyDescent="0.2">
      <c r="A93" t="s">
        <v>13</v>
      </c>
      <c r="B93">
        <v>0.65881919763362196</v>
      </c>
      <c r="C93">
        <v>0</v>
      </c>
      <c r="D93">
        <v>0.66129657562853905</v>
      </c>
      <c r="E93">
        <v>0.79614276751127599</v>
      </c>
      <c r="F93">
        <v>1.6623261408985901</v>
      </c>
      <c r="G93">
        <v>3.2388417310814699</v>
      </c>
      <c r="H93">
        <v>1.11743672503044</v>
      </c>
      <c r="I93">
        <v>0.869880627440623</v>
      </c>
      <c r="J93">
        <v>0.77846074677465904</v>
      </c>
      <c r="K93">
        <v>1.3203632052088099</v>
      </c>
    </row>
    <row r="94" spans="1:11" x14ac:dyDescent="0.2">
      <c r="A94" t="s">
        <v>14</v>
      </c>
      <c r="B94">
        <v>1.3624989901441001E-2</v>
      </c>
      <c r="C94">
        <v>0</v>
      </c>
      <c r="D94">
        <v>0</v>
      </c>
      <c r="E94">
        <v>1.5625953740683799E-9</v>
      </c>
      <c r="F94">
        <v>1.02451189085641E-2</v>
      </c>
      <c r="G94">
        <v>0.56078315510844101</v>
      </c>
      <c r="H94">
        <v>3.8610409706443298E-2</v>
      </c>
      <c r="I94">
        <v>0.12609983516409401</v>
      </c>
      <c r="J94">
        <v>3.26595434036668</v>
      </c>
      <c r="K94">
        <v>9.2550406331499708</v>
      </c>
    </row>
    <row r="95" spans="1:11" x14ac:dyDescent="0.2">
      <c r="A95" t="s">
        <v>15</v>
      </c>
      <c r="B95">
        <v>0.45556537703134597</v>
      </c>
      <c r="C95">
        <v>0</v>
      </c>
      <c r="D95">
        <v>2.0377023884183298E-3</v>
      </c>
      <c r="E95">
        <v>0.71486950677649796</v>
      </c>
      <c r="F95">
        <v>4.7441851482645099</v>
      </c>
      <c r="G95">
        <v>11.6521911489116</v>
      </c>
      <c r="H95">
        <v>2.4311903119261999</v>
      </c>
      <c r="I95">
        <v>3.0772066242324199</v>
      </c>
      <c r="J95">
        <v>1.2657201738330299</v>
      </c>
      <c r="K95">
        <v>6.7546981824755399</v>
      </c>
    </row>
    <row r="96" spans="1:11" x14ac:dyDescent="0.2">
      <c r="A96" t="s">
        <v>16</v>
      </c>
      <c r="B96">
        <v>55.296119639397901</v>
      </c>
      <c r="C96">
        <v>49.308008361565598</v>
      </c>
      <c r="D96">
        <v>55.084979947670099</v>
      </c>
      <c r="E96">
        <v>56.422077558588498</v>
      </c>
      <c r="F96">
        <v>57.8192704400754</v>
      </c>
      <c r="G96">
        <v>62.116431843720299</v>
      </c>
      <c r="H96">
        <v>56.335955961184702</v>
      </c>
      <c r="I96">
        <v>2.4618748848783598</v>
      </c>
      <c r="J96">
        <v>4.3699886562226398E-2</v>
      </c>
      <c r="K96">
        <v>4.45216572326044E-2</v>
      </c>
    </row>
    <row r="97" spans="1:11" x14ac:dyDescent="0.2">
      <c r="A97" t="s">
        <v>17</v>
      </c>
      <c r="B97">
        <v>52.808378701418597</v>
      </c>
      <c r="C97">
        <v>47.081107384481797</v>
      </c>
      <c r="D97">
        <v>52.302848465495302</v>
      </c>
      <c r="E97">
        <v>53.216643098933801</v>
      </c>
      <c r="F97">
        <v>53.777788775267901</v>
      </c>
      <c r="G97">
        <v>55.272188183580603</v>
      </c>
      <c r="H97">
        <v>52.740526832358299</v>
      </c>
      <c r="I97">
        <v>2.0084622924289302</v>
      </c>
      <c r="J97">
        <v>3.8081953538557797E-2</v>
      </c>
      <c r="K97">
        <v>3.8033023202338402E-2</v>
      </c>
    </row>
    <row r="98" spans="1:11" x14ac:dyDescent="0.2">
      <c r="A98" t="s">
        <v>18</v>
      </c>
      <c r="B98">
        <v>22.8270470381953</v>
      </c>
      <c r="C98">
        <v>21.124529295056099</v>
      </c>
      <c r="D98">
        <v>23.068184847438101</v>
      </c>
      <c r="E98">
        <v>23.9651047974458</v>
      </c>
      <c r="F98">
        <v>26.408246775728198</v>
      </c>
      <c r="G98">
        <v>27.111436816571</v>
      </c>
      <c r="H98">
        <v>24.296811279367201</v>
      </c>
      <c r="I98">
        <v>1.8174429198211399</v>
      </c>
      <c r="J98">
        <v>7.4801705414097502E-2</v>
      </c>
      <c r="K98">
        <v>7.9617960079554295E-2</v>
      </c>
    </row>
    <row r="100" spans="1:11" x14ac:dyDescent="0.2">
      <c r="C100" t="s">
        <v>34</v>
      </c>
    </row>
    <row r="101" spans="1:11" x14ac:dyDescent="0.2">
      <c r="A101" t="s">
        <v>2</v>
      </c>
      <c r="B101" t="s">
        <v>35</v>
      </c>
      <c r="C101" t="s">
        <v>36</v>
      </c>
      <c r="D101" t="s">
        <v>37</v>
      </c>
      <c r="E101" t="s">
        <v>38</v>
      </c>
      <c r="F101" t="s">
        <v>39</v>
      </c>
      <c r="G101" t="s">
        <v>40</v>
      </c>
      <c r="H101" t="s">
        <v>41</v>
      </c>
      <c r="I101" t="s">
        <v>42</v>
      </c>
      <c r="J101" t="s">
        <v>43</v>
      </c>
      <c r="K101" t="s">
        <v>44</v>
      </c>
    </row>
    <row r="102" spans="1:11" x14ac:dyDescent="0.2">
      <c r="A102" t="s">
        <v>6</v>
      </c>
      <c r="B102">
        <v>29.219328482063101</v>
      </c>
      <c r="C102">
        <v>18.2401797885916</v>
      </c>
      <c r="D102">
        <v>25.665400352778899</v>
      </c>
      <c r="E102">
        <v>28.001960066093101</v>
      </c>
      <c r="F102">
        <v>29.1489990466678</v>
      </c>
      <c r="G102">
        <v>31.1487469837212</v>
      </c>
      <c r="H102">
        <v>27.380183477085499</v>
      </c>
      <c r="I102">
        <v>2.7372450834666</v>
      </c>
      <c r="J102">
        <v>9.9971758251999998E-2</v>
      </c>
      <c r="K102">
        <v>9.3679260464418795E-2</v>
      </c>
    </row>
    <row r="103" spans="1:11" x14ac:dyDescent="0.2">
      <c r="A103" t="s">
        <v>7</v>
      </c>
      <c r="B103">
        <v>36.330029655774702</v>
      </c>
      <c r="C103">
        <v>17.5184059900545</v>
      </c>
      <c r="D103">
        <v>29.980410830066798</v>
      </c>
      <c r="E103">
        <v>34.293047893293803</v>
      </c>
      <c r="F103">
        <v>35.678760185910498</v>
      </c>
      <c r="G103">
        <v>36.952600403981599</v>
      </c>
      <c r="H103">
        <v>32.7922131445331</v>
      </c>
      <c r="I103">
        <v>4.3753951747292401</v>
      </c>
      <c r="J103">
        <v>0.133427870679069</v>
      </c>
      <c r="K103">
        <v>0.120434671157329</v>
      </c>
    </row>
    <row r="104" spans="1:11" x14ac:dyDescent="0.2">
      <c r="A104" t="s">
        <v>8</v>
      </c>
      <c r="B104">
        <v>21.914470369533898</v>
      </c>
      <c r="C104">
        <v>4.2925457754278602</v>
      </c>
      <c r="D104">
        <v>15.797529403538</v>
      </c>
      <c r="E104">
        <v>19.105919844099098</v>
      </c>
      <c r="F104">
        <v>20.102225592385398</v>
      </c>
      <c r="G104">
        <v>22.186850970520801</v>
      </c>
      <c r="H104">
        <v>17.691324102305</v>
      </c>
      <c r="I104">
        <v>4.0115534778881496</v>
      </c>
      <c r="J104">
        <v>0.226752585317539</v>
      </c>
      <c r="K104">
        <v>0.18305500476366199</v>
      </c>
    </row>
    <row r="105" spans="1:11" x14ac:dyDescent="0.2">
      <c r="A105" t="s">
        <v>9</v>
      </c>
      <c r="B105">
        <v>28.2128427426162</v>
      </c>
      <c r="C105">
        <v>4.7262025124129403</v>
      </c>
      <c r="D105">
        <v>20.537468627670901</v>
      </c>
      <c r="E105">
        <v>25.252167902812602</v>
      </c>
      <c r="F105">
        <v>26.247502779829201</v>
      </c>
      <c r="G105">
        <v>28.582794778836099</v>
      </c>
      <c r="H105">
        <v>23.444656350952201</v>
      </c>
      <c r="I105">
        <v>5.23142276249812</v>
      </c>
      <c r="J105">
        <v>0.22313923839133801</v>
      </c>
      <c r="K105">
        <v>0.18542699898142201</v>
      </c>
    </row>
    <row r="106" spans="1:11" x14ac:dyDescent="0.2">
      <c r="A106" t="s">
        <v>10</v>
      </c>
      <c r="B106">
        <v>41.348521503481798</v>
      </c>
      <c r="C106">
        <v>5.2527805453089096</v>
      </c>
      <c r="D106">
        <v>29.627067491115401</v>
      </c>
      <c r="E106">
        <v>37.807952355018301</v>
      </c>
      <c r="F106">
        <v>38.679168337334403</v>
      </c>
      <c r="G106">
        <v>41.914139285911801</v>
      </c>
      <c r="H106">
        <v>34.485609945128402</v>
      </c>
      <c r="I106">
        <v>8.1290317471325793</v>
      </c>
      <c r="J106">
        <v>0.23572242915427799</v>
      </c>
      <c r="K106">
        <v>0.19659788189640801</v>
      </c>
    </row>
    <row r="107" spans="1:11" x14ac:dyDescent="0.2">
      <c r="A107" t="s">
        <v>11</v>
      </c>
      <c r="B107">
        <v>4.1240755898317198E-6</v>
      </c>
      <c r="C107">
        <v>0</v>
      </c>
      <c r="D107">
        <v>2.4521935880952901E-18</v>
      </c>
      <c r="E107">
        <v>4.2794432173536498E-2</v>
      </c>
      <c r="F107">
        <v>0.40609382389086501</v>
      </c>
      <c r="G107">
        <v>14.881528337508501</v>
      </c>
      <c r="H107">
        <v>0.96820483719990103</v>
      </c>
      <c r="I107">
        <v>3.3109505107041102</v>
      </c>
      <c r="J107">
        <v>3.4196797862315398</v>
      </c>
      <c r="K107">
        <v>802834.58403806901</v>
      </c>
    </row>
    <row r="108" spans="1:11" x14ac:dyDescent="0.2">
      <c r="A108" t="s">
        <v>12</v>
      </c>
      <c r="B108">
        <v>0.13299178090370001</v>
      </c>
      <c r="C108">
        <v>0.13299178090370001</v>
      </c>
      <c r="D108">
        <v>1.5861487660669999</v>
      </c>
      <c r="E108">
        <v>2.5531053510940298</v>
      </c>
      <c r="F108">
        <v>10.4112096257358</v>
      </c>
      <c r="G108">
        <v>31.656869627974601</v>
      </c>
      <c r="H108">
        <v>6.5430693165114597</v>
      </c>
      <c r="I108">
        <v>7.4718858556936301</v>
      </c>
      <c r="J108">
        <v>1.1419542563668501</v>
      </c>
      <c r="K108">
        <v>56.183064885070301</v>
      </c>
    </row>
    <row r="109" spans="1:11" x14ac:dyDescent="0.2">
      <c r="A109" t="s">
        <v>13</v>
      </c>
      <c r="B109">
        <v>0</v>
      </c>
      <c r="C109">
        <v>0</v>
      </c>
      <c r="D109">
        <v>2.0507267532097298E-9</v>
      </c>
      <c r="E109">
        <v>2.0509977092651802E-2</v>
      </c>
      <c r="F109">
        <v>5.0561555497322699</v>
      </c>
      <c r="G109">
        <v>17.8691180348868</v>
      </c>
      <c r="H109">
        <v>2.1938319862162299</v>
      </c>
      <c r="I109">
        <v>4.3154991081315197</v>
      </c>
      <c r="J109">
        <v>1.9671055647130999</v>
      </c>
      <c r="K109">
        <v>0</v>
      </c>
    </row>
    <row r="110" spans="1:11" x14ac:dyDescent="0.2">
      <c r="A110" t="s">
        <v>14</v>
      </c>
      <c r="B110">
        <v>14.6996294114078</v>
      </c>
      <c r="C110">
        <v>2.4345698728349201</v>
      </c>
      <c r="D110">
        <v>13.5312484041551</v>
      </c>
      <c r="E110">
        <v>13.7987603970554</v>
      </c>
      <c r="F110">
        <v>17.2239581206906</v>
      </c>
      <c r="G110">
        <v>26.0559116733377</v>
      </c>
      <c r="H110">
        <v>14.7040168768585</v>
      </c>
      <c r="I110">
        <v>4.1631034890234</v>
      </c>
      <c r="J110">
        <v>0.283126952579562</v>
      </c>
      <c r="K110">
        <v>0.28321145877273601</v>
      </c>
    </row>
    <row r="111" spans="1:11" x14ac:dyDescent="0.2">
      <c r="A111" t="s">
        <v>15</v>
      </c>
      <c r="B111">
        <v>33.878537813907599</v>
      </c>
      <c r="C111">
        <v>32.027248648419899</v>
      </c>
      <c r="D111">
        <v>35.086737639897002</v>
      </c>
      <c r="E111">
        <v>37.068684092473802</v>
      </c>
      <c r="F111">
        <v>39.808522762434002</v>
      </c>
      <c r="G111">
        <v>61.504353368958498</v>
      </c>
      <c r="H111">
        <v>39.812953790287203</v>
      </c>
      <c r="I111">
        <v>7.1827106783607997</v>
      </c>
      <c r="J111">
        <v>0.18041139866676001</v>
      </c>
      <c r="K111">
        <v>0.212013597452609</v>
      </c>
    </row>
    <row r="112" spans="1:11" x14ac:dyDescent="0.2">
      <c r="A112" t="s">
        <v>16</v>
      </c>
      <c r="B112">
        <v>16.670275598815198</v>
      </c>
      <c r="C112">
        <v>16.396786668060201</v>
      </c>
      <c r="D112">
        <v>18.9571443783314</v>
      </c>
      <c r="E112">
        <v>20.8558846268519</v>
      </c>
      <c r="F112">
        <v>22.365476238596798</v>
      </c>
      <c r="G112">
        <v>50.691991638434402</v>
      </c>
      <c r="H112">
        <v>23.0234002596229</v>
      </c>
      <c r="I112">
        <v>7.8716250657377902</v>
      </c>
      <c r="J112">
        <v>0.34189672146483902</v>
      </c>
      <c r="K112">
        <v>0.47219525670572998</v>
      </c>
    </row>
    <row r="113" spans="1:11" x14ac:dyDescent="0.2">
      <c r="A113" t="s">
        <v>17</v>
      </c>
      <c r="B113">
        <v>0.107471864808892</v>
      </c>
      <c r="C113">
        <v>0</v>
      </c>
      <c r="D113">
        <v>0</v>
      </c>
      <c r="E113">
        <v>0</v>
      </c>
      <c r="F113">
        <v>0</v>
      </c>
      <c r="G113">
        <v>0.107471864808892</v>
      </c>
      <c r="H113">
        <v>5.3799479680179301E-3</v>
      </c>
      <c r="I113">
        <v>2.4029960549011801E-2</v>
      </c>
      <c r="J113">
        <v>4.46657861597589</v>
      </c>
      <c r="K113">
        <v>0.22359303610989001</v>
      </c>
    </row>
    <row r="114" spans="1:11" x14ac:dyDescent="0.2">
      <c r="A114" t="s">
        <v>18</v>
      </c>
      <c r="B114">
        <v>15.2848081734821</v>
      </c>
      <c r="C114">
        <v>2.9864660557003502</v>
      </c>
      <c r="D114">
        <v>11.031397847002999</v>
      </c>
      <c r="E114">
        <v>13.227239337518</v>
      </c>
      <c r="F114">
        <v>13.9477598349595</v>
      </c>
      <c r="G114">
        <v>15.4387651821862</v>
      </c>
      <c r="H114">
        <v>12.2123774086962</v>
      </c>
      <c r="I114">
        <v>2.8587408837799999</v>
      </c>
      <c r="J114">
        <v>0.234085533726164</v>
      </c>
      <c r="K114">
        <v>0.18703151857278</v>
      </c>
    </row>
    <row r="116" spans="1:11" x14ac:dyDescent="0.2">
      <c r="C116" t="s">
        <v>34</v>
      </c>
    </row>
    <row r="117" spans="1:11" x14ac:dyDescent="0.2">
      <c r="A117" t="s">
        <v>3</v>
      </c>
      <c r="B117" t="s">
        <v>35</v>
      </c>
      <c r="C117" t="s">
        <v>36</v>
      </c>
      <c r="D117" t="s">
        <v>37</v>
      </c>
      <c r="E117" t="s">
        <v>38</v>
      </c>
      <c r="F117" t="s">
        <v>39</v>
      </c>
      <c r="G117" t="s">
        <v>40</v>
      </c>
      <c r="H117" t="s">
        <v>41</v>
      </c>
      <c r="I117" t="s">
        <v>42</v>
      </c>
      <c r="J117" t="s">
        <v>43</v>
      </c>
      <c r="K117" t="s">
        <v>44</v>
      </c>
    </row>
    <row r="118" spans="1:11" x14ac:dyDescent="0.2">
      <c r="A118" t="s">
        <v>6</v>
      </c>
      <c r="B118">
        <v>29.181609275443101</v>
      </c>
      <c r="C118">
        <v>28.671749744274301</v>
      </c>
      <c r="D118">
        <v>29.199976904877101</v>
      </c>
      <c r="E118">
        <v>30.284362775291601</v>
      </c>
      <c r="F118">
        <v>30.916113044244799</v>
      </c>
      <c r="G118">
        <v>33.810401637321597</v>
      </c>
      <c r="H118">
        <v>30.281612505525299</v>
      </c>
      <c r="I118">
        <v>1.3162041997551299</v>
      </c>
      <c r="J118">
        <v>4.34654594273991E-2</v>
      </c>
      <c r="K118">
        <v>4.5103893597216498E-2</v>
      </c>
    </row>
    <row r="119" spans="1:11" x14ac:dyDescent="0.2">
      <c r="A119" t="s">
        <v>7</v>
      </c>
      <c r="B119">
        <v>35.155397169056101</v>
      </c>
      <c r="C119">
        <v>34.866476435914301</v>
      </c>
      <c r="D119">
        <v>35.337266189068998</v>
      </c>
      <c r="E119">
        <v>36.791725589346498</v>
      </c>
      <c r="F119">
        <v>37.737077484096602</v>
      </c>
      <c r="G119">
        <v>40.8850079067942</v>
      </c>
      <c r="H119">
        <v>36.844560825172103</v>
      </c>
      <c r="I119">
        <v>1.6862849766110799</v>
      </c>
      <c r="J119">
        <v>4.5767541771294898E-2</v>
      </c>
      <c r="K119">
        <v>4.7966602923074197E-2</v>
      </c>
    </row>
    <row r="120" spans="1:11" x14ac:dyDescent="0.2">
      <c r="A120" t="s">
        <v>8</v>
      </c>
      <c r="B120">
        <v>42.395628833023501</v>
      </c>
      <c r="C120">
        <v>34.308225316305403</v>
      </c>
      <c r="D120">
        <v>41.936076598767897</v>
      </c>
      <c r="E120">
        <v>42.060661756980799</v>
      </c>
      <c r="F120">
        <v>43.3051784126095</v>
      </c>
      <c r="G120">
        <v>46.019128463457797</v>
      </c>
      <c r="H120">
        <v>42.354074542473199</v>
      </c>
      <c r="I120">
        <v>2.3127014012294702</v>
      </c>
      <c r="J120">
        <v>5.4603988546845998E-2</v>
      </c>
      <c r="K120">
        <v>5.45504681706247E-2</v>
      </c>
    </row>
    <row r="121" spans="1:11" x14ac:dyDescent="0.2">
      <c r="A121" t="s">
        <v>9</v>
      </c>
      <c r="B121">
        <v>45.812809729782501</v>
      </c>
      <c r="C121">
        <v>38.845423015383197</v>
      </c>
      <c r="D121">
        <v>45.6443369771048</v>
      </c>
      <c r="E121">
        <v>45.842632245763198</v>
      </c>
      <c r="F121">
        <v>46.582003033906297</v>
      </c>
      <c r="G121">
        <v>50.147260061832299</v>
      </c>
      <c r="H121">
        <v>46.017381130217203</v>
      </c>
      <c r="I121">
        <v>2.1273041548730802</v>
      </c>
      <c r="J121">
        <v>4.6228275113122198E-2</v>
      </c>
      <c r="K121">
        <v>4.6434701722521399E-2</v>
      </c>
    </row>
    <row r="122" spans="1:11" x14ac:dyDescent="0.2">
      <c r="A122" t="s">
        <v>10</v>
      </c>
      <c r="B122">
        <v>53.265238094846701</v>
      </c>
      <c r="C122">
        <v>48.528609942418598</v>
      </c>
      <c r="D122">
        <v>53.313350890905298</v>
      </c>
      <c r="E122">
        <v>54.726010214173797</v>
      </c>
      <c r="F122">
        <v>55.369164795587899</v>
      </c>
      <c r="G122">
        <v>59.590611398006999</v>
      </c>
      <c r="H122">
        <v>54.515280688218603</v>
      </c>
      <c r="I122">
        <v>2.25646989391459</v>
      </c>
      <c r="J122">
        <v>4.1391511983946298E-2</v>
      </c>
      <c r="K122">
        <v>4.2362898855283701E-2</v>
      </c>
    </row>
    <row r="123" spans="1:11" x14ac:dyDescent="0.2">
      <c r="A123" t="s">
        <v>11</v>
      </c>
      <c r="B123">
        <v>59.707550951821702</v>
      </c>
      <c r="C123">
        <v>29.766353766428601</v>
      </c>
      <c r="D123">
        <v>47.271842060102003</v>
      </c>
      <c r="E123">
        <v>55.825691159482602</v>
      </c>
      <c r="F123">
        <v>57.948146427153603</v>
      </c>
      <c r="G123">
        <v>59.835512246807397</v>
      </c>
      <c r="H123">
        <v>51.627534931986801</v>
      </c>
      <c r="I123">
        <v>8.31380518680783</v>
      </c>
      <c r="J123">
        <v>0.161034323985452</v>
      </c>
      <c r="K123">
        <v>0.13924210680683</v>
      </c>
    </row>
    <row r="124" spans="1:11" x14ac:dyDescent="0.2">
      <c r="A124" t="s">
        <v>12</v>
      </c>
      <c r="B124">
        <v>3.3494604524234299</v>
      </c>
      <c r="C124">
        <v>0</v>
      </c>
      <c r="D124">
        <v>0</v>
      </c>
      <c r="E124">
        <v>1.34338476684465E-2</v>
      </c>
      <c r="F124">
        <v>1.7795357579389901</v>
      </c>
      <c r="G124">
        <v>6.7169556317747698</v>
      </c>
      <c r="H124">
        <v>1.05288152745426</v>
      </c>
      <c r="I124">
        <v>1.6990121072882101</v>
      </c>
      <c r="J124">
        <v>1.61367833225854</v>
      </c>
      <c r="K124">
        <v>0.50724949030490096</v>
      </c>
    </row>
    <row r="125" spans="1:11" x14ac:dyDescent="0.2">
      <c r="A125" t="s">
        <v>13</v>
      </c>
      <c r="B125">
        <v>18.982261585802501</v>
      </c>
      <c r="C125">
        <v>8.9786384357457703</v>
      </c>
      <c r="D125">
        <v>15.7714434933785</v>
      </c>
      <c r="E125">
        <v>16.858068649516898</v>
      </c>
      <c r="F125">
        <v>17.5700670275919</v>
      </c>
      <c r="G125">
        <v>22.7020199407952</v>
      </c>
      <c r="H125">
        <v>16.787532002002798</v>
      </c>
      <c r="I125">
        <v>2.44116305860241</v>
      </c>
      <c r="J125">
        <v>0.145415243783968</v>
      </c>
      <c r="K125">
        <v>0.128602329473124</v>
      </c>
    </row>
    <row r="126" spans="1:11" x14ac:dyDescent="0.2">
      <c r="A126" t="s">
        <v>14</v>
      </c>
      <c r="B126">
        <v>4.3790108198408397</v>
      </c>
      <c r="C126">
        <v>3.0438264991705801</v>
      </c>
      <c r="D126">
        <v>3.5284065718883002</v>
      </c>
      <c r="E126">
        <v>7.2386018065346702</v>
      </c>
      <c r="F126">
        <v>8.6904186236213903</v>
      </c>
      <c r="G126">
        <v>20.514606569770901</v>
      </c>
      <c r="H126">
        <v>7.0720095306608197</v>
      </c>
      <c r="I126">
        <v>4.0728993227890298</v>
      </c>
      <c r="J126">
        <v>0.57591824574484796</v>
      </c>
      <c r="K126">
        <v>0.93009574316079502</v>
      </c>
    </row>
    <row r="127" spans="1:11" x14ac:dyDescent="0.2">
      <c r="A127" t="s">
        <v>15</v>
      </c>
      <c r="B127">
        <v>0</v>
      </c>
      <c r="C127">
        <v>0</v>
      </c>
      <c r="D127">
        <v>0</v>
      </c>
      <c r="E127">
        <v>0</v>
      </c>
      <c r="F127">
        <v>1.7496094388537</v>
      </c>
      <c r="G127">
        <v>13.3892532795156</v>
      </c>
      <c r="H127">
        <v>1.17072136069411</v>
      </c>
      <c r="I127">
        <v>3.0165772197546001</v>
      </c>
      <c r="J127">
        <v>2.5766824805913702</v>
      </c>
      <c r="K127">
        <v>0</v>
      </c>
    </row>
    <row r="128" spans="1:11" x14ac:dyDescent="0.2">
      <c r="A128" t="s">
        <v>16</v>
      </c>
      <c r="B128">
        <v>0.22374658615378701</v>
      </c>
      <c r="C128">
        <v>0</v>
      </c>
      <c r="D128">
        <v>0</v>
      </c>
      <c r="E128">
        <v>0</v>
      </c>
      <c r="F128">
        <v>1.69694546785698E-3</v>
      </c>
      <c r="G128">
        <v>14.5510992018901</v>
      </c>
      <c r="H128">
        <v>0.839544006501178</v>
      </c>
      <c r="I128">
        <v>3.2580681004713199</v>
      </c>
      <c r="J128">
        <v>3.8807591683602198</v>
      </c>
      <c r="K128">
        <v>14.561420384005199</v>
      </c>
    </row>
    <row r="129" spans="1:11" x14ac:dyDescent="0.2">
      <c r="A129" t="s">
        <v>17</v>
      </c>
      <c r="B129">
        <v>21.305753102615299</v>
      </c>
      <c r="C129">
        <v>19.632160334271099</v>
      </c>
      <c r="D129">
        <v>20.121693696337399</v>
      </c>
      <c r="E129">
        <v>20.595621814838498</v>
      </c>
      <c r="F129">
        <v>22.777941014518301</v>
      </c>
      <c r="G129">
        <v>28.436663392082099</v>
      </c>
      <c r="H129">
        <v>21.4971003810256</v>
      </c>
      <c r="I129">
        <v>2.1626392017137799</v>
      </c>
      <c r="J129">
        <v>0.100601437560511</v>
      </c>
      <c r="K129">
        <v>0.101504940534034</v>
      </c>
    </row>
    <row r="130" spans="1:11" x14ac:dyDescent="0.2">
      <c r="A130" t="s">
        <v>18</v>
      </c>
      <c r="B130">
        <v>34.675378680186597</v>
      </c>
      <c r="C130">
        <v>29.534317202579501</v>
      </c>
      <c r="D130">
        <v>34.133385924345198</v>
      </c>
      <c r="E130">
        <v>34.490790690034899</v>
      </c>
      <c r="F130">
        <v>36.197887841651301</v>
      </c>
      <c r="G130">
        <v>40.3681705104228</v>
      </c>
      <c r="H130">
        <v>34.987423458987301</v>
      </c>
      <c r="I130">
        <v>2.1189892059239201</v>
      </c>
      <c r="J130">
        <v>6.0564311299110898E-2</v>
      </c>
      <c r="K130">
        <v>6.1109331363544898E-2</v>
      </c>
    </row>
    <row r="132" spans="1:11" x14ac:dyDescent="0.2">
      <c r="C132" t="s">
        <v>34</v>
      </c>
    </row>
    <row r="133" spans="1:11" x14ac:dyDescent="0.2">
      <c r="A133" t="s">
        <v>4</v>
      </c>
      <c r="B133" t="s">
        <v>35</v>
      </c>
      <c r="C133" t="s">
        <v>36</v>
      </c>
      <c r="D133" t="s">
        <v>37</v>
      </c>
      <c r="E133" t="s">
        <v>38</v>
      </c>
      <c r="F133" t="s">
        <v>39</v>
      </c>
      <c r="G133" t="s">
        <v>40</v>
      </c>
      <c r="H133" t="s">
        <v>41</v>
      </c>
      <c r="I133" t="s">
        <v>42</v>
      </c>
      <c r="J133" t="s">
        <v>43</v>
      </c>
      <c r="K133" t="s">
        <v>44</v>
      </c>
    </row>
    <row r="134" spans="1:11" x14ac:dyDescent="0.2">
      <c r="A134" t="s">
        <v>6</v>
      </c>
      <c r="B134">
        <v>10.8822812576164</v>
      </c>
      <c r="C134">
        <v>3.3120926654377101</v>
      </c>
      <c r="D134">
        <v>7.2857546941256599</v>
      </c>
      <c r="E134">
        <v>10.611897893847299</v>
      </c>
      <c r="F134">
        <v>12.257323424253499</v>
      </c>
      <c r="G134">
        <v>12.6915403756448</v>
      </c>
      <c r="H134">
        <v>9.5867004553378496</v>
      </c>
      <c r="I134">
        <v>2.7439763057314099</v>
      </c>
      <c r="J134">
        <v>0.28622739580890599</v>
      </c>
      <c r="K134">
        <v>0.252150834992519</v>
      </c>
    </row>
    <row r="135" spans="1:11" x14ac:dyDescent="0.2">
      <c r="A135" t="s">
        <v>7</v>
      </c>
      <c r="B135">
        <v>6.9784313368750501</v>
      </c>
      <c r="C135">
        <v>0.428957739830653</v>
      </c>
      <c r="D135">
        <v>3.9976072289264999</v>
      </c>
      <c r="E135">
        <v>6.8296485594138003</v>
      </c>
      <c r="F135">
        <v>8.2160362119810202</v>
      </c>
      <c r="G135">
        <v>11.610851284152099</v>
      </c>
      <c r="H135">
        <v>6.0556079416410302</v>
      </c>
      <c r="I135">
        <v>2.6196721525758901</v>
      </c>
      <c r="J135">
        <v>0.43260266810898801</v>
      </c>
      <c r="K135">
        <v>0.37539556185544998</v>
      </c>
    </row>
    <row r="136" spans="1:11" x14ac:dyDescent="0.2">
      <c r="A136" t="s">
        <v>8</v>
      </c>
      <c r="B136">
        <v>3.6206327420559798</v>
      </c>
      <c r="C136">
        <v>2.4783405893445298</v>
      </c>
      <c r="D136">
        <v>3.4310166078140099</v>
      </c>
      <c r="E136">
        <v>5.2373683101081898</v>
      </c>
      <c r="F136">
        <v>5.6311699746731199</v>
      </c>
      <c r="G136">
        <v>17.162075490546702</v>
      </c>
      <c r="H136">
        <v>5.263659146018</v>
      </c>
      <c r="I136">
        <v>3.0463628094641799</v>
      </c>
      <c r="J136">
        <v>0.57875381459089603</v>
      </c>
      <c r="K136">
        <v>0.84138962068113599</v>
      </c>
    </row>
    <row r="137" spans="1:11" x14ac:dyDescent="0.2">
      <c r="A137" t="s">
        <v>9</v>
      </c>
      <c r="B137">
        <v>3.9795470489152698</v>
      </c>
      <c r="C137">
        <v>3.33892478928842</v>
      </c>
      <c r="D137">
        <v>3.6670998889508102</v>
      </c>
      <c r="E137">
        <v>4.7063859080978903</v>
      </c>
      <c r="F137">
        <v>4.95180501743154</v>
      </c>
      <c r="G137">
        <v>17.432889462459201</v>
      </c>
      <c r="H137">
        <v>5.0424642033212796</v>
      </c>
      <c r="I137">
        <v>2.9870153463603599</v>
      </c>
      <c r="J137">
        <v>0.59237214701354302</v>
      </c>
      <c r="K137">
        <v>0.75059179088598904</v>
      </c>
    </row>
    <row r="138" spans="1:11" x14ac:dyDescent="0.2">
      <c r="A138" t="s">
        <v>10</v>
      </c>
      <c r="B138">
        <v>2.8497001086737002E-5</v>
      </c>
      <c r="C138">
        <v>0</v>
      </c>
      <c r="D138">
        <v>0</v>
      </c>
      <c r="E138">
        <v>8.2613260602635197E-7</v>
      </c>
      <c r="F138">
        <v>1.29761953445263E-5</v>
      </c>
      <c r="G138">
        <v>15.407365727592</v>
      </c>
      <c r="H138">
        <v>0.77054115608689999</v>
      </c>
      <c r="I138">
        <v>3.4451510922278699</v>
      </c>
      <c r="J138">
        <v>4.47107992222461</v>
      </c>
      <c r="K138">
        <v>120895.215666441</v>
      </c>
    </row>
    <row r="139" spans="1:11" x14ac:dyDescent="0.2">
      <c r="A139" t="s">
        <v>11</v>
      </c>
      <c r="B139">
        <v>40.2646908028117</v>
      </c>
      <c r="C139">
        <v>38.681066115991896</v>
      </c>
      <c r="D139">
        <v>39.836971589926897</v>
      </c>
      <c r="E139">
        <v>40.101641450009801</v>
      </c>
      <c r="F139">
        <v>41.208749782678403</v>
      </c>
      <c r="G139">
        <v>65.252038068291697</v>
      </c>
      <c r="H139">
        <v>42.156514961820001</v>
      </c>
      <c r="I139">
        <v>5.8694483794790901</v>
      </c>
      <c r="J139">
        <v>0.13922992412429899</v>
      </c>
      <c r="K139">
        <v>0.145771599444872</v>
      </c>
    </row>
    <row r="140" spans="1:11" x14ac:dyDescent="0.2">
      <c r="A140" t="s">
        <v>12</v>
      </c>
      <c r="B140">
        <v>37.0601668013866</v>
      </c>
      <c r="C140">
        <v>24.342404874448398</v>
      </c>
      <c r="D140">
        <v>29.1339100357172</v>
      </c>
      <c r="E140">
        <v>34.117861980829403</v>
      </c>
      <c r="F140">
        <v>40.348862614965697</v>
      </c>
      <c r="G140">
        <v>42.045545476626003</v>
      </c>
      <c r="H140">
        <v>34.326052445641203</v>
      </c>
      <c r="I140">
        <v>5.6870487988071297</v>
      </c>
      <c r="J140">
        <v>0.165677332335641</v>
      </c>
      <c r="K140">
        <v>0.153454484683926</v>
      </c>
    </row>
    <row r="141" spans="1:11" x14ac:dyDescent="0.2">
      <c r="A141" t="s">
        <v>13</v>
      </c>
      <c r="B141">
        <v>22.894210248129401</v>
      </c>
      <c r="C141">
        <v>18.692166725741099</v>
      </c>
      <c r="D141">
        <v>18.904386948624101</v>
      </c>
      <c r="E141">
        <v>23.4778120165704</v>
      </c>
      <c r="F141">
        <v>27.3444176262479</v>
      </c>
      <c r="G141">
        <v>28.414113862980201</v>
      </c>
      <c r="H141">
        <v>23.4879371595623</v>
      </c>
      <c r="I141">
        <v>3.6992051351237198</v>
      </c>
      <c r="J141">
        <v>0.157493828001737</v>
      </c>
      <c r="K141">
        <v>0.161578193570838</v>
      </c>
    </row>
    <row r="142" spans="1:11" x14ac:dyDescent="0.2">
      <c r="A142" t="s">
        <v>14</v>
      </c>
      <c r="B142">
        <v>5.36993977881375</v>
      </c>
      <c r="C142">
        <v>0</v>
      </c>
      <c r="D142">
        <v>1.8976263722155599E-3</v>
      </c>
      <c r="E142">
        <v>4.0316342097931201</v>
      </c>
      <c r="F142">
        <v>11.3959363774928</v>
      </c>
      <c r="G142">
        <v>12.2691416233615</v>
      </c>
      <c r="H142">
        <v>5.1378164292487396</v>
      </c>
      <c r="I142">
        <v>5.2923014245573103</v>
      </c>
      <c r="J142">
        <v>1.0300682201156699</v>
      </c>
      <c r="K142">
        <v>0.98554204377435395</v>
      </c>
    </row>
    <row r="143" spans="1:11" x14ac:dyDescent="0.2">
      <c r="A143" t="s">
        <v>15</v>
      </c>
      <c r="B143">
        <v>38.534607793648703</v>
      </c>
      <c r="C143">
        <v>7.6564656792959598</v>
      </c>
      <c r="D143">
        <v>26.8536168063169</v>
      </c>
      <c r="E143">
        <v>34.455905475981901</v>
      </c>
      <c r="F143">
        <v>38.480687151242499</v>
      </c>
      <c r="G143">
        <v>39.4229120377817</v>
      </c>
      <c r="H143">
        <v>30.759791529153599</v>
      </c>
      <c r="I143">
        <v>9.0378419986193208</v>
      </c>
      <c r="J143">
        <v>0.29382000167502498</v>
      </c>
      <c r="K143">
        <v>0.23453831545442499</v>
      </c>
    </row>
    <row r="144" spans="1:11" x14ac:dyDescent="0.2">
      <c r="A144" t="s">
        <v>16</v>
      </c>
      <c r="B144">
        <v>27.809858175633099</v>
      </c>
      <c r="C144">
        <v>0</v>
      </c>
      <c r="D144">
        <v>19.708990222043202</v>
      </c>
      <c r="E144">
        <v>21.670741203268001</v>
      </c>
      <c r="F144">
        <v>25.671160098335601</v>
      </c>
      <c r="G144">
        <v>27.809858175633099</v>
      </c>
      <c r="H144">
        <v>19.800768320188201</v>
      </c>
      <c r="I144">
        <v>7.9514281357260499</v>
      </c>
      <c r="J144">
        <v>0.40157169697395301</v>
      </c>
      <c r="K144">
        <v>0.28592120411074501</v>
      </c>
    </row>
    <row r="145" spans="1:11" x14ac:dyDescent="0.2">
      <c r="A145" t="s">
        <v>17</v>
      </c>
      <c r="B145">
        <v>0.24527836301177</v>
      </c>
      <c r="C145">
        <v>0</v>
      </c>
      <c r="D145">
        <v>0</v>
      </c>
      <c r="E145">
        <v>0</v>
      </c>
      <c r="F145">
        <v>0.24142722359048699</v>
      </c>
      <c r="G145">
        <v>2.7781628523456399</v>
      </c>
      <c r="H145">
        <v>0.34069454395034299</v>
      </c>
      <c r="I145">
        <v>0.82186072819709999</v>
      </c>
      <c r="J145">
        <v>2.4123096268805799</v>
      </c>
      <c r="K145">
        <v>3.3507265708457998</v>
      </c>
    </row>
    <row r="146" spans="1:11" x14ac:dyDescent="0.2">
      <c r="A146" t="s">
        <v>18</v>
      </c>
      <c r="B146">
        <v>1.35243285135987</v>
      </c>
      <c r="C146">
        <v>0.32889178191610902</v>
      </c>
      <c r="D146">
        <v>1.1053921929433399</v>
      </c>
      <c r="E146">
        <v>2.50675814129298</v>
      </c>
      <c r="F146">
        <v>3.11014973782647</v>
      </c>
      <c r="G146">
        <v>10.2026443681525</v>
      </c>
      <c r="H146">
        <v>2.5791563081667701</v>
      </c>
      <c r="I146">
        <v>2.0907547077378399</v>
      </c>
      <c r="J146">
        <v>0.81063512944817395</v>
      </c>
      <c r="K146">
        <v>1.54592126746669</v>
      </c>
    </row>
    <row r="148" spans="1:11" x14ac:dyDescent="0.2">
      <c r="C148" t="s">
        <v>34</v>
      </c>
    </row>
    <row r="149" spans="1:11" x14ac:dyDescent="0.2">
      <c r="A149" t="s">
        <v>5</v>
      </c>
      <c r="B149" t="s">
        <v>35</v>
      </c>
      <c r="C149" t="s">
        <v>36</v>
      </c>
      <c r="D149" t="s">
        <v>37</v>
      </c>
      <c r="E149" t="s">
        <v>38</v>
      </c>
      <c r="F149" t="s">
        <v>39</v>
      </c>
      <c r="G149" t="s">
        <v>40</v>
      </c>
      <c r="H149" t="s">
        <v>41</v>
      </c>
      <c r="I149" t="s">
        <v>42</v>
      </c>
      <c r="J149" t="s">
        <v>43</v>
      </c>
      <c r="K149" t="s">
        <v>44</v>
      </c>
    </row>
    <row r="150" spans="1:11" x14ac:dyDescent="0.2">
      <c r="A150" t="s">
        <v>6</v>
      </c>
      <c r="B150">
        <v>23.7253809639869</v>
      </c>
      <c r="C150">
        <v>22.314227024266799</v>
      </c>
      <c r="D150">
        <v>22.823657826978899</v>
      </c>
      <c r="E150">
        <v>23.572865343083699</v>
      </c>
      <c r="F150">
        <v>23.922077386961799</v>
      </c>
      <c r="G150">
        <v>25.301643851924101</v>
      </c>
      <c r="H150">
        <v>23.470613299978702</v>
      </c>
      <c r="I150">
        <v>0.77528415552670404</v>
      </c>
      <c r="J150">
        <v>3.3032121726764001E-2</v>
      </c>
      <c r="K150">
        <v>3.2677416506125698E-2</v>
      </c>
    </row>
    <row r="151" spans="1:11" x14ac:dyDescent="0.2">
      <c r="A151" t="s">
        <v>7</v>
      </c>
      <c r="B151">
        <v>18.436499345025801</v>
      </c>
      <c r="C151">
        <v>17.348980296129401</v>
      </c>
      <c r="D151">
        <v>17.885993961335899</v>
      </c>
      <c r="E151">
        <v>17.981465899838899</v>
      </c>
      <c r="F151">
        <v>18.5012267350847</v>
      </c>
      <c r="G151">
        <v>22.904220576019299</v>
      </c>
      <c r="H151">
        <v>18.373634494971</v>
      </c>
      <c r="I151">
        <v>1.17432720626984</v>
      </c>
      <c r="J151">
        <v>6.3913713239003495E-2</v>
      </c>
      <c r="K151">
        <v>6.3695780001026894E-2</v>
      </c>
    </row>
    <row r="152" spans="1:11" x14ac:dyDescent="0.2">
      <c r="A152" t="s">
        <v>8</v>
      </c>
      <c r="B152">
        <v>22.3372249923267</v>
      </c>
      <c r="C152">
        <v>20.959163110135702</v>
      </c>
      <c r="D152">
        <v>21.626281447673801</v>
      </c>
      <c r="E152">
        <v>22.3420577944743</v>
      </c>
      <c r="F152">
        <v>23.2100606619389</v>
      </c>
      <c r="G152">
        <v>29.871479885161499</v>
      </c>
      <c r="H152">
        <v>22.665954659652598</v>
      </c>
      <c r="I152">
        <v>1.85131760527644</v>
      </c>
      <c r="J152">
        <v>8.1678342389519598E-2</v>
      </c>
      <c r="K152">
        <v>8.2880375960415906E-2</v>
      </c>
    </row>
    <row r="153" spans="1:11" x14ac:dyDescent="0.2">
      <c r="A153" t="s">
        <v>9</v>
      </c>
      <c r="B153">
        <v>12.606400738287</v>
      </c>
      <c r="C153">
        <v>11.8288363996519</v>
      </c>
      <c r="D153">
        <v>12.422658116136301</v>
      </c>
      <c r="E153">
        <v>12.795496829078999</v>
      </c>
      <c r="F153">
        <v>13.3137259843667</v>
      </c>
      <c r="G153">
        <v>22.426765057314299</v>
      </c>
      <c r="H153">
        <v>13.2497296580555</v>
      </c>
      <c r="I153">
        <v>2.2094690935817001</v>
      </c>
      <c r="J153">
        <v>0.16675578676719699</v>
      </c>
      <c r="K153">
        <v>0.17526565587204501</v>
      </c>
    </row>
    <row r="154" spans="1:11" x14ac:dyDescent="0.2">
      <c r="A154" t="s">
        <v>10</v>
      </c>
      <c r="B154">
        <v>0</v>
      </c>
      <c r="C154">
        <v>0</v>
      </c>
      <c r="D154">
        <v>0</v>
      </c>
      <c r="E154">
        <v>1.5127676235199501E-8</v>
      </c>
      <c r="F154">
        <v>0.78128405031161596</v>
      </c>
      <c r="G154">
        <v>14.3901284974069</v>
      </c>
      <c r="H154">
        <v>1.0129830262007999</v>
      </c>
      <c r="I154">
        <v>3.1972176507227701</v>
      </c>
      <c r="J154">
        <v>3.1562401027724598</v>
      </c>
      <c r="K154">
        <v>0</v>
      </c>
    </row>
    <row r="155" spans="1:11" x14ac:dyDescent="0.2">
      <c r="A155" t="s">
        <v>11</v>
      </c>
      <c r="B155">
        <v>2.52261572628361E-4</v>
      </c>
      <c r="C155">
        <v>0</v>
      </c>
      <c r="D155">
        <v>6.3312902441715898E-5</v>
      </c>
      <c r="E155">
        <v>0.19613295784159099</v>
      </c>
      <c r="F155">
        <v>6.1315314175831501</v>
      </c>
      <c r="G155">
        <v>6.9018103986444297</v>
      </c>
      <c r="H155">
        <v>2.1953331706908799</v>
      </c>
      <c r="I155">
        <v>2.9771866460664498</v>
      </c>
      <c r="J155">
        <v>1.3561434254325599</v>
      </c>
      <c r="K155">
        <v>11801.982422636</v>
      </c>
    </row>
    <row r="156" spans="1:11" x14ac:dyDescent="0.2">
      <c r="A156" t="s">
        <v>12</v>
      </c>
      <c r="B156">
        <v>58.428403210969897</v>
      </c>
      <c r="C156">
        <v>38.820487380727599</v>
      </c>
      <c r="D156">
        <v>54.726848010056003</v>
      </c>
      <c r="E156">
        <v>58.240776167240597</v>
      </c>
      <c r="F156">
        <v>60.434683925957302</v>
      </c>
      <c r="G156">
        <v>61.980257441951402</v>
      </c>
      <c r="H156">
        <v>56.890752587813701</v>
      </c>
      <c r="I156">
        <v>5.0961314916762399</v>
      </c>
      <c r="J156">
        <v>8.95775017883636E-2</v>
      </c>
      <c r="K156">
        <v>8.7220105490054503E-2</v>
      </c>
    </row>
    <row r="157" spans="1:11" x14ac:dyDescent="0.2">
      <c r="A157" t="s">
        <v>13</v>
      </c>
      <c r="B157">
        <v>57.464708968434401</v>
      </c>
      <c r="C157">
        <v>46.515465471122297</v>
      </c>
      <c r="D157">
        <v>53.9557886661933</v>
      </c>
      <c r="E157">
        <v>57.354291120024698</v>
      </c>
      <c r="F157">
        <v>59.549432217535703</v>
      </c>
      <c r="G157">
        <v>60.418743826645603</v>
      </c>
      <c r="H157">
        <v>56.413262127188197</v>
      </c>
      <c r="I157">
        <v>3.4513175468623198</v>
      </c>
      <c r="J157">
        <v>6.1179187600976702E-2</v>
      </c>
      <c r="K157">
        <v>6.0059775970642201E-2</v>
      </c>
    </row>
    <row r="158" spans="1:11" x14ac:dyDescent="0.2">
      <c r="A158" t="s">
        <v>14</v>
      </c>
      <c r="B158">
        <v>75.537795000036198</v>
      </c>
      <c r="C158">
        <v>64.699535369088807</v>
      </c>
      <c r="D158">
        <v>71.040820813593299</v>
      </c>
      <c r="E158">
        <v>73.925045856252794</v>
      </c>
      <c r="F158">
        <v>75.180340198950901</v>
      </c>
      <c r="G158">
        <v>77.050823557394196</v>
      </c>
      <c r="H158">
        <v>73.047546753525495</v>
      </c>
      <c r="I158">
        <v>2.8714734088137499</v>
      </c>
      <c r="J158">
        <v>3.9309648803163399E-2</v>
      </c>
      <c r="K158">
        <v>3.8013730859000797E-2</v>
      </c>
    </row>
    <row r="159" spans="1:11" x14ac:dyDescent="0.2">
      <c r="A159" t="s">
        <v>15</v>
      </c>
      <c r="B159">
        <v>27.1312890154123</v>
      </c>
      <c r="C159">
        <v>10.9899812599106</v>
      </c>
      <c r="D159">
        <v>25.400353945818502</v>
      </c>
      <c r="E159">
        <v>26.2058800897717</v>
      </c>
      <c r="F159">
        <v>27.006622468990901</v>
      </c>
      <c r="G159">
        <v>30.839180951745501</v>
      </c>
      <c r="H159">
        <v>25.825343007938802</v>
      </c>
      <c r="I159">
        <v>3.7999071733546002</v>
      </c>
      <c r="J159">
        <v>0.14713869133070101</v>
      </c>
      <c r="K159">
        <v>0.14005627123709499</v>
      </c>
    </row>
    <row r="160" spans="1:11" x14ac:dyDescent="0.2">
      <c r="A160" t="s">
        <v>16</v>
      </c>
      <c r="B160">
        <v>0</v>
      </c>
      <c r="C160">
        <v>0</v>
      </c>
      <c r="D160">
        <v>0</v>
      </c>
      <c r="E160">
        <v>0</v>
      </c>
      <c r="F160">
        <v>1.9927916333194901E-17</v>
      </c>
      <c r="G160">
        <v>6.1791711782709299E-3</v>
      </c>
      <c r="H160">
        <v>3.31452503028982E-4</v>
      </c>
      <c r="I160">
        <v>1.3799943808867701E-3</v>
      </c>
      <c r="J160">
        <v>4.16347551542282</v>
      </c>
      <c r="K160">
        <v>0</v>
      </c>
    </row>
    <row r="161" spans="1:11" x14ac:dyDescent="0.2">
      <c r="A161" t="s">
        <v>17</v>
      </c>
      <c r="B161">
        <v>25.533117968145401</v>
      </c>
      <c r="C161">
        <v>22.4676296604035</v>
      </c>
      <c r="D161">
        <v>24.432438087534202</v>
      </c>
      <c r="E161">
        <v>24.893308105648099</v>
      </c>
      <c r="F161">
        <v>26.1887351889524</v>
      </c>
      <c r="G161">
        <v>32.989739269662003</v>
      </c>
      <c r="H161">
        <v>25.4162982946978</v>
      </c>
      <c r="I161">
        <v>2.0463313344962399</v>
      </c>
      <c r="J161">
        <v>8.0512563661685299E-2</v>
      </c>
      <c r="K161">
        <v>8.0144200839443097E-2</v>
      </c>
    </row>
    <row r="162" spans="1:11" x14ac:dyDescent="0.2">
      <c r="A162" t="s">
        <v>18</v>
      </c>
      <c r="B162">
        <v>25.860333256776102</v>
      </c>
      <c r="C162">
        <v>24.240431242300598</v>
      </c>
      <c r="D162">
        <v>24.842871501999301</v>
      </c>
      <c r="E162">
        <v>25.774446021497301</v>
      </c>
      <c r="F162">
        <v>26.4721103008204</v>
      </c>
      <c r="G162">
        <v>33.171134070762399</v>
      </c>
      <c r="H162">
        <v>25.924231544782501</v>
      </c>
      <c r="I162">
        <v>1.86776432609208</v>
      </c>
      <c r="J162">
        <v>7.2047046905349202E-2</v>
      </c>
      <c r="K162">
        <v>7.2225067927254097E-2</v>
      </c>
    </row>
    <row r="165" spans="1:11" x14ac:dyDescent="0.2">
      <c r="A165" t="s">
        <v>46</v>
      </c>
      <c r="C165" t="s">
        <v>34</v>
      </c>
    </row>
    <row r="166" spans="1:11" x14ac:dyDescent="0.2">
      <c r="A166" t="s">
        <v>1</v>
      </c>
      <c r="B166" t="s">
        <v>35</v>
      </c>
      <c r="C166" t="s">
        <v>36</v>
      </c>
      <c r="D166" t="s">
        <v>37</v>
      </c>
      <c r="E166" t="s">
        <v>38</v>
      </c>
      <c r="F166" t="s">
        <v>39</v>
      </c>
      <c r="G166" t="s">
        <v>40</v>
      </c>
      <c r="H166" t="s">
        <v>41</v>
      </c>
      <c r="I166" t="s">
        <v>42</v>
      </c>
      <c r="J166" t="s">
        <v>43</v>
      </c>
      <c r="K166" t="s">
        <v>44</v>
      </c>
    </row>
    <row r="167" spans="1:11" x14ac:dyDescent="0.2">
      <c r="A167" t="s">
        <v>6</v>
      </c>
      <c r="B167">
        <v>100</v>
      </c>
      <c r="C167">
        <v>100</v>
      </c>
      <c r="D167">
        <v>100</v>
      </c>
      <c r="E167">
        <v>100</v>
      </c>
      <c r="F167">
        <v>100</v>
      </c>
      <c r="G167">
        <v>100</v>
      </c>
      <c r="H167">
        <v>100</v>
      </c>
      <c r="I167">
        <v>5.6468210675506203E-15</v>
      </c>
      <c r="J167">
        <v>5.6468210675506201E-17</v>
      </c>
      <c r="K167">
        <v>5.6468210675506201E-17</v>
      </c>
    </row>
    <row r="168" spans="1:11" x14ac:dyDescent="0.2">
      <c r="A168" t="s">
        <v>7</v>
      </c>
      <c r="B168">
        <v>11.312666002656</v>
      </c>
      <c r="C168">
        <v>2.8241324709481801</v>
      </c>
      <c r="D168">
        <v>11.4088993792832</v>
      </c>
      <c r="E168">
        <v>13.993790455483699</v>
      </c>
      <c r="F168">
        <v>20.959208638360501</v>
      </c>
      <c r="G168">
        <v>21.623903798807699</v>
      </c>
      <c r="H168">
        <v>14.765759998803601</v>
      </c>
      <c r="I168">
        <v>5.7602812102851999</v>
      </c>
      <c r="J168">
        <v>0.39011071632966499</v>
      </c>
      <c r="K168">
        <v>0.50918865711519901</v>
      </c>
    </row>
    <row r="169" spans="1:11" x14ac:dyDescent="0.2">
      <c r="A169" t="s">
        <v>8</v>
      </c>
      <c r="B169">
        <v>27.896746347941601</v>
      </c>
      <c r="C169">
        <v>20.189431704885301</v>
      </c>
      <c r="D169">
        <v>24.4415377210324</v>
      </c>
      <c r="E169">
        <v>27.932306253034</v>
      </c>
      <c r="F169">
        <v>28.563381930898998</v>
      </c>
      <c r="G169">
        <v>29.5993129545638</v>
      </c>
      <c r="H169">
        <v>26.6156183038844</v>
      </c>
      <c r="I169">
        <v>2.56523107377707</v>
      </c>
      <c r="J169">
        <v>9.6380668090761207E-2</v>
      </c>
      <c r="K169">
        <v>9.1954489666367503E-2</v>
      </c>
    </row>
    <row r="170" spans="1:11" x14ac:dyDescent="0.2">
      <c r="A170" t="s">
        <v>9</v>
      </c>
      <c r="B170">
        <v>10.3859561752988</v>
      </c>
      <c r="C170">
        <v>8.9863063869615694</v>
      </c>
      <c r="D170">
        <v>10.0934735978188</v>
      </c>
      <c r="E170">
        <v>10.2589389074886</v>
      </c>
      <c r="F170">
        <v>10.701014973971001</v>
      </c>
      <c r="G170">
        <v>11.1259747670069</v>
      </c>
      <c r="H170">
        <v>10.2678277711044</v>
      </c>
      <c r="I170">
        <v>0.553629118450087</v>
      </c>
      <c r="J170">
        <v>5.3918816208439302E-2</v>
      </c>
      <c r="K170">
        <v>5.3305551179466601E-2</v>
      </c>
    </row>
    <row r="171" spans="1:11" x14ac:dyDescent="0.2">
      <c r="A171" t="s">
        <v>10</v>
      </c>
      <c r="B171">
        <v>9.6246264940239001</v>
      </c>
      <c r="C171">
        <v>2.5261480882055398</v>
      </c>
      <c r="D171">
        <v>9.7564142436617995</v>
      </c>
      <c r="E171">
        <v>11.6535951838387</v>
      </c>
      <c r="F171">
        <v>15.010799774828</v>
      </c>
      <c r="G171">
        <v>15.1986728809543</v>
      </c>
      <c r="H171">
        <v>11.509571137062601</v>
      </c>
      <c r="I171">
        <v>3.6252012539715799</v>
      </c>
      <c r="J171">
        <v>0.314972748402231</v>
      </c>
      <c r="K171">
        <v>0.37665890268287699</v>
      </c>
    </row>
    <row r="172" spans="1:11" x14ac:dyDescent="0.2">
      <c r="A172" t="s">
        <v>11</v>
      </c>
      <c r="B172">
        <v>6.40209993359894E-4</v>
      </c>
      <c r="C172">
        <v>6.40209993359894E-4</v>
      </c>
      <c r="D172">
        <v>1.5874230568587E-2</v>
      </c>
      <c r="E172">
        <v>5.8330672392811499E-2</v>
      </c>
      <c r="F172">
        <v>7.4445688844416699E-2</v>
      </c>
      <c r="G172">
        <v>9.3096297794861393E-2</v>
      </c>
      <c r="H172">
        <v>5.0069317659723701E-2</v>
      </c>
      <c r="I172">
        <v>3.0921769360960701E-2</v>
      </c>
      <c r="J172">
        <v>0.61757920431646995</v>
      </c>
      <c r="K172">
        <v>48.2994168814514</v>
      </c>
    </row>
    <row r="173" spans="1:11" x14ac:dyDescent="0.2">
      <c r="A173" t="s">
        <v>12</v>
      </c>
      <c r="B173">
        <v>2.71808598937583</v>
      </c>
      <c r="C173">
        <v>0</v>
      </c>
      <c r="D173">
        <v>3.4255452714948599E-3</v>
      </c>
      <c r="E173">
        <v>1.51031541942123</v>
      </c>
      <c r="F173">
        <v>4.2074586143722703</v>
      </c>
      <c r="G173">
        <v>18.819542787780701</v>
      </c>
      <c r="H173">
        <v>3.2124565941826102</v>
      </c>
      <c r="I173">
        <v>5.0397214858261803</v>
      </c>
      <c r="J173">
        <v>1.56880609529559</v>
      </c>
      <c r="K173">
        <v>1.85414350595416</v>
      </c>
    </row>
    <row r="174" spans="1:11" x14ac:dyDescent="0.2">
      <c r="A174" t="s">
        <v>13</v>
      </c>
      <c r="B174">
        <v>0.18133507636122201</v>
      </c>
      <c r="C174">
        <v>0</v>
      </c>
      <c r="D174">
        <v>0.11368737917332999</v>
      </c>
      <c r="E174">
        <v>0.17966816040818601</v>
      </c>
      <c r="F174">
        <v>0.33372565190159598</v>
      </c>
      <c r="G174">
        <v>1.0867893991503099</v>
      </c>
      <c r="H174">
        <v>0.286223417763318</v>
      </c>
      <c r="I174">
        <v>0.29676377180123498</v>
      </c>
      <c r="J174">
        <v>1.0368256172757799</v>
      </c>
      <c r="K174">
        <v>1.63654918704243</v>
      </c>
    </row>
    <row r="175" spans="1:11" x14ac:dyDescent="0.2">
      <c r="A175" t="s">
        <v>14</v>
      </c>
      <c r="B175">
        <v>1.99603668658699E-2</v>
      </c>
      <c r="C175">
        <v>0</v>
      </c>
      <c r="D175">
        <v>0</v>
      </c>
      <c r="E175">
        <v>2.21462836956304E-9</v>
      </c>
      <c r="F175">
        <v>1.50052748677334E-2</v>
      </c>
      <c r="G175">
        <v>0.58337509950175404</v>
      </c>
      <c r="H175">
        <v>4.2503415589596999E-2</v>
      </c>
      <c r="I175">
        <v>0.13252222647291201</v>
      </c>
      <c r="J175">
        <v>3.1179194574035098</v>
      </c>
      <c r="K175">
        <v>6.6392680737502596</v>
      </c>
    </row>
    <row r="176" spans="1:11" x14ac:dyDescent="0.2">
      <c r="A176" t="s">
        <v>15</v>
      </c>
      <c r="B176">
        <v>1.0496555444887099</v>
      </c>
      <c r="C176">
        <v>0</v>
      </c>
      <c r="D176">
        <v>5.0517689365352997E-3</v>
      </c>
      <c r="E176">
        <v>1.9763454448779401</v>
      </c>
      <c r="F176">
        <v>6.0587637123795099</v>
      </c>
      <c r="G176">
        <v>13.1574663763811</v>
      </c>
      <c r="H176">
        <v>3.47661664898094</v>
      </c>
      <c r="I176">
        <v>3.9287516474191699</v>
      </c>
      <c r="J176">
        <v>1.13005028856741</v>
      </c>
      <c r="K176">
        <v>3.74289610343827</v>
      </c>
    </row>
    <row r="177" spans="1:11" x14ac:dyDescent="0.2">
      <c r="A177" t="s">
        <v>16</v>
      </c>
      <c r="B177">
        <v>31.8413844621514</v>
      </c>
      <c r="C177">
        <v>17.5463405701264</v>
      </c>
      <c r="D177">
        <v>18.130454038389999</v>
      </c>
      <c r="E177">
        <v>28.3269323257365</v>
      </c>
      <c r="F177">
        <v>30.874617500454601</v>
      </c>
      <c r="G177">
        <v>41.3595985078232</v>
      </c>
      <c r="H177">
        <v>26.483278584378301</v>
      </c>
      <c r="I177">
        <v>7.4968832551025804</v>
      </c>
      <c r="J177">
        <v>0.28307987741082702</v>
      </c>
      <c r="K177">
        <v>0.23544463853366199</v>
      </c>
    </row>
    <row r="178" spans="1:11" x14ac:dyDescent="0.2">
      <c r="A178" t="s">
        <v>17</v>
      </c>
      <c r="B178">
        <v>2.1146663346613499</v>
      </c>
      <c r="C178">
        <v>0.915417014263332</v>
      </c>
      <c r="D178">
        <v>1.16681083495743</v>
      </c>
      <c r="E178">
        <v>1.90838781551081</v>
      </c>
      <c r="F178">
        <v>2.0865520394787098</v>
      </c>
      <c r="G178">
        <v>2.7071200450873598</v>
      </c>
      <c r="H178">
        <v>1.7353707171225301</v>
      </c>
      <c r="I178">
        <v>0.51820986103048405</v>
      </c>
      <c r="J178">
        <v>0.29861622990259001</v>
      </c>
      <c r="K178">
        <v>0.24505514299657599</v>
      </c>
    </row>
    <row r="179" spans="1:11" x14ac:dyDescent="0.2">
      <c r="A179" t="s">
        <v>18</v>
      </c>
      <c r="B179">
        <v>0.93631723107569698</v>
      </c>
      <c r="C179">
        <v>0.484027509308808</v>
      </c>
      <c r="D179">
        <v>0.601907652827536</v>
      </c>
      <c r="E179">
        <v>0.87255505937753897</v>
      </c>
      <c r="F179">
        <v>0.93314616013475005</v>
      </c>
      <c r="G179">
        <v>1.1349668554252399</v>
      </c>
      <c r="H179">
        <v>0.80275147270512504</v>
      </c>
      <c r="I179">
        <v>0.18417791088353699</v>
      </c>
      <c r="J179">
        <v>0.229433289312932</v>
      </c>
      <c r="K179">
        <v>0.196704604775822</v>
      </c>
    </row>
    <row r="181" spans="1:11" x14ac:dyDescent="0.2">
      <c r="C181" t="s">
        <v>34</v>
      </c>
    </row>
    <row r="182" spans="1:11" x14ac:dyDescent="0.2">
      <c r="A182" t="s">
        <v>2</v>
      </c>
      <c r="B182" t="s">
        <v>35</v>
      </c>
      <c r="C182" t="s">
        <v>36</v>
      </c>
      <c r="D182" t="s">
        <v>37</v>
      </c>
      <c r="E182" t="s">
        <v>38</v>
      </c>
      <c r="F182" t="s">
        <v>39</v>
      </c>
      <c r="G182" t="s">
        <v>40</v>
      </c>
      <c r="H182" t="s">
        <v>41</v>
      </c>
      <c r="I182" t="s">
        <v>42</v>
      </c>
      <c r="J182" t="s">
        <v>43</v>
      </c>
      <c r="K182" t="s">
        <v>44</v>
      </c>
    </row>
    <row r="183" spans="1:11" x14ac:dyDescent="0.2">
      <c r="A183" t="s">
        <v>6</v>
      </c>
      <c r="B183">
        <v>100</v>
      </c>
      <c r="C183">
        <v>100</v>
      </c>
      <c r="D183">
        <v>100</v>
      </c>
      <c r="E183">
        <v>100</v>
      </c>
      <c r="F183">
        <v>100</v>
      </c>
      <c r="G183">
        <v>100</v>
      </c>
      <c r="H183">
        <v>100</v>
      </c>
      <c r="I183">
        <v>5.6468210675506203E-15</v>
      </c>
      <c r="J183">
        <v>5.6468210675506201E-17</v>
      </c>
      <c r="K183">
        <v>5.6468210675506201E-17</v>
      </c>
    </row>
    <row r="184" spans="1:11" x14ac:dyDescent="0.2">
      <c r="A184" t="s">
        <v>7</v>
      </c>
      <c r="B184">
        <v>31.7258328782086</v>
      </c>
      <c r="C184">
        <v>24.506526583890501</v>
      </c>
      <c r="D184">
        <v>29.8059822106366</v>
      </c>
      <c r="E184">
        <v>31.226761012706699</v>
      </c>
      <c r="F184">
        <v>31.430465509125298</v>
      </c>
      <c r="G184">
        <v>31.727566614420098</v>
      </c>
      <c r="H184">
        <v>30.4367028477978</v>
      </c>
      <c r="I184">
        <v>1.6415525378475599</v>
      </c>
      <c r="J184">
        <v>5.3933323397620601E-2</v>
      </c>
      <c r="K184">
        <v>5.17418264210514E-2</v>
      </c>
    </row>
    <row r="185" spans="1:11" x14ac:dyDescent="0.2">
      <c r="A185" t="s">
        <v>8</v>
      </c>
      <c r="B185">
        <v>15.0305347301524</v>
      </c>
      <c r="C185">
        <v>4.7196752626552101</v>
      </c>
      <c r="D185">
        <v>12.2348120185263</v>
      </c>
      <c r="E185">
        <v>13.877861799439501</v>
      </c>
      <c r="F185">
        <v>14.3462436557363</v>
      </c>
      <c r="G185">
        <v>15.0305347301524</v>
      </c>
      <c r="H185">
        <v>12.8030866571858</v>
      </c>
      <c r="I185">
        <v>2.44689250646451</v>
      </c>
      <c r="J185">
        <v>0.191117390046811</v>
      </c>
      <c r="K185">
        <v>0.16279477413108001</v>
      </c>
    </row>
    <row r="186" spans="1:11" x14ac:dyDescent="0.2">
      <c r="A186" t="s">
        <v>9</v>
      </c>
      <c r="B186">
        <v>7.4678516458964301</v>
      </c>
      <c r="C186">
        <v>2.00541228907991</v>
      </c>
      <c r="D186">
        <v>6.18745080951535</v>
      </c>
      <c r="E186">
        <v>7.0635622273813601</v>
      </c>
      <c r="F186">
        <v>7.2423314457175501</v>
      </c>
      <c r="G186">
        <v>7.4678516458964301</v>
      </c>
      <c r="H186">
        <v>6.5326281395875698</v>
      </c>
      <c r="I186">
        <v>1.2092791593822401</v>
      </c>
      <c r="J186">
        <v>0.18511372965714101</v>
      </c>
      <c r="K186">
        <v>0.161931331355081</v>
      </c>
    </row>
    <row r="187" spans="1:11" x14ac:dyDescent="0.2">
      <c r="A187" t="s">
        <v>10</v>
      </c>
      <c r="B187">
        <v>17.678864008738401</v>
      </c>
      <c r="C187">
        <v>3.59622731614136</v>
      </c>
      <c r="D187">
        <v>14.422054089466</v>
      </c>
      <c r="E187">
        <v>16.865848528542099</v>
      </c>
      <c r="F187">
        <v>17.237279767597698</v>
      </c>
      <c r="G187">
        <v>17.678864008738401</v>
      </c>
      <c r="H187">
        <v>15.4873257355004</v>
      </c>
      <c r="I187">
        <v>3.1093495755132801</v>
      </c>
      <c r="J187">
        <v>0.20076736478693399</v>
      </c>
      <c r="K187">
        <v>0.17587948942739601</v>
      </c>
    </row>
    <row r="188" spans="1:11" x14ac:dyDescent="0.2">
      <c r="A188" t="s">
        <v>11</v>
      </c>
      <c r="B188">
        <v>2.2971054068814901E-8</v>
      </c>
      <c r="C188">
        <v>0</v>
      </c>
      <c r="D188">
        <v>1.42660859646394E-20</v>
      </c>
      <c r="E188">
        <v>2.5324689359431502E-4</v>
      </c>
      <c r="F188">
        <v>2.5490817082907801E-3</v>
      </c>
      <c r="G188">
        <v>8.3214481623697198E-2</v>
      </c>
      <c r="H188">
        <v>5.4677682590770701E-3</v>
      </c>
      <c r="I188">
        <v>1.85040871354256E-2</v>
      </c>
      <c r="J188">
        <v>3.3842120328905398</v>
      </c>
      <c r="K188">
        <v>805539.313955402</v>
      </c>
    </row>
    <row r="189" spans="1:11" x14ac:dyDescent="0.2">
      <c r="A189" t="s">
        <v>12</v>
      </c>
      <c r="B189">
        <v>8.4057395362692994E-2</v>
      </c>
      <c r="C189">
        <v>8.4057395362692994E-2</v>
      </c>
      <c r="D189">
        <v>1.03628331512914</v>
      </c>
      <c r="E189">
        <v>1.7085729078770899</v>
      </c>
      <c r="F189">
        <v>7.4996156425734597</v>
      </c>
      <c r="G189">
        <v>32.049506526583897</v>
      </c>
      <c r="H189">
        <v>4.9735846277950104</v>
      </c>
      <c r="I189">
        <v>7.1167347673046697</v>
      </c>
      <c r="J189">
        <v>1.43090653922577</v>
      </c>
      <c r="K189">
        <v>84.665183076363405</v>
      </c>
    </row>
    <row r="190" spans="1:11" x14ac:dyDescent="0.2">
      <c r="A190" t="s">
        <v>13</v>
      </c>
      <c r="B190">
        <v>0</v>
      </c>
      <c r="C190">
        <v>0</v>
      </c>
      <c r="D190">
        <v>1.31521897159984E-10</v>
      </c>
      <c r="E190">
        <v>1.4069887118943901E-3</v>
      </c>
      <c r="F190">
        <v>0.37909101396961198</v>
      </c>
      <c r="G190">
        <v>1.88753581661891</v>
      </c>
      <c r="H190">
        <v>0.192058771322831</v>
      </c>
      <c r="I190">
        <v>0.43317600401921302</v>
      </c>
      <c r="J190">
        <v>2.2554346309499702</v>
      </c>
      <c r="K190">
        <v>0</v>
      </c>
    </row>
    <row r="191" spans="1:11" x14ac:dyDescent="0.2">
      <c r="A191" t="s">
        <v>14</v>
      </c>
      <c r="B191">
        <v>5.1526736507621296</v>
      </c>
      <c r="C191">
        <v>0.85752755198723396</v>
      </c>
      <c r="D191">
        <v>4.8750461088694701</v>
      </c>
      <c r="E191">
        <v>5.0481231399897801</v>
      </c>
      <c r="F191">
        <v>6.8822710721321902</v>
      </c>
      <c r="G191">
        <v>14.6267112384591</v>
      </c>
      <c r="H191">
        <v>5.7142612821965697</v>
      </c>
      <c r="I191">
        <v>2.5045462535947198</v>
      </c>
      <c r="J191">
        <v>0.43829746837056899</v>
      </c>
      <c r="K191">
        <v>0.48606731637744499</v>
      </c>
    </row>
    <row r="192" spans="1:11" x14ac:dyDescent="0.2">
      <c r="A192" t="s">
        <v>15</v>
      </c>
      <c r="B192">
        <v>18.6773248597388</v>
      </c>
      <c r="C192">
        <v>18.6773248597388</v>
      </c>
      <c r="D192">
        <v>20.201732230273699</v>
      </c>
      <c r="E192">
        <v>21.136533049471002</v>
      </c>
      <c r="F192">
        <v>25.129626594640101</v>
      </c>
      <c r="G192">
        <v>43.357211079274101</v>
      </c>
      <c r="H192">
        <v>23.784491784925699</v>
      </c>
      <c r="I192">
        <v>5.86848883630429</v>
      </c>
      <c r="J192">
        <v>0.24673593572529701</v>
      </c>
      <c r="K192">
        <v>0.314203928045097</v>
      </c>
    </row>
    <row r="193" spans="1:11" x14ac:dyDescent="0.2">
      <c r="A193" t="s">
        <v>16</v>
      </c>
      <c r="B193">
        <v>2.29685715704285</v>
      </c>
      <c r="C193">
        <v>2.2922217868338599</v>
      </c>
      <c r="D193">
        <v>2.7234159989304598</v>
      </c>
      <c r="E193">
        <v>2.96931765534692</v>
      </c>
      <c r="F193">
        <v>3.5117052271008502</v>
      </c>
      <c r="G193">
        <v>7.0139131302049602</v>
      </c>
      <c r="H193">
        <v>3.40624433287429</v>
      </c>
      <c r="I193">
        <v>1.1173465036566099</v>
      </c>
      <c r="J193">
        <v>0.328028877104585</v>
      </c>
      <c r="K193">
        <v>0.48646756296119398</v>
      </c>
    </row>
    <row r="194" spans="1:11" x14ac:dyDescent="0.2">
      <c r="A194" t="s">
        <v>17</v>
      </c>
      <c r="B194">
        <v>1.02974033066879E-3</v>
      </c>
      <c r="C194">
        <v>0</v>
      </c>
      <c r="D194">
        <v>0</v>
      </c>
      <c r="E194">
        <v>0</v>
      </c>
      <c r="F194">
        <v>0</v>
      </c>
      <c r="G194">
        <v>1.02974033066879E-3</v>
      </c>
      <c r="H194">
        <v>5.1550605997845301E-5</v>
      </c>
      <c r="I194">
        <v>2.3024214558624E-4</v>
      </c>
      <c r="J194">
        <v>4.4663324732955303</v>
      </c>
      <c r="K194">
        <v>0.22359243270262599</v>
      </c>
    </row>
    <row r="195" spans="1:11" x14ac:dyDescent="0.2">
      <c r="A195" t="s">
        <v>18</v>
      </c>
      <c r="B195">
        <v>0.15001241249193201</v>
      </c>
      <c r="C195">
        <v>4.6914995224450799E-2</v>
      </c>
      <c r="D195">
        <v>0.122541253232473</v>
      </c>
      <c r="E195">
        <v>0.13747968074613301</v>
      </c>
      <c r="F195">
        <v>0.14214755701788501</v>
      </c>
      <c r="G195">
        <v>0.15001241249193201</v>
      </c>
      <c r="H195">
        <v>0.12652731374241599</v>
      </c>
      <c r="I195">
        <v>2.5448080596058398E-2</v>
      </c>
      <c r="J195">
        <v>0.20112717043740899</v>
      </c>
      <c r="K195">
        <v>0.16963983295333701</v>
      </c>
    </row>
    <row r="197" spans="1:11" x14ac:dyDescent="0.2">
      <c r="C197" t="s">
        <v>34</v>
      </c>
    </row>
    <row r="198" spans="1:11" x14ac:dyDescent="0.2">
      <c r="A198" t="s">
        <v>3</v>
      </c>
      <c r="B198" t="s">
        <v>35</v>
      </c>
      <c r="C198" t="s">
        <v>36</v>
      </c>
      <c r="D198" t="s">
        <v>37</v>
      </c>
      <c r="E198" t="s">
        <v>38</v>
      </c>
      <c r="F198" t="s">
        <v>39</v>
      </c>
      <c r="G198" t="s">
        <v>40</v>
      </c>
      <c r="H198" t="s">
        <v>41</v>
      </c>
      <c r="I198" t="s">
        <v>42</v>
      </c>
      <c r="J198" t="s">
        <v>43</v>
      </c>
      <c r="K198" t="s">
        <v>44</v>
      </c>
    </row>
    <row r="199" spans="1:11" x14ac:dyDescent="0.2">
      <c r="A199" t="s">
        <v>6</v>
      </c>
      <c r="B199">
        <v>100</v>
      </c>
      <c r="C199">
        <v>100</v>
      </c>
      <c r="D199">
        <v>100</v>
      </c>
      <c r="E199">
        <v>100</v>
      </c>
      <c r="F199">
        <v>100</v>
      </c>
      <c r="G199">
        <v>100</v>
      </c>
      <c r="H199">
        <v>100</v>
      </c>
      <c r="I199">
        <v>5.6468210675506203E-15</v>
      </c>
      <c r="J199">
        <v>5.6468210675506201E-17</v>
      </c>
      <c r="K199">
        <v>5.6468210675506201E-17</v>
      </c>
    </row>
    <row r="200" spans="1:11" x14ac:dyDescent="0.2">
      <c r="A200" t="s">
        <v>7</v>
      </c>
      <c r="B200">
        <v>30.739746457867302</v>
      </c>
      <c r="C200">
        <v>30.104463897083701</v>
      </c>
      <c r="D200">
        <v>30.906572812773501</v>
      </c>
      <c r="E200">
        <v>31.111691026288302</v>
      </c>
      <c r="F200">
        <v>31.244252080258601</v>
      </c>
      <c r="G200">
        <v>31.323020843069401</v>
      </c>
      <c r="H200">
        <v>31.0427692814457</v>
      </c>
      <c r="I200">
        <v>0.27788743052778903</v>
      </c>
      <c r="J200">
        <v>8.9517603280929604E-3</v>
      </c>
      <c r="K200">
        <v>9.0400039866519004E-3</v>
      </c>
    </row>
    <row r="201" spans="1:11" x14ac:dyDescent="0.2">
      <c r="A201" t="s">
        <v>8</v>
      </c>
      <c r="B201">
        <v>29.1155853840418</v>
      </c>
      <c r="C201">
        <v>23.177816901408399</v>
      </c>
      <c r="D201">
        <v>27.4737612360836</v>
      </c>
      <c r="E201">
        <v>28.449128846012002</v>
      </c>
      <c r="F201">
        <v>28.994227145293699</v>
      </c>
      <c r="G201">
        <v>29.1155853840418</v>
      </c>
      <c r="H201">
        <v>28.0445419154278</v>
      </c>
      <c r="I201">
        <v>1.34506859961776</v>
      </c>
      <c r="J201">
        <v>4.7961867363496301E-2</v>
      </c>
      <c r="K201">
        <v>4.6197546155296997E-2</v>
      </c>
    </row>
    <row r="202" spans="1:11" x14ac:dyDescent="0.2">
      <c r="A202" t="s">
        <v>9</v>
      </c>
      <c r="B202">
        <v>12.142182450907301</v>
      </c>
      <c r="C202">
        <v>10.127640845070401</v>
      </c>
      <c r="D202">
        <v>11.553414805458299</v>
      </c>
      <c r="E202">
        <v>11.886254357880899</v>
      </c>
      <c r="F202">
        <v>12.1430569116068</v>
      </c>
      <c r="G202">
        <v>12.190172562117301</v>
      </c>
      <c r="H202">
        <v>11.7604572621412</v>
      </c>
      <c r="I202">
        <v>0.50045833354053304</v>
      </c>
      <c r="J202">
        <v>4.2554326110396203E-2</v>
      </c>
      <c r="K202">
        <v>4.1216505810546297E-2</v>
      </c>
    </row>
    <row r="203" spans="1:11" x14ac:dyDescent="0.2">
      <c r="A203" t="s">
        <v>10</v>
      </c>
      <c r="B203">
        <v>22.803380561769799</v>
      </c>
      <c r="C203">
        <v>20.4142214397496</v>
      </c>
      <c r="D203">
        <v>22.337567882950999</v>
      </c>
      <c r="E203">
        <v>22.656236594238099</v>
      </c>
      <c r="F203">
        <v>23.041197949695899</v>
      </c>
      <c r="G203">
        <v>23.269797602672401</v>
      </c>
      <c r="H203">
        <v>22.497461129465801</v>
      </c>
      <c r="I203">
        <v>0.75016665961803997</v>
      </c>
      <c r="J203">
        <v>3.3344502977516802E-2</v>
      </c>
      <c r="K203">
        <v>3.2897168802932003E-2</v>
      </c>
    </row>
    <row r="204" spans="1:11" x14ac:dyDescent="0.2">
      <c r="A204" t="s">
        <v>11</v>
      </c>
      <c r="B204">
        <v>0.33300024857071803</v>
      </c>
      <c r="C204">
        <v>0.16340473395931099</v>
      </c>
      <c r="D204">
        <v>0.25153752828174902</v>
      </c>
      <c r="E204">
        <v>0.28888007607462302</v>
      </c>
      <c r="F204">
        <v>0.32552191035198802</v>
      </c>
      <c r="G204">
        <v>0.333590291938131</v>
      </c>
      <c r="H204">
        <v>0.27880792778361302</v>
      </c>
      <c r="I204">
        <v>5.1010784616467499E-2</v>
      </c>
      <c r="J204">
        <v>0.182960308991133</v>
      </c>
      <c r="K204">
        <v>0.153185425042211</v>
      </c>
    </row>
    <row r="205" spans="1:11" x14ac:dyDescent="0.2">
      <c r="A205" t="s">
        <v>12</v>
      </c>
      <c r="B205">
        <v>2.1197613721103701</v>
      </c>
      <c r="C205">
        <v>0</v>
      </c>
      <c r="D205">
        <v>0</v>
      </c>
      <c r="E205">
        <v>8.0792939101933404E-3</v>
      </c>
      <c r="F205">
        <v>1.1452801660042899</v>
      </c>
      <c r="G205">
        <v>4.1342070900033896</v>
      </c>
      <c r="H205">
        <v>0.66258254541325001</v>
      </c>
      <c r="I205">
        <v>1.0563044552701899</v>
      </c>
      <c r="J205">
        <v>1.5942231840885199</v>
      </c>
      <c r="K205">
        <v>0.49831290878678802</v>
      </c>
    </row>
    <row r="206" spans="1:11" x14ac:dyDescent="0.2">
      <c r="A206" t="s">
        <v>13</v>
      </c>
      <c r="B206">
        <v>1.2517524235644999</v>
      </c>
      <c r="C206">
        <v>0.58274647887323905</v>
      </c>
      <c r="D206">
        <v>0.99158652129542202</v>
      </c>
      <c r="E206">
        <v>1.0399278373896299</v>
      </c>
      <c r="F206">
        <v>1.1546445752241301</v>
      </c>
      <c r="G206">
        <v>1.45582047685835</v>
      </c>
      <c r="H206">
        <v>1.0690151447227301</v>
      </c>
      <c r="I206">
        <v>0.163851519709238</v>
      </c>
      <c r="J206">
        <v>0.153273338098252</v>
      </c>
      <c r="K206">
        <v>0.13089770518890101</v>
      </c>
    </row>
    <row r="207" spans="1:11" x14ac:dyDescent="0.2">
      <c r="A207" t="s">
        <v>14</v>
      </c>
      <c r="B207">
        <v>1.53696246582153</v>
      </c>
      <c r="C207">
        <v>1.0876979909923601</v>
      </c>
      <c r="D207">
        <v>1.25026106558604</v>
      </c>
      <c r="E207">
        <v>2.3652431174428701</v>
      </c>
      <c r="F207">
        <v>2.9011383637985202</v>
      </c>
      <c r="G207">
        <v>6.2207530159275297</v>
      </c>
      <c r="H207">
        <v>2.3553751395768399</v>
      </c>
      <c r="I207">
        <v>1.23949002400268</v>
      </c>
      <c r="J207">
        <v>0.52623890062173495</v>
      </c>
      <c r="K207">
        <v>0.80645432244837501</v>
      </c>
    </row>
    <row r="208" spans="1:11" x14ac:dyDescent="0.2">
      <c r="A208" t="s">
        <v>15</v>
      </c>
      <c r="B208">
        <v>0</v>
      </c>
      <c r="C208">
        <v>0</v>
      </c>
      <c r="D208">
        <v>0</v>
      </c>
      <c r="E208">
        <v>0</v>
      </c>
      <c r="F208">
        <v>0.92054482816657301</v>
      </c>
      <c r="G208">
        <v>7.2677034428795002</v>
      </c>
      <c r="H208">
        <v>0.62619877698927295</v>
      </c>
      <c r="I208">
        <v>1.6342249215721101</v>
      </c>
      <c r="J208">
        <v>2.6097542531612299</v>
      </c>
      <c r="K208">
        <v>0</v>
      </c>
    </row>
    <row r="209" spans="1:11" x14ac:dyDescent="0.2">
      <c r="A209" t="s">
        <v>16</v>
      </c>
      <c r="B209">
        <v>3.08680089485459E-2</v>
      </c>
      <c r="C209">
        <v>0</v>
      </c>
      <c r="D209">
        <v>0</v>
      </c>
      <c r="E209">
        <v>0</v>
      </c>
      <c r="F209">
        <v>2.2434954058193701E-4</v>
      </c>
      <c r="G209">
        <v>1.9758411580594699</v>
      </c>
      <c r="H209">
        <v>0.113143086338807</v>
      </c>
      <c r="I209">
        <v>0.44208422703288403</v>
      </c>
      <c r="J209">
        <v>3.9073021723047598</v>
      </c>
      <c r="K209">
        <v>14.3217603626395</v>
      </c>
    </row>
    <row r="210" spans="1:11" x14ac:dyDescent="0.2">
      <c r="A210" t="s">
        <v>17</v>
      </c>
      <c r="B210">
        <v>0.204404673129505</v>
      </c>
      <c r="C210">
        <v>0.17689971025329501</v>
      </c>
      <c r="D210">
        <v>0.187818045698216</v>
      </c>
      <c r="E210">
        <v>0.19563304722692801</v>
      </c>
      <c r="F210">
        <v>0.20497321022654499</v>
      </c>
      <c r="G210">
        <v>0.23540977976215999</v>
      </c>
      <c r="H210">
        <v>0.19837392931664999</v>
      </c>
      <c r="I210">
        <v>1.4241837593374799E-2</v>
      </c>
      <c r="J210">
        <v>7.1792889531575199E-2</v>
      </c>
      <c r="K210">
        <v>6.9674716215277099E-2</v>
      </c>
    </row>
    <row r="211" spans="1:11" x14ac:dyDescent="0.2">
      <c r="A211" t="s">
        <v>18</v>
      </c>
      <c r="B211">
        <v>0.34076062639820998</v>
      </c>
      <c r="C211">
        <v>0.28507433489827899</v>
      </c>
      <c r="D211">
        <v>0.32405651743286901</v>
      </c>
      <c r="E211">
        <v>0.33558673986045001</v>
      </c>
      <c r="F211">
        <v>0.33791715329530198</v>
      </c>
      <c r="G211">
        <v>0.35061662717028602</v>
      </c>
      <c r="H211">
        <v>0.33126949955333201</v>
      </c>
      <c r="I211">
        <v>1.3408125708493999E-2</v>
      </c>
      <c r="J211">
        <v>4.0474978006043001E-2</v>
      </c>
      <c r="K211">
        <v>3.9347637813135501E-2</v>
      </c>
    </row>
    <row r="213" spans="1:11" x14ac:dyDescent="0.2">
      <c r="C213" t="s">
        <v>34</v>
      </c>
    </row>
    <row r="214" spans="1:11" x14ac:dyDescent="0.2">
      <c r="A214" t="s">
        <v>4</v>
      </c>
      <c r="B214" t="s">
        <v>35</v>
      </c>
      <c r="C214" t="s">
        <v>36</v>
      </c>
      <c r="D214" t="s">
        <v>37</v>
      </c>
      <c r="E214" t="s">
        <v>38</v>
      </c>
      <c r="F214" t="s">
        <v>39</v>
      </c>
      <c r="G214" t="s">
        <v>40</v>
      </c>
      <c r="H214" t="s">
        <v>41</v>
      </c>
      <c r="I214" t="s">
        <v>42</v>
      </c>
      <c r="J214" t="s">
        <v>43</v>
      </c>
      <c r="K214" t="s">
        <v>44</v>
      </c>
    </row>
    <row r="215" spans="1:11" x14ac:dyDescent="0.2">
      <c r="A215" t="s">
        <v>6</v>
      </c>
      <c r="B215">
        <v>100</v>
      </c>
      <c r="C215">
        <v>100</v>
      </c>
      <c r="D215">
        <v>100</v>
      </c>
      <c r="E215">
        <v>100</v>
      </c>
      <c r="F215">
        <v>100</v>
      </c>
      <c r="G215">
        <v>100</v>
      </c>
      <c r="H215">
        <v>100</v>
      </c>
      <c r="I215">
        <v>5.6468210675506203E-15</v>
      </c>
      <c r="J215">
        <v>5.6468210675506201E-17</v>
      </c>
      <c r="K215">
        <v>5.6468210675506201E-17</v>
      </c>
    </row>
    <row r="216" spans="1:11" x14ac:dyDescent="0.2">
      <c r="A216" t="s">
        <v>7</v>
      </c>
      <c r="B216">
        <v>16.362715298885501</v>
      </c>
      <c r="C216">
        <v>3.3040143746165298</v>
      </c>
      <c r="D216">
        <v>14.037040721808101</v>
      </c>
      <c r="E216">
        <v>16.422182854691499</v>
      </c>
      <c r="F216">
        <v>16.901799682096598</v>
      </c>
      <c r="G216">
        <v>23.697381408581499</v>
      </c>
      <c r="H216">
        <v>15.260958834704899</v>
      </c>
      <c r="I216">
        <v>3.7159337405184401</v>
      </c>
      <c r="J216">
        <v>0.24349280938154799</v>
      </c>
      <c r="K216">
        <v>0.22709762240815501</v>
      </c>
    </row>
    <row r="217" spans="1:11" x14ac:dyDescent="0.2">
      <c r="A217" t="s">
        <v>8</v>
      </c>
      <c r="B217">
        <v>6.6677331626939704</v>
      </c>
      <c r="C217">
        <v>5.5599057753228802</v>
      </c>
      <c r="D217">
        <v>8.8667651354228596</v>
      </c>
      <c r="E217">
        <v>9.2540570966641198</v>
      </c>
      <c r="F217">
        <v>9.5663236647182099</v>
      </c>
      <c r="G217">
        <v>41.535191515470203</v>
      </c>
      <c r="H217">
        <v>12.0409083823118</v>
      </c>
      <c r="I217">
        <v>8.4455707041650694</v>
      </c>
      <c r="J217">
        <v>0.70140644177408595</v>
      </c>
      <c r="K217">
        <v>1.2666329767691</v>
      </c>
    </row>
    <row r="218" spans="1:11" x14ac:dyDescent="0.2">
      <c r="A218" t="s">
        <v>9</v>
      </c>
      <c r="B218">
        <v>2.8283474644057001</v>
      </c>
      <c r="C218">
        <v>2.7948236276351501</v>
      </c>
      <c r="D218">
        <v>3.1242294128177299</v>
      </c>
      <c r="E218">
        <v>3.2392270007423298</v>
      </c>
      <c r="F218">
        <v>3.93232437624307</v>
      </c>
      <c r="G218">
        <v>12.278464370234</v>
      </c>
      <c r="H218">
        <v>4.3717905290449499</v>
      </c>
      <c r="I218">
        <v>2.5848392429276101</v>
      </c>
      <c r="J218">
        <v>0.59125413849420905</v>
      </c>
      <c r="K218">
        <v>0.91390441784731402</v>
      </c>
    </row>
    <row r="219" spans="1:11" x14ac:dyDescent="0.2">
      <c r="A219" t="s">
        <v>10</v>
      </c>
      <c r="B219">
        <v>3.2714765637498001E-5</v>
      </c>
      <c r="C219">
        <v>0</v>
      </c>
      <c r="D219">
        <v>0</v>
      </c>
      <c r="E219">
        <v>1.2373302456946499E-6</v>
      </c>
      <c r="F219">
        <v>1.28541838166687E-5</v>
      </c>
      <c r="G219">
        <v>15.389885618068901</v>
      </c>
      <c r="H219">
        <v>0.76977855184375499</v>
      </c>
      <c r="I219">
        <v>3.4412163323218099</v>
      </c>
      <c r="J219">
        <v>4.4703977839853897</v>
      </c>
      <c r="K219">
        <v>105188.475762071</v>
      </c>
    </row>
    <row r="220" spans="1:11" x14ac:dyDescent="0.2">
      <c r="A220" t="s">
        <v>11</v>
      </c>
      <c r="B220">
        <v>0.60218365061590096</v>
      </c>
      <c r="C220">
        <v>0.52420338823971102</v>
      </c>
      <c r="D220">
        <v>0.53908512509416995</v>
      </c>
      <c r="E220">
        <v>0.67090557542440798</v>
      </c>
      <c r="F220">
        <v>0.89612272886572797</v>
      </c>
      <c r="G220">
        <v>2.2570339205890102</v>
      </c>
      <c r="H220">
        <v>0.80604022036679801</v>
      </c>
      <c r="I220">
        <v>0.39663942414081599</v>
      </c>
      <c r="J220">
        <v>0.492083911098531</v>
      </c>
      <c r="K220">
        <v>0.65866853697396299</v>
      </c>
    </row>
    <row r="221" spans="1:11" x14ac:dyDescent="0.2">
      <c r="A221" t="s">
        <v>12</v>
      </c>
      <c r="B221">
        <v>62.893936970084802</v>
      </c>
      <c r="C221">
        <v>41.0520815188992</v>
      </c>
      <c r="D221">
        <v>61.598699442089298</v>
      </c>
      <c r="E221">
        <v>64.093834709069597</v>
      </c>
      <c r="F221">
        <v>74.079280365598905</v>
      </c>
      <c r="G221">
        <v>135.86642124638399</v>
      </c>
      <c r="H221">
        <v>70.335183604212006</v>
      </c>
      <c r="I221">
        <v>18.268853033697301</v>
      </c>
      <c r="J221">
        <v>0.25973989257636998</v>
      </c>
      <c r="K221">
        <v>0.29047081346468701</v>
      </c>
    </row>
    <row r="222" spans="1:11" x14ac:dyDescent="0.2">
      <c r="A222" t="s">
        <v>13</v>
      </c>
      <c r="B222">
        <v>4.0484189196395199</v>
      </c>
      <c r="C222">
        <v>4.04378000417449</v>
      </c>
      <c r="D222">
        <v>4.2911631770341296</v>
      </c>
      <c r="E222">
        <v>4.4375194276795504</v>
      </c>
      <c r="F222">
        <v>4.9940065640895499</v>
      </c>
      <c r="G222">
        <v>12.7447629064773</v>
      </c>
      <c r="H222">
        <v>5.1040460040120301</v>
      </c>
      <c r="I222">
        <v>1.94169455346793</v>
      </c>
      <c r="J222">
        <v>0.38042262000414201</v>
      </c>
      <c r="K222">
        <v>0.47961799211254003</v>
      </c>
    </row>
    <row r="223" spans="1:11" x14ac:dyDescent="0.2">
      <c r="A223" t="s">
        <v>14</v>
      </c>
      <c r="B223">
        <v>5.0541246733855898</v>
      </c>
      <c r="C223">
        <v>0</v>
      </c>
      <c r="D223">
        <v>2.6929190679913198E-3</v>
      </c>
      <c r="E223">
        <v>4.4223641629858399</v>
      </c>
      <c r="F223">
        <v>9.6035847078886594</v>
      </c>
      <c r="G223">
        <v>10.2685859320075</v>
      </c>
      <c r="H223">
        <v>4.5438034695351499</v>
      </c>
      <c r="I223">
        <v>4.4562276868512596</v>
      </c>
      <c r="J223">
        <v>0.98072632690408801</v>
      </c>
      <c r="K223">
        <v>0.88170117969531103</v>
      </c>
    </row>
    <row r="224" spans="1:11" x14ac:dyDescent="0.2">
      <c r="A224" t="s">
        <v>15</v>
      </c>
      <c r="B224">
        <v>57.041540020263398</v>
      </c>
      <c r="C224">
        <v>19.190617197933001</v>
      </c>
      <c r="D224">
        <v>50.311713451536903</v>
      </c>
      <c r="E224">
        <v>52.686181890137497</v>
      </c>
      <c r="F224">
        <v>59.918587018084402</v>
      </c>
      <c r="G224">
        <v>62.677280480870799</v>
      </c>
      <c r="H224">
        <v>52.316195378880401</v>
      </c>
      <c r="I224">
        <v>9.7143260559697993</v>
      </c>
      <c r="J224">
        <v>0.18568487225834099</v>
      </c>
      <c r="K224">
        <v>0.170302661052259</v>
      </c>
    </row>
    <row r="225" spans="1:11" x14ac:dyDescent="0.2">
      <c r="A225" t="s">
        <v>16</v>
      </c>
      <c r="B225">
        <v>10.2882205513784</v>
      </c>
      <c r="C225">
        <v>0</v>
      </c>
      <c r="D225">
        <v>7.5875558725310297</v>
      </c>
      <c r="E225">
        <v>8.4081011905344791</v>
      </c>
      <c r="F225">
        <v>10.996587973096201</v>
      </c>
      <c r="G225">
        <v>12.425148241410101</v>
      </c>
      <c r="H225">
        <v>8.3401140166089398</v>
      </c>
      <c r="I225">
        <v>3.2662305242848499</v>
      </c>
      <c r="J225">
        <v>0.39162900144773899</v>
      </c>
      <c r="K225">
        <v>0.317472832932925</v>
      </c>
    </row>
    <row r="226" spans="1:11" x14ac:dyDescent="0.2">
      <c r="A226" t="s">
        <v>17</v>
      </c>
      <c r="B226">
        <v>6.3101903695408704E-3</v>
      </c>
      <c r="C226">
        <v>0</v>
      </c>
      <c r="D226">
        <v>0</v>
      </c>
      <c r="E226">
        <v>0</v>
      </c>
      <c r="F226">
        <v>6.0329736232770104E-3</v>
      </c>
      <c r="G226">
        <v>6.1688737531207898E-2</v>
      </c>
      <c r="H226">
        <v>8.5018067086145305E-3</v>
      </c>
      <c r="I226">
        <v>1.8535845456009298E-2</v>
      </c>
      <c r="J226">
        <v>2.1802242854130802</v>
      </c>
      <c r="K226">
        <v>2.9374463162761799</v>
      </c>
    </row>
    <row r="227" spans="1:11" x14ac:dyDescent="0.2">
      <c r="A227" t="s">
        <v>18</v>
      </c>
      <c r="B227">
        <v>3.5639630992374598E-2</v>
      </c>
      <c r="C227">
        <v>1.05575501583949E-2</v>
      </c>
      <c r="D227">
        <v>4.1355312194644001E-2</v>
      </c>
      <c r="E227">
        <v>6.5721417299052204E-2</v>
      </c>
      <c r="F227">
        <v>8.8464200651456895E-2</v>
      </c>
      <c r="G227">
        <v>0.32296870891401502</v>
      </c>
      <c r="H227">
        <v>8.2280878958003595E-2</v>
      </c>
      <c r="I227">
        <v>7.3089477055386404E-2</v>
      </c>
      <c r="J227">
        <v>0.88829237097347302</v>
      </c>
      <c r="K227">
        <v>2.0507921945382801</v>
      </c>
    </row>
    <row r="229" spans="1:11" x14ac:dyDescent="0.2">
      <c r="C229" t="s">
        <v>34</v>
      </c>
    </row>
    <row r="230" spans="1:11" x14ac:dyDescent="0.2">
      <c r="A230" t="s">
        <v>5</v>
      </c>
      <c r="B230" t="s">
        <v>35</v>
      </c>
      <c r="C230" t="s">
        <v>36</v>
      </c>
      <c r="D230" t="s">
        <v>37</v>
      </c>
      <c r="E230" t="s">
        <v>38</v>
      </c>
      <c r="F230" t="s">
        <v>39</v>
      </c>
      <c r="G230" t="s">
        <v>40</v>
      </c>
      <c r="H230" t="s">
        <v>41</v>
      </c>
      <c r="I230" t="s">
        <v>42</v>
      </c>
      <c r="J230" t="s">
        <v>43</v>
      </c>
      <c r="K230" t="s">
        <v>44</v>
      </c>
    </row>
    <row r="231" spans="1:11" x14ac:dyDescent="0.2">
      <c r="A231" t="s">
        <v>6</v>
      </c>
      <c r="B231">
        <v>100</v>
      </c>
      <c r="C231">
        <v>100</v>
      </c>
      <c r="D231">
        <v>100</v>
      </c>
      <c r="E231">
        <v>100</v>
      </c>
      <c r="F231">
        <v>100</v>
      </c>
      <c r="G231">
        <v>100</v>
      </c>
      <c r="H231">
        <v>100</v>
      </c>
      <c r="I231">
        <v>5.6468210675506203E-15</v>
      </c>
      <c r="J231">
        <v>5.6468210675506201E-17</v>
      </c>
      <c r="K231">
        <v>5.6468210675506201E-17</v>
      </c>
    </row>
    <row r="232" spans="1:11" x14ac:dyDescent="0.2">
      <c r="A232" t="s">
        <v>7</v>
      </c>
      <c r="B232">
        <v>19.8281765928825</v>
      </c>
      <c r="C232">
        <v>19.3268576378148</v>
      </c>
      <c r="D232">
        <v>19.460158058853601</v>
      </c>
      <c r="E232">
        <v>19.814952556736099</v>
      </c>
      <c r="F232">
        <v>20.090789977015099</v>
      </c>
      <c r="G232">
        <v>23.0984622446638</v>
      </c>
      <c r="H232">
        <v>19.9637549338957</v>
      </c>
      <c r="I232">
        <v>0.80233773511162398</v>
      </c>
      <c r="J232">
        <v>4.0189720709773197E-2</v>
      </c>
      <c r="K232">
        <v>4.0464524377881103E-2</v>
      </c>
    </row>
    <row r="233" spans="1:11" x14ac:dyDescent="0.2">
      <c r="A233" t="s">
        <v>8</v>
      </c>
      <c r="B233">
        <v>18.8681668093433</v>
      </c>
      <c r="C233">
        <v>17.834984666194899</v>
      </c>
      <c r="D233">
        <v>18.906416287879601</v>
      </c>
      <c r="E233">
        <v>19.008521027348898</v>
      </c>
      <c r="F233">
        <v>19.7095077114733</v>
      </c>
      <c r="G233">
        <v>23.677415652972201</v>
      </c>
      <c r="H233">
        <v>19.337723574107699</v>
      </c>
      <c r="I233">
        <v>1.1235877664831799</v>
      </c>
      <c r="J233">
        <v>5.8103414405385898E-2</v>
      </c>
      <c r="K233">
        <v>5.9549386956171603E-2</v>
      </c>
    </row>
    <row r="234" spans="1:11" x14ac:dyDescent="0.2">
      <c r="A234" t="s">
        <v>9</v>
      </c>
      <c r="B234">
        <v>4.1095756389874003</v>
      </c>
      <c r="C234">
        <v>3.8759141306911999</v>
      </c>
      <c r="D234">
        <v>4.1301526833810698</v>
      </c>
      <c r="E234">
        <v>4.2220006204777798</v>
      </c>
      <c r="F234">
        <v>4.3650619029293498</v>
      </c>
      <c r="G234">
        <v>6.8602249254073904</v>
      </c>
      <c r="H234">
        <v>4.3565589718003901</v>
      </c>
      <c r="I234">
        <v>0.60534819536433404</v>
      </c>
      <c r="J234">
        <v>0.13895099303893199</v>
      </c>
      <c r="K234">
        <v>0.14730187458320901</v>
      </c>
    </row>
    <row r="235" spans="1:11" x14ac:dyDescent="0.2">
      <c r="A235" t="s">
        <v>10</v>
      </c>
      <c r="B235">
        <v>0</v>
      </c>
      <c r="C235">
        <v>0</v>
      </c>
      <c r="D235">
        <v>0</v>
      </c>
      <c r="E235">
        <v>8.2071142657858399E-9</v>
      </c>
      <c r="F235">
        <v>0.42711465983284302</v>
      </c>
      <c r="G235">
        <v>7.1023640119348199</v>
      </c>
      <c r="H235">
        <v>0.51531124637110604</v>
      </c>
      <c r="I235">
        <v>1.5796405668350899</v>
      </c>
      <c r="J235">
        <v>3.0654106192308799</v>
      </c>
      <c r="K235">
        <v>0</v>
      </c>
    </row>
    <row r="236" spans="1:11" x14ac:dyDescent="0.2">
      <c r="A236" t="s">
        <v>11</v>
      </c>
      <c r="B236">
        <v>1.7304634951693799E-6</v>
      </c>
      <c r="C236">
        <v>0</v>
      </c>
      <c r="D236">
        <v>4.3439065806847099E-7</v>
      </c>
      <c r="E236">
        <v>1.39578231093435E-3</v>
      </c>
      <c r="F236">
        <v>4.1997825467419203E-2</v>
      </c>
      <c r="G236">
        <v>4.7880962692569397E-2</v>
      </c>
      <c r="H236">
        <v>1.50810461942264E-2</v>
      </c>
      <c r="I236">
        <v>2.0482671204500699E-2</v>
      </c>
      <c r="J236">
        <v>1.3581730962631899</v>
      </c>
      <c r="K236">
        <v>11836.5231405796</v>
      </c>
    </row>
    <row r="237" spans="1:11" x14ac:dyDescent="0.2">
      <c r="A237" t="s">
        <v>12</v>
      </c>
      <c r="B237">
        <v>45.481227834168998</v>
      </c>
      <c r="C237">
        <v>28.333142070231801</v>
      </c>
      <c r="D237">
        <v>44.462374867464398</v>
      </c>
      <c r="E237">
        <v>45.550338070221102</v>
      </c>
      <c r="F237">
        <v>47.145786429132698</v>
      </c>
      <c r="G237">
        <v>47.422508197735603</v>
      </c>
      <c r="H237">
        <v>44.834630093531104</v>
      </c>
      <c r="I237">
        <v>4.1003175909672596</v>
      </c>
      <c r="J237">
        <v>9.1454252715221396E-2</v>
      </c>
      <c r="K237">
        <v>9.0154065451302196E-2</v>
      </c>
    </row>
    <row r="238" spans="1:11" x14ac:dyDescent="0.2">
      <c r="A238" t="s">
        <v>13</v>
      </c>
      <c r="B238">
        <v>4.6608780726427801</v>
      </c>
      <c r="C238">
        <v>3.5421735138856998</v>
      </c>
      <c r="D238">
        <v>4.5714769392971402</v>
      </c>
      <c r="E238">
        <v>4.6653399005816798</v>
      </c>
      <c r="F238">
        <v>4.8322740805035602</v>
      </c>
      <c r="G238">
        <v>4.88529357173792</v>
      </c>
      <c r="H238">
        <v>4.6303159466313497</v>
      </c>
      <c r="I238">
        <v>0.28628964122738598</v>
      </c>
      <c r="J238">
        <v>6.1829396638833703E-2</v>
      </c>
      <c r="K238">
        <v>6.1423971355907298E-2</v>
      </c>
    </row>
    <row r="239" spans="1:11" x14ac:dyDescent="0.2">
      <c r="A239" t="s">
        <v>14</v>
      </c>
      <c r="B239">
        <v>32.609759080347303</v>
      </c>
      <c r="C239">
        <v>26.183153546017898</v>
      </c>
      <c r="D239">
        <v>31.9963839606386</v>
      </c>
      <c r="E239">
        <v>32.184445324831799</v>
      </c>
      <c r="F239">
        <v>32.562139590212396</v>
      </c>
      <c r="G239">
        <v>32.682911820811</v>
      </c>
      <c r="H239">
        <v>31.917253035784</v>
      </c>
      <c r="I239">
        <v>1.3870474532824999</v>
      </c>
      <c r="J239">
        <v>4.3457607449093799E-2</v>
      </c>
      <c r="K239">
        <v>4.2534734766514197E-2</v>
      </c>
    </row>
    <row r="240" spans="1:11" x14ac:dyDescent="0.2">
      <c r="A240" t="s">
        <v>15</v>
      </c>
      <c r="B240">
        <v>18.4211813623578</v>
      </c>
      <c r="C240">
        <v>6.99908193711269</v>
      </c>
      <c r="D240">
        <v>17.9097650706731</v>
      </c>
      <c r="E240">
        <v>18.174862167536599</v>
      </c>
      <c r="F240">
        <v>18.474103037898001</v>
      </c>
      <c r="G240">
        <v>20.172800188723802</v>
      </c>
      <c r="H240">
        <v>17.761910233190701</v>
      </c>
      <c r="I240">
        <v>2.6044449167246002</v>
      </c>
      <c r="J240">
        <v>0.14663090188677</v>
      </c>
      <c r="K240">
        <v>0.14138316460238401</v>
      </c>
    </row>
    <row r="241" spans="1:11" x14ac:dyDescent="0.2">
      <c r="A241" t="s">
        <v>16</v>
      </c>
      <c r="B241">
        <v>0</v>
      </c>
      <c r="C241">
        <v>0</v>
      </c>
      <c r="D241">
        <v>0</v>
      </c>
      <c r="E241">
        <v>0</v>
      </c>
      <c r="F241">
        <v>3.3422365318338499E-18</v>
      </c>
      <c r="G241">
        <v>1.05476586056243E-3</v>
      </c>
      <c r="H241">
        <v>5.6724078386035999E-5</v>
      </c>
      <c r="I241">
        <v>2.3557406595582799E-4</v>
      </c>
      <c r="J241">
        <v>4.1529818140477701</v>
      </c>
      <c r="K241">
        <v>0</v>
      </c>
    </row>
    <row r="242" spans="1:11" x14ac:dyDescent="0.2">
      <c r="A242" t="s">
        <v>17</v>
      </c>
      <c r="B242">
        <v>0.30129631894337799</v>
      </c>
      <c r="C242">
        <v>0.25550837461665499</v>
      </c>
      <c r="D242">
        <v>0.29638453287614402</v>
      </c>
      <c r="E242">
        <v>0.30218858772352702</v>
      </c>
      <c r="F242">
        <v>0.31047526952764898</v>
      </c>
      <c r="G242">
        <v>0.36176841863667702</v>
      </c>
      <c r="H242">
        <v>0.302821195590952</v>
      </c>
      <c r="I242">
        <v>1.9017695052345799E-2</v>
      </c>
      <c r="J242">
        <v>6.2801730292468494E-2</v>
      </c>
      <c r="K242">
        <v>6.3119573179783103E-2</v>
      </c>
    </row>
    <row r="243" spans="1:11" x14ac:dyDescent="0.2">
      <c r="A243" t="s">
        <v>18</v>
      </c>
      <c r="B243">
        <v>0.312577962577963</v>
      </c>
      <c r="C243">
        <v>0.28696036801132302</v>
      </c>
      <c r="D243">
        <v>0.31095054653673398</v>
      </c>
      <c r="E243">
        <v>0.31404222307919999</v>
      </c>
      <c r="F243">
        <v>0.32155636126015902</v>
      </c>
      <c r="G243">
        <v>0.37565985770025201</v>
      </c>
      <c r="H243">
        <v>0.31653934037123599</v>
      </c>
      <c r="I243">
        <v>1.6129123436760099E-2</v>
      </c>
      <c r="J243">
        <v>5.0954561975910702E-2</v>
      </c>
      <c r="K243">
        <v>5.1600321736492101E-2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101"/>
  <sheetViews>
    <sheetView topLeftCell="A71" workbookViewId="0">
      <selection activeCell="G1" activeCellId="1" sqref="AS1:AS1048576 G1:G1048576"/>
    </sheetView>
  </sheetViews>
  <sheetFormatPr baseColWidth="10" defaultColWidth="11.42578125" defaultRowHeight="15" x14ac:dyDescent="0.25"/>
  <cols>
    <col min="1" max="16384" width="11.42578125" style="3"/>
  </cols>
  <sheetData>
    <row r="1" spans="1:45" x14ac:dyDescent="0.25">
      <c r="A1" s="3" t="s">
        <v>47</v>
      </c>
      <c r="B1" s="3" t="s">
        <v>48</v>
      </c>
      <c r="C1" s="3" t="s">
        <v>49</v>
      </c>
      <c r="D1" s="3" t="s">
        <v>50</v>
      </c>
      <c r="E1" s="3" t="s">
        <v>51</v>
      </c>
      <c r="F1" s="3" t="s">
        <v>50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F1" s="10" t="s">
        <v>3</v>
      </c>
      <c r="AG1" s="11" t="s">
        <v>84</v>
      </c>
      <c r="AH1" s="11" t="s">
        <v>85</v>
      </c>
      <c r="AS1" s="28" t="s">
        <v>124</v>
      </c>
    </row>
    <row r="2" spans="1:45" x14ac:dyDescent="0.25">
      <c r="A2" s="3">
        <v>1</v>
      </c>
      <c r="B2" s="7">
        <v>43558</v>
      </c>
      <c r="C2" s="3">
        <v>21.9913921131111</v>
      </c>
      <c r="D2" s="3">
        <v>1.2084945778791201</v>
      </c>
      <c r="E2" s="3">
        <v>4.1079882081863701</v>
      </c>
      <c r="F2" s="3">
        <v>1.2084945778791201</v>
      </c>
      <c r="G2" s="3">
        <v>5.3164827860654897</v>
      </c>
      <c r="H2" s="3">
        <v>1.5551311199726501</v>
      </c>
      <c r="I2" s="3">
        <v>1.19128919145763</v>
      </c>
      <c r="J2" s="3">
        <v>0.74407519128569199</v>
      </c>
      <c r="K2" s="3">
        <v>1.3825962647199099</v>
      </c>
      <c r="L2" s="3">
        <v>1.07291462731889E-2</v>
      </c>
      <c r="M2" s="3">
        <v>0.105811594673611</v>
      </c>
      <c r="N2" s="3">
        <v>2.6444856620796601E-2</v>
      </c>
      <c r="O2" s="3">
        <v>9.70449093410648E-2</v>
      </c>
      <c r="P2" s="3">
        <v>0.654510195893936</v>
      </c>
      <c r="Q2" s="3">
        <v>0.51001243515552497</v>
      </c>
      <c r="R2" s="3">
        <v>2.8970309036743101E-2</v>
      </c>
      <c r="S2" s="3">
        <v>1.9206300385413901E-2</v>
      </c>
      <c r="T2" s="3">
        <v>3.1541162871204742</v>
      </c>
      <c r="U2" s="3">
        <v>0.95387192106589591</v>
      </c>
      <c r="V2" s="3">
        <v>3.0635306105596638</v>
      </c>
      <c r="W2" s="3">
        <v>1.0444575976267063</v>
      </c>
      <c r="X2" s="3">
        <v>3.0796031234150156</v>
      </c>
      <c r="Y2" s="3">
        <v>1.0283850847713545</v>
      </c>
      <c r="Z2" s="12">
        <v>1</v>
      </c>
      <c r="AA2" s="3">
        <v>3.0990833403650506</v>
      </c>
      <c r="AB2" s="3">
        <v>4.8332704650270494E-2</v>
      </c>
      <c r="AC2" s="3">
        <v>1.0089048678213188</v>
      </c>
      <c r="AD2" s="3">
        <v>4.8332704650270494E-2</v>
      </c>
      <c r="AF2" s="3">
        <f>VLOOKUP(B2,Contributions!$B$108:$G$208,4,FALSE)</f>
        <v>2.2804375499999998</v>
      </c>
      <c r="AG2" s="3">
        <f>AF2/AC2</f>
        <v>2.2603097900840683</v>
      </c>
      <c r="AH2" s="3">
        <f>(_xlfn.NUMBERVALUE(Z2)*1)</f>
        <v>1</v>
      </c>
      <c r="AS2" s="29">
        <f>VLOOKUP(B2,Contributions!$B$108:$H$208,7,FALSE)</f>
        <v>6.4075668004000006</v>
      </c>
    </row>
    <row r="3" spans="1:45" x14ac:dyDescent="0.25">
      <c r="A3" s="3">
        <v>2</v>
      </c>
      <c r="B3" s="7">
        <v>43561</v>
      </c>
      <c r="C3" s="3">
        <v>21.035542231575199</v>
      </c>
      <c r="D3" s="3">
        <v>0.75511658105778801</v>
      </c>
      <c r="E3" s="3">
        <v>6.8734961781096899</v>
      </c>
      <c r="F3" s="3">
        <v>0.75511658105778801</v>
      </c>
      <c r="G3" s="3">
        <v>7.6286127591674804</v>
      </c>
      <c r="H3" s="3">
        <v>2.1874686959842098</v>
      </c>
      <c r="I3" s="3">
        <v>1.77511975171958</v>
      </c>
      <c r="J3" s="3">
        <v>0.80612185105490697</v>
      </c>
      <c r="K3" s="3">
        <v>1.3533318877760201</v>
      </c>
      <c r="L3" s="3">
        <v>2.9894472544317801E-2</v>
      </c>
      <c r="M3" s="3">
        <v>1.26471864533992</v>
      </c>
      <c r="N3" s="3">
        <v>0.120208968063426</v>
      </c>
      <c r="O3" s="3">
        <v>0.34766212669133101</v>
      </c>
      <c r="P3" s="3">
        <v>1.2138471754306299</v>
      </c>
      <c r="Q3" s="3">
        <v>0.30064594094189201</v>
      </c>
      <c r="R3" s="3">
        <v>2.5065259048541001E-2</v>
      </c>
      <c r="S3" s="3">
        <v>3.1197809427928401E-2</v>
      </c>
      <c r="T3" s="3">
        <v>1.6296305093131909</v>
      </c>
      <c r="U3" s="3">
        <v>5.2438656687964986</v>
      </c>
      <c r="V3" s="3">
        <v>2.5612177781269994</v>
      </c>
      <c r="W3" s="3">
        <v>4.3122783999826906</v>
      </c>
      <c r="X3" s="3">
        <v>1.4813277734272743</v>
      </c>
      <c r="Y3" s="3">
        <v>5.3921684046824154</v>
      </c>
      <c r="Z3" s="12" t="s">
        <v>76</v>
      </c>
      <c r="AA3" s="3">
        <v>1.8907253536224882</v>
      </c>
      <c r="AB3" s="3">
        <v>0.58537893185206535</v>
      </c>
      <c r="AC3" s="3">
        <v>4.9827708244872015</v>
      </c>
      <c r="AD3" s="3">
        <v>0.58537893185206535</v>
      </c>
      <c r="AF3" s="3">
        <f>VLOOKUP(B3,Contributions!$B$108:$G$208,4,FALSE)</f>
        <v>4.6745248500000001</v>
      </c>
      <c r="AG3" s="3">
        <f t="shared" ref="AG3:AG66" si="0">AF3/AC3</f>
        <v>0.93813763760268376</v>
      </c>
      <c r="AH3" s="3">
        <f t="shared" ref="AH3:AH66" si="1">(_xlfn.NUMBERVALUE(Z3)*1)</f>
        <v>0</v>
      </c>
      <c r="AS3" s="29">
        <f>VLOOKUP(B3,Contributions!$B$108:$H$208,7,FALSE)</f>
        <v>8.374446432600001</v>
      </c>
    </row>
    <row r="4" spans="1:45" x14ac:dyDescent="0.25">
      <c r="A4" s="3">
        <v>3</v>
      </c>
      <c r="B4" s="7">
        <v>43564</v>
      </c>
      <c r="C4" s="3">
        <v>21.596291484616401</v>
      </c>
      <c r="D4" s="3">
        <v>1.5656764596582899</v>
      </c>
      <c r="E4" s="3">
        <v>7.5837824575017097</v>
      </c>
      <c r="F4" s="3">
        <v>1.5656764596582899</v>
      </c>
      <c r="G4" s="3">
        <v>9.1494589171600005</v>
      </c>
      <c r="H4" s="3">
        <v>2.7637034017061</v>
      </c>
      <c r="I4" s="3">
        <v>1.9848279790341301</v>
      </c>
      <c r="J4" s="3">
        <v>0.82095318904221004</v>
      </c>
      <c r="K4" s="3">
        <v>1.4145110283393501</v>
      </c>
      <c r="L4" s="3">
        <v>2.4731581839378E-2</v>
      </c>
      <c r="M4" s="3">
        <v>1.2194361331197401</v>
      </c>
      <c r="N4" s="3">
        <v>0.119524684611251</v>
      </c>
      <c r="O4" s="3">
        <v>0.34597114547742602</v>
      </c>
      <c r="P4" s="3">
        <v>1.51980643732498</v>
      </c>
      <c r="Q4" s="3">
        <v>0.75807397350217598</v>
      </c>
      <c r="R4" s="3">
        <v>3.2320450066605097E-2</v>
      </c>
      <c r="S4" s="3">
        <v>3.1710630338156999E-2</v>
      </c>
      <c r="T4" s="3">
        <v>4.3551421478381309</v>
      </c>
      <c r="U4" s="3">
        <v>3.2286403096635787</v>
      </c>
      <c r="V4" s="3">
        <v>3.4592645102813759</v>
      </c>
      <c r="W4" s="3">
        <v>4.1245179472203333</v>
      </c>
      <c r="X4" s="3">
        <v>4.3387621499057838</v>
      </c>
      <c r="Y4" s="3">
        <v>3.2450203075959259</v>
      </c>
      <c r="Z4" s="12">
        <v>1</v>
      </c>
      <c r="AA4" s="3">
        <v>4.051056269341764</v>
      </c>
      <c r="AB4" s="3">
        <v>0.51257213214522035</v>
      </c>
      <c r="AC4" s="3">
        <v>3.5327261881599461</v>
      </c>
      <c r="AD4" s="3">
        <v>0.51257213214522734</v>
      </c>
      <c r="AF4" s="3">
        <f>VLOOKUP(B4,Contributions!$B$108:$G$208,4,FALSE)</f>
        <v>3.4111017000000001</v>
      </c>
      <c r="AG4" s="3">
        <f t="shared" si="0"/>
        <v>0.96557205917413735</v>
      </c>
      <c r="AH4" s="3">
        <f t="shared" si="1"/>
        <v>1</v>
      </c>
      <c r="AS4" s="29">
        <f>VLOOKUP(B4,Contributions!$B$108:$H$208,7,FALSE)</f>
        <v>9.8146899877999978</v>
      </c>
    </row>
    <row r="5" spans="1:45" x14ac:dyDescent="0.25">
      <c r="A5" s="3">
        <v>4</v>
      </c>
      <c r="B5" s="7">
        <v>43567</v>
      </c>
      <c r="C5" s="3">
        <v>10.234562230478501</v>
      </c>
      <c r="D5" s="3">
        <v>0.66484036875140495</v>
      </c>
      <c r="E5" s="3">
        <v>3.5731997547915002</v>
      </c>
      <c r="F5" s="3">
        <v>0.66484036875140495</v>
      </c>
      <c r="G5" s="3">
        <v>4.2380401235429099</v>
      </c>
      <c r="H5" s="3">
        <v>1.22199701651669</v>
      </c>
      <c r="I5" s="3">
        <v>1.00897340546717</v>
      </c>
      <c r="J5" s="3">
        <v>0.47728132474816998</v>
      </c>
      <c r="K5" s="3">
        <v>0.85766012035561101</v>
      </c>
      <c r="L5" s="3">
        <v>9.6654895902498605E-3</v>
      </c>
      <c r="M5" s="3">
        <v>0.44190896874886998</v>
      </c>
      <c r="N5" s="3">
        <v>2.8759896791255801E-2</v>
      </c>
      <c r="O5" s="3">
        <v>0.101318639851086</v>
      </c>
      <c r="P5" s="3">
        <v>0.55693714418726004</v>
      </c>
      <c r="Q5" s="3">
        <v>0.396048399769517</v>
      </c>
      <c r="R5" s="3">
        <v>2.34540187971225E-2</v>
      </c>
      <c r="S5" s="3">
        <v>1.56022159487673E-2</v>
      </c>
      <c r="T5" s="3">
        <v>1.326076294727812</v>
      </c>
      <c r="U5" s="3">
        <v>2.2471234600636882</v>
      </c>
      <c r="V5" s="3">
        <v>2.4611977060837105</v>
      </c>
      <c r="W5" s="3">
        <v>1.1120020487077897</v>
      </c>
      <c r="X5" s="3">
        <v>1.1630806466783941</v>
      </c>
      <c r="Y5" s="3">
        <v>2.4101191081131059</v>
      </c>
      <c r="Z5" s="12" t="s">
        <v>76</v>
      </c>
      <c r="AA5" s="3">
        <v>1.6501182158299723</v>
      </c>
      <c r="AB5" s="3">
        <v>0.70712753443311738</v>
      </c>
      <c r="AC5" s="3">
        <v>1.9230815389615279</v>
      </c>
      <c r="AD5" s="3">
        <v>0.70712753443311738</v>
      </c>
      <c r="AF5" s="3">
        <f>VLOOKUP(B5,Contributions!$B$108:$G$208,4,FALSE)</f>
        <v>1.502369235</v>
      </c>
      <c r="AG5" s="3">
        <f t="shared" si="0"/>
        <v>0.7812301270445795</v>
      </c>
      <c r="AH5" s="3">
        <f t="shared" si="1"/>
        <v>0</v>
      </c>
      <c r="AS5" s="29">
        <f>VLOOKUP(B5,Contributions!$B$108:$H$208,7,FALSE)</f>
        <v>4.7517807453999996</v>
      </c>
    </row>
    <row r="6" spans="1:45" x14ac:dyDescent="0.25">
      <c r="A6" s="3">
        <v>5</v>
      </c>
      <c r="B6" s="7">
        <v>43570</v>
      </c>
      <c r="C6" s="3">
        <v>15.0067986299242</v>
      </c>
      <c r="D6" s="3">
        <v>2.2380403651180898</v>
      </c>
      <c r="E6" s="3">
        <v>6.6446929325024398</v>
      </c>
      <c r="F6" s="3">
        <v>2.2380403651180898</v>
      </c>
      <c r="G6" s="3">
        <v>8.8827332976205309</v>
      </c>
      <c r="H6" s="3">
        <v>2.1254810732132099</v>
      </c>
      <c r="I6" s="3">
        <v>1.7656933800732799</v>
      </c>
      <c r="J6" s="3">
        <v>0.73561380084206396</v>
      </c>
      <c r="K6" s="3">
        <v>1.22504539575843</v>
      </c>
      <c r="L6" s="3">
        <v>2.89396799265575E-2</v>
      </c>
      <c r="M6" s="3">
        <v>1.20381953270565</v>
      </c>
      <c r="N6" s="3">
        <v>9.9585039426379196E-2</v>
      </c>
      <c r="O6" s="3">
        <v>0.38035241676532799</v>
      </c>
      <c r="P6" s="3">
        <v>1.9296340418414899</v>
      </c>
      <c r="Q6" s="3">
        <v>0.96419819198157197</v>
      </c>
      <c r="R6" s="3">
        <v>4.9436487608564901E-2</v>
      </c>
      <c r="S6" s="3">
        <v>3.3873168082401997E-2</v>
      </c>
      <c r="T6" s="3">
        <v>6.6159691367322635</v>
      </c>
      <c r="U6" s="3">
        <v>2.8723795770176253E-2</v>
      </c>
      <c r="V6" s="3">
        <v>4.2041992449727381</v>
      </c>
      <c r="W6" s="3">
        <v>2.4404936875297016</v>
      </c>
      <c r="X6" s="3">
        <v>6.7090197800778428</v>
      </c>
      <c r="Y6" s="3">
        <v>-6.4326847575403079E-2</v>
      </c>
      <c r="Z6" s="12" t="s">
        <v>76</v>
      </c>
      <c r="AA6" s="3">
        <v>5.8430627205942818</v>
      </c>
      <c r="AB6" s="3">
        <v>1.4200597608380827</v>
      </c>
      <c r="AC6" s="3">
        <v>0.80163021190815831</v>
      </c>
      <c r="AD6" s="3">
        <v>1.4200597608380783</v>
      </c>
      <c r="AF6" s="3">
        <f>VLOOKUP(B6,Contributions!$B$108:$G$208,4,FALSE)</f>
        <v>1.5165301950000001</v>
      </c>
      <c r="AG6" s="3">
        <f t="shared" si="0"/>
        <v>1.8918076844810172</v>
      </c>
      <c r="AH6" s="3">
        <f t="shared" si="1"/>
        <v>0</v>
      </c>
      <c r="AS6" s="29">
        <f>VLOOKUP(B6,Contributions!$B$108:$H$208,7,FALSE)</f>
        <v>9.4989232143999978</v>
      </c>
    </row>
    <row r="7" spans="1:45" x14ac:dyDescent="0.25">
      <c r="A7" s="3">
        <v>6</v>
      </c>
      <c r="B7" s="7">
        <v>43573</v>
      </c>
      <c r="C7" s="3">
        <v>19.141899297485502</v>
      </c>
      <c r="D7" s="3">
        <v>0.68006621058753502</v>
      </c>
      <c r="E7" s="3">
        <v>6.4849944261552999</v>
      </c>
      <c r="F7" s="3">
        <v>0.68006621058753502</v>
      </c>
      <c r="G7" s="3">
        <v>7.1650606367428402</v>
      </c>
      <c r="H7" s="3">
        <v>1.98357992940419</v>
      </c>
      <c r="I7" s="3">
        <v>1.82533041781224</v>
      </c>
      <c r="J7" s="3">
        <v>0.71402398926550203</v>
      </c>
      <c r="K7" s="3">
        <v>1.06278341326526</v>
      </c>
      <c r="L7" s="3">
        <v>2.6446194014309799E-2</v>
      </c>
      <c r="M7" s="3">
        <v>1.32046024027487</v>
      </c>
      <c r="N7" s="3">
        <v>0.13071677273274501</v>
      </c>
      <c r="O7" s="3">
        <v>0.31729660493478701</v>
      </c>
      <c r="P7" s="3">
        <v>1.1668456853122</v>
      </c>
      <c r="Q7" s="3">
        <v>0.35383328289739202</v>
      </c>
      <c r="R7" s="3">
        <v>2.2007668606311301E-2</v>
      </c>
      <c r="S7" s="3">
        <v>2.5313442083748802E-2</v>
      </c>
      <c r="T7" s="3">
        <v>1.3772732639170133</v>
      </c>
      <c r="U7" s="3">
        <v>5.1077211622382865</v>
      </c>
      <c r="V7" s="3">
        <v>2.4780669317464024</v>
      </c>
      <c r="W7" s="3">
        <v>4.0069274944088971</v>
      </c>
      <c r="X7" s="3">
        <v>1.2167556989749631</v>
      </c>
      <c r="Y7" s="3">
        <v>5.2682387271803366</v>
      </c>
      <c r="Z7" s="12" t="s">
        <v>76</v>
      </c>
      <c r="AA7" s="3">
        <v>1.6906986315461261</v>
      </c>
      <c r="AB7" s="3">
        <v>0.68658801495797783</v>
      </c>
      <c r="AC7" s="3">
        <v>4.794295794609174</v>
      </c>
      <c r="AD7" s="3">
        <v>0.68658801495797783</v>
      </c>
      <c r="AF7" s="3">
        <f>VLOOKUP(B7,Contributions!$B$108:$G$208,4,FALSE)</f>
        <v>4.3166789999999997</v>
      </c>
      <c r="AG7" s="3">
        <f t="shared" si="0"/>
        <v>0.90037811285106384</v>
      </c>
      <c r="AH7" s="3">
        <f t="shared" si="1"/>
        <v>0</v>
      </c>
      <c r="AS7" s="29">
        <f>VLOOKUP(B7,Contributions!$B$108:$H$208,7,FALSE)</f>
        <v>7.6128556229999989</v>
      </c>
    </row>
    <row r="8" spans="1:45" x14ac:dyDescent="0.25">
      <c r="A8" s="3">
        <v>7</v>
      </c>
      <c r="B8" s="7">
        <v>43576</v>
      </c>
      <c r="C8" s="3">
        <v>29.889320057483999</v>
      </c>
      <c r="D8" s="3">
        <v>1.83728660849996</v>
      </c>
      <c r="E8" s="3">
        <v>9.9881418823591002</v>
      </c>
      <c r="F8" s="3">
        <v>1.83728660849996</v>
      </c>
      <c r="G8" s="3">
        <v>11.8254284908591</v>
      </c>
      <c r="H8" s="3">
        <v>2.95548614411303</v>
      </c>
      <c r="I8" s="3">
        <v>2.5531164548163598</v>
      </c>
      <c r="J8" s="3">
        <v>0.98648413950191005</v>
      </c>
      <c r="K8" s="3">
        <v>1.1348752786501299</v>
      </c>
      <c r="L8" s="3">
        <v>3.2555546332928502E-2</v>
      </c>
      <c r="M8" s="3">
        <v>2.7665432053777699</v>
      </c>
      <c r="N8" s="3">
        <v>0.28663114816478402</v>
      </c>
      <c r="O8" s="3">
        <v>0.63431070362517705</v>
      </c>
      <c r="P8" s="3">
        <v>2.7341601004515099</v>
      </c>
      <c r="Q8" s="3">
        <v>0.89653330764786798</v>
      </c>
      <c r="R8" s="3">
        <v>3.7685129005008998E-2</v>
      </c>
      <c r="S8" s="3">
        <v>2.97644637878831E-2</v>
      </c>
      <c r="T8" s="3">
        <v>5.268432629335452</v>
      </c>
      <c r="U8" s="3">
        <v>4.7197092530236482</v>
      </c>
      <c r="V8" s="3">
        <v>3.7601905899293979</v>
      </c>
      <c r="W8" s="3">
        <v>6.2279512924297027</v>
      </c>
      <c r="X8" s="3">
        <v>5.296258562929145</v>
      </c>
      <c r="Y8" s="3">
        <v>4.6918833194299552</v>
      </c>
      <c r="Z8" s="12" t="s">
        <v>76</v>
      </c>
      <c r="AA8" s="3">
        <v>4.7749605940646651</v>
      </c>
      <c r="AB8" s="3">
        <v>0.87892672710220976</v>
      </c>
      <c r="AC8" s="3">
        <v>5.2131812882944351</v>
      </c>
      <c r="AD8" s="3">
        <v>0.87892672710221376</v>
      </c>
      <c r="AF8" s="3">
        <f>VLOOKUP(B8,Contributions!$B$108:$G$208,4,FALSE)</f>
        <v>4.1424830999999998</v>
      </c>
      <c r="AG8" s="3">
        <f t="shared" si="0"/>
        <v>0.79461711974249616</v>
      </c>
      <c r="AH8" s="3">
        <f t="shared" si="1"/>
        <v>0</v>
      </c>
      <c r="AS8" s="29">
        <f>VLOOKUP(B8,Contributions!$B$108:$H$208,7,FALSE)</f>
        <v>11.784629507</v>
      </c>
    </row>
    <row r="9" spans="1:45" x14ac:dyDescent="0.25">
      <c r="A9" s="3">
        <v>8</v>
      </c>
      <c r="B9" s="7">
        <v>43579</v>
      </c>
      <c r="C9" s="3">
        <v>20.682149646832901</v>
      </c>
      <c r="D9" s="3">
        <v>0.91721861202636901</v>
      </c>
      <c r="E9" s="3">
        <v>3.9007842516534299</v>
      </c>
      <c r="F9" s="3">
        <v>0.91721861202636901</v>
      </c>
      <c r="G9" s="3">
        <v>4.8180028636797996</v>
      </c>
      <c r="H9" s="3">
        <v>1.0424898185375899</v>
      </c>
      <c r="I9" s="3">
        <v>1.3360514857369199</v>
      </c>
      <c r="J9" s="3">
        <v>0.61514048311482605</v>
      </c>
      <c r="K9" s="3">
        <v>0.77189839460114595</v>
      </c>
      <c r="L9" s="3">
        <v>8.1176264440499593E-3</v>
      </c>
      <c r="M9" s="3">
        <v>0.56928689613730299</v>
      </c>
      <c r="N9" s="3">
        <v>5.8041034429682899E-2</v>
      </c>
      <c r="O9" s="3">
        <v>0.133918904900344</v>
      </c>
      <c r="P9" s="3">
        <v>0.60931576550789601</v>
      </c>
      <c r="Q9" s="3">
        <v>0.64898234943792399</v>
      </c>
      <c r="R9" s="3">
        <v>3.5794352299658598E-2</v>
      </c>
      <c r="S9" s="3">
        <v>1.5752584034627599E-2</v>
      </c>
      <c r="T9" s="3">
        <v>2.1746993977415454</v>
      </c>
      <c r="U9" s="3">
        <v>1.7260848539118845</v>
      </c>
      <c r="V9" s="3">
        <v>2.7408161064309731</v>
      </c>
      <c r="W9" s="3">
        <v>1.1599681452224568</v>
      </c>
      <c r="X9" s="3">
        <v>2.0527795908875133</v>
      </c>
      <c r="Y9" s="3">
        <v>1.8480046607659166</v>
      </c>
      <c r="Z9" s="12" t="s">
        <v>76</v>
      </c>
      <c r="AA9" s="3">
        <v>2.3227650316866773</v>
      </c>
      <c r="AB9" s="3">
        <v>0.36713912301329915</v>
      </c>
      <c r="AC9" s="3">
        <v>1.5780192199667527</v>
      </c>
      <c r="AD9" s="3">
        <v>0.3671391230133022</v>
      </c>
      <c r="AF9" s="3">
        <f>VLOOKUP(B9,Contributions!$B$108:$G$208,4,FALSE)</f>
        <v>1.7818872750000001</v>
      </c>
      <c r="AG9" s="3">
        <f t="shared" si="0"/>
        <v>1.129192377667962</v>
      </c>
      <c r="AH9" s="3">
        <f t="shared" si="1"/>
        <v>0</v>
      </c>
      <c r="AS9" s="29">
        <f>VLOOKUP(B9,Contributions!$B$108:$H$208,7,FALSE)</f>
        <v>5.1838903432000007</v>
      </c>
    </row>
    <row r="10" spans="1:45" x14ac:dyDescent="0.25">
      <c r="A10" s="3">
        <v>9</v>
      </c>
      <c r="B10" s="7">
        <v>43582</v>
      </c>
      <c r="C10" s="3">
        <v>14.1847330373147</v>
      </c>
      <c r="D10" s="3">
        <v>0.82730758874157495</v>
      </c>
      <c r="E10" s="3">
        <v>5.7228529224899098</v>
      </c>
      <c r="F10" s="3">
        <v>0.82730758874157495</v>
      </c>
      <c r="G10" s="3">
        <v>6.55016051123149</v>
      </c>
      <c r="H10" s="3">
        <v>1.76856205880245</v>
      </c>
      <c r="I10" s="3">
        <v>1.48455398040284</v>
      </c>
      <c r="J10" s="3">
        <v>0.59868868469345204</v>
      </c>
      <c r="K10" s="3">
        <v>0.92145844800070698</v>
      </c>
      <c r="L10" s="3">
        <v>1.59241668840235E-2</v>
      </c>
      <c r="M10" s="3">
        <v>1.3782815379722</v>
      </c>
      <c r="N10" s="3">
        <v>0.13284350652049301</v>
      </c>
      <c r="O10" s="3">
        <v>0.26483431811920499</v>
      </c>
      <c r="P10" s="3">
        <v>1.2765836087440301</v>
      </c>
      <c r="Q10" s="3">
        <v>0.49788941395370401</v>
      </c>
      <c r="R10" s="3">
        <v>2.4301060747104902E-2</v>
      </c>
      <c r="S10" s="3">
        <v>2.4519987614740502E-2</v>
      </c>
      <c r="T10" s="3">
        <v>1.8723731330644706</v>
      </c>
      <c r="U10" s="3">
        <v>3.8504797894254392</v>
      </c>
      <c r="V10" s="3">
        <v>2.6412006396686936</v>
      </c>
      <c r="W10" s="3">
        <v>3.0816522828212163</v>
      </c>
      <c r="X10" s="3">
        <v>1.7358198504153906</v>
      </c>
      <c r="Y10" s="3">
        <v>3.9870330720745191</v>
      </c>
      <c r="Z10" s="12" t="s">
        <v>76</v>
      </c>
      <c r="AA10" s="3">
        <v>2.083131207716185</v>
      </c>
      <c r="AB10" s="3">
        <v>0.48810123735799582</v>
      </c>
      <c r="AC10" s="3">
        <v>3.6397217147737249</v>
      </c>
      <c r="AD10" s="3">
        <v>0.4881012373579931</v>
      </c>
      <c r="AF10" s="3">
        <f>VLOOKUP(B10,Contributions!$B$108:$G$208,4,FALSE)</f>
        <v>2.9386003500000002</v>
      </c>
      <c r="AG10" s="3">
        <f t="shared" si="0"/>
        <v>0.80736951346366537</v>
      </c>
      <c r="AH10" s="3">
        <f t="shared" si="1"/>
        <v>0</v>
      </c>
      <c r="AS10" s="29">
        <f>VLOOKUP(B10,Contributions!$B$108:$H$208,7,FALSE)</f>
        <v>6.9839775240000002</v>
      </c>
    </row>
    <row r="11" spans="1:45" x14ac:dyDescent="0.25">
      <c r="A11" s="3">
        <v>10</v>
      </c>
      <c r="B11" s="7">
        <v>43585</v>
      </c>
      <c r="C11" s="3">
        <v>16.129564578391999</v>
      </c>
      <c r="D11" s="3">
        <v>0.95998931462898096</v>
      </c>
      <c r="E11" s="3">
        <v>6.1522695568879699</v>
      </c>
      <c r="F11" s="3">
        <v>0.95998931462898096</v>
      </c>
      <c r="G11" s="3">
        <v>7.1122588715169499</v>
      </c>
      <c r="H11" s="3">
        <v>1.9305684333353801</v>
      </c>
      <c r="I11" s="3">
        <v>1.7351417480053399</v>
      </c>
      <c r="J11" s="3">
        <v>0.69978274347184299</v>
      </c>
      <c r="K11" s="3">
        <v>1.1149773511232699</v>
      </c>
      <c r="L11" s="3">
        <v>3.1164982298162801E-2</v>
      </c>
      <c r="M11" s="3">
        <v>1.0788334477407</v>
      </c>
      <c r="N11" s="3">
        <v>9.4877973790921097E-2</v>
      </c>
      <c r="O11" s="3">
        <v>0.30445785267633901</v>
      </c>
      <c r="P11" s="3">
        <v>1.2398218173169699</v>
      </c>
      <c r="Q11" s="3">
        <v>0.36761765766776999</v>
      </c>
      <c r="R11" s="3">
        <v>2.16218480760033E-2</v>
      </c>
      <c r="S11" s="3">
        <v>2.5586622208095301E-2</v>
      </c>
      <c r="T11" s="3">
        <v>2.3185160987761182</v>
      </c>
      <c r="U11" s="3">
        <v>3.8337534581118518</v>
      </c>
      <c r="V11" s="3">
        <v>2.7882032159071297</v>
      </c>
      <c r="W11" s="3">
        <v>3.3640663409808402</v>
      </c>
      <c r="X11" s="3">
        <v>2.203557441049373</v>
      </c>
      <c r="Y11" s="3">
        <v>3.9487121158385969</v>
      </c>
      <c r="Z11" s="12" t="s">
        <v>76</v>
      </c>
      <c r="AA11" s="3">
        <v>2.4367589185775405</v>
      </c>
      <c r="AB11" s="3">
        <v>0.30973971950768436</v>
      </c>
      <c r="AC11" s="3">
        <v>3.7155106383104299</v>
      </c>
      <c r="AD11" s="3">
        <v>0.30973971950768658</v>
      </c>
      <c r="AF11" s="3">
        <f>VLOOKUP(B11,Contributions!$B$108:$G$208,4,FALSE)</f>
        <v>3.4448949</v>
      </c>
      <c r="AG11" s="3">
        <f t="shared" si="0"/>
        <v>0.92716593635337075</v>
      </c>
      <c r="AH11" s="3">
        <f t="shared" si="1"/>
        <v>0</v>
      </c>
      <c r="AS11" s="29">
        <f>VLOOKUP(B11,Contributions!$B$108:$H$208,7,FALSE)</f>
        <v>7.6525584859999993</v>
      </c>
    </row>
    <row r="12" spans="1:45" x14ac:dyDescent="0.25">
      <c r="A12" s="3">
        <v>11</v>
      </c>
      <c r="B12" s="7">
        <v>43588</v>
      </c>
      <c r="C12" s="3">
        <v>14.357470280546901</v>
      </c>
      <c r="D12" s="3">
        <v>1.27499031771268</v>
      </c>
      <c r="E12" s="3">
        <v>5.5717232772962602</v>
      </c>
      <c r="F12" s="3">
        <v>1.27499031771268</v>
      </c>
      <c r="G12" s="3">
        <v>6.8467135950089304</v>
      </c>
      <c r="H12" s="3">
        <v>1.45523046940749</v>
      </c>
      <c r="I12" s="3">
        <v>1.51719708688246</v>
      </c>
      <c r="J12" s="3">
        <v>0.60503374760012696</v>
      </c>
      <c r="K12" s="3">
        <v>1.1036997222651199</v>
      </c>
      <c r="L12" s="3">
        <v>2.3621755769741199E-2</v>
      </c>
      <c r="M12" s="3">
        <v>1.3134067721606499</v>
      </c>
      <c r="N12" s="3">
        <v>0.113822389671865</v>
      </c>
      <c r="O12" s="3">
        <v>0.32846808453852899</v>
      </c>
      <c r="P12" s="3">
        <v>1.5724072821430799</v>
      </c>
      <c r="Q12" s="3">
        <v>0.542414967011555</v>
      </c>
      <c r="R12" s="3">
        <v>2.2456972676965399E-2</v>
      </c>
      <c r="S12" s="3">
        <v>2.4274030100170998E-2</v>
      </c>
      <c r="T12" s="3">
        <v>3.377708544291667</v>
      </c>
      <c r="U12" s="3">
        <v>2.1940147330045932</v>
      </c>
      <c r="V12" s="3">
        <v>3.1372034920287306</v>
      </c>
      <c r="W12" s="3">
        <v>2.4345197852675295</v>
      </c>
      <c r="X12" s="3">
        <v>3.3140179000479879</v>
      </c>
      <c r="Y12" s="3">
        <v>2.2577053772482722</v>
      </c>
      <c r="Z12" s="12" t="s">
        <v>76</v>
      </c>
      <c r="AA12" s="3">
        <v>3.2763099787894618</v>
      </c>
      <c r="AB12" s="3">
        <v>0.12460772662731971</v>
      </c>
      <c r="AC12" s="3">
        <v>2.2954132985067983</v>
      </c>
      <c r="AD12" s="3">
        <v>0.12460772662731971</v>
      </c>
      <c r="AF12" s="3">
        <f>VLOOKUP(B12,Contributions!$B$108:$G$208,4,FALSE)</f>
        <v>2.4689150999999998</v>
      </c>
      <c r="AG12" s="3">
        <f t="shared" si="0"/>
        <v>1.0755863014325424</v>
      </c>
      <c r="AH12" s="3">
        <f t="shared" si="1"/>
        <v>0</v>
      </c>
      <c r="AS12" s="29">
        <f>VLOOKUP(B12,Contributions!$B$108:$H$208,7,FALSE)</f>
        <v>7.4081613419999988</v>
      </c>
    </row>
    <row r="13" spans="1:45" x14ac:dyDescent="0.25">
      <c r="A13" s="3">
        <v>12</v>
      </c>
      <c r="B13" s="7">
        <v>43591</v>
      </c>
      <c r="C13" s="3">
        <v>12.9958638798319</v>
      </c>
      <c r="D13" s="3">
        <v>1.64706256571779</v>
      </c>
      <c r="E13" s="3">
        <v>3.4434284303177498</v>
      </c>
      <c r="F13" s="3">
        <v>1.64706256571779</v>
      </c>
      <c r="G13" s="3">
        <v>5.0904909960355402</v>
      </c>
      <c r="H13" s="3">
        <v>1.46036880483371</v>
      </c>
      <c r="I13" s="3">
        <v>0.94291983957108605</v>
      </c>
      <c r="J13" s="3">
        <v>0.385956659372238</v>
      </c>
      <c r="K13" s="3">
        <v>0.66004154554885797</v>
      </c>
      <c r="L13" s="3">
        <v>5.8183317266736903E-3</v>
      </c>
      <c r="M13" s="3">
        <v>0.42790975300043099</v>
      </c>
      <c r="N13" s="3">
        <v>4.3768716840010498E-2</v>
      </c>
      <c r="O13" s="3">
        <v>0.13600897660741401</v>
      </c>
      <c r="P13" s="3">
        <v>0.84707050776975201</v>
      </c>
      <c r="Q13" s="3">
        <v>0.98453408175716695</v>
      </c>
      <c r="R13" s="3">
        <v>6.0348803071657298E-2</v>
      </c>
      <c r="S13" s="3">
        <v>1.8450238974906899E-2</v>
      </c>
      <c r="T13" s="3">
        <v>4.6288033357843936</v>
      </c>
      <c r="U13" s="3">
        <v>-1.1853749054666438</v>
      </c>
      <c r="V13" s="3">
        <v>3.5494349326266033</v>
      </c>
      <c r="W13" s="3">
        <v>-0.10600650230885345</v>
      </c>
      <c r="X13" s="3">
        <v>4.6256693400613917</v>
      </c>
      <c r="Y13" s="3">
        <v>-1.1822409097436419</v>
      </c>
      <c r="Z13" s="12" t="s">
        <v>76</v>
      </c>
      <c r="AA13" s="3">
        <v>4.2679692028241298</v>
      </c>
      <c r="AB13" s="3">
        <v>0.62227090448494538</v>
      </c>
      <c r="AC13" s="3">
        <v>-0.82454077250637969</v>
      </c>
      <c r="AD13" s="3">
        <v>0.62227090448494926</v>
      </c>
      <c r="AF13" s="3">
        <f>VLOOKUP(B13,Contributions!$B$108:$G$208,4,FALSE)</f>
        <v>0.40722817500000003</v>
      </c>
      <c r="AG13" s="3">
        <f t="shared" si="0"/>
        <v>-0.49388482483666285</v>
      </c>
      <c r="AH13" s="3">
        <f t="shared" si="1"/>
        <v>0</v>
      </c>
      <c r="AS13" s="29">
        <f>VLOOKUP(B13,Contributions!$B$108:$H$208,7,FALSE)</f>
        <v>5.3121884662000012</v>
      </c>
    </row>
    <row r="14" spans="1:45" x14ac:dyDescent="0.25">
      <c r="A14" s="3">
        <v>14</v>
      </c>
      <c r="B14" s="7">
        <v>43597</v>
      </c>
      <c r="C14" s="3">
        <v>12.5253507226886</v>
      </c>
      <c r="D14" s="3">
        <v>0.63994466557199103</v>
      </c>
      <c r="E14" s="3">
        <v>5.49402317062032</v>
      </c>
      <c r="F14" s="3">
        <v>0.63994466557199103</v>
      </c>
      <c r="G14" s="3">
        <v>6.13396783619232</v>
      </c>
      <c r="H14" s="3">
        <v>1.5183415660734201</v>
      </c>
      <c r="I14" s="3">
        <v>1.58709854701429</v>
      </c>
      <c r="J14" s="3">
        <v>0.60635096676744704</v>
      </c>
      <c r="K14" s="3">
        <v>0.99060386500763697</v>
      </c>
      <c r="L14" s="3">
        <v>2.4403780600479399E-2</v>
      </c>
      <c r="M14" s="3">
        <v>1.2179143348477199</v>
      </c>
      <c r="N14" s="3">
        <v>0.130927450082823</v>
      </c>
      <c r="O14" s="3">
        <v>0.334971474436215</v>
      </c>
      <c r="P14" s="3">
        <v>1.0720603437504099</v>
      </c>
      <c r="Q14" s="3">
        <v>0.29521467398366602</v>
      </c>
      <c r="R14" s="3">
        <v>1.8385761717745801E-2</v>
      </c>
      <c r="S14" s="3">
        <v>2.1892322526262199E-2</v>
      </c>
      <c r="T14" s="3">
        <v>1.2423643684949104</v>
      </c>
      <c r="U14" s="3">
        <v>4.2516588021254096</v>
      </c>
      <c r="V14" s="3">
        <v>2.4336149136519407</v>
      </c>
      <c r="W14" s="3">
        <v>3.0604082569683793</v>
      </c>
      <c r="X14" s="3">
        <v>1.0753168182808082</v>
      </c>
      <c r="Y14" s="3">
        <v>4.4187063523395116</v>
      </c>
      <c r="Z14" s="12" t="s">
        <v>76</v>
      </c>
      <c r="AA14" s="3">
        <v>1.5837653668092198</v>
      </c>
      <c r="AB14" s="3">
        <v>0.74071547183092989</v>
      </c>
      <c r="AC14" s="3">
        <v>3.9102578038111004</v>
      </c>
      <c r="AD14" s="3">
        <v>0.74071547183092901</v>
      </c>
      <c r="AF14" s="3">
        <f>VLOOKUP(B14,Contributions!$B$108:$G$208,4,FALSE)</f>
        <v>3.8498098500000002</v>
      </c>
      <c r="AG14" s="3">
        <f t="shared" si="0"/>
        <v>0.9845411845346399</v>
      </c>
      <c r="AH14" s="3">
        <f t="shared" si="1"/>
        <v>0</v>
      </c>
      <c r="AS14" s="29">
        <f>VLOOKUP(B14,Contributions!$B$108:$H$208,7,FALSE)</f>
        <v>6.6570788489999995</v>
      </c>
    </row>
    <row r="15" spans="1:45" x14ac:dyDescent="0.25">
      <c r="A15" s="3">
        <v>15</v>
      </c>
      <c r="B15" s="7">
        <v>43600</v>
      </c>
      <c r="C15" s="3">
        <v>21.539838083012299</v>
      </c>
      <c r="D15" s="3">
        <v>2.3479594312935101</v>
      </c>
      <c r="E15" s="3">
        <v>7.4993996220315502</v>
      </c>
      <c r="F15" s="3">
        <v>2.3479594312935101</v>
      </c>
      <c r="G15" s="3">
        <v>9.8473590533250608</v>
      </c>
      <c r="H15" s="3">
        <v>2.6056315009330899</v>
      </c>
      <c r="I15" s="3">
        <v>1.5061126739442701</v>
      </c>
      <c r="J15" s="3">
        <v>0.614796772985442</v>
      </c>
      <c r="K15" s="3">
        <v>0.978605807806191</v>
      </c>
      <c r="L15" s="3">
        <v>3.3530145061337703E-2</v>
      </c>
      <c r="M15" s="3">
        <v>2.20931558188071</v>
      </c>
      <c r="N15" s="3">
        <v>0.17169664865162601</v>
      </c>
      <c r="O15" s="3">
        <v>0.59340436691809095</v>
      </c>
      <c r="P15" s="3">
        <v>2.91972679043523</v>
      </c>
      <c r="Q15" s="3">
        <v>0.83816065925951699</v>
      </c>
      <c r="R15" s="3">
        <v>2.46941814819755E-2</v>
      </c>
      <c r="S15" s="3">
        <v>2.5112729771847302E-2</v>
      </c>
      <c r="T15" s="3">
        <v>6.9855725455194841</v>
      </c>
      <c r="U15" s="3">
        <v>0.51382707651206605</v>
      </c>
      <c r="V15" s="3">
        <v>4.3259822998541759</v>
      </c>
      <c r="W15" s="3">
        <v>3.1734173221773743</v>
      </c>
      <c r="X15" s="3">
        <v>7.0965130752830765</v>
      </c>
      <c r="Y15" s="3">
        <v>0.40288654674847368</v>
      </c>
      <c r="Z15" s="12">
        <v>1</v>
      </c>
      <c r="AA15" s="3">
        <v>6.1360226402189122</v>
      </c>
      <c r="AB15" s="3">
        <v>1.568522067296735</v>
      </c>
      <c r="AC15" s="3">
        <v>1.363376981812638</v>
      </c>
      <c r="AD15" s="3">
        <v>1.5685220672967355</v>
      </c>
      <c r="AF15" s="3">
        <f>VLOOKUP(B15,Contributions!$B$108:$G$208,4,FALSE)</f>
        <v>0.68087263499999995</v>
      </c>
      <c r="AG15" s="3">
        <f t="shared" si="0"/>
        <v>0.49940159184348676</v>
      </c>
      <c r="AH15" s="3">
        <f t="shared" si="1"/>
        <v>1</v>
      </c>
      <c r="AS15" s="29">
        <f>VLOOKUP(B15,Contributions!$B$108:$H$208,7,FALSE)</f>
        <v>10.157807987</v>
      </c>
    </row>
    <row r="16" spans="1:45" x14ac:dyDescent="0.25">
      <c r="A16" s="3">
        <v>16</v>
      </c>
      <c r="B16" s="7">
        <v>43603</v>
      </c>
      <c r="C16" s="3">
        <v>14.362995395191399</v>
      </c>
      <c r="D16" s="3">
        <v>0.73273789004140899</v>
      </c>
      <c r="E16" s="3">
        <v>4.89873747658946</v>
      </c>
      <c r="F16" s="3">
        <v>0.73273789004140899</v>
      </c>
      <c r="G16" s="3">
        <v>5.6314753666308599</v>
      </c>
      <c r="H16" s="3">
        <v>1.3183046676700001</v>
      </c>
      <c r="I16" s="3">
        <v>1.3716615676275501</v>
      </c>
      <c r="J16" s="3">
        <v>0.74835321312679104</v>
      </c>
      <c r="K16" s="3">
        <v>1.50607292380761</v>
      </c>
      <c r="L16" s="3">
        <v>1.8232885275638301E-2</v>
      </c>
      <c r="M16" s="3">
        <v>0.38920799319039001</v>
      </c>
      <c r="N16" s="3">
        <v>3.5502302044383802E-2</v>
      </c>
      <c r="O16" s="3">
        <v>0.12637400773834701</v>
      </c>
      <c r="P16" s="3">
        <v>0.67953179461351199</v>
      </c>
      <c r="Q16" s="3">
        <v>0.27013938325978598</v>
      </c>
      <c r="R16" s="3">
        <v>1.30618199003238E-2</v>
      </c>
      <c r="S16" s="3">
        <v>1.30130357323102E-2</v>
      </c>
      <c r="T16" s="3">
        <v>1.55438204904471</v>
      </c>
      <c r="U16" s="3">
        <v>3.34435542754475</v>
      </c>
      <c r="V16" s="3">
        <v>2.5364236686876689</v>
      </c>
      <c r="W16" s="3">
        <v>2.3623138079017911</v>
      </c>
      <c r="X16" s="3">
        <v>1.4024370675102735</v>
      </c>
      <c r="Y16" s="3">
        <v>3.4963004090791863</v>
      </c>
      <c r="Z16" s="12" t="s">
        <v>76</v>
      </c>
      <c r="AA16" s="3">
        <v>1.8310809284142175</v>
      </c>
      <c r="AB16" s="3">
        <v>0.61555105823621226</v>
      </c>
      <c r="AC16" s="3">
        <v>3.067656548175242</v>
      </c>
      <c r="AD16" s="3">
        <v>0.61555105823621448</v>
      </c>
      <c r="AF16" s="3">
        <f>VLOOKUP(B16,Contributions!$B$108:$G$208,4,FALSE)</f>
        <v>2.5658694</v>
      </c>
      <c r="AG16" s="3">
        <f t="shared" si="0"/>
        <v>0.83642655548460143</v>
      </c>
      <c r="AH16" s="3">
        <f t="shared" si="1"/>
        <v>0</v>
      </c>
      <c r="AS16" s="29">
        <f>VLOOKUP(B16,Contributions!$B$108:$H$208,7,FALSE)</f>
        <v>5.9287259467999993</v>
      </c>
    </row>
    <row r="17" spans="1:45" x14ac:dyDescent="0.25">
      <c r="A17" s="3">
        <v>18</v>
      </c>
      <c r="B17" s="7">
        <v>43609</v>
      </c>
      <c r="C17" s="3">
        <v>17.5062098155203</v>
      </c>
      <c r="D17" s="3">
        <v>0.64941896141592903</v>
      </c>
      <c r="E17" s="3">
        <v>6.1416893987084897</v>
      </c>
      <c r="F17" s="3">
        <v>0.64941896141592903</v>
      </c>
      <c r="G17" s="3">
        <v>6.7911083601244204</v>
      </c>
      <c r="H17" s="3">
        <v>1.8274013292019899</v>
      </c>
      <c r="I17" s="3">
        <v>1.59271343926743</v>
      </c>
      <c r="J17" s="3">
        <v>0.60390829575212801</v>
      </c>
      <c r="K17" s="3">
        <v>0.89962281231118701</v>
      </c>
      <c r="L17" s="3">
        <v>2.2025334066493998E-2</v>
      </c>
      <c r="M17" s="3">
        <v>1.6454821373820701</v>
      </c>
      <c r="N17" s="3">
        <v>0.21167323724759801</v>
      </c>
      <c r="O17" s="3">
        <v>0.41658375602992698</v>
      </c>
      <c r="P17" s="3">
        <v>1.3131813773718699</v>
      </c>
      <c r="Q17" s="3">
        <v>0.32387022113867098</v>
      </c>
      <c r="R17" s="3">
        <v>2.2623411864137698E-2</v>
      </c>
      <c r="S17" s="3">
        <v>2.2519898518780002E-2</v>
      </c>
      <c r="T17" s="3">
        <v>1.2742217355706971</v>
      </c>
      <c r="U17" s="3">
        <v>4.8674676631377931</v>
      </c>
      <c r="V17" s="3">
        <v>2.4441118067831464</v>
      </c>
      <c r="W17" s="3">
        <v>3.6975775919253433</v>
      </c>
      <c r="X17" s="3">
        <v>1.1087161751354035</v>
      </c>
      <c r="Y17" s="3">
        <v>5.0329732235730864</v>
      </c>
      <c r="Z17" s="12" t="s">
        <v>76</v>
      </c>
      <c r="AA17" s="3">
        <v>1.6090165724964158</v>
      </c>
      <c r="AB17" s="3">
        <v>0.72793273066957032</v>
      </c>
      <c r="AC17" s="3">
        <v>4.5326728262120737</v>
      </c>
      <c r="AD17" s="3">
        <v>0.72793273066957309</v>
      </c>
      <c r="AF17" s="3">
        <f>VLOOKUP(B17,Contributions!$B$108:$G$208,4,FALSE)</f>
        <v>4.2148971</v>
      </c>
      <c r="AG17" s="3">
        <f t="shared" si="0"/>
        <v>0.92989219862188088</v>
      </c>
      <c r="AH17" s="3">
        <f t="shared" si="1"/>
        <v>0</v>
      </c>
      <c r="AS17" s="29">
        <f>VLOOKUP(B17,Contributions!$B$108:$H$208,7,FALSE)</f>
        <v>7.1554645627999989</v>
      </c>
    </row>
    <row r="18" spans="1:45" x14ac:dyDescent="0.25">
      <c r="A18" s="3">
        <v>19</v>
      </c>
      <c r="B18" s="7">
        <v>43612</v>
      </c>
      <c r="C18" s="3">
        <v>39.020606830752897</v>
      </c>
      <c r="D18" s="3">
        <v>2.1131873738729499</v>
      </c>
      <c r="E18" s="3">
        <v>10.598267934746801</v>
      </c>
      <c r="F18" s="3">
        <v>2.1131873738729499</v>
      </c>
      <c r="G18" s="3">
        <v>12.711455308619801</v>
      </c>
      <c r="H18" s="3">
        <v>3.1558370303768899</v>
      </c>
      <c r="I18" s="3">
        <v>2.19619245347572</v>
      </c>
      <c r="J18" s="3">
        <v>0.82145212838360204</v>
      </c>
      <c r="K18" s="3">
        <v>1.3176209839809201</v>
      </c>
      <c r="L18" s="3">
        <v>3.8032368799784097E-2</v>
      </c>
      <c r="M18" s="3">
        <v>3.5209950962006098</v>
      </c>
      <c r="N18" s="3">
        <v>0.29958172669167299</v>
      </c>
      <c r="O18" s="3">
        <v>0.72242596845339202</v>
      </c>
      <c r="P18" s="3">
        <v>3.6084919564432001</v>
      </c>
      <c r="Q18" s="3">
        <v>0.96455752060111499</v>
      </c>
      <c r="R18" s="3">
        <v>2.84416010717315E-2</v>
      </c>
      <c r="S18" s="3">
        <v>2.63155686935257E-2</v>
      </c>
      <c r="T18" s="3">
        <v>6.1961503303402949</v>
      </c>
      <c r="U18" s="3">
        <v>4.4021176044065058</v>
      </c>
      <c r="V18" s="3">
        <v>4.0658703888973697</v>
      </c>
      <c r="W18" s="3">
        <v>6.532397545849431</v>
      </c>
      <c r="X18" s="3">
        <v>6.2688805150971891</v>
      </c>
      <c r="Y18" s="3">
        <v>4.3293874196496116</v>
      </c>
      <c r="Z18" s="12">
        <v>1</v>
      </c>
      <c r="AA18" s="3">
        <v>5.5103004114449519</v>
      </c>
      <c r="AB18" s="3">
        <v>1.2514415637460992</v>
      </c>
      <c r="AC18" s="3">
        <v>5.0879675233018498</v>
      </c>
      <c r="AD18" s="3">
        <v>1.2514415637461049</v>
      </c>
      <c r="AF18" s="3">
        <f>VLOOKUP(B18,Contributions!$B$108:$G$208,4,FALSE)</f>
        <v>2.74871475</v>
      </c>
      <c r="AG18" s="3">
        <f t="shared" si="0"/>
        <v>0.54023826555720911</v>
      </c>
      <c r="AH18" s="3">
        <f t="shared" si="1"/>
        <v>1</v>
      </c>
      <c r="AS18" s="29">
        <f>VLOOKUP(B18,Contributions!$B$108:$H$208,7,FALSE)</f>
        <v>13.049548108</v>
      </c>
    </row>
    <row r="19" spans="1:45" x14ac:dyDescent="0.25">
      <c r="A19" s="3">
        <v>20</v>
      </c>
      <c r="B19" s="7">
        <v>43615</v>
      </c>
      <c r="C19" s="3">
        <v>12.6107500723169</v>
      </c>
      <c r="D19" s="3">
        <v>1.1609119825688701</v>
      </c>
      <c r="E19" s="3">
        <v>3.3476136806908801</v>
      </c>
      <c r="F19" s="3">
        <v>1.1609119825688701</v>
      </c>
      <c r="G19" s="3">
        <v>4.5085256632597597</v>
      </c>
      <c r="H19" s="3">
        <v>1.1924067940425001</v>
      </c>
      <c r="I19" s="3">
        <v>0.76440292625688799</v>
      </c>
      <c r="J19" s="3">
        <v>0.32898311601128299</v>
      </c>
      <c r="K19" s="3">
        <v>0.53813075010991196</v>
      </c>
      <c r="L19" s="3">
        <v>7.95319972216392E-3</v>
      </c>
      <c r="M19" s="3">
        <v>0.87517447849621499</v>
      </c>
      <c r="N19" s="3">
        <v>7.3692486598991996E-2</v>
      </c>
      <c r="O19" s="3">
        <v>0.21362582669932501</v>
      </c>
      <c r="P19" s="3">
        <v>1.17721700788496</v>
      </c>
      <c r="Q19" s="3">
        <v>0.55360730494492705</v>
      </c>
      <c r="R19" s="3">
        <v>1.7554359298983E-2</v>
      </c>
      <c r="S19" s="3">
        <v>1.28254293983514E-2</v>
      </c>
      <c r="T19" s="3">
        <v>2.9941195728330321</v>
      </c>
      <c r="U19" s="3">
        <v>0.35349410785784796</v>
      </c>
      <c r="V19" s="3">
        <v>3.0108122422392709</v>
      </c>
      <c r="W19" s="3">
        <v>0.33680143845160915</v>
      </c>
      <c r="X19" s="3">
        <v>2.9118621000173039</v>
      </c>
      <c r="Y19" s="3">
        <v>0.43575158067357611</v>
      </c>
      <c r="Z19" s="12" t="s">
        <v>76</v>
      </c>
      <c r="AA19" s="3">
        <v>2.9722646383632019</v>
      </c>
      <c r="AB19" s="3">
        <v>5.2971797042834855E-2</v>
      </c>
      <c r="AC19" s="3">
        <v>0.37534904232767774</v>
      </c>
      <c r="AD19" s="3">
        <v>5.2971797042834938E-2</v>
      </c>
      <c r="AF19" s="3">
        <f>VLOOKUP(B19,Contributions!$B$108:$G$208,4,FALSE)</f>
        <v>0.208009215</v>
      </c>
      <c r="AG19" s="3">
        <f t="shared" si="0"/>
        <v>0.55417542485271365</v>
      </c>
      <c r="AH19" s="3">
        <f t="shared" si="1"/>
        <v>0</v>
      </c>
      <c r="AS19" s="29">
        <f>VLOOKUP(B19,Contributions!$B$108:$H$208,7,FALSE)</f>
        <v>4.8605374114000002</v>
      </c>
    </row>
    <row r="20" spans="1:45" x14ac:dyDescent="0.25">
      <c r="A20" s="3">
        <v>21</v>
      </c>
      <c r="B20" s="7">
        <v>43618</v>
      </c>
      <c r="C20" s="3">
        <v>29.2084511687207</v>
      </c>
      <c r="D20" s="3">
        <v>0.57590700552631602</v>
      </c>
      <c r="E20" s="3">
        <v>6.7379877487842403</v>
      </c>
      <c r="F20" s="3">
        <v>0.57590700552631602</v>
      </c>
      <c r="G20" s="3">
        <v>7.3138947543105504</v>
      </c>
      <c r="H20" s="3">
        <v>1.87680231433591</v>
      </c>
      <c r="I20" s="3">
        <v>1.4757050718990801</v>
      </c>
      <c r="J20" s="3">
        <v>0.61948502549664897</v>
      </c>
      <c r="K20" s="3">
        <v>0.887702607885685</v>
      </c>
      <c r="L20" s="3">
        <v>1.74574446758478E-2</v>
      </c>
      <c r="M20" s="3">
        <v>2.2839168395141298</v>
      </c>
      <c r="N20" s="3">
        <v>0.30474255303536002</v>
      </c>
      <c r="O20" s="3">
        <v>0.68300140580489199</v>
      </c>
      <c r="P20" s="3">
        <v>1.5999408528857499</v>
      </c>
      <c r="Q20" s="3">
        <v>0.25635325383891799</v>
      </c>
      <c r="R20" s="3">
        <v>1.3813414080850499E-2</v>
      </c>
      <c r="S20" s="3">
        <v>1.6609995564102E-2</v>
      </c>
      <c r="T20" s="3">
        <v>1.0270374168824763</v>
      </c>
      <c r="U20" s="3">
        <v>5.7109503319017643</v>
      </c>
      <c r="V20" s="3">
        <v>2.3626654220016445</v>
      </c>
      <c r="W20" s="3">
        <v>4.3753223267825962</v>
      </c>
      <c r="X20" s="3">
        <v>0.84956741217932152</v>
      </c>
      <c r="Y20" s="3">
        <v>5.888420336604919</v>
      </c>
      <c r="Z20" s="12" t="s">
        <v>76</v>
      </c>
      <c r="AA20" s="3">
        <v>1.4130900836878142</v>
      </c>
      <c r="AB20" s="3">
        <v>0.82712991300804894</v>
      </c>
      <c r="AC20" s="3">
        <v>5.3248976650964259</v>
      </c>
      <c r="AD20" s="3">
        <v>0.82712991300805216</v>
      </c>
      <c r="AF20" s="3">
        <f>VLOOKUP(B20,Contributions!$B$108:$G$208,4,FALSE)</f>
        <v>3.3805269</v>
      </c>
      <c r="AG20" s="3">
        <f t="shared" si="0"/>
        <v>0.6348529328851964</v>
      </c>
      <c r="AH20" s="3">
        <f t="shared" si="1"/>
        <v>0</v>
      </c>
      <c r="AS20" s="29">
        <f>VLOOKUP(B20,Contributions!$B$108:$H$208,7,FALSE)</f>
        <v>7.7653862143999994</v>
      </c>
    </row>
    <row r="21" spans="1:45" x14ac:dyDescent="0.25">
      <c r="A21" s="3">
        <v>24</v>
      </c>
      <c r="B21" s="7">
        <v>43627</v>
      </c>
      <c r="C21" s="3">
        <v>19.115882322468799</v>
      </c>
      <c r="D21" s="3">
        <v>1.1063744107929201</v>
      </c>
      <c r="E21" s="3">
        <v>5.4747265912940701</v>
      </c>
      <c r="F21" s="3">
        <v>1.1063744107929201</v>
      </c>
      <c r="G21" s="3">
        <v>6.5811010020869896</v>
      </c>
      <c r="H21" s="3">
        <v>1.7530094979784501</v>
      </c>
      <c r="I21" s="3">
        <v>1.1925519664145501</v>
      </c>
      <c r="J21" s="3">
        <v>0.62132208367273301</v>
      </c>
      <c r="K21" s="3">
        <v>1.30928028235589</v>
      </c>
      <c r="L21" s="3">
        <v>2.83053737847914E-2</v>
      </c>
      <c r="M21" s="3">
        <v>1.0232473548268699</v>
      </c>
      <c r="N21" s="3">
        <v>8.1585444025427001E-2</v>
      </c>
      <c r="O21" s="3">
        <v>0.30324671653804303</v>
      </c>
      <c r="P21" s="3">
        <v>1.3277143025722</v>
      </c>
      <c r="Q21" s="3">
        <v>0.40183750503170401</v>
      </c>
      <c r="R21" s="3">
        <v>1.4323067579334599E-2</v>
      </c>
      <c r="S21" s="3">
        <v>1.6587499362820501E-2</v>
      </c>
      <c r="T21" s="3">
        <v>2.810736715456863</v>
      </c>
      <c r="U21" s="3">
        <v>2.6639898758372071</v>
      </c>
      <c r="V21" s="3">
        <v>2.9503882200219489</v>
      </c>
      <c r="W21" s="3">
        <v>2.5243383712721212</v>
      </c>
      <c r="X21" s="3">
        <v>2.7196029757792157</v>
      </c>
      <c r="Y21" s="3">
        <v>2.7551236155148544</v>
      </c>
      <c r="Z21" s="12" t="s">
        <v>76</v>
      </c>
      <c r="AA21" s="3">
        <v>2.8269093037526765</v>
      </c>
      <c r="AB21" s="3">
        <v>0.11623950145791188</v>
      </c>
      <c r="AC21" s="3">
        <v>2.6478172875413941</v>
      </c>
      <c r="AD21" s="3">
        <v>0.11623950145791188</v>
      </c>
      <c r="AF21" s="3">
        <f>VLOOKUP(B21,Contributions!$B$108:$G$208,4,FALSE)</f>
        <v>2.1307819499999998</v>
      </c>
      <c r="AG21" s="3">
        <f t="shared" si="0"/>
        <v>0.80473148960309016</v>
      </c>
      <c r="AH21" s="3">
        <f t="shared" si="1"/>
        <v>0</v>
      </c>
      <c r="AS21" s="29">
        <f>VLOOKUP(B21,Contributions!$B$108:$H$208,7,FALSE)</f>
        <v>7.2751031228</v>
      </c>
    </row>
    <row r="22" spans="1:45" x14ac:dyDescent="0.25">
      <c r="A22" s="3">
        <v>25</v>
      </c>
      <c r="B22" s="7">
        <v>43630</v>
      </c>
      <c r="C22" s="3">
        <v>11.980597332161199</v>
      </c>
      <c r="D22" s="3">
        <v>0.93761798931093199</v>
      </c>
      <c r="E22" s="3">
        <v>2.5326223310315998</v>
      </c>
      <c r="F22" s="3">
        <v>0.93761798931093199</v>
      </c>
      <c r="G22" s="3">
        <v>3.4702403203425298</v>
      </c>
      <c r="H22" s="3">
        <v>0.98746288118404502</v>
      </c>
      <c r="I22" s="3">
        <v>0.658886496700549</v>
      </c>
      <c r="J22" s="3">
        <v>0.44505022162195901</v>
      </c>
      <c r="K22" s="3">
        <v>1.0785513498111401</v>
      </c>
      <c r="L22" s="3">
        <v>1.02676929600308E-2</v>
      </c>
      <c r="M22" s="3">
        <v>-0.22457865467178501</v>
      </c>
      <c r="N22" s="3">
        <v>1.34563528308103E-2</v>
      </c>
      <c r="O22" s="3">
        <v>5.3082422785997903E-2</v>
      </c>
      <c r="P22" s="3">
        <v>0.38571446565414902</v>
      </c>
      <c r="Q22" s="3">
        <v>0.25719796775787501</v>
      </c>
      <c r="R22" s="3">
        <v>8.6062853532883309E-3</v>
      </c>
      <c r="S22" s="3">
        <v>9.6175757946099401E-3</v>
      </c>
      <c r="T22" s="3">
        <v>2.2432924057050454</v>
      </c>
      <c r="U22" s="3">
        <v>0.28932992532655444</v>
      </c>
      <c r="V22" s="3">
        <v>2.7634172671743547</v>
      </c>
      <c r="W22" s="3">
        <v>-0.23079493614275481</v>
      </c>
      <c r="X22" s="3">
        <v>2.1246927011346024</v>
      </c>
      <c r="Y22" s="3">
        <v>0.40792962989699744</v>
      </c>
      <c r="Z22" s="12" t="s">
        <v>76</v>
      </c>
      <c r="AA22" s="3">
        <v>2.377134124671334</v>
      </c>
      <c r="AB22" s="3">
        <v>0.33974618778958782</v>
      </c>
      <c r="AC22" s="3">
        <v>0.1554882063602657</v>
      </c>
      <c r="AD22" s="3">
        <v>0.33974618778958465</v>
      </c>
      <c r="AF22" s="3">
        <f>VLOOKUP(B22,Contributions!$B$108:$G$208,4,FALSE)</f>
        <v>1.5559555949999999</v>
      </c>
      <c r="AG22" s="3">
        <f t="shared" si="0"/>
        <v>10.006904262532013</v>
      </c>
      <c r="AH22" s="3">
        <f t="shared" si="1"/>
        <v>0</v>
      </c>
      <c r="AS22" s="29">
        <f>VLOOKUP(B22,Contributions!$B$108:$H$208,7,FALSE)</f>
        <v>3.9016644366</v>
      </c>
    </row>
    <row r="23" spans="1:45" x14ac:dyDescent="0.25">
      <c r="A23" s="3">
        <v>26</v>
      </c>
      <c r="B23" s="7">
        <v>43633</v>
      </c>
      <c r="C23" s="3">
        <v>6.0324822299691503</v>
      </c>
      <c r="D23" s="3">
        <v>0.47876421224311899</v>
      </c>
      <c r="E23" s="3">
        <v>3.38665462174531</v>
      </c>
      <c r="F23" s="3">
        <v>0.47876421224311899</v>
      </c>
      <c r="G23" s="3">
        <v>3.8654188339884201</v>
      </c>
      <c r="H23" s="3">
        <v>0.91648114752230403</v>
      </c>
      <c r="I23" s="3">
        <v>0.94725072190140203</v>
      </c>
      <c r="J23" s="3">
        <v>0.46903805703953999</v>
      </c>
      <c r="K23" s="3">
        <v>0.68410546874795497</v>
      </c>
      <c r="L23" s="3">
        <v>1.0376770260337599E-2</v>
      </c>
      <c r="M23" s="3">
        <v>0.76034884849538797</v>
      </c>
      <c r="N23" s="3">
        <v>6.9993110542886094E-2</v>
      </c>
      <c r="O23" s="3">
        <v>0.18185391090740899</v>
      </c>
      <c r="P23" s="3">
        <v>0.67893734771271896</v>
      </c>
      <c r="Q23" s="3">
        <v>0.28598231107133398</v>
      </c>
      <c r="R23" s="3">
        <v>1.8509913468673301E-2</v>
      </c>
      <c r="S23" s="3">
        <v>1.77086188856393E-2</v>
      </c>
      <c r="T23" s="3">
        <v>0.70039428948106552</v>
      </c>
      <c r="U23" s="3">
        <v>2.6862603322642444</v>
      </c>
      <c r="V23" s="3">
        <v>2.2550376324163173</v>
      </c>
      <c r="W23" s="3">
        <v>1.1316169893289927</v>
      </c>
      <c r="X23" s="3">
        <v>0.50711380167763265</v>
      </c>
      <c r="Y23" s="3">
        <v>2.8795408200676773</v>
      </c>
      <c r="Z23" s="12" t="s">
        <v>76</v>
      </c>
      <c r="AA23" s="3">
        <v>1.1541819078583384</v>
      </c>
      <c r="AB23" s="3">
        <v>0.95825457549673998</v>
      </c>
      <c r="AC23" s="3">
        <v>2.2324727138869713</v>
      </c>
      <c r="AD23" s="3">
        <v>0.95825457549674031</v>
      </c>
      <c r="AF23" s="3">
        <f>VLOOKUP(B23,Contributions!$B$108:$G$208,4,FALSE)</f>
        <v>2.06198865</v>
      </c>
      <c r="AG23" s="3">
        <f t="shared" si="0"/>
        <v>0.92363442436430032</v>
      </c>
      <c r="AH23" s="3">
        <f t="shared" si="1"/>
        <v>0</v>
      </c>
      <c r="AS23" s="29">
        <f>VLOOKUP(B23,Contributions!$B$108:$H$208,7,FALSE)</f>
        <v>4.3833884530000002</v>
      </c>
    </row>
    <row r="24" spans="1:45" x14ac:dyDescent="0.25">
      <c r="A24" s="3">
        <v>27</v>
      </c>
      <c r="B24" s="7">
        <v>43636</v>
      </c>
      <c r="C24" s="3">
        <v>12.5441389735994</v>
      </c>
      <c r="D24" s="3">
        <v>1.12519138902039</v>
      </c>
      <c r="E24" s="3">
        <v>4.1873243650353897</v>
      </c>
      <c r="F24" s="3">
        <v>1.12519138902039</v>
      </c>
      <c r="G24" s="3">
        <v>5.3125157540557799</v>
      </c>
      <c r="H24" s="3">
        <v>1.3990151099363899</v>
      </c>
      <c r="I24" s="3">
        <v>1.0344759927642799</v>
      </c>
      <c r="J24" s="3">
        <v>0.50127778109568999</v>
      </c>
      <c r="K24" s="3">
        <v>0.85946275041131404</v>
      </c>
      <c r="L24" s="3">
        <v>1.79378939354559E-2</v>
      </c>
      <c r="M24" s="3">
        <v>0.822117556956803</v>
      </c>
      <c r="N24" s="3">
        <v>5.9086987411428898E-2</v>
      </c>
      <c r="O24" s="3">
        <v>0.21875582094165999</v>
      </c>
      <c r="P24" s="3">
        <v>1.09743169590738</v>
      </c>
      <c r="Q24" s="3">
        <v>0.54833744445393695</v>
      </c>
      <c r="R24" s="3">
        <v>1.9483144137154001E-2</v>
      </c>
      <c r="S24" s="3">
        <v>1.9677653123692001E-2</v>
      </c>
      <c r="T24" s="3">
        <v>2.8740088986907391</v>
      </c>
      <c r="U24" s="3">
        <v>1.3133154663446507</v>
      </c>
      <c r="V24" s="3">
        <v>2.9712361872756157</v>
      </c>
      <c r="W24" s="3">
        <v>1.2160881777597741</v>
      </c>
      <c r="X24" s="3">
        <v>2.7859377178114206</v>
      </c>
      <c r="Y24" s="3">
        <v>1.4013866472239691</v>
      </c>
      <c r="Z24" s="12" t="s">
        <v>76</v>
      </c>
      <c r="AA24" s="3">
        <v>2.8770609345925919</v>
      </c>
      <c r="AB24" s="3">
        <v>9.2686929438853205E-2</v>
      </c>
      <c r="AC24" s="3">
        <v>1.310263430442798</v>
      </c>
      <c r="AD24" s="3">
        <v>9.2686929438853205E-2</v>
      </c>
      <c r="AF24" s="3">
        <f>VLOOKUP(B24,Contributions!$B$108:$G$208,4,FALSE)</f>
        <v>1.2223684349999999</v>
      </c>
      <c r="AG24" s="3">
        <f t="shared" si="0"/>
        <v>0.93291807326630927</v>
      </c>
      <c r="AH24" s="3">
        <f t="shared" si="1"/>
        <v>0</v>
      </c>
      <c r="AS24" s="29">
        <f>VLOOKUP(B24,Contributions!$B$108:$H$208,7,FALSE)</f>
        <v>5.9653062646400006</v>
      </c>
    </row>
    <row r="25" spans="1:45" x14ac:dyDescent="0.25">
      <c r="A25" s="3">
        <v>28</v>
      </c>
      <c r="B25" s="7">
        <v>43639</v>
      </c>
      <c r="C25" s="3">
        <v>31.919916850580499</v>
      </c>
      <c r="D25" s="3">
        <v>1.2556989865294199</v>
      </c>
      <c r="E25" s="3">
        <v>8.7580853172148405</v>
      </c>
      <c r="F25" s="3">
        <v>1.2556989865294199</v>
      </c>
      <c r="G25" s="3">
        <v>10.0137843037443</v>
      </c>
      <c r="H25" s="3">
        <v>2.4560907122203401</v>
      </c>
      <c r="I25" s="3">
        <v>1.7830692613241801</v>
      </c>
      <c r="J25" s="3">
        <v>0.77761837295518998</v>
      </c>
      <c r="K25" s="3">
        <v>1.10680069781886</v>
      </c>
      <c r="L25" s="3">
        <v>2.36498335811553E-2</v>
      </c>
      <c r="M25" s="3">
        <v>3.0765805454799202</v>
      </c>
      <c r="N25" s="3">
        <v>0.297252147881437</v>
      </c>
      <c r="O25" s="3">
        <v>0.73009664144624298</v>
      </c>
      <c r="P25" s="3">
        <v>2.6056045214830501</v>
      </c>
      <c r="Q25" s="3">
        <v>0.67034732024602295</v>
      </c>
      <c r="R25" s="3">
        <v>2.37666245776504E-2</v>
      </c>
      <c r="S25" s="3">
        <v>2.1325727877468201E-2</v>
      </c>
      <c r="T25" s="3">
        <v>4.3204427237625325</v>
      </c>
      <c r="U25" s="3">
        <v>4.437642593452308</v>
      </c>
      <c r="V25" s="3">
        <v>3.3588373087062102</v>
      </c>
      <c r="W25" s="3">
        <v>5.3992480085086303</v>
      </c>
      <c r="X25" s="3">
        <v>4.5065666291660893</v>
      </c>
      <c r="Y25" s="3">
        <v>4.2515186880487512</v>
      </c>
      <c r="Z25" s="12" t="s">
        <v>76</v>
      </c>
      <c r="AA25" s="3">
        <v>4.061948887211611</v>
      </c>
      <c r="AB25" s="3">
        <v>0.6159829104057476</v>
      </c>
      <c r="AC25" s="3">
        <v>4.6961364300032296</v>
      </c>
      <c r="AD25" s="3">
        <v>0.61598291040574471</v>
      </c>
      <c r="AF25" s="3">
        <f>VLOOKUP(B25,Contributions!$B$108:$G$208,4,FALSE)</f>
        <v>2.7738584999999998</v>
      </c>
      <c r="AG25" s="3">
        <f t="shared" si="0"/>
        <v>0.59066821020744753</v>
      </c>
      <c r="AH25" s="3">
        <f t="shared" si="1"/>
        <v>0</v>
      </c>
      <c r="AS25" s="29">
        <f>VLOOKUP(B25,Contributions!$B$108:$H$208,7,FALSE)</f>
        <v>10.584946911999999</v>
      </c>
    </row>
    <row r="26" spans="1:45" x14ac:dyDescent="0.25">
      <c r="A26" s="3">
        <v>29</v>
      </c>
      <c r="B26" s="7">
        <v>43642</v>
      </c>
      <c r="C26" s="3">
        <v>9.1617892285019096</v>
      </c>
      <c r="D26" s="3">
        <v>0.49392414502368298</v>
      </c>
      <c r="E26" s="3">
        <v>3.7062372707876401</v>
      </c>
      <c r="F26" s="3">
        <v>0.49392414502368298</v>
      </c>
      <c r="G26" s="3">
        <v>4.2001614158113201</v>
      </c>
      <c r="H26" s="3">
        <v>1.0955182227845499</v>
      </c>
      <c r="I26" s="3">
        <v>1.08893637951077</v>
      </c>
      <c r="J26" s="3">
        <v>0.42796937915970201</v>
      </c>
      <c r="K26" s="3">
        <v>0.63241459677626199</v>
      </c>
      <c r="L26" s="3">
        <v>1.2541558177438E-2</v>
      </c>
      <c r="M26" s="3">
        <v>0.89360824736602595</v>
      </c>
      <c r="N26" s="3">
        <v>8.8057750869775797E-2</v>
      </c>
      <c r="O26" s="3">
        <v>0.21013778729778501</v>
      </c>
      <c r="P26" s="3">
        <v>0.80563952849041098</v>
      </c>
      <c r="Q26" s="3">
        <v>0.26501821024211702</v>
      </c>
      <c r="R26" s="3">
        <v>1.7255760722007098E-2</v>
      </c>
      <c r="S26" s="3">
        <v>1.6811022368323401E-2</v>
      </c>
      <c r="T26" s="3">
        <v>1.4491161339717571</v>
      </c>
      <c r="U26" s="3">
        <v>2.2571211368158828</v>
      </c>
      <c r="V26" s="3">
        <v>1.5769162706201694</v>
      </c>
      <c r="W26" s="3">
        <v>2.1293210001674705</v>
      </c>
      <c r="X26" s="3">
        <v>0.98095618463912526</v>
      </c>
      <c r="Y26" s="3">
        <v>2.7252810861485148</v>
      </c>
      <c r="Z26" s="12" t="s">
        <v>76</v>
      </c>
      <c r="AA26" s="3">
        <v>1.3356628630770173</v>
      </c>
      <c r="AB26" s="3">
        <v>0.31376079985901539</v>
      </c>
      <c r="AC26" s="3">
        <v>2.3705744077106226</v>
      </c>
      <c r="AD26" s="3">
        <v>0.31376079985901606</v>
      </c>
      <c r="AF26" s="3">
        <f>VLOOKUP(B26,Contributions!$B$108:$G$208,4,FALSE)</f>
        <v>2.3401790999999998</v>
      </c>
      <c r="AG26" s="3">
        <f t="shared" si="0"/>
        <v>0.98717808324777412</v>
      </c>
      <c r="AH26" s="3">
        <f t="shared" si="1"/>
        <v>0</v>
      </c>
      <c r="AS26" s="29">
        <f>VLOOKUP(B26,Contributions!$B$108:$H$208,7,FALSE)</f>
        <v>4.6560543469999995</v>
      </c>
    </row>
    <row r="27" spans="1:45" x14ac:dyDescent="0.25">
      <c r="A27" s="3">
        <v>30</v>
      </c>
      <c r="B27" s="7">
        <v>43645</v>
      </c>
      <c r="C27" s="3">
        <v>7.2560595238395704</v>
      </c>
      <c r="D27" s="3">
        <v>0.64151035033243597</v>
      </c>
      <c r="E27" s="3">
        <v>2.5155670237374999</v>
      </c>
      <c r="F27" s="3">
        <v>0.64151035033243597</v>
      </c>
      <c r="G27" s="3">
        <v>3.1570773740699298</v>
      </c>
      <c r="H27" s="3">
        <v>0.839155400196267</v>
      </c>
      <c r="I27" s="3">
        <v>0.80360673506667102</v>
      </c>
      <c r="J27" s="3">
        <v>0.39721802119115002</v>
      </c>
      <c r="K27" s="3">
        <v>0.77798657512441205</v>
      </c>
      <c r="L27" s="3">
        <v>6.6890106224522803E-3</v>
      </c>
      <c r="M27" s="3">
        <v>0.110515920272236</v>
      </c>
      <c r="N27" s="3">
        <v>1.51449322312283E-2</v>
      </c>
      <c r="O27" s="3">
        <v>5.9107313749129302E-2</v>
      </c>
      <c r="P27" s="3">
        <v>0.41421392643010402</v>
      </c>
      <c r="Q27" s="3">
        <v>0.26070317989997999</v>
      </c>
      <c r="R27" s="3">
        <v>8.0352282402706993E-3</v>
      </c>
      <c r="S27" s="3">
        <v>9.3393741984416495E-3</v>
      </c>
      <c r="T27" s="3">
        <v>2.0054067496498957</v>
      </c>
      <c r="U27" s="3">
        <v>0.51016027408760412</v>
      </c>
      <c r="V27" s="3">
        <v>1.9221455297686183</v>
      </c>
      <c r="W27" s="3">
        <v>0.59342149396888155</v>
      </c>
      <c r="X27" s="3">
        <v>1.6640077092551713</v>
      </c>
      <c r="Y27" s="3">
        <v>0.85155931448232858</v>
      </c>
      <c r="Z27" s="12" t="s">
        <v>76</v>
      </c>
      <c r="AA27" s="3">
        <v>1.8638533295578952</v>
      </c>
      <c r="AB27" s="3">
        <v>0.17800789771710962</v>
      </c>
      <c r="AC27" s="3">
        <v>0.65171369417960479</v>
      </c>
      <c r="AD27" s="3">
        <v>0.17800789771710948</v>
      </c>
      <c r="AF27" s="3">
        <f>VLOOKUP(B27,Contributions!$B$108:$G$208,4,FALSE)</f>
        <v>1.21965291</v>
      </c>
      <c r="AG27" s="3">
        <f t="shared" si="0"/>
        <v>1.8714550897005975</v>
      </c>
      <c r="AH27" s="3">
        <f t="shared" si="1"/>
        <v>0</v>
      </c>
      <c r="AS27" s="29">
        <f>VLOOKUP(B27,Contributions!$B$108:$H$208,7,FALSE)</f>
        <v>3.6118310179999997</v>
      </c>
    </row>
    <row r="28" spans="1:45" x14ac:dyDescent="0.25">
      <c r="A28" s="3">
        <v>33</v>
      </c>
      <c r="B28" s="7">
        <v>43654</v>
      </c>
      <c r="C28" s="3">
        <v>16.7625784024269</v>
      </c>
      <c r="D28" s="3">
        <v>0.74780964993308097</v>
      </c>
      <c r="E28" s="3">
        <v>5.0319624839142696</v>
      </c>
      <c r="F28" s="3">
        <v>0.74780964993308097</v>
      </c>
      <c r="G28" s="3">
        <v>5.7797721338473496</v>
      </c>
      <c r="H28" s="3">
        <v>1.6371611433042099</v>
      </c>
      <c r="I28" s="3">
        <v>1.2318840114784699</v>
      </c>
      <c r="J28" s="3">
        <v>0.50156933867749798</v>
      </c>
      <c r="K28" s="3">
        <v>0.76857692039661296</v>
      </c>
      <c r="L28" s="3">
        <v>1.3996229294083199E-2</v>
      </c>
      <c r="M28" s="3">
        <v>1.33750331768522</v>
      </c>
      <c r="N28" s="3">
        <v>0.120512986309041</v>
      </c>
      <c r="O28" s="3">
        <v>0.34900822440808899</v>
      </c>
      <c r="P28" s="3">
        <v>1.17072999450891</v>
      </c>
      <c r="Q28" s="3">
        <v>0.412491159427189</v>
      </c>
      <c r="R28" s="3">
        <v>2.6538302092075999E-2</v>
      </c>
      <c r="S28" s="3">
        <v>2.19031901640762E-2</v>
      </c>
      <c r="T28" s="3">
        <v>2.4060763291494824</v>
      </c>
      <c r="U28" s="3">
        <v>2.6258861547647872</v>
      </c>
      <c r="V28" s="3">
        <v>2.170797687823347</v>
      </c>
      <c r="W28" s="3">
        <v>2.8611647960909226</v>
      </c>
      <c r="X28" s="3">
        <v>2.1559771213417642</v>
      </c>
      <c r="Y28" s="3">
        <v>2.8759853625725054</v>
      </c>
      <c r="Z28" s="12" t="s">
        <v>76</v>
      </c>
      <c r="AA28" s="3">
        <v>2.2442837127715314</v>
      </c>
      <c r="AB28" s="3">
        <v>0.14031233136658347</v>
      </c>
      <c r="AC28" s="3">
        <v>2.7876787711427382</v>
      </c>
      <c r="AD28" s="3">
        <v>0.14031233136658347</v>
      </c>
      <c r="AF28" s="3">
        <f>VLOOKUP(B28,Contributions!$B$108:$G$208,4,FALSE)</f>
        <v>2.2379948999999999</v>
      </c>
      <c r="AG28" s="3">
        <f t="shared" si="0"/>
        <v>0.80281663840435624</v>
      </c>
      <c r="AH28" s="3">
        <f t="shared" si="1"/>
        <v>0</v>
      </c>
      <c r="AS28" s="29">
        <f>VLOOKUP(B28,Contributions!$B$108:$H$208,7,FALSE)</f>
        <v>6.2513869519999998</v>
      </c>
    </row>
    <row r="29" spans="1:45" x14ac:dyDescent="0.25">
      <c r="A29" s="3">
        <v>34</v>
      </c>
      <c r="B29" s="7">
        <v>43657</v>
      </c>
      <c r="C29" s="3">
        <v>33.3456550668541</v>
      </c>
      <c r="D29" s="3">
        <v>1.56551353507422</v>
      </c>
      <c r="E29" s="3">
        <v>8.2898689986704905</v>
      </c>
      <c r="F29" s="3">
        <v>1.56551353507422</v>
      </c>
      <c r="G29" s="3">
        <v>9.8553825337447094</v>
      </c>
      <c r="H29" s="3">
        <v>2.4950468370783798</v>
      </c>
      <c r="I29" s="3">
        <v>1.8379516834535301</v>
      </c>
      <c r="J29" s="3">
        <v>0.717619097042557</v>
      </c>
      <c r="K29" s="3">
        <v>1.2522378445184601</v>
      </c>
      <c r="L29" s="3">
        <v>2.6010645150229699E-2</v>
      </c>
      <c r="M29" s="3">
        <v>2.4122501699114598</v>
      </c>
      <c r="N29" s="3">
        <v>0.26136735788303</v>
      </c>
      <c r="O29" s="3">
        <v>0.70113788722277703</v>
      </c>
      <c r="P29" s="3">
        <v>2.2428630629744899</v>
      </c>
      <c r="Q29" s="3">
        <v>0.73277264257357499</v>
      </c>
      <c r="R29" s="3">
        <v>2.9056935264902099E-2</v>
      </c>
      <c r="S29" s="3">
        <v>2.61780207770753E-2</v>
      </c>
      <c r="T29" s="3">
        <v>5.4882139635981151</v>
      </c>
      <c r="U29" s="3">
        <v>2.8016550350723755</v>
      </c>
      <c r="V29" s="3">
        <v>4.0835462802782914</v>
      </c>
      <c r="W29" s="3">
        <v>4.2063227183921992</v>
      </c>
      <c r="X29" s="3">
        <v>5.9404357315598144</v>
      </c>
      <c r="Y29" s="3">
        <v>2.3494332671106761</v>
      </c>
      <c r="Z29" s="12" t="s">
        <v>76</v>
      </c>
      <c r="AA29" s="3">
        <v>5.1707319918120733</v>
      </c>
      <c r="AB29" s="3">
        <v>0.96830042361707847</v>
      </c>
      <c r="AC29" s="3">
        <v>3.1191370068584168</v>
      </c>
      <c r="AD29" s="3">
        <v>0.96830042361707946</v>
      </c>
      <c r="AF29" s="3">
        <f>VLOOKUP(B29,Contributions!$B$108:$G$208,4,FALSE)</f>
        <v>2.9957269499999999</v>
      </c>
      <c r="AG29" s="3">
        <f t="shared" si="0"/>
        <v>0.96043455077893003</v>
      </c>
      <c r="AH29" s="3">
        <f t="shared" si="1"/>
        <v>0</v>
      </c>
      <c r="AS29" s="29">
        <f>VLOOKUP(B29,Contributions!$B$108:$H$208,7,FALSE)</f>
        <v>10.387678636</v>
      </c>
    </row>
    <row r="30" spans="1:45" x14ac:dyDescent="0.25">
      <c r="A30" s="3">
        <v>35</v>
      </c>
      <c r="B30" s="7">
        <v>43660</v>
      </c>
      <c r="C30" s="3">
        <v>25.077998257973299</v>
      </c>
      <c r="D30" s="3">
        <v>1.21390114458261</v>
      </c>
      <c r="E30" s="3">
        <v>6.2751532260672098</v>
      </c>
      <c r="F30" s="3">
        <v>1.21390114458261</v>
      </c>
      <c r="G30" s="3">
        <v>7.4890543706498303</v>
      </c>
      <c r="H30" s="3">
        <v>2.3027147119332301</v>
      </c>
      <c r="I30" s="3">
        <v>1.28148450066362</v>
      </c>
      <c r="J30" s="3">
        <v>0.58105808520939095</v>
      </c>
      <c r="K30" s="3">
        <v>1.0410717912160801</v>
      </c>
      <c r="L30" s="3">
        <v>2.3908992716228299E-2</v>
      </c>
      <c r="M30" s="3">
        <v>1.4909884597440299</v>
      </c>
      <c r="N30" s="3">
        <v>0.16325136633484</v>
      </c>
      <c r="O30" s="3">
        <v>0.39568336649417701</v>
      </c>
      <c r="P30" s="3">
        <v>1.54325958070503</v>
      </c>
      <c r="Q30" s="3">
        <v>0.57576695606838202</v>
      </c>
      <c r="R30" s="3">
        <v>2.4823902468624499E-2</v>
      </c>
      <c r="S30" s="3">
        <v>1.75376700850772E-2</v>
      </c>
      <c r="T30" s="3">
        <v>4.1628958366265341</v>
      </c>
      <c r="U30" s="3">
        <v>2.1122573894406758</v>
      </c>
      <c r="V30" s="3">
        <v>3.2610650407688806</v>
      </c>
      <c r="W30" s="3">
        <v>3.0140881852983292</v>
      </c>
      <c r="X30" s="3">
        <v>4.3131198255999852</v>
      </c>
      <c r="Y30" s="3">
        <v>1.9620334004672246</v>
      </c>
      <c r="Z30" s="12">
        <v>1</v>
      </c>
      <c r="AA30" s="3">
        <v>3.9123602343317998</v>
      </c>
      <c r="AB30" s="3">
        <v>0.56901747212576681</v>
      </c>
      <c r="AC30" s="3">
        <v>2.36279299173541</v>
      </c>
      <c r="AD30" s="3">
        <v>0.56901747212576215</v>
      </c>
      <c r="AF30" s="3">
        <f>VLOOKUP(B30,Contributions!$B$108:$G$208,4,FALSE)</f>
        <v>2.46549555</v>
      </c>
      <c r="AG30" s="3">
        <f t="shared" si="0"/>
        <v>1.0434665917089747</v>
      </c>
      <c r="AH30" s="3">
        <f t="shared" si="1"/>
        <v>1</v>
      </c>
      <c r="AS30" s="29">
        <f>VLOOKUP(B30,Contributions!$B$108:$H$208,7,FALSE)</f>
        <v>7.8557163839999999</v>
      </c>
    </row>
    <row r="31" spans="1:45" x14ac:dyDescent="0.25">
      <c r="A31" s="3">
        <v>36</v>
      </c>
      <c r="B31" s="7">
        <v>43663</v>
      </c>
      <c r="C31" s="3">
        <v>11.855598766526599</v>
      </c>
      <c r="D31" s="3">
        <v>0.70800902568471802</v>
      </c>
      <c r="E31" s="3">
        <v>4.1162816107988904</v>
      </c>
      <c r="F31" s="3">
        <v>0.70800902568471802</v>
      </c>
      <c r="G31" s="3">
        <v>4.8242906364836102</v>
      </c>
      <c r="H31" s="3">
        <v>1.36433247705918</v>
      </c>
      <c r="I31" s="3">
        <v>1.10400038873678</v>
      </c>
      <c r="J31" s="3">
        <v>0.47371237443455999</v>
      </c>
      <c r="K31" s="3">
        <v>0.88666776191534302</v>
      </c>
      <c r="L31" s="3">
        <v>1.7403442642087701E-2</v>
      </c>
      <c r="M31" s="3">
        <v>0.71741591224014001</v>
      </c>
      <c r="N31" s="3">
        <v>6.3225876879573595E-2</v>
      </c>
      <c r="O31" s="3">
        <v>0.17866204764285501</v>
      </c>
      <c r="P31" s="3">
        <v>0.77093266656580495</v>
      </c>
      <c r="Q31" s="3">
        <v>0.38469140092552701</v>
      </c>
      <c r="R31" s="3">
        <v>2.5817320228733499E-2</v>
      </c>
      <c r="S31" s="3">
        <v>1.7569505323255501E-2</v>
      </c>
      <c r="T31" s="3">
        <v>2.2560574725688332</v>
      </c>
      <c r="U31" s="3">
        <v>1.8602241382300573</v>
      </c>
      <c r="V31" s="3">
        <v>2.0776972520870727</v>
      </c>
      <c r="W31" s="3">
        <v>2.0385843587118178</v>
      </c>
      <c r="X31" s="3">
        <v>1.9717737466656464</v>
      </c>
      <c r="Y31" s="3">
        <v>2.144507864133244</v>
      </c>
      <c r="Z31" s="12" t="s">
        <v>76</v>
      </c>
      <c r="AA31" s="3">
        <v>2.1018428237738509</v>
      </c>
      <c r="AB31" s="3">
        <v>0.14367172887318699</v>
      </c>
      <c r="AC31" s="3">
        <v>2.0144387870250395</v>
      </c>
      <c r="AD31" s="3">
        <v>0.14367172887318699</v>
      </c>
      <c r="AF31" s="3">
        <f>VLOOKUP(B31,Contributions!$B$108:$G$208,4,FALSE)</f>
        <v>2.2285408499999999</v>
      </c>
      <c r="AG31" s="3">
        <f t="shared" si="0"/>
        <v>1.1062837274351485</v>
      </c>
      <c r="AH31" s="3">
        <f t="shared" si="1"/>
        <v>0</v>
      </c>
      <c r="AS31" s="29">
        <f>VLOOKUP(B31,Contributions!$B$108:$H$208,7,FALSE)</f>
        <v>5.4003134774000001</v>
      </c>
    </row>
    <row r="32" spans="1:45" x14ac:dyDescent="0.25">
      <c r="A32" s="3">
        <v>37</v>
      </c>
      <c r="B32" s="7">
        <v>43667</v>
      </c>
      <c r="C32" s="3">
        <v>12.0711829714643</v>
      </c>
      <c r="D32" s="3">
        <v>0.62367122038497302</v>
      </c>
      <c r="E32" s="3">
        <v>3.9255409966366002</v>
      </c>
      <c r="F32" s="3">
        <v>0.62367122038497302</v>
      </c>
      <c r="G32" s="3">
        <v>4.5492122170215703</v>
      </c>
      <c r="H32" s="3">
        <v>1.3381797139438401</v>
      </c>
      <c r="I32" s="3">
        <v>1.1389186303521801</v>
      </c>
      <c r="J32" s="3">
        <v>0.51488837942486398</v>
      </c>
      <c r="K32" s="3">
        <v>0.82200413154374297</v>
      </c>
      <c r="L32" s="3">
        <v>7.5184344232281401E-3</v>
      </c>
      <c r="M32" s="3">
        <v>1.07503454038882</v>
      </c>
      <c r="N32" s="3">
        <v>0.108926972996994</v>
      </c>
      <c r="O32" s="3">
        <v>0.72640946182530897</v>
      </c>
      <c r="P32" s="3">
        <v>0.69238454238382696</v>
      </c>
      <c r="Q32" s="3">
        <v>0.16292198075359501</v>
      </c>
      <c r="R32" s="3">
        <v>1.6222205241407599E-2</v>
      </c>
      <c r="S32" s="3">
        <v>2.2284365485597001E-2</v>
      </c>
      <c r="T32" s="3">
        <v>1.9381664505929761</v>
      </c>
      <c r="U32" s="3">
        <v>1.9873745460436241</v>
      </c>
      <c r="V32" s="3">
        <v>1.8804167679054642</v>
      </c>
      <c r="W32" s="3">
        <v>2.0451242287311358</v>
      </c>
      <c r="X32" s="3">
        <v>1.5814454881929318</v>
      </c>
      <c r="Y32" s="3">
        <v>2.3440955084436683</v>
      </c>
      <c r="Z32" s="12">
        <v>1</v>
      </c>
      <c r="AA32" s="3">
        <v>1.800009568897124</v>
      </c>
      <c r="AB32" s="3">
        <v>0.19147179816667143</v>
      </c>
      <c r="AC32" s="3">
        <v>2.1255314277394759</v>
      </c>
      <c r="AD32" s="3">
        <v>0.19147179816667148</v>
      </c>
      <c r="AF32" s="3">
        <f>VLOOKUP(B32,Contributions!$B$108:$G$208,4,FALSE)</f>
        <v>2.0052442350000002</v>
      </c>
      <c r="AG32" s="3">
        <f t="shared" si="0"/>
        <v>0.94340841486996863</v>
      </c>
      <c r="AH32" s="3">
        <f t="shared" si="1"/>
        <v>1</v>
      </c>
      <c r="AS32" s="29">
        <f>VLOOKUP(B32,Contributions!$B$108:$H$208,7,FALSE)</f>
        <v>5.7782272183999996</v>
      </c>
    </row>
    <row r="33" spans="1:45" x14ac:dyDescent="0.25">
      <c r="A33" s="3">
        <v>38</v>
      </c>
      <c r="B33" s="7">
        <v>43669</v>
      </c>
      <c r="C33" s="3">
        <v>8.9375922638547394</v>
      </c>
      <c r="D33" s="3">
        <v>0.982903845884601</v>
      </c>
      <c r="E33" s="3">
        <v>4.3434731727648099</v>
      </c>
      <c r="F33" s="3">
        <v>0.982903845884601</v>
      </c>
      <c r="G33" s="3">
        <v>5.3263770186494099</v>
      </c>
      <c r="H33" s="3">
        <v>1.48096159258041</v>
      </c>
      <c r="I33" s="3">
        <v>0.92463961334084499</v>
      </c>
      <c r="J33" s="3">
        <v>0.37599882828451903</v>
      </c>
      <c r="K33" s="3">
        <v>0.55488057124234702</v>
      </c>
      <c r="L33" s="3">
        <v>6.3418110891294696E-3</v>
      </c>
      <c r="M33" s="3">
        <v>1.8068487844271901</v>
      </c>
      <c r="N33" s="3">
        <v>0.126268975570936</v>
      </c>
      <c r="O33" s="3">
        <v>0.93492411390149099</v>
      </c>
      <c r="P33" s="3">
        <v>1.5076865529552299</v>
      </c>
      <c r="Q33" s="3">
        <v>0.21202291536607201</v>
      </c>
      <c r="R33" s="3">
        <v>1.5101320674596901E-2</v>
      </c>
      <c r="S33" s="3">
        <v>1.9025433267388401E-2</v>
      </c>
      <c r="T33" s="3">
        <v>3.2922072160750764</v>
      </c>
      <c r="U33" s="3">
        <v>1.0512659566897335</v>
      </c>
      <c r="V33" s="3">
        <v>2.720723034359986</v>
      </c>
      <c r="W33" s="3">
        <v>1.622750138404824</v>
      </c>
      <c r="X33" s="3">
        <v>3.2440290069304605</v>
      </c>
      <c r="Y33" s="3">
        <v>1.0994441658343495</v>
      </c>
      <c r="Z33" s="12" t="s">
        <v>76</v>
      </c>
      <c r="AA33" s="3">
        <v>3.0856530857885076</v>
      </c>
      <c r="AB33" s="3">
        <v>0.31695542555036532</v>
      </c>
      <c r="AC33" s="3">
        <v>1.2578200869763023</v>
      </c>
      <c r="AD33" s="3">
        <v>0.31695542555036538</v>
      </c>
      <c r="AF33" s="3">
        <f>VLOOKUP(B33,Contributions!$B$108:$G$208,4,FALSE)</f>
        <v>0.25934269500000001</v>
      </c>
      <c r="AG33" s="3">
        <f t="shared" si="0"/>
        <v>0.2061842529669238</v>
      </c>
      <c r="AH33" s="3">
        <f t="shared" si="1"/>
        <v>0</v>
      </c>
      <c r="AS33" s="29">
        <f>VLOOKUP(B33,Contributions!$B$108:$H$208,7,FALSE)</f>
        <v>6.2438494173999999</v>
      </c>
    </row>
    <row r="34" spans="1:45" x14ac:dyDescent="0.25">
      <c r="A34" s="3">
        <v>39</v>
      </c>
      <c r="B34" s="7">
        <v>43672</v>
      </c>
      <c r="C34" s="3">
        <v>18.4325089028181</v>
      </c>
      <c r="D34" s="3">
        <v>0.68392160000908397</v>
      </c>
      <c r="E34" s="3">
        <v>3.53360783536997</v>
      </c>
      <c r="F34" s="3">
        <v>0.68392160000908397</v>
      </c>
      <c r="G34" s="3">
        <v>4.21752943537905</v>
      </c>
      <c r="H34" s="3">
        <v>1.3675537944835801</v>
      </c>
      <c r="I34" s="3">
        <v>0.87098028202070799</v>
      </c>
      <c r="J34" s="3">
        <v>0.37781897072029802</v>
      </c>
      <c r="K34" s="3">
        <v>0.64040115395557096</v>
      </c>
      <c r="L34" s="3">
        <v>5.5812500165842499E-3</v>
      </c>
      <c r="M34" s="3">
        <v>1.1795602234457501</v>
      </c>
      <c r="N34" s="3">
        <v>8.3971492895279207E-2</v>
      </c>
      <c r="O34" s="3">
        <v>0.67138230312203595</v>
      </c>
      <c r="P34" s="3">
        <v>0.92935172838480895</v>
      </c>
      <c r="Q34" s="3">
        <v>0.180853562034685</v>
      </c>
      <c r="R34" s="3">
        <v>1.0709680179159201E-2</v>
      </c>
      <c r="S34" s="3">
        <v>1.5690683953719701E-2</v>
      </c>
      <c r="T34" s="3">
        <v>2.1652657293217752</v>
      </c>
      <c r="U34" s="3">
        <v>1.3683421060481948</v>
      </c>
      <c r="V34" s="3">
        <v>2.0213526628119713</v>
      </c>
      <c r="W34" s="3">
        <v>1.5122551725579987</v>
      </c>
      <c r="X34" s="3">
        <v>1.8602934575871539</v>
      </c>
      <c r="Y34" s="3">
        <v>1.6733143777828161</v>
      </c>
      <c r="Z34" s="12" t="s">
        <v>76</v>
      </c>
      <c r="AA34" s="3">
        <v>2.0156372832403</v>
      </c>
      <c r="AB34" s="3">
        <v>0.15256644717787762</v>
      </c>
      <c r="AC34" s="3">
        <v>1.51797055212967</v>
      </c>
      <c r="AD34" s="3">
        <v>0.15256644717787762</v>
      </c>
      <c r="AF34" s="3">
        <f>VLOOKUP(B34,Contributions!$B$108:$G$208,4,FALSE)</f>
        <v>0.73608830999999997</v>
      </c>
      <c r="AG34" s="3">
        <f t="shared" si="0"/>
        <v>0.48491606702599649</v>
      </c>
      <c r="AH34" s="3">
        <f t="shared" si="1"/>
        <v>0</v>
      </c>
      <c r="AS34" s="29">
        <f>VLOOKUP(B34,Contributions!$B$108:$H$208,7,FALSE)</f>
        <v>5.2982249736</v>
      </c>
    </row>
    <row r="35" spans="1:45" x14ac:dyDescent="0.25">
      <c r="A35" s="3">
        <v>40</v>
      </c>
      <c r="B35" s="7">
        <v>43675</v>
      </c>
      <c r="C35" s="3">
        <v>26.971828445131901</v>
      </c>
      <c r="D35" s="3">
        <v>1.17343349394184</v>
      </c>
      <c r="E35" s="3">
        <v>6.91386663409489</v>
      </c>
      <c r="F35" s="3">
        <v>1.17343349394184</v>
      </c>
      <c r="G35" s="3">
        <v>8.0873001280367305</v>
      </c>
      <c r="H35" s="3">
        <v>2.2571044112323202</v>
      </c>
      <c r="I35" s="3">
        <v>1.4567715755031501</v>
      </c>
      <c r="J35" s="3">
        <v>0.54049435965585202</v>
      </c>
      <c r="K35" s="3">
        <v>0.785717906800108</v>
      </c>
      <c r="L35" s="3">
        <v>8.4712259961199302E-3</v>
      </c>
      <c r="M35" s="3">
        <v>2.8274806246220199</v>
      </c>
      <c r="N35" s="3">
        <v>0.19730507154138699</v>
      </c>
      <c r="O35" s="3">
        <v>1.3965302539545399</v>
      </c>
      <c r="P35" s="3">
        <v>2.09013523653842</v>
      </c>
      <c r="Q35" s="3">
        <v>0.30887392437310401</v>
      </c>
      <c r="R35" s="3">
        <v>1.8478442770194701E-2</v>
      </c>
      <c r="S35" s="3">
        <v>1.9758436117613E-2</v>
      </c>
      <c r="T35" s="3">
        <v>4.0103627848897077</v>
      </c>
      <c r="U35" s="3">
        <v>2.9035038492051823</v>
      </c>
      <c r="V35" s="3">
        <v>3.1664043167468452</v>
      </c>
      <c r="W35" s="3">
        <v>3.7474623173480448</v>
      </c>
      <c r="X35" s="3">
        <v>4.1258293507891377</v>
      </c>
      <c r="Y35" s="3">
        <v>2.7880372833057523</v>
      </c>
      <c r="Z35" s="12" t="s">
        <v>76</v>
      </c>
      <c r="AA35" s="3">
        <v>3.7675321508085635</v>
      </c>
      <c r="AB35" s="3">
        <v>0.52378348257934981</v>
      </c>
      <c r="AC35" s="3">
        <v>3.1463344832863265</v>
      </c>
      <c r="AD35" s="3">
        <v>0.52378348257934981</v>
      </c>
      <c r="AF35" s="3">
        <f>VLOOKUP(B35,Contributions!$B$108:$G$208,4,FALSE)</f>
        <v>0.210060945</v>
      </c>
      <c r="AG35" s="3">
        <f t="shared" si="0"/>
        <v>6.6763704277427199E-2</v>
      </c>
      <c r="AH35" s="3">
        <f t="shared" si="1"/>
        <v>0</v>
      </c>
      <c r="AS35" s="29">
        <f>VLOOKUP(B35,Contributions!$B$108:$H$208,7,FALSE)</f>
        <v>9.2294697978000002</v>
      </c>
    </row>
    <row r="36" spans="1:45" x14ac:dyDescent="0.25">
      <c r="A36" s="3">
        <v>41</v>
      </c>
      <c r="B36" s="7">
        <v>43678</v>
      </c>
      <c r="C36" s="3">
        <v>14.0644609409289</v>
      </c>
      <c r="D36" s="3">
        <v>0.43483402315176301</v>
      </c>
      <c r="E36" s="3">
        <v>2.51399733403907</v>
      </c>
      <c r="F36" s="3">
        <v>0.43483402315176301</v>
      </c>
      <c r="G36" s="3">
        <v>2.9488313571908402</v>
      </c>
      <c r="H36" s="3">
        <v>1.15384264030879</v>
      </c>
      <c r="I36" s="3">
        <v>0.94879615757783897</v>
      </c>
      <c r="J36" s="3">
        <v>0.36147391695194703</v>
      </c>
      <c r="K36" s="3">
        <v>0.60568807607793995</v>
      </c>
      <c r="L36" s="3">
        <v>3.9947263990126403E-3</v>
      </c>
      <c r="M36" s="3">
        <v>0.46280384481679399</v>
      </c>
      <c r="N36" s="3">
        <v>4.5500895643571002E-2</v>
      </c>
      <c r="O36" s="3">
        <v>0.21698182330979901</v>
      </c>
      <c r="P36" s="3">
        <v>0.49651519810205302</v>
      </c>
      <c r="Q36" s="3">
        <v>0.13830523223703101</v>
      </c>
      <c r="R36" s="3">
        <v>1.7635254362019501E-2</v>
      </c>
      <c r="S36" s="3">
        <v>1.4761001607558799E-2</v>
      </c>
      <c r="T36" s="3">
        <v>1.2263901670844095</v>
      </c>
      <c r="U36" s="3">
        <v>1.2876071669546605</v>
      </c>
      <c r="V36" s="3">
        <v>1.438694416117182</v>
      </c>
      <c r="W36" s="3">
        <v>1.075302917921888</v>
      </c>
      <c r="X36" s="3">
        <v>0.70747806552951253</v>
      </c>
      <c r="Y36" s="3">
        <v>1.8065192685095575</v>
      </c>
      <c r="Z36" s="12" t="s">
        <v>76</v>
      </c>
      <c r="AA36" s="3">
        <v>1.1241875495770346</v>
      </c>
      <c r="AB36" s="3">
        <v>0.37616933568634597</v>
      </c>
      <c r="AC36" s="3">
        <v>1.3898097844620354</v>
      </c>
      <c r="AD36" s="3">
        <v>0.37616933568634509</v>
      </c>
      <c r="AF36" s="3">
        <f>VLOOKUP(B36,Contributions!$B$108:$G$208,4,FALSE)</f>
        <v>1.3948344450000001</v>
      </c>
      <c r="AG36" s="3">
        <f t="shared" si="0"/>
        <v>1.0036153584426732</v>
      </c>
      <c r="AH36" s="3">
        <f t="shared" si="1"/>
        <v>0</v>
      </c>
      <c r="AS36" s="29">
        <f>VLOOKUP(B36,Contributions!$B$108:$H$208,7,FALSE)</f>
        <v>3.8977190598000004</v>
      </c>
    </row>
    <row r="37" spans="1:45" x14ac:dyDescent="0.25">
      <c r="A37" s="3">
        <v>42</v>
      </c>
      <c r="B37" s="7">
        <v>43681</v>
      </c>
      <c r="C37" s="3">
        <v>9.9512678151096505</v>
      </c>
      <c r="D37" s="3">
        <v>0.34545898158321098</v>
      </c>
      <c r="E37" s="3">
        <v>2.8286416041635101</v>
      </c>
      <c r="F37" s="3">
        <v>0.34545898158321098</v>
      </c>
      <c r="G37" s="3">
        <v>3.1741005857467299</v>
      </c>
      <c r="H37" s="3">
        <v>1.16538994232999</v>
      </c>
      <c r="I37" s="3">
        <v>0.98267132255894796</v>
      </c>
      <c r="J37" s="3">
        <v>0.38798975129025998</v>
      </c>
      <c r="K37" s="3">
        <v>0.65158818506349303</v>
      </c>
      <c r="L37" s="3">
        <v>4.6711489159423003E-3</v>
      </c>
      <c r="M37" s="3">
        <v>0.67279374535326497</v>
      </c>
      <c r="N37" s="3">
        <v>5.3075626268101403E-2</v>
      </c>
      <c r="O37" s="3">
        <v>0.40621713751076199</v>
      </c>
      <c r="P37" s="3">
        <v>0.42815172651903699</v>
      </c>
      <c r="Q37" s="3">
        <v>0.135203831049762</v>
      </c>
      <c r="R37" s="3">
        <v>1.4643684567811699E-2</v>
      </c>
      <c r="S37" s="3">
        <v>1.34573596566293E-2</v>
      </c>
      <c r="T37" s="3">
        <v>0.88951249754600603</v>
      </c>
      <c r="U37" s="3">
        <v>1.939129106617504</v>
      </c>
      <c r="V37" s="3">
        <v>1.2296309787686568</v>
      </c>
      <c r="W37" s="3">
        <v>1.5990106253948533</v>
      </c>
      <c r="X37" s="3">
        <v>0.29383670739371026</v>
      </c>
      <c r="Y37" s="3">
        <v>2.5348048967698</v>
      </c>
      <c r="Z37" s="12" t="s">
        <v>76</v>
      </c>
      <c r="AA37" s="3">
        <v>0.80432672790279103</v>
      </c>
      <c r="AB37" s="3">
        <v>0.47367730692616256</v>
      </c>
      <c r="AC37" s="3">
        <v>2.024314876260719</v>
      </c>
      <c r="AD37" s="3">
        <v>0.47367730692616478</v>
      </c>
      <c r="AF37" s="3">
        <f>VLOOKUP(B37,Contributions!$B$108:$G$208,4,FALSE)</f>
        <v>1.5148003050000001</v>
      </c>
      <c r="AG37" s="3">
        <f t="shared" si="0"/>
        <v>0.74830270861720594</v>
      </c>
      <c r="AH37" s="3">
        <f t="shared" si="1"/>
        <v>0</v>
      </c>
      <c r="AS37" s="29">
        <f>VLOOKUP(B37,Contributions!$B$108:$H$208,7,FALSE)</f>
        <v>4.2583898006591996</v>
      </c>
    </row>
    <row r="38" spans="1:45" x14ac:dyDescent="0.25">
      <c r="A38" s="3">
        <v>43</v>
      </c>
      <c r="B38" s="7">
        <v>43684</v>
      </c>
      <c r="C38" s="3">
        <v>9.4553737082348395</v>
      </c>
      <c r="D38" s="3">
        <v>1.33888702420106</v>
      </c>
      <c r="E38" s="3">
        <v>3.51587660131859</v>
      </c>
      <c r="F38" s="3">
        <v>1.33888702420106</v>
      </c>
      <c r="G38" s="3">
        <v>4.8547636255196496</v>
      </c>
      <c r="H38" s="3">
        <v>1.51928616636713</v>
      </c>
      <c r="I38" s="3">
        <v>0.96030607874312102</v>
      </c>
      <c r="J38" s="3">
        <v>0.36155220620217299</v>
      </c>
      <c r="K38" s="3">
        <v>0.63676953219568899</v>
      </c>
      <c r="L38" s="3">
        <v>4.8711028821707197E-3</v>
      </c>
      <c r="M38" s="3">
        <v>0.94091701979265396</v>
      </c>
      <c r="N38" s="3">
        <v>7.6508082200566693E-2</v>
      </c>
      <c r="O38" s="3">
        <v>0.53294107183487605</v>
      </c>
      <c r="P38" s="3">
        <v>1.3126775161434201</v>
      </c>
      <c r="Q38" s="3">
        <v>0.34916262500353301</v>
      </c>
      <c r="R38" s="3">
        <v>2.0543345921358001E-2</v>
      </c>
      <c r="S38" s="3">
        <v>1.6434674983637002E-2</v>
      </c>
      <c r="T38" s="3">
        <v>4.6339999738903543</v>
      </c>
      <c r="U38" s="3">
        <v>-1.1181233725717643</v>
      </c>
      <c r="V38" s="3">
        <v>3.5534282906703645</v>
      </c>
      <c r="W38" s="3">
        <v>-3.7551689351774442E-2</v>
      </c>
      <c r="X38" s="3">
        <v>4.8915735872524415</v>
      </c>
      <c r="Y38" s="3">
        <v>-1.3756969859338515</v>
      </c>
      <c r="Z38" s="12">
        <v>1</v>
      </c>
      <c r="AA38" s="3">
        <v>4.3596672839377204</v>
      </c>
      <c r="AB38" s="3">
        <v>0.71000142765607688</v>
      </c>
      <c r="AC38" s="3">
        <v>-0.84379068261913004</v>
      </c>
      <c r="AD38" s="3">
        <v>0.71000142765607865</v>
      </c>
      <c r="AF38" s="3">
        <f>VLOOKUP(B38,Contributions!$B$108:$G$208,4,FALSE)</f>
        <v>3.5613607499999998E-2</v>
      </c>
      <c r="AG38" s="3">
        <f t="shared" si="0"/>
        <v>-4.2206684944013841E-2</v>
      </c>
      <c r="AH38" s="3">
        <f t="shared" si="1"/>
        <v>1</v>
      </c>
      <c r="AS38" s="29">
        <f>VLOOKUP(B38,Contributions!$B$108:$H$208,7,FALSE)</f>
        <v>5.7673374035</v>
      </c>
    </row>
    <row r="39" spans="1:45" x14ac:dyDescent="0.25">
      <c r="A39" s="3">
        <v>44</v>
      </c>
      <c r="B39" s="7">
        <v>43687</v>
      </c>
      <c r="C39" s="3">
        <v>9.1832061938026008</v>
      </c>
      <c r="D39" s="3">
        <v>0.34445218844404502</v>
      </c>
      <c r="E39" s="3">
        <v>4.1270226643005898</v>
      </c>
      <c r="F39" s="3">
        <v>0.34445218844404502</v>
      </c>
      <c r="G39" s="3">
        <v>4.47147485274464</v>
      </c>
      <c r="H39" s="3">
        <v>1.51430257597359</v>
      </c>
      <c r="I39" s="3">
        <v>1.4945488439383401</v>
      </c>
      <c r="J39" s="3">
        <v>0.48825556376649198</v>
      </c>
      <c r="K39" s="3">
        <v>0.73358354396966396</v>
      </c>
      <c r="L39" s="3">
        <v>6.5469368189192498E-3</v>
      </c>
      <c r="M39" s="3">
        <v>0.93136127281360304</v>
      </c>
      <c r="N39" s="3">
        <v>8.6467323139809205E-2</v>
      </c>
      <c r="O39" s="3">
        <v>0.613087253864816</v>
      </c>
      <c r="P39" s="3">
        <v>0.458172313742152</v>
      </c>
      <c r="Q39" s="3">
        <v>0.105881935023976</v>
      </c>
      <c r="R39" s="3">
        <v>2.67280863164726E-2</v>
      </c>
      <c r="S39" s="3">
        <v>1.8132879208756E-2</v>
      </c>
      <c r="T39" s="3">
        <v>0.88571763356074751</v>
      </c>
      <c r="U39" s="3">
        <v>3.2413050307398423</v>
      </c>
      <c r="V39" s="3">
        <v>1.2272759182206681</v>
      </c>
      <c r="W39" s="3">
        <v>2.8997467460799218</v>
      </c>
      <c r="X39" s="3">
        <v>0.28917711480345676</v>
      </c>
      <c r="Y39" s="3">
        <v>3.8378455494971329</v>
      </c>
      <c r="Z39" s="12" t="s">
        <v>76</v>
      </c>
      <c r="AA39" s="3">
        <v>0.80072355552829089</v>
      </c>
      <c r="AB39" s="3">
        <v>0.47478978108068126</v>
      </c>
      <c r="AC39" s="3">
        <v>3.3262991087722988</v>
      </c>
      <c r="AD39" s="3">
        <v>0.47478978108068187</v>
      </c>
      <c r="AF39" s="3">
        <f>VLOOKUP(B39,Contributions!$B$108:$G$208,4,FALSE)</f>
        <v>2.3804091000000001</v>
      </c>
      <c r="AG39" s="3">
        <f t="shared" si="0"/>
        <v>0.71563290677084757</v>
      </c>
      <c r="AH39" s="3">
        <f t="shared" si="1"/>
        <v>0</v>
      </c>
      <c r="AS39" s="29">
        <f>VLOOKUP(B39,Contributions!$B$108:$H$208,7,FALSE)</f>
        <v>5.4482974320000004</v>
      </c>
    </row>
    <row r="40" spans="1:45" x14ac:dyDescent="0.25">
      <c r="A40" s="3">
        <v>45</v>
      </c>
      <c r="B40" s="7">
        <v>43689</v>
      </c>
      <c r="C40" s="3">
        <v>17.2282542463963</v>
      </c>
      <c r="D40" s="3">
        <v>1.46626728743311</v>
      </c>
      <c r="E40" s="3">
        <v>6.2108854942134197</v>
      </c>
      <c r="F40" s="3">
        <v>1.46626728743311</v>
      </c>
      <c r="G40" s="3">
        <v>7.6771527816465301</v>
      </c>
      <c r="H40" s="3">
        <v>2.2920382569815101</v>
      </c>
      <c r="I40" s="3">
        <v>1.3367891676316599</v>
      </c>
      <c r="J40" s="3">
        <v>0.531272964974567</v>
      </c>
      <c r="K40" s="3">
        <v>0.74769853070866799</v>
      </c>
      <c r="L40" s="3">
        <v>7.8254058272756201E-3</v>
      </c>
      <c r="M40" s="3">
        <v>2.3096298996878999</v>
      </c>
      <c r="N40" s="3">
        <v>0.15368802663210199</v>
      </c>
      <c r="O40" s="3">
        <v>1.1794998388646201</v>
      </c>
      <c r="P40" s="3">
        <v>2.0513181797601199</v>
      </c>
      <c r="Q40" s="3">
        <v>0.37137099660523698</v>
      </c>
      <c r="R40" s="3">
        <v>2.5099897400836301E-2</v>
      </c>
      <c r="S40" s="3">
        <v>2.67235773198457E-2</v>
      </c>
      <c r="T40" s="3">
        <v>5.1141291628640744</v>
      </c>
      <c r="U40" s="3">
        <v>1.0967563313493454</v>
      </c>
      <c r="V40" s="3">
        <v>3.8513924114615845</v>
      </c>
      <c r="W40" s="3">
        <v>2.3594930827518352</v>
      </c>
      <c r="X40" s="3">
        <v>5.4811089223782687</v>
      </c>
      <c r="Y40" s="3">
        <v>0.72977657183515099</v>
      </c>
      <c r="Z40" s="12" t="s">
        <v>76</v>
      </c>
      <c r="AA40" s="3">
        <v>4.8155434989013095</v>
      </c>
      <c r="AB40" s="3">
        <v>0.85490293339751244</v>
      </c>
      <c r="AC40" s="3">
        <v>1.3953419953121105</v>
      </c>
      <c r="AD40" s="3">
        <v>0.85490293339751533</v>
      </c>
      <c r="AF40" s="3">
        <f>VLOOKUP(B40,Contributions!$B$108:$G$208,4,FALSE)</f>
        <v>2.7088870500000001E-2</v>
      </c>
      <c r="AG40" s="3">
        <f t="shared" si="0"/>
        <v>1.9413785717773625E-2</v>
      </c>
      <c r="AH40" s="3">
        <f t="shared" si="1"/>
        <v>0</v>
      </c>
      <c r="AS40" s="29">
        <f>VLOOKUP(B40,Contributions!$B$108:$H$208,7,FALSE)</f>
        <v>8.6957198545000001</v>
      </c>
    </row>
    <row r="41" spans="1:45" x14ac:dyDescent="0.25">
      <c r="A41" s="3">
        <v>46</v>
      </c>
      <c r="B41" s="7">
        <v>43693</v>
      </c>
      <c r="C41" s="3">
        <v>51.423228429401703</v>
      </c>
      <c r="D41" s="3">
        <v>1.3816554220785</v>
      </c>
      <c r="E41" s="3">
        <v>16.906001491801302</v>
      </c>
      <c r="F41" s="3">
        <v>1.3816554220785</v>
      </c>
      <c r="G41" s="3">
        <v>18.2876569138799</v>
      </c>
      <c r="H41" s="3">
        <v>4.0077429395138502</v>
      </c>
      <c r="I41" s="3">
        <v>3.8401158575346499</v>
      </c>
      <c r="J41" s="3">
        <v>1.3329369046378701</v>
      </c>
      <c r="K41" s="3">
        <v>1.38470793538168</v>
      </c>
      <c r="L41" s="3">
        <v>1.3045033438759601E-2</v>
      </c>
      <c r="M41" s="3">
        <v>7.2671779175596596</v>
      </c>
      <c r="N41" s="3">
        <v>0.70750505154882504</v>
      </c>
      <c r="O41" s="3">
        <v>5.0339551367629802</v>
      </c>
      <c r="P41" s="3">
        <v>2.6943851152193301</v>
      </c>
      <c r="Q41" s="3">
        <v>0.18128173747072099</v>
      </c>
      <c r="R41" s="3">
        <v>2.55815286864561E-2</v>
      </c>
      <c r="S41" s="3">
        <v>3.5586419986261698E-2</v>
      </c>
      <c r="T41" s="3">
        <v>4.7952051375913669</v>
      </c>
      <c r="U41" s="3">
        <v>12.110796354209935</v>
      </c>
      <c r="V41" s="3">
        <v>3.6534708541559309</v>
      </c>
      <c r="W41" s="3">
        <v>13.252530637645371</v>
      </c>
      <c r="X41" s="3">
        <v>5.0895122720668979</v>
      </c>
      <c r="Y41" s="3">
        <v>11.816489219734404</v>
      </c>
      <c r="Z41" s="12">
        <v>1</v>
      </c>
      <c r="AA41" s="3">
        <v>4.5127294212713984</v>
      </c>
      <c r="AB41" s="3">
        <v>0.75855002222780499</v>
      </c>
      <c r="AC41" s="3">
        <v>12.393272070529903</v>
      </c>
      <c r="AD41" s="3">
        <v>0.75855002222779944</v>
      </c>
      <c r="AF41" s="3">
        <f>VLOOKUP(B41,Contributions!$B$108:$G$208,4,FALSE)</f>
        <v>2.4628806000000001</v>
      </c>
      <c r="AG41" s="3">
        <f t="shared" si="0"/>
        <v>0.19872722764285233</v>
      </c>
      <c r="AH41" s="3">
        <f t="shared" si="1"/>
        <v>1</v>
      </c>
      <c r="AS41" s="29">
        <f>VLOOKUP(B41,Contributions!$B$108:$H$208,7,FALSE)</f>
        <v>19.169694065999998</v>
      </c>
    </row>
    <row r="42" spans="1:45" x14ac:dyDescent="0.25">
      <c r="A42" s="3">
        <v>47</v>
      </c>
      <c r="B42" s="7">
        <v>43696</v>
      </c>
      <c r="C42" s="3">
        <v>13.005671055211501</v>
      </c>
      <c r="D42" s="3">
        <v>0.947005626248695</v>
      </c>
      <c r="E42" s="3">
        <v>3.06947187243959</v>
      </c>
      <c r="F42" s="3">
        <v>0.947005626248695</v>
      </c>
      <c r="G42" s="3">
        <v>4.0164774986882801</v>
      </c>
      <c r="H42" s="3">
        <v>1.39053751184003</v>
      </c>
      <c r="I42" s="3">
        <v>0.745956145595978</v>
      </c>
      <c r="J42" s="3">
        <v>0.28128749228778099</v>
      </c>
      <c r="K42" s="3">
        <v>0.60305016830510605</v>
      </c>
      <c r="L42" s="3">
        <v>5.3675102871999199E-3</v>
      </c>
      <c r="M42" s="3">
        <v>0.93541951192689099</v>
      </c>
      <c r="N42" s="3">
        <v>6.9457532477815997E-2</v>
      </c>
      <c r="O42" s="3">
        <v>0.51587859339319198</v>
      </c>
      <c r="P42" s="3">
        <v>1.0527473718618501</v>
      </c>
      <c r="Q42" s="3">
        <v>0.23923308339243601</v>
      </c>
      <c r="R42" s="3">
        <v>1.44485288615028E-2</v>
      </c>
      <c r="S42" s="3">
        <v>1.86315628354492E-2</v>
      </c>
      <c r="T42" s="3">
        <v>3.1568975327531836</v>
      </c>
      <c r="U42" s="3">
        <v>-8.7425660313593667E-2</v>
      </c>
      <c r="V42" s="3">
        <v>2.636750987353794</v>
      </c>
      <c r="W42" s="3">
        <v>0.43272088508579598</v>
      </c>
      <c r="X42" s="3">
        <v>3.0778865574921119</v>
      </c>
      <c r="Y42" s="3">
        <v>-8.4146850525219641E-3</v>
      </c>
      <c r="Z42" s="12" t="s">
        <v>76</v>
      </c>
      <c r="AA42" s="3">
        <v>2.9571783591996965</v>
      </c>
      <c r="AB42" s="3">
        <v>0.28029619873266326</v>
      </c>
      <c r="AC42" s="3">
        <v>0.11229351323989345</v>
      </c>
      <c r="AD42" s="3">
        <v>0.28029619873266326</v>
      </c>
      <c r="AF42" s="3">
        <f>VLOOKUP(B42,Contributions!$B$108:$G$208,4,FALSE)</f>
        <v>0.23496331500000001</v>
      </c>
      <c r="AG42" s="3">
        <f t="shared" si="0"/>
        <v>2.0924032762074702</v>
      </c>
      <c r="AH42" s="3">
        <f t="shared" si="1"/>
        <v>0</v>
      </c>
      <c r="AS42" s="29">
        <f>VLOOKUP(B42,Contributions!$B$108:$H$208,7,FALSE)</f>
        <v>4.9253755566000006</v>
      </c>
    </row>
    <row r="43" spans="1:45" x14ac:dyDescent="0.25">
      <c r="A43" s="3">
        <v>48</v>
      </c>
      <c r="B43" s="7">
        <v>43699</v>
      </c>
      <c r="C43" s="3">
        <v>34.9787703267477</v>
      </c>
      <c r="D43" s="3">
        <v>2.1920383915055699</v>
      </c>
      <c r="E43" s="3">
        <v>11.441757556548</v>
      </c>
      <c r="F43" s="3">
        <v>2.1920383915055699</v>
      </c>
      <c r="G43" s="3">
        <v>13.633795948053599</v>
      </c>
      <c r="H43" s="3">
        <v>3.11132474104665</v>
      </c>
      <c r="I43" s="3">
        <v>2.1813706849751302</v>
      </c>
      <c r="J43" s="3">
        <v>0.76076550974881696</v>
      </c>
      <c r="K43" s="3">
        <v>0.87559035985033895</v>
      </c>
      <c r="L43" s="3">
        <v>1.11323836396737E-2</v>
      </c>
      <c r="M43" s="3">
        <v>5.3759777127483899</v>
      </c>
      <c r="N43" s="3">
        <v>0.42949836461576002</v>
      </c>
      <c r="O43" s="3">
        <v>3.25189391196372</v>
      </c>
      <c r="P43" s="3">
        <v>3.5547513855945598</v>
      </c>
      <c r="Q43" s="3">
        <v>0.31023933251328401</v>
      </c>
      <c r="R43" s="3">
        <v>2.2893715730218599E-2</v>
      </c>
      <c r="S43" s="3">
        <v>2.6153764168467299E-2</v>
      </c>
      <c r="T43" s="3">
        <v>7.849748345437682</v>
      </c>
      <c r="U43" s="3">
        <v>3.5920092111103177</v>
      </c>
      <c r="V43" s="3">
        <v>5.549094578450136</v>
      </c>
      <c r="W43" s="3">
        <v>5.8926629780978637</v>
      </c>
      <c r="X43" s="3">
        <v>8.8400885649666101</v>
      </c>
      <c r="Y43" s="3">
        <v>2.6016689915813895</v>
      </c>
      <c r="Z43" s="12" t="s">
        <v>76</v>
      </c>
      <c r="AA43" s="3">
        <v>7.4129771629514751</v>
      </c>
      <c r="AB43" s="3">
        <v>1.6884126137321145</v>
      </c>
      <c r="AC43" s="3">
        <v>4.0287803935965236</v>
      </c>
      <c r="AD43" s="3">
        <v>1.6884126137321114</v>
      </c>
      <c r="AF43" s="3">
        <f>VLOOKUP(B43,Contributions!$B$108:$G$208,4,FALSE)</f>
        <v>-0.39513905999999999</v>
      </c>
      <c r="AG43" s="3">
        <f t="shared" si="0"/>
        <v>-9.8079076394446074E-2</v>
      </c>
      <c r="AH43" s="3">
        <f t="shared" si="1"/>
        <v>0</v>
      </c>
      <c r="AS43" s="29">
        <f>VLOOKUP(B43,Contributions!$B$108:$H$208,7,FALSE)</f>
        <v>14.775818275200001</v>
      </c>
    </row>
    <row r="44" spans="1:45" x14ac:dyDescent="0.25">
      <c r="A44" s="3">
        <v>49</v>
      </c>
      <c r="B44" s="7">
        <v>43702</v>
      </c>
      <c r="C44" s="3">
        <v>15.0887141990911</v>
      </c>
      <c r="D44" s="3">
        <v>0.78785411662791405</v>
      </c>
      <c r="E44" s="3">
        <v>5.0605847515523097</v>
      </c>
      <c r="F44" s="3">
        <v>0.78785411662791405</v>
      </c>
      <c r="G44" s="3">
        <v>5.84843886818022</v>
      </c>
      <c r="H44" s="3">
        <v>1.58999907435902</v>
      </c>
      <c r="I44" s="3">
        <v>1.2809777417167501</v>
      </c>
      <c r="J44" s="3">
        <v>0.46935772223008498</v>
      </c>
      <c r="K44" s="3">
        <v>0.71780106820325196</v>
      </c>
      <c r="L44" s="3">
        <v>7.8797171995546693E-3</v>
      </c>
      <c r="M44" s="3">
        <v>1.7659400887081</v>
      </c>
      <c r="N44" s="3">
        <v>0.19177314551062499</v>
      </c>
      <c r="O44" s="3">
        <v>1.30889830452756</v>
      </c>
      <c r="P44" s="3">
        <v>0.91980425429167201</v>
      </c>
      <c r="Q44" s="3">
        <v>0.12991966290649301</v>
      </c>
      <c r="R44" s="3">
        <v>1.20427565485592E-2</v>
      </c>
      <c r="S44" s="3">
        <v>1.5540805267779E-2</v>
      </c>
      <c r="T44" s="3">
        <v>2.5570142910380538</v>
      </c>
      <c r="U44" s="3">
        <v>2.5035704605142559</v>
      </c>
      <c r="V44" s="3">
        <v>2.2644685125534147</v>
      </c>
      <c r="W44" s="3">
        <v>2.7961162389988949</v>
      </c>
      <c r="X44" s="3">
        <v>2.341309036144509</v>
      </c>
      <c r="Y44" s="3">
        <v>2.7192757154078007</v>
      </c>
      <c r="Z44" s="12">
        <v>1</v>
      </c>
      <c r="AA44" s="3">
        <v>2.3875972799119927</v>
      </c>
      <c r="AB44" s="3">
        <v>0.15166644078570696</v>
      </c>
      <c r="AC44" s="3">
        <v>2.672987471640317</v>
      </c>
      <c r="AD44" s="3">
        <v>0.15166644078570696</v>
      </c>
      <c r="AF44" s="3">
        <f>VLOOKUP(B44,Contributions!$B$108:$G$208,4,FALSE)</f>
        <v>1.638668475</v>
      </c>
      <c r="AG44" s="3">
        <f t="shared" si="0"/>
        <v>0.61304757032565049</v>
      </c>
      <c r="AH44" s="3">
        <f t="shared" si="1"/>
        <v>1</v>
      </c>
      <c r="AS44" s="29">
        <f>VLOOKUP(B44,Contributions!$B$108:$H$208,7,FALSE)</f>
        <v>6.6963434500000005</v>
      </c>
    </row>
    <row r="45" spans="1:45" x14ac:dyDescent="0.25">
      <c r="A45" s="3">
        <v>50</v>
      </c>
      <c r="B45" s="7">
        <v>43705</v>
      </c>
      <c r="C45" s="3">
        <v>26.049568320018899</v>
      </c>
      <c r="D45" s="3">
        <v>0.74238994529299895</v>
      </c>
      <c r="E45" s="3">
        <v>8.7664771191259501</v>
      </c>
      <c r="F45" s="3">
        <v>0.74238994529299895</v>
      </c>
      <c r="G45" s="3">
        <v>9.5088670644189506</v>
      </c>
      <c r="H45" s="3">
        <v>2.1965174599527701</v>
      </c>
      <c r="I45" s="3">
        <v>2.33073542205977</v>
      </c>
      <c r="J45" s="3">
        <v>0.79519484787161199</v>
      </c>
      <c r="K45" s="3">
        <v>0.97418890365458599</v>
      </c>
      <c r="L45" s="3">
        <v>8.6457018656270392E-3</v>
      </c>
      <c r="M45" s="3">
        <v>3.2929849801682098</v>
      </c>
      <c r="N45" s="3">
        <v>0.26205662550590902</v>
      </c>
      <c r="O45" s="3">
        <v>1.99776614227857</v>
      </c>
      <c r="P45" s="3">
        <v>1.5633147013522599</v>
      </c>
      <c r="Q45" s="3">
        <v>0.191852716744665</v>
      </c>
      <c r="R45" s="3">
        <v>2.0096763015082598E-2</v>
      </c>
      <c r="S45" s="3">
        <v>2.6366393469673802E-2</v>
      </c>
      <c r="T45" s="3">
        <v>2.3856480592802383</v>
      </c>
      <c r="U45" s="3">
        <v>6.3808290598457118</v>
      </c>
      <c r="V45" s="3">
        <v>2.1581200760249768</v>
      </c>
      <c r="W45" s="3">
        <v>6.6083570431009733</v>
      </c>
      <c r="X45" s="3">
        <v>2.1308938995756637</v>
      </c>
      <c r="Y45" s="3">
        <v>6.635583219550286</v>
      </c>
      <c r="Z45" s="12">
        <v>1</v>
      </c>
      <c r="AA45" s="3">
        <v>2.2248873449602931</v>
      </c>
      <c r="AB45" s="3">
        <v>0.13988681718627596</v>
      </c>
      <c r="AC45" s="3">
        <v>6.541589774165657</v>
      </c>
      <c r="AD45" s="3">
        <v>0.13988681718627582</v>
      </c>
      <c r="AF45" s="3">
        <f>VLOOKUP(B45,Contributions!$B$108:$G$208,4,FALSE)</f>
        <v>2.0113390799999999</v>
      </c>
      <c r="AG45" s="3">
        <f t="shared" si="0"/>
        <v>0.30746946070254533</v>
      </c>
      <c r="AH45" s="3">
        <f t="shared" si="1"/>
        <v>1</v>
      </c>
      <c r="AS45" s="29">
        <f>VLOOKUP(B45,Contributions!$B$108:$H$208,7,FALSE)</f>
        <v>10.507939973199999</v>
      </c>
    </row>
    <row r="46" spans="1:45" x14ac:dyDescent="0.25">
      <c r="A46" s="3">
        <v>51</v>
      </c>
      <c r="B46" s="7">
        <v>43708</v>
      </c>
      <c r="C46" s="3">
        <v>27.550553829963</v>
      </c>
      <c r="D46" s="3">
        <v>0.81046338030213605</v>
      </c>
      <c r="E46" s="3">
        <v>11.5235759072263</v>
      </c>
      <c r="F46" s="3">
        <v>0.81046338030213605</v>
      </c>
      <c r="G46" s="3">
        <v>12.334039287528499</v>
      </c>
      <c r="H46" s="3">
        <v>3.3967657010452701</v>
      </c>
      <c r="I46" s="3">
        <v>3.2274163486632501</v>
      </c>
      <c r="J46" s="3">
        <v>1.12630467235012</v>
      </c>
      <c r="K46" s="3">
        <v>0.8952651805545</v>
      </c>
      <c r="L46" s="3">
        <v>9.6148672288250501E-3</v>
      </c>
      <c r="M46" s="3">
        <v>3.8418166641399201</v>
      </c>
      <c r="N46" s="3">
        <v>0.30880551801415901</v>
      </c>
      <c r="O46" s="3">
        <v>2.2034048532255599</v>
      </c>
      <c r="P46" s="3">
        <v>1.9439094800214201</v>
      </c>
      <c r="Q46" s="3">
        <v>0.155179456761425</v>
      </c>
      <c r="R46" s="3">
        <v>2.9538942493537598E-2</v>
      </c>
      <c r="S46" s="3">
        <v>4.1966470128383997E-2</v>
      </c>
      <c r="T46" s="3">
        <v>2.642234459027673</v>
      </c>
      <c r="U46" s="3">
        <v>8.8813414481986275</v>
      </c>
      <c r="V46" s="3">
        <v>2.3173554292663594</v>
      </c>
      <c r="W46" s="3">
        <v>9.2062204779599419</v>
      </c>
      <c r="X46" s="3">
        <v>2.4459481654643249</v>
      </c>
      <c r="Y46" s="3">
        <v>9.077627741761976</v>
      </c>
      <c r="Z46" s="12" t="s">
        <v>76</v>
      </c>
      <c r="AA46" s="3">
        <v>2.4685126845861194</v>
      </c>
      <c r="AB46" s="3">
        <v>0.1636107091148421</v>
      </c>
      <c r="AC46" s="3">
        <v>9.0550632226401806</v>
      </c>
      <c r="AD46" s="3">
        <v>0.16361070911484255</v>
      </c>
      <c r="AF46" s="3">
        <f>VLOOKUP(B46,Contributions!$B$108:$G$208,4,FALSE)</f>
        <v>2.6543754000000002</v>
      </c>
      <c r="AG46" s="3">
        <f t="shared" si="0"/>
        <v>0.2931371471116096</v>
      </c>
      <c r="AH46" s="3">
        <f t="shared" si="1"/>
        <v>0</v>
      </c>
      <c r="AS46" s="29">
        <f>VLOOKUP(B46,Contributions!$B$108:$H$208,7,FALSE)</f>
        <v>12.7682241064</v>
      </c>
    </row>
    <row r="47" spans="1:45" x14ac:dyDescent="0.25">
      <c r="A47" s="3">
        <v>52</v>
      </c>
      <c r="B47" s="7">
        <v>43711</v>
      </c>
      <c r="C47" s="3">
        <v>19.296864862027199</v>
      </c>
      <c r="D47" s="3">
        <v>0.63198981771662199</v>
      </c>
      <c r="E47" s="3">
        <v>5.1896895393148101</v>
      </c>
      <c r="F47" s="3">
        <v>0.63198981771662199</v>
      </c>
      <c r="G47" s="3">
        <v>5.8216793570314298</v>
      </c>
      <c r="H47" s="3">
        <v>1.6713892458397701</v>
      </c>
      <c r="I47" s="3">
        <v>1.2360502037082399</v>
      </c>
      <c r="J47" s="3">
        <v>0.54273966090209202</v>
      </c>
      <c r="K47" s="3">
        <v>0.67323885167952902</v>
      </c>
      <c r="L47" s="3">
        <v>7.9036897766877907E-3</v>
      </c>
      <c r="M47" s="3">
        <v>2.0358893945063699</v>
      </c>
      <c r="N47" s="3">
        <v>0.16667244696500599</v>
      </c>
      <c r="O47" s="3">
        <v>1.4004961514874401</v>
      </c>
      <c r="P47" s="3">
        <v>0.92892516585322404</v>
      </c>
      <c r="Q47" s="3">
        <v>0.15173672980646499</v>
      </c>
      <c r="R47" s="3">
        <v>2.2698079069447999E-2</v>
      </c>
      <c r="S47" s="3">
        <v>2.79986166746156E-2</v>
      </c>
      <c r="T47" s="3">
        <v>1.9695213974968593</v>
      </c>
      <c r="U47" s="3">
        <v>3.2201681418179509</v>
      </c>
      <c r="V47" s="3">
        <v>1.8998753832140665</v>
      </c>
      <c r="W47" s="3">
        <v>3.2898141561007437</v>
      </c>
      <c r="X47" s="3">
        <v>1.6199452285864386</v>
      </c>
      <c r="Y47" s="3">
        <v>3.5697443107283715</v>
      </c>
      <c r="Z47" s="12" t="s">
        <v>76</v>
      </c>
      <c r="AA47" s="3">
        <v>1.8297806697657881</v>
      </c>
      <c r="AB47" s="3">
        <v>0.18502925743667928</v>
      </c>
      <c r="AC47" s="3">
        <v>3.359908869549022</v>
      </c>
      <c r="AD47" s="3">
        <v>0.18502925743667928</v>
      </c>
      <c r="AF47" s="3">
        <f>VLOOKUP(B47,Contributions!$B$108:$G$208,4,FALSE)</f>
        <v>1.882059975</v>
      </c>
      <c r="AG47" s="3">
        <f t="shared" si="0"/>
        <v>0.56015208985493004</v>
      </c>
      <c r="AH47" s="3">
        <f t="shared" si="1"/>
        <v>0</v>
      </c>
      <c r="AS47" s="29">
        <f>VLOOKUP(B47,Contributions!$B$108:$H$208,7,FALSE)</f>
        <v>7.0025217248000002</v>
      </c>
    </row>
    <row r="48" spans="1:45" x14ac:dyDescent="0.25">
      <c r="A48" s="3">
        <v>53</v>
      </c>
      <c r="B48" s="7">
        <v>43714</v>
      </c>
      <c r="C48" s="3">
        <v>17.706906741226</v>
      </c>
      <c r="D48" s="3">
        <v>0.93054628606698297</v>
      </c>
      <c r="E48" s="3">
        <v>3.5555507438551102</v>
      </c>
      <c r="F48" s="3">
        <v>0.93054628606698297</v>
      </c>
      <c r="G48" s="3">
        <v>4.4860970299221004</v>
      </c>
      <c r="H48" s="3">
        <v>1.4449473240975299</v>
      </c>
      <c r="I48" s="3">
        <v>1.0148999408321</v>
      </c>
      <c r="J48" s="3">
        <v>0.37709112769993203</v>
      </c>
      <c r="K48" s="3">
        <v>0.68193328448673896</v>
      </c>
      <c r="L48" s="3">
        <v>5.6380879635465203E-3</v>
      </c>
      <c r="M48" s="3">
        <v>0.94570109336091202</v>
      </c>
      <c r="N48" s="3">
        <v>9.0826074713960106E-2</v>
      </c>
      <c r="O48" s="3">
        <v>0.68547924805573801</v>
      </c>
      <c r="P48" s="3">
        <v>0.93430383704364695</v>
      </c>
      <c r="Q48" s="3">
        <v>0.170629246517748</v>
      </c>
      <c r="R48" s="3">
        <v>1.1331236558779699E-2</v>
      </c>
      <c r="S48" s="3">
        <v>1.2355340752801799E-2</v>
      </c>
      <c r="T48" s="3">
        <v>3.09485801853039</v>
      </c>
      <c r="U48" s="3">
        <v>0.46069272532472016</v>
      </c>
      <c r="V48" s="3">
        <v>2.5982497886467915</v>
      </c>
      <c r="W48" s="3">
        <v>0.9573009552083187</v>
      </c>
      <c r="X48" s="3">
        <v>3.0017102144404499</v>
      </c>
      <c r="Y48" s="3">
        <v>0.55384052941466022</v>
      </c>
      <c r="Z48" s="12" t="s">
        <v>76</v>
      </c>
      <c r="AA48" s="3">
        <v>2.8982726738725439</v>
      </c>
      <c r="AB48" s="3">
        <v>0.26396861005824762</v>
      </c>
      <c r="AC48" s="3">
        <v>0.65727806998256633</v>
      </c>
      <c r="AD48" s="3">
        <v>0.26396861005824745</v>
      </c>
      <c r="AF48" s="3">
        <f>VLOOKUP(B48,Contributions!$B$108:$G$208,4,FALSE)</f>
        <v>0.90085027500000003</v>
      </c>
      <c r="AG48" s="3">
        <f t="shared" si="0"/>
        <v>1.3705771060091725</v>
      </c>
      <c r="AH48" s="3">
        <f t="shared" si="1"/>
        <v>0</v>
      </c>
      <c r="AS48" s="29">
        <f>VLOOKUP(B48,Contributions!$B$108:$H$208,7,FALSE)</f>
        <v>5.4644956086000001</v>
      </c>
    </row>
    <row r="49" spans="1:45" x14ac:dyDescent="0.25">
      <c r="A49" s="3">
        <v>54</v>
      </c>
      <c r="B49" s="7">
        <v>43717</v>
      </c>
      <c r="C49" s="3">
        <v>11.283756588102399</v>
      </c>
      <c r="D49" s="3">
        <v>0.90976636600900895</v>
      </c>
      <c r="E49" s="3">
        <v>2.1544728223438998</v>
      </c>
      <c r="F49" s="3">
        <v>0.90976636600900895</v>
      </c>
      <c r="G49" s="3">
        <v>3.0642391883529099</v>
      </c>
      <c r="H49" s="3">
        <v>1.0880084852135601</v>
      </c>
      <c r="I49" s="3">
        <v>0.57186806074393803</v>
      </c>
      <c r="J49" s="3">
        <v>0.27174063101982898</v>
      </c>
      <c r="K49" s="3">
        <v>0.58375721477273002</v>
      </c>
      <c r="L49" s="3">
        <v>3.3243936625248099E-3</v>
      </c>
      <c r="M49" s="3">
        <v>0.49190654786363203</v>
      </c>
      <c r="N49" s="3">
        <v>2.80657510321476E-2</v>
      </c>
      <c r="O49" s="3">
        <v>0.20828718053499301</v>
      </c>
      <c r="P49" s="3">
        <v>0.85111697405942999</v>
      </c>
      <c r="Q49" s="3">
        <v>0.31955584360745098</v>
      </c>
      <c r="R49" s="3">
        <v>1.01906632942389E-2</v>
      </c>
      <c r="S49" s="3">
        <v>1.12987945150805E-2</v>
      </c>
      <c r="T49" s="3">
        <v>3.0165331202202137</v>
      </c>
      <c r="U49" s="3">
        <v>-0.86206029787631389</v>
      </c>
      <c r="V49" s="3">
        <v>2.5496420180779191</v>
      </c>
      <c r="W49" s="3">
        <v>-0.39516919573401932</v>
      </c>
      <c r="X49" s="3">
        <v>2.9055375670896688</v>
      </c>
      <c r="Y49" s="3">
        <v>-0.75106474474576901</v>
      </c>
      <c r="Z49" s="12">
        <v>1</v>
      </c>
      <c r="AA49" s="3">
        <v>2.8239042351292674</v>
      </c>
      <c r="AB49" s="3">
        <v>0.24391561241570717</v>
      </c>
      <c r="AC49" s="3">
        <v>-0.66943141278536744</v>
      </c>
      <c r="AD49" s="3">
        <v>0.24391561241570711</v>
      </c>
      <c r="AF49" s="3">
        <f>VLOOKUP(B49,Contributions!$B$108:$G$208,4,FALSE)</f>
        <v>-0.16754588100000001</v>
      </c>
      <c r="AG49" s="3">
        <f t="shared" si="0"/>
        <v>0.25028087687560968</v>
      </c>
      <c r="AH49" s="3">
        <f t="shared" si="1"/>
        <v>1</v>
      </c>
      <c r="AS49" s="29">
        <f>VLOOKUP(B49,Contributions!$B$108:$H$208,7,FALSE)</f>
        <v>4.0542376619999994</v>
      </c>
    </row>
    <row r="50" spans="1:45" x14ac:dyDescent="0.25">
      <c r="A50" s="3">
        <v>55</v>
      </c>
      <c r="B50" s="7">
        <v>43720</v>
      </c>
      <c r="C50" s="3">
        <v>19.3621455692385</v>
      </c>
      <c r="D50" s="3">
        <v>0.75592451310546804</v>
      </c>
      <c r="E50" s="3">
        <v>5.5199945957995498</v>
      </c>
      <c r="F50" s="3">
        <v>0.75592451310546804</v>
      </c>
      <c r="G50" s="3">
        <v>6.2759191089050201</v>
      </c>
      <c r="H50" s="3">
        <v>1.8144971030729</v>
      </c>
      <c r="I50" s="3">
        <v>1.37876657363063</v>
      </c>
      <c r="J50" s="3">
        <v>0.46263452267737298</v>
      </c>
      <c r="K50" s="3">
        <v>0.74854745762834696</v>
      </c>
      <c r="L50" s="3">
        <v>7.9576428041910306E-3</v>
      </c>
      <c r="M50" s="3">
        <v>2.0211202181166099</v>
      </c>
      <c r="N50" s="3">
        <v>0.172125388405519</v>
      </c>
      <c r="O50" s="3">
        <v>1.3031247876966701</v>
      </c>
      <c r="P50" s="3">
        <v>1.1395964082043899</v>
      </c>
      <c r="Q50" s="3">
        <v>0.157664940510155</v>
      </c>
      <c r="R50" s="3">
        <v>1.5518507141812301E-2</v>
      </c>
      <c r="S50" s="3">
        <v>1.76567108706151E-2</v>
      </c>
      <c r="T50" s="3">
        <v>2.4366633492633696</v>
      </c>
      <c r="U50" s="3">
        <v>3.0833312465361802</v>
      </c>
      <c r="V50" s="3">
        <v>2.1897797342499317</v>
      </c>
      <c r="W50" s="3">
        <v>3.3302148615496181</v>
      </c>
      <c r="X50" s="3">
        <v>2.1935339488945411</v>
      </c>
      <c r="Y50" s="3">
        <v>3.3264606469050086</v>
      </c>
      <c r="Z50" s="12" t="s">
        <v>76</v>
      </c>
      <c r="AA50" s="3">
        <v>2.2733256774692809</v>
      </c>
      <c r="AB50" s="3">
        <v>0.14146702726160099</v>
      </c>
      <c r="AC50" s="3">
        <v>3.2466689183302688</v>
      </c>
      <c r="AD50" s="3">
        <v>0.14146702726160099</v>
      </c>
      <c r="AF50" s="3">
        <f>VLOOKUP(B50,Contributions!$B$108:$G$208,4,FALSE)</f>
        <v>1.43077995</v>
      </c>
      <c r="AG50" s="3">
        <f t="shared" si="0"/>
        <v>0.44069167075275317</v>
      </c>
      <c r="AH50" s="3">
        <f t="shared" si="1"/>
        <v>0</v>
      </c>
      <c r="AS50" s="29">
        <f>VLOOKUP(B50,Contributions!$B$108:$H$208,7,FALSE)</f>
        <v>7.2752753011999998</v>
      </c>
    </row>
    <row r="51" spans="1:45" x14ac:dyDescent="0.25">
      <c r="A51" s="3">
        <v>56</v>
      </c>
      <c r="B51" s="7">
        <v>43723</v>
      </c>
      <c r="C51" s="3">
        <v>14.756252399860101</v>
      </c>
      <c r="D51" s="3">
        <v>0.68045648718927898</v>
      </c>
      <c r="E51" s="3">
        <v>5.3929826203612397</v>
      </c>
      <c r="F51" s="3">
        <v>0.68045648718927898</v>
      </c>
      <c r="G51" s="3">
        <v>6.0734391075505201</v>
      </c>
      <c r="H51" s="3">
        <v>1.52561388468447</v>
      </c>
      <c r="I51" s="3">
        <v>1.84766110996889</v>
      </c>
      <c r="J51" s="3">
        <v>0.63676907169846997</v>
      </c>
      <c r="K51" s="3">
        <v>0.80050881876579905</v>
      </c>
      <c r="L51" s="3">
        <v>7.2533142211232597E-3</v>
      </c>
      <c r="M51" s="3">
        <v>1.4443458556162601</v>
      </c>
      <c r="N51" s="3">
        <v>0.157525528088025</v>
      </c>
      <c r="O51" s="3">
        <v>0.99431113056891895</v>
      </c>
      <c r="P51" s="3">
        <v>0.80515905354772099</v>
      </c>
      <c r="Q51" s="3">
        <v>0.15005616541388</v>
      </c>
      <c r="R51" s="3">
        <v>2.1471865934782602E-2</v>
      </c>
      <c r="S51" s="3">
        <v>2.3529544462229501E-2</v>
      </c>
      <c r="T51" s="3">
        <v>2.1522048220378531</v>
      </c>
      <c r="U51" s="3">
        <v>3.2407777983233865</v>
      </c>
      <c r="V51" s="3">
        <v>2.0132471740290292</v>
      </c>
      <c r="W51" s="3">
        <v>3.3797354463322105</v>
      </c>
      <c r="X51" s="3">
        <v>1.8442563856292229</v>
      </c>
      <c r="Y51" s="3">
        <v>3.5487262347320168</v>
      </c>
      <c r="Z51" s="12">
        <v>1</v>
      </c>
      <c r="AA51" s="3">
        <v>2.0032361272320354</v>
      </c>
      <c r="AB51" s="3">
        <v>0.15421811069102342</v>
      </c>
      <c r="AC51" s="3">
        <v>3.3897464931292043</v>
      </c>
      <c r="AD51" s="3">
        <v>0.15421811069102342</v>
      </c>
      <c r="AF51" s="3">
        <f>VLOOKUP(B51,Contributions!$B$108:$G$208,4,FALSE)</f>
        <v>2.41923105</v>
      </c>
      <c r="AG51" s="3">
        <f t="shared" si="0"/>
        <v>0.71369084824001561</v>
      </c>
      <c r="AH51" s="3">
        <f t="shared" si="1"/>
        <v>1</v>
      </c>
      <c r="AS51" s="29">
        <f>VLOOKUP(B51,Contributions!$B$108:$H$208,7,FALSE)</f>
        <v>7.0055013729999995</v>
      </c>
    </row>
    <row r="52" spans="1:45" x14ac:dyDescent="0.25">
      <c r="A52" s="3">
        <v>57</v>
      </c>
      <c r="B52" s="7">
        <v>43726</v>
      </c>
      <c r="C52" s="3">
        <v>22.842325943857801</v>
      </c>
      <c r="D52" s="3">
        <v>0.70717261354112304</v>
      </c>
      <c r="E52" s="3">
        <v>7.9431819034007898</v>
      </c>
      <c r="F52" s="3">
        <v>0.70717261354112304</v>
      </c>
      <c r="G52" s="3">
        <v>8.6503545169419098</v>
      </c>
      <c r="H52" s="3">
        <v>1.9868939640279899</v>
      </c>
      <c r="I52" s="3">
        <v>2.1523237025660502</v>
      </c>
      <c r="J52" s="3">
        <v>0.78740043299713802</v>
      </c>
      <c r="K52" s="3">
        <v>0.82846157577256496</v>
      </c>
      <c r="L52" s="3">
        <v>9.9054735862205492E-3</v>
      </c>
      <c r="M52" s="3">
        <v>3.0520719884530698</v>
      </c>
      <c r="N52" s="3">
        <v>0.36133822521095699</v>
      </c>
      <c r="O52" s="3">
        <v>2.2246253863596799</v>
      </c>
      <c r="P52" s="3">
        <v>1.0138717800914601</v>
      </c>
      <c r="Q52" s="3">
        <v>0.12767055157030899</v>
      </c>
      <c r="R52" s="3">
        <v>2.5821960000170899E-2</v>
      </c>
      <c r="S52" s="3">
        <v>3.33145699662237E-2</v>
      </c>
      <c r="T52" s="3">
        <v>2.2529048186649829</v>
      </c>
      <c r="U52" s="3">
        <v>5.6902770847358068</v>
      </c>
      <c r="V52" s="3">
        <v>2.0757407416932185</v>
      </c>
      <c r="W52" s="3">
        <v>5.8674411617075712</v>
      </c>
      <c r="X52" s="3">
        <v>1.9679027033747456</v>
      </c>
      <c r="Y52" s="3">
        <v>5.9752792000260442</v>
      </c>
      <c r="Z52" s="12" t="s">
        <v>76</v>
      </c>
      <c r="AA52" s="3">
        <v>2.0988494212443158</v>
      </c>
      <c r="AB52" s="3">
        <v>0.14389947787578627</v>
      </c>
      <c r="AC52" s="3">
        <v>5.8443324821564744</v>
      </c>
      <c r="AD52" s="3">
        <v>0.14389947787578627</v>
      </c>
      <c r="AF52" s="3">
        <f>VLOOKUP(B52,Contributions!$B$108:$G$208,4,FALSE)</f>
        <v>3.3676533000000002</v>
      </c>
      <c r="AG52" s="3">
        <f t="shared" si="0"/>
        <v>0.57622548174353427</v>
      </c>
      <c r="AH52" s="3">
        <f t="shared" si="1"/>
        <v>0</v>
      </c>
      <c r="AS52" s="29">
        <f>VLOOKUP(B52,Contributions!$B$108:$H$208,7,FALSE)</f>
        <v>9.7859314840000007</v>
      </c>
    </row>
    <row r="53" spans="1:45" x14ac:dyDescent="0.25">
      <c r="A53" s="3">
        <v>58</v>
      </c>
      <c r="B53" s="7">
        <v>43729</v>
      </c>
      <c r="C53" s="3">
        <v>20.472526907332501</v>
      </c>
      <c r="D53" s="3">
        <v>0.40203082445246102</v>
      </c>
      <c r="E53" s="3">
        <v>4.1159787510677504</v>
      </c>
      <c r="F53" s="3">
        <v>0.40203082445246102</v>
      </c>
      <c r="G53" s="3">
        <v>4.5180095755202103</v>
      </c>
      <c r="H53" s="3">
        <v>1.1735642852638399</v>
      </c>
      <c r="I53" s="3">
        <v>1.5200361023953</v>
      </c>
      <c r="J53" s="3">
        <v>0.54184339822842997</v>
      </c>
      <c r="K53" s="3">
        <v>0.68169453079841302</v>
      </c>
      <c r="L53" s="3">
        <v>6.9335743039793899E-3</v>
      </c>
      <c r="M53" s="3">
        <v>1.07657707827987</v>
      </c>
      <c r="N53" s="3">
        <v>0.13115839498748399</v>
      </c>
      <c r="O53" s="3">
        <v>0.73785660540402798</v>
      </c>
      <c r="P53" s="3">
        <v>0.48024814904318103</v>
      </c>
      <c r="Q53" s="3">
        <v>0.105276486215127</v>
      </c>
      <c r="R53" s="3">
        <v>2.4898776999800701E-2</v>
      </c>
      <c r="S53" s="3">
        <v>2.6906405919045501E-2</v>
      </c>
      <c r="T53" s="3">
        <v>1.0442879987043741</v>
      </c>
      <c r="U53" s="3">
        <v>3.0716907523633763</v>
      </c>
      <c r="V53" s="3">
        <v>-0.27507046554804027</v>
      </c>
      <c r="W53" s="3">
        <v>4.3910492166157908</v>
      </c>
      <c r="X53" s="3">
        <v>0.31145072722673928</v>
      </c>
      <c r="Y53" s="3">
        <v>3.8045280238410113</v>
      </c>
      <c r="Z53" s="12">
        <v>1</v>
      </c>
      <c r="AA53" s="3">
        <v>0.36022275346102434</v>
      </c>
      <c r="AB53" s="3">
        <v>0.66103004637147222</v>
      </c>
      <c r="AC53" s="3">
        <v>3.7557559976067267</v>
      </c>
      <c r="AD53" s="3">
        <v>0.66103004637146712</v>
      </c>
      <c r="AF53" s="3">
        <f>VLOOKUP(B53,Contributions!$B$108:$G$208,4,FALSE)</f>
        <v>2.5523923499999999</v>
      </c>
      <c r="AG53" s="3">
        <f t="shared" si="0"/>
        <v>0.67959482767955537</v>
      </c>
      <c r="AH53" s="3">
        <f t="shared" si="1"/>
        <v>1</v>
      </c>
      <c r="AS53" s="29">
        <f>VLOOKUP(B53,Contributions!$B$108:$H$208,7,FALSE)</f>
        <v>5.5436361335999997</v>
      </c>
    </row>
    <row r="54" spans="1:45" x14ac:dyDescent="0.25">
      <c r="A54" s="3">
        <v>59</v>
      </c>
      <c r="B54" s="7">
        <v>43732</v>
      </c>
      <c r="C54" s="3">
        <v>22.134820015442401</v>
      </c>
      <c r="D54" s="3">
        <v>0.77331908661701898</v>
      </c>
      <c r="E54" s="3">
        <v>7.4342636056364801</v>
      </c>
      <c r="F54" s="3">
        <v>0.77331908661701898</v>
      </c>
      <c r="G54" s="3">
        <v>8.2075826922534993</v>
      </c>
      <c r="H54" s="3">
        <v>2.0038938187462798</v>
      </c>
      <c r="I54" s="3">
        <v>2.2135426686651098</v>
      </c>
      <c r="J54" s="3">
        <v>0.71636939023906798</v>
      </c>
      <c r="K54" s="3">
        <v>0.82967586906080504</v>
      </c>
      <c r="L54" s="3">
        <v>1.17430925852264E-2</v>
      </c>
      <c r="M54" s="3">
        <v>2.4932842103269799</v>
      </c>
      <c r="N54" s="3">
        <v>0.233703813949345</v>
      </c>
      <c r="O54" s="3">
        <v>1.64209275656399</v>
      </c>
      <c r="P54" s="3">
        <v>1.1627186758654799</v>
      </c>
      <c r="Q54" s="3">
        <v>0.19296868582225099</v>
      </c>
      <c r="R54" s="3">
        <v>2.99570866985834E-2</v>
      </c>
      <c r="S54" s="3">
        <v>3.1318313472011299E-2</v>
      </c>
      <c r="T54" s="3">
        <v>2.0316225725806603</v>
      </c>
      <c r="U54" s="3">
        <v>5.4026410330558203</v>
      </c>
      <c r="V54" s="3">
        <v>1.3630607535489379</v>
      </c>
      <c r="W54" s="3">
        <v>6.0712028520875423</v>
      </c>
      <c r="X54" s="3">
        <v>1.7912846629485593</v>
      </c>
      <c r="Y54" s="3">
        <v>5.6429789426879209</v>
      </c>
      <c r="Z54" s="12">
        <v>1</v>
      </c>
      <c r="AA54" s="3">
        <v>1.7286559963593859</v>
      </c>
      <c r="AB54" s="3">
        <v>0.33865246031264035</v>
      </c>
      <c r="AC54" s="3">
        <v>5.7056076092770951</v>
      </c>
      <c r="AD54" s="3">
        <v>0.33865246031264062</v>
      </c>
      <c r="AF54" s="3">
        <f>VLOOKUP(B54,Contributions!$B$108:$G$208,4,FALSE)</f>
        <v>3.04520985</v>
      </c>
      <c r="AG54" s="3">
        <f t="shared" si="0"/>
        <v>0.53372227088463076</v>
      </c>
      <c r="AH54" s="3">
        <f t="shared" si="1"/>
        <v>1</v>
      </c>
      <c r="AS54" s="29">
        <f>VLOOKUP(B54,Contributions!$B$108:$H$208,7,FALSE)</f>
        <v>9.0779598997999997</v>
      </c>
    </row>
    <row r="55" spans="1:45" x14ac:dyDescent="0.25">
      <c r="A55" s="3">
        <v>61</v>
      </c>
      <c r="B55" s="7">
        <v>43735</v>
      </c>
      <c r="C55" s="3">
        <v>14.120159991303</v>
      </c>
      <c r="D55" s="3">
        <v>0.68310227505550503</v>
      </c>
      <c r="E55" s="3">
        <v>3.3420815178639902</v>
      </c>
      <c r="F55" s="3">
        <v>0.68310227505550503</v>
      </c>
      <c r="G55" s="3">
        <v>4.0251837929194902</v>
      </c>
      <c r="H55" s="3">
        <v>1.16758091680278</v>
      </c>
      <c r="I55" s="3">
        <v>1.1610410228107599</v>
      </c>
      <c r="J55" s="3">
        <v>0.47676244593155698</v>
      </c>
      <c r="K55" s="3">
        <v>0.63303692365161401</v>
      </c>
      <c r="L55" s="3">
        <v>7.3898171972278702E-3</v>
      </c>
      <c r="M55" s="3">
        <v>0.78434673101560903</v>
      </c>
      <c r="N55" s="3">
        <v>7.7929915415238998E-2</v>
      </c>
      <c r="O55" s="3">
        <v>0.53278208693186002</v>
      </c>
      <c r="P55" s="3">
        <v>0.68370852317138797</v>
      </c>
      <c r="Q55" s="3">
        <v>0.16958234436411301</v>
      </c>
      <c r="R55" s="3">
        <v>1.5328947181260801E-2</v>
      </c>
      <c r="S55" s="3">
        <v>1.5961175051756399E-2</v>
      </c>
      <c r="T55" s="3">
        <v>1.7917168543651834</v>
      </c>
      <c r="U55" s="3">
        <v>1.5503646634988069</v>
      </c>
      <c r="V55" s="3">
        <v>0.96502238130218787</v>
      </c>
      <c r="W55" s="3">
        <v>2.3770591365618023</v>
      </c>
      <c r="X55" s="3">
        <v>1.4317098718064192</v>
      </c>
      <c r="Y55" s="3">
        <v>1.910371646057571</v>
      </c>
      <c r="Z55" s="12">
        <v>1</v>
      </c>
      <c r="AA55" s="3">
        <v>1.3961497024912635</v>
      </c>
      <c r="AB55" s="3">
        <v>0.41449286143372599</v>
      </c>
      <c r="AC55" s="3">
        <v>1.9459318153727267</v>
      </c>
      <c r="AD55" s="3">
        <v>0.41449286143372543</v>
      </c>
      <c r="AF55" s="3">
        <f>VLOOKUP(B55,Contributions!$B$108:$G$208,4,FALSE)</f>
        <v>1.6684185600000001</v>
      </c>
      <c r="AG55" s="3">
        <f t="shared" si="0"/>
        <v>0.85738798596107468</v>
      </c>
      <c r="AH55" s="3">
        <f t="shared" si="1"/>
        <v>1</v>
      </c>
      <c r="AS55" s="29">
        <f>VLOOKUP(B55,Contributions!$B$108:$H$208,7,FALSE)</f>
        <v>4.9933745080000005</v>
      </c>
    </row>
    <row r="56" spans="1:45" x14ac:dyDescent="0.25">
      <c r="A56" s="3">
        <v>62</v>
      </c>
      <c r="B56" s="7">
        <v>43738</v>
      </c>
      <c r="C56" s="3">
        <v>21.640000275549902</v>
      </c>
      <c r="D56" s="3">
        <v>1.0162030632007399</v>
      </c>
      <c r="E56" s="3">
        <v>5.4033970915493796</v>
      </c>
      <c r="F56" s="3">
        <v>1.0162030632007399</v>
      </c>
      <c r="G56" s="3">
        <v>6.4196001547501202</v>
      </c>
      <c r="H56" s="3">
        <v>1.4995184548567799</v>
      </c>
      <c r="I56" s="3">
        <v>1.6147867134545</v>
      </c>
      <c r="J56" s="3">
        <v>0.55334344614647102</v>
      </c>
      <c r="K56" s="3">
        <v>0.80243025528883405</v>
      </c>
      <c r="L56" s="3">
        <v>6.5807446329845002E-3</v>
      </c>
      <c r="M56" s="3">
        <v>1.7840730998470899</v>
      </c>
      <c r="N56" s="3">
        <v>0.18800699085120801</v>
      </c>
      <c r="O56" s="3">
        <v>1.1890115059872599</v>
      </c>
      <c r="P56" s="3">
        <v>1.23595798010052</v>
      </c>
      <c r="Q56" s="3">
        <v>0.17233139526097799</v>
      </c>
      <c r="R56" s="3">
        <v>2.06036409676594E-2</v>
      </c>
      <c r="S56" s="3">
        <v>2.1244687767639998E-2</v>
      </c>
      <c r="T56" s="3">
        <v>2.6775028008529489</v>
      </c>
      <c r="U56" s="3">
        <v>2.7258942906964307</v>
      </c>
      <c r="V56" s="3">
        <v>2.4346697032654006</v>
      </c>
      <c r="W56" s="3">
        <v>2.9687273882839791</v>
      </c>
      <c r="X56" s="3">
        <v>2.7593409890393441</v>
      </c>
      <c r="Y56" s="3">
        <v>2.6440561025100355</v>
      </c>
      <c r="Z56" s="12">
        <v>1</v>
      </c>
      <c r="AA56" s="3">
        <v>2.6238378310525645</v>
      </c>
      <c r="AB56" s="3">
        <v>0.16885735900245377</v>
      </c>
      <c r="AC56" s="3">
        <v>2.7795592604968156</v>
      </c>
      <c r="AD56" s="3">
        <v>0.16885735900245377</v>
      </c>
      <c r="AF56" s="3">
        <f>VLOOKUP(B56,Contributions!$B$108:$G$208,4,FALSE)</f>
        <v>1.5949988100000001</v>
      </c>
      <c r="AG56" s="3">
        <f t="shared" si="0"/>
        <v>0.57383155404102149</v>
      </c>
      <c r="AH56" s="3">
        <f t="shared" si="1"/>
        <v>1</v>
      </c>
      <c r="AS56" s="29">
        <f>VLOOKUP(B56,Contributions!$B$108:$H$208,7,FALSE)</f>
        <v>7.4986548382000002</v>
      </c>
    </row>
    <row r="57" spans="1:45" x14ac:dyDescent="0.25">
      <c r="A57" s="3">
        <v>63</v>
      </c>
      <c r="B57" s="7">
        <v>43741</v>
      </c>
      <c r="C57" s="3">
        <v>16.091094771258199</v>
      </c>
      <c r="D57" s="3">
        <v>0.90368750161580502</v>
      </c>
      <c r="E57" s="3">
        <v>2.0720595654704899</v>
      </c>
      <c r="F57" s="3">
        <v>0.90368750161580502</v>
      </c>
      <c r="G57" s="3">
        <v>2.9757470670863002</v>
      </c>
      <c r="H57" s="3">
        <v>1.0180090276363101</v>
      </c>
      <c r="I57" s="3">
        <v>0.79523449673174296</v>
      </c>
      <c r="J57" s="3">
        <v>0.25821940156143502</v>
      </c>
      <c r="K57" s="3">
        <v>0.47236675268513201</v>
      </c>
      <c r="L57" s="3">
        <v>2.5357828169283499E-3</v>
      </c>
      <c r="M57" s="3">
        <v>0.33047509249739498</v>
      </c>
      <c r="N57" s="3">
        <v>2.5872469281666002E-2</v>
      </c>
      <c r="O57" s="3">
        <v>0.170674064605706</v>
      </c>
      <c r="P57" s="3">
        <v>0.69006971795583905</v>
      </c>
      <c r="Q57" s="3">
        <v>0.31630859515419202</v>
      </c>
      <c r="R57" s="3">
        <v>3.8392316622155101E-2</v>
      </c>
      <c r="S57" s="3">
        <v>1.8077978608196401E-2</v>
      </c>
      <c r="T57" s="3">
        <v>2.3782999566685654</v>
      </c>
      <c r="U57" s="3">
        <v>-0.30624039119807556</v>
      </c>
      <c r="V57" s="3">
        <v>1.9382488011017318</v>
      </c>
      <c r="W57" s="3">
        <v>0.13381076436875805</v>
      </c>
      <c r="X57" s="3">
        <v>2.3108906519360692</v>
      </c>
      <c r="Y57" s="3">
        <v>-0.23883108646557938</v>
      </c>
      <c r="Z57" s="12" t="s">
        <v>76</v>
      </c>
      <c r="AA57" s="3">
        <v>2.2091464699021217</v>
      </c>
      <c r="AB57" s="3">
        <v>0.23701300346656956</v>
      </c>
      <c r="AC57" s="3">
        <v>-0.13708690443163229</v>
      </c>
      <c r="AD57" s="3">
        <v>0.23701300346656953</v>
      </c>
      <c r="AF57" s="3">
        <f>VLOOKUP(B57,Contributions!$B$108:$G$208,4,FALSE)</f>
        <v>0.174352797</v>
      </c>
      <c r="AG57" s="3">
        <f t="shared" si="0"/>
        <v>-1.2718413748043518</v>
      </c>
      <c r="AH57" s="3">
        <f t="shared" si="1"/>
        <v>0</v>
      </c>
      <c r="AS57" s="29">
        <f>VLOOKUP(B57,Contributions!$B$108:$H$208,7,FALSE)</f>
        <v>3.7271628692000003</v>
      </c>
    </row>
    <row r="58" spans="1:45" x14ac:dyDescent="0.25">
      <c r="A58" s="3">
        <v>64</v>
      </c>
      <c r="B58" s="7">
        <v>43744</v>
      </c>
      <c r="C58" s="3">
        <v>11.563229036574199</v>
      </c>
      <c r="D58" s="3">
        <v>0.50967887059087502</v>
      </c>
      <c r="E58" s="3">
        <v>2.7927951046946098</v>
      </c>
      <c r="F58" s="3">
        <v>0.50967887059087502</v>
      </c>
      <c r="G58" s="3">
        <v>3.3024739752854799</v>
      </c>
      <c r="H58" s="3">
        <v>0.99627222766343504</v>
      </c>
      <c r="I58" s="3">
        <v>1.14655847084205</v>
      </c>
      <c r="J58" s="3">
        <v>0.35018566023431102</v>
      </c>
      <c r="K58" s="3">
        <v>0.60059664187566097</v>
      </c>
      <c r="L58" s="3">
        <v>4.1233927594300597E-3</v>
      </c>
      <c r="M58" s="3">
        <v>0.51083740462824501</v>
      </c>
      <c r="N58" s="3">
        <v>5.0634492586432898E-2</v>
      </c>
      <c r="O58" s="3">
        <v>0.28685003441768298</v>
      </c>
      <c r="P58" s="3">
        <v>0.52809695813270896</v>
      </c>
      <c r="Q58" s="3">
        <v>0.148016552674094</v>
      </c>
      <c r="R58" s="3">
        <v>1.83755774582481E-2</v>
      </c>
      <c r="S58" s="3">
        <v>1.4119781709211901E-2</v>
      </c>
      <c r="T58" s="3">
        <v>1.3305470825306749</v>
      </c>
      <c r="U58" s="3">
        <v>1.4622480221639349</v>
      </c>
      <c r="V58" s="3">
        <v>0.1998748613687904</v>
      </c>
      <c r="W58" s="3">
        <v>2.5929202433258194</v>
      </c>
      <c r="X58" s="3">
        <v>0.74050073505911618</v>
      </c>
      <c r="Y58" s="3">
        <v>2.0522943696354936</v>
      </c>
      <c r="Z58" s="12" t="s">
        <v>76</v>
      </c>
      <c r="AA58" s="3">
        <v>0.75697422631952715</v>
      </c>
      <c r="AB58" s="3">
        <v>0.56551609160351712</v>
      </c>
      <c r="AC58" s="3">
        <v>2.0358208783750826</v>
      </c>
      <c r="AD58" s="3">
        <v>0.56551609160351668</v>
      </c>
      <c r="AF58" s="3">
        <f>VLOOKUP(B58,Contributions!$B$108:$G$208,4,FALSE)</f>
        <v>1.2915439200000001</v>
      </c>
      <c r="AG58" s="3">
        <f t="shared" si="0"/>
        <v>0.63440940886256303</v>
      </c>
      <c r="AH58" s="3">
        <f t="shared" si="1"/>
        <v>0</v>
      </c>
      <c r="AS58" s="29">
        <f>VLOOKUP(B58,Contributions!$B$108:$H$208,7,FALSE)</f>
        <v>4.0183807504000004</v>
      </c>
    </row>
    <row r="59" spans="1:45" x14ac:dyDescent="0.25">
      <c r="A59" s="3">
        <v>65</v>
      </c>
      <c r="B59" s="7">
        <v>43747</v>
      </c>
      <c r="C59" s="3">
        <v>15.006855916622699</v>
      </c>
      <c r="D59" s="3">
        <v>1.3878276526569899</v>
      </c>
      <c r="E59" s="3">
        <v>4.26109815805248</v>
      </c>
      <c r="F59" s="3">
        <v>1.3878276526569899</v>
      </c>
      <c r="G59" s="3">
        <v>5.6489258107094802</v>
      </c>
      <c r="H59" s="3">
        <v>1.52284173189318</v>
      </c>
      <c r="I59" s="3">
        <v>1.2971166717562901</v>
      </c>
      <c r="J59" s="3">
        <v>0.436187871999071</v>
      </c>
      <c r="K59" s="3">
        <v>0.70964990473544098</v>
      </c>
      <c r="L59" s="3">
        <v>5.8487635465814198E-3</v>
      </c>
      <c r="M59" s="3">
        <v>1.0910172300558201</v>
      </c>
      <c r="N59" s="3">
        <v>9.6885241281914294E-2</v>
      </c>
      <c r="O59" s="3">
        <v>0.58651023164595895</v>
      </c>
      <c r="P59" s="3">
        <v>1.3704489002074001</v>
      </c>
      <c r="Q59" s="3">
        <v>0.41471446564261699</v>
      </c>
      <c r="R59" s="3">
        <v>1.7964059464500099E-2</v>
      </c>
      <c r="S59" s="3">
        <v>1.74534522630155E-2</v>
      </c>
      <c r="T59" s="3">
        <v>3.6657317406359025</v>
      </c>
      <c r="U59" s="3">
        <v>0.59536641741657759</v>
      </c>
      <c r="V59" s="3">
        <v>4.0742848050823515</v>
      </c>
      <c r="W59" s="3">
        <v>0.18681335297012858</v>
      </c>
      <c r="X59" s="3">
        <v>4.2405154156693694</v>
      </c>
      <c r="Y59" s="3">
        <v>2.0582742383110642E-2</v>
      </c>
      <c r="Z59" s="12">
        <v>1</v>
      </c>
      <c r="AA59" s="3">
        <v>3.9935106537958744</v>
      </c>
      <c r="AB59" s="3">
        <v>0.29578271739282291</v>
      </c>
      <c r="AC59" s="3">
        <v>0.2675875042566056</v>
      </c>
      <c r="AD59" s="3">
        <v>0.29578271739282291</v>
      </c>
      <c r="AF59" s="3">
        <f>VLOOKUP(B59,Contributions!$B$108:$G$208,4,FALSE)</f>
        <v>0.32071356000000001</v>
      </c>
      <c r="AG59" s="3">
        <f t="shared" si="0"/>
        <v>1.1985371323335363</v>
      </c>
      <c r="AH59" s="3">
        <f t="shared" si="1"/>
        <v>1</v>
      </c>
      <c r="AS59" s="29">
        <f>VLOOKUP(B59,Contributions!$B$108:$H$208,7,FALSE)</f>
        <v>6.4444499979999996</v>
      </c>
    </row>
    <row r="60" spans="1:45" x14ac:dyDescent="0.25">
      <c r="A60" s="3">
        <v>66</v>
      </c>
      <c r="B60" s="7">
        <v>43753</v>
      </c>
      <c r="C60" s="3">
        <v>6.8532876777892904</v>
      </c>
      <c r="D60" s="3">
        <v>0.97985788378703997</v>
      </c>
      <c r="E60" s="3">
        <v>2.0694978771095802</v>
      </c>
      <c r="F60" s="3">
        <v>0.97985788378703997</v>
      </c>
      <c r="G60" s="3">
        <v>3.04935576089663</v>
      </c>
      <c r="H60" s="3">
        <v>1.1684678442977201</v>
      </c>
      <c r="I60" s="3">
        <v>0.58103107745447702</v>
      </c>
      <c r="J60" s="3">
        <v>0.25663718973174598</v>
      </c>
      <c r="K60" s="3">
        <v>0.49987995382039102</v>
      </c>
      <c r="L60" s="3">
        <v>2.2324146155253801E-3</v>
      </c>
      <c r="M60" s="3">
        <v>0.42950848908571398</v>
      </c>
      <c r="N60" s="3">
        <v>2.2404596001521799E-2</v>
      </c>
      <c r="O60" s="3">
        <v>0.18329934130377201</v>
      </c>
      <c r="P60" s="3">
        <v>0.85931884327919905</v>
      </c>
      <c r="Q60" s="3">
        <v>0.348296992430074</v>
      </c>
      <c r="R60" s="3">
        <v>1.24090093591658E-2</v>
      </c>
      <c r="S60" s="3">
        <v>1.0860393840502001E-2</v>
      </c>
      <c r="T60" s="3">
        <v>2.5808532272314211</v>
      </c>
      <c r="U60" s="3">
        <v>-0.51135535012184086</v>
      </c>
      <c r="V60" s="3">
        <v>2.2743140466815821</v>
      </c>
      <c r="W60" s="3">
        <v>-0.20481616957200188</v>
      </c>
      <c r="X60" s="3">
        <v>2.6144809560753783</v>
      </c>
      <c r="Y60" s="3">
        <v>-0.54498307896579812</v>
      </c>
      <c r="Z60" s="12">
        <v>1</v>
      </c>
      <c r="AA60" s="3">
        <v>2.4898827433294604</v>
      </c>
      <c r="AB60" s="3">
        <v>0.1874436002312414</v>
      </c>
      <c r="AC60" s="3">
        <v>-0.4203848662198803</v>
      </c>
      <c r="AD60" s="3">
        <v>0.18744360023124129</v>
      </c>
      <c r="AF60" s="3">
        <f>VLOOKUP(B60,Contributions!$B$108:$G$208,4,FALSE)</f>
        <v>-0.39326836500000001</v>
      </c>
      <c r="AG60" s="3">
        <f t="shared" si="0"/>
        <v>0.93549600996888138</v>
      </c>
      <c r="AH60" s="3">
        <f t="shared" si="1"/>
        <v>1</v>
      </c>
      <c r="AS60" s="29">
        <f>VLOOKUP(B60,Contributions!$B$108:$H$208,7,FALSE)</f>
        <v>3.9388221664000005</v>
      </c>
    </row>
    <row r="61" spans="1:45" x14ac:dyDescent="0.25">
      <c r="A61" s="3">
        <v>67</v>
      </c>
      <c r="B61" s="7">
        <v>43756</v>
      </c>
      <c r="C61" s="3">
        <v>25.265367253754999</v>
      </c>
      <c r="D61" s="3">
        <v>2.1235297306551</v>
      </c>
      <c r="E61" s="3">
        <v>8.8405517466148602</v>
      </c>
      <c r="F61" s="3">
        <v>2.1235297306551</v>
      </c>
      <c r="G61" s="3">
        <v>10.96408147727</v>
      </c>
      <c r="H61" s="3">
        <v>2.32623732800023</v>
      </c>
      <c r="I61" s="3">
        <v>2.28524432214311</v>
      </c>
      <c r="J61" s="3">
        <v>0.80748136694253603</v>
      </c>
      <c r="K61" s="3">
        <v>0.90462739576372198</v>
      </c>
      <c r="L61" s="3">
        <v>1.00863361470616E-2</v>
      </c>
      <c r="M61" s="3">
        <v>3.39968995304051</v>
      </c>
      <c r="N61" s="3">
        <v>0.247386750425858</v>
      </c>
      <c r="O61" s="3">
        <v>1.86644220320684</v>
      </c>
      <c r="P61" s="3">
        <v>3.0650354566904201</v>
      </c>
      <c r="Q61" s="3">
        <v>0.32250165043753198</v>
      </c>
      <c r="R61" s="3">
        <v>2.3597433024501499E-2</v>
      </c>
      <c r="S61" s="3">
        <v>2.6249534987756801E-2</v>
      </c>
      <c r="T61" s="3">
        <v>5.6221202713302105</v>
      </c>
      <c r="U61" s="3">
        <v>3.2184314752846497</v>
      </c>
      <c r="V61" s="3">
        <v>7.3202170489330349</v>
      </c>
      <c r="W61" s="3">
        <v>1.5203346976818253</v>
      </c>
      <c r="X61" s="3">
        <v>7.1727839857976008</v>
      </c>
      <c r="Y61" s="3">
        <v>1.6677677608172594</v>
      </c>
      <c r="Z61" s="12" t="s">
        <v>76</v>
      </c>
      <c r="AA61" s="3">
        <v>6.7050404353536157</v>
      </c>
      <c r="AB61" s="3">
        <v>0.94072907272111272</v>
      </c>
      <c r="AC61" s="3">
        <v>2.1355113112612449</v>
      </c>
      <c r="AD61" s="3">
        <v>0.94072907272111705</v>
      </c>
      <c r="AF61" s="3">
        <f>VLOOKUP(B61,Contributions!$B$108:$G$208,4,FALSE)</f>
        <v>0.59886377999999996</v>
      </c>
      <c r="AG61" s="3">
        <f t="shared" si="0"/>
        <v>0.28043109715317205</v>
      </c>
      <c r="AH61" s="3">
        <f t="shared" si="1"/>
        <v>0</v>
      </c>
      <c r="AS61" s="29">
        <f>VLOOKUP(B61,Contributions!$B$108:$H$208,7,FALSE)</f>
        <v>11.5996118632</v>
      </c>
    </row>
    <row r="62" spans="1:45" x14ac:dyDescent="0.25">
      <c r="A62" s="3">
        <v>68</v>
      </c>
      <c r="B62" s="7">
        <v>43759</v>
      </c>
      <c r="C62" s="3">
        <v>14.241058638667599</v>
      </c>
      <c r="D62" s="3">
        <v>0.92432822052488794</v>
      </c>
      <c r="E62" s="3">
        <v>3.2907207575710999</v>
      </c>
      <c r="F62" s="3">
        <v>0.92432822052488794</v>
      </c>
      <c r="G62" s="3">
        <v>4.2150489780959903</v>
      </c>
      <c r="H62" s="3">
        <v>1.5009519772438999</v>
      </c>
      <c r="I62" s="3">
        <v>0.88142687919445495</v>
      </c>
      <c r="J62" s="3">
        <v>0.35082417424282197</v>
      </c>
      <c r="K62" s="3">
        <v>0.64744497545587598</v>
      </c>
      <c r="L62" s="3">
        <v>6.0769000227393196E-3</v>
      </c>
      <c r="M62" s="3">
        <v>0.82221947668383899</v>
      </c>
      <c r="N62" s="3">
        <v>7.2614707655003899E-2</v>
      </c>
      <c r="O62" s="3">
        <v>0.51808775402779705</v>
      </c>
      <c r="P62" s="3">
        <v>0.94690225058340804</v>
      </c>
      <c r="Q62" s="3">
        <v>0.21309521651830199</v>
      </c>
      <c r="R62" s="3">
        <v>1.16013556637358E-2</v>
      </c>
      <c r="S62" s="3">
        <v>1.30355899082045E-2</v>
      </c>
      <c r="T62" s="3">
        <v>2.4331880247421189</v>
      </c>
      <c r="U62" s="3">
        <v>0.85753273282898101</v>
      </c>
      <c r="V62" s="3">
        <v>2.0293160646679262</v>
      </c>
      <c r="W62" s="3">
        <v>1.2614046929031737</v>
      </c>
      <c r="X62" s="3">
        <v>2.3931578265601305</v>
      </c>
      <c r="Y62" s="3">
        <v>0.8975629310109694</v>
      </c>
      <c r="Z62" s="12">
        <v>1</v>
      </c>
      <c r="AA62" s="3">
        <v>2.2852206386567251</v>
      </c>
      <c r="AB62" s="3">
        <v>0.22252183585642521</v>
      </c>
      <c r="AC62" s="3">
        <v>1.0055001189143746</v>
      </c>
      <c r="AD62" s="3">
        <v>0.22252183585642551</v>
      </c>
      <c r="AF62" s="3">
        <f>VLOOKUP(B62,Contributions!$B$108:$G$208,4,FALSE)</f>
        <v>0.70794742499999996</v>
      </c>
      <c r="AG62" s="3">
        <f t="shared" si="0"/>
        <v>0.70407492916496273</v>
      </c>
      <c r="AH62" s="3">
        <f t="shared" si="1"/>
        <v>1</v>
      </c>
      <c r="AS62" s="29">
        <f>VLOOKUP(B62,Contributions!$B$108:$H$208,7,FALSE)</f>
        <v>5.1555315514000002</v>
      </c>
    </row>
    <row r="63" spans="1:45" x14ac:dyDescent="0.25">
      <c r="A63" s="3">
        <v>70</v>
      </c>
      <c r="B63" s="7">
        <v>43762</v>
      </c>
      <c r="C63" s="3">
        <v>14.1050250579686</v>
      </c>
      <c r="D63" s="3">
        <v>0.80387320844358401</v>
      </c>
      <c r="E63" s="3">
        <v>4.6971776025371197</v>
      </c>
      <c r="F63" s="3">
        <v>0.80387320844358401</v>
      </c>
      <c r="G63" s="3">
        <v>5.5010508109806997</v>
      </c>
      <c r="H63" s="3">
        <v>1.7732877948081001</v>
      </c>
      <c r="I63" s="3">
        <v>1.32069336435312</v>
      </c>
      <c r="J63" s="3">
        <v>0.46101169503874301</v>
      </c>
      <c r="K63" s="3">
        <v>0.82376461945361601</v>
      </c>
      <c r="L63" s="3">
        <v>1.2613392077577E-2</v>
      </c>
      <c r="M63" s="3">
        <v>1.0126870424040799</v>
      </c>
      <c r="N63" s="3">
        <v>0.13256756757923299</v>
      </c>
      <c r="O63" s="3">
        <v>0.68438831636205</v>
      </c>
      <c r="P63" s="3">
        <v>0.81519021639588096</v>
      </c>
      <c r="Q63" s="3">
        <v>0.15525474544558401</v>
      </c>
      <c r="R63" s="3">
        <v>2.0244309777982999E-2</v>
      </c>
      <c r="S63" s="3">
        <v>2.2723452275061399E-2</v>
      </c>
      <c r="T63" s="3">
        <v>2.1128724905767897</v>
      </c>
      <c r="U63" s="3">
        <v>2.58430511196033</v>
      </c>
      <c r="V63" s="3">
        <v>1.4978661485387885</v>
      </c>
      <c r="W63" s="3">
        <v>3.1993114539983312</v>
      </c>
      <c r="X63" s="3">
        <v>1.9130634288366388</v>
      </c>
      <c r="Y63" s="3">
        <v>2.7841141737004809</v>
      </c>
      <c r="Z63" s="12" t="s">
        <v>76</v>
      </c>
      <c r="AA63" s="3">
        <v>1.8412673559840724</v>
      </c>
      <c r="AB63" s="3">
        <v>0.31372632539289513</v>
      </c>
      <c r="AC63" s="3">
        <v>2.8559102465530475</v>
      </c>
      <c r="AD63" s="3">
        <v>0.31372632539289558</v>
      </c>
      <c r="AF63" s="3">
        <f>VLOOKUP(B63,Contributions!$B$108:$G$208,4,FALSE)</f>
        <v>2.5851798000000001</v>
      </c>
      <c r="AG63" s="3">
        <f t="shared" si="0"/>
        <v>0.90520344717422174</v>
      </c>
      <c r="AH63" s="3">
        <f t="shared" si="1"/>
        <v>0</v>
      </c>
      <c r="AS63" s="29">
        <f>VLOOKUP(B63,Contributions!$B$108:$H$208,7,FALSE)</f>
        <v>6.2291448898000006</v>
      </c>
    </row>
    <row r="64" spans="1:45" x14ac:dyDescent="0.25">
      <c r="A64" s="3">
        <v>71</v>
      </c>
      <c r="B64" s="7">
        <v>43765</v>
      </c>
      <c r="C64" s="3">
        <v>20.341487613747201</v>
      </c>
      <c r="D64" s="3">
        <v>0.862531981220653</v>
      </c>
      <c r="E64" s="3">
        <v>5.4473984354124401</v>
      </c>
      <c r="F64" s="3">
        <v>0.862531981220653</v>
      </c>
      <c r="G64" s="3">
        <v>6.3099304166330903</v>
      </c>
      <c r="H64" s="3">
        <v>1.9248460227700199</v>
      </c>
      <c r="I64" s="3">
        <v>1.45378502455569</v>
      </c>
      <c r="J64" s="3">
        <v>0.52865016744881199</v>
      </c>
      <c r="K64" s="3">
        <v>1.0322827865442801</v>
      </c>
      <c r="L64" s="3">
        <v>1.25400812000392E-2</v>
      </c>
      <c r="M64" s="3">
        <v>1.22845179295931</v>
      </c>
      <c r="N64" s="3">
        <v>0.16761866240919299</v>
      </c>
      <c r="O64" s="3">
        <v>0.89194912590459596</v>
      </c>
      <c r="P64" s="3">
        <v>0.90961310416708396</v>
      </c>
      <c r="Q64" s="3">
        <v>0.10100966190326099</v>
      </c>
      <c r="R64" s="3">
        <v>1.51207566588741E-2</v>
      </c>
      <c r="S64" s="3">
        <v>1.9993974117377002E-2</v>
      </c>
      <c r="T64" s="3">
        <v>2.2688586617697926</v>
      </c>
      <c r="U64" s="3">
        <v>3.1785397736426475</v>
      </c>
      <c r="V64" s="3">
        <v>1.7566698241514707</v>
      </c>
      <c r="W64" s="3">
        <v>3.6907286112609694</v>
      </c>
      <c r="X64" s="3">
        <v>2.1468581684743522</v>
      </c>
      <c r="Y64" s="3">
        <v>3.3005402669380879</v>
      </c>
      <c r="Z64" s="12" t="s">
        <v>76</v>
      </c>
      <c r="AA64" s="3">
        <v>2.0574622181318718</v>
      </c>
      <c r="AB64" s="3">
        <v>0.2675407974467236</v>
      </c>
      <c r="AC64" s="3">
        <v>3.3899362172805687</v>
      </c>
      <c r="AD64" s="3">
        <v>0.26754079744672282</v>
      </c>
      <c r="AF64" s="3">
        <f>VLOOKUP(B64,Contributions!$B$108:$G$208,4,FALSE)</f>
        <v>2.8977669000000001</v>
      </c>
      <c r="AG64" s="3">
        <f t="shared" si="0"/>
        <v>0.85481457887859902</v>
      </c>
      <c r="AH64" s="3">
        <f t="shared" si="1"/>
        <v>0</v>
      </c>
      <c r="AS64" s="29">
        <f>VLOOKUP(B64,Contributions!$B$108:$H$208,7,FALSE)</f>
        <v>7.1433331296000002</v>
      </c>
    </row>
    <row r="65" spans="1:45" x14ac:dyDescent="0.25">
      <c r="A65" s="3">
        <v>72</v>
      </c>
      <c r="B65" s="7">
        <v>43768</v>
      </c>
      <c r="C65" s="3">
        <v>10.910879163763701</v>
      </c>
      <c r="D65" s="3">
        <v>1.12340212568551</v>
      </c>
      <c r="E65" s="3">
        <v>2.9786395105493102</v>
      </c>
      <c r="F65" s="3">
        <v>1.12340212568551</v>
      </c>
      <c r="G65" s="3">
        <v>4.1020416362348202</v>
      </c>
      <c r="H65" s="3">
        <v>1.3060697771284</v>
      </c>
      <c r="I65" s="3">
        <v>0.91131361274255795</v>
      </c>
      <c r="J65" s="3">
        <v>0.34634042194706399</v>
      </c>
      <c r="K65" s="3">
        <v>0.63998731575539902</v>
      </c>
      <c r="L65" s="3">
        <v>6.55371403906292E-3</v>
      </c>
      <c r="M65" s="3">
        <v>0.464642713328694</v>
      </c>
      <c r="N65" s="3">
        <v>6.0025771429150297E-2</v>
      </c>
      <c r="O65" s="3">
        <v>0.35012639558129899</v>
      </c>
      <c r="P65" s="3">
        <v>0.98212230930863798</v>
      </c>
      <c r="Q65" s="3">
        <v>0.186750861274142</v>
      </c>
      <c r="R65" s="3">
        <v>9.7766553448299393E-3</v>
      </c>
      <c r="S65" s="3">
        <v>1.2843838028455699E-2</v>
      </c>
      <c r="T65" s="3">
        <v>2.962567941510232</v>
      </c>
      <c r="U65" s="3">
        <v>1.6071569039078248E-2</v>
      </c>
      <c r="V65" s="3">
        <v>2.9076341053460664</v>
      </c>
      <c r="W65" s="3">
        <v>7.1005405203243832E-2</v>
      </c>
      <c r="X65" s="3">
        <v>3.1866014944420642</v>
      </c>
      <c r="Y65" s="3">
        <v>-0.207961983892754</v>
      </c>
      <c r="Z65" s="12">
        <v>1</v>
      </c>
      <c r="AA65" s="3">
        <v>3.018934513766121</v>
      </c>
      <c r="AB65" s="3">
        <v>0.1477788682311115</v>
      </c>
      <c r="AC65" s="3">
        <v>-4.0295003216810642E-2</v>
      </c>
      <c r="AD65" s="3">
        <v>0.14777886823111153</v>
      </c>
      <c r="AF65" s="3">
        <f>VLOOKUP(B65,Contributions!$B$108:$G$208,4,FALSE)</f>
        <v>0.96250274999999996</v>
      </c>
      <c r="AG65" s="3">
        <f t="shared" si="0"/>
        <v>-23.886404595159686</v>
      </c>
      <c r="AH65" s="3">
        <f t="shared" si="1"/>
        <v>1</v>
      </c>
      <c r="AS65" s="29">
        <f>VLOOKUP(B65,Contributions!$B$108:$H$208,7,FALSE)</f>
        <v>4.7782463896000005</v>
      </c>
    </row>
    <row r="66" spans="1:45" x14ac:dyDescent="0.25">
      <c r="A66" s="3">
        <v>73</v>
      </c>
      <c r="B66" s="7">
        <v>43771</v>
      </c>
      <c r="C66" s="3">
        <v>8.0284792413059005</v>
      </c>
      <c r="D66" s="3">
        <v>0.38602178406352899</v>
      </c>
      <c r="E66" s="3">
        <v>2.5610772625347802</v>
      </c>
      <c r="F66" s="3">
        <v>0.38602178406352899</v>
      </c>
      <c r="G66" s="3">
        <v>2.9470990465983098</v>
      </c>
      <c r="H66" s="3">
        <v>0.97991528754239798</v>
      </c>
      <c r="I66" s="3">
        <v>0.80912135378887295</v>
      </c>
      <c r="J66" s="3">
        <v>0.29442692886617999</v>
      </c>
      <c r="K66" s="3">
        <v>0.55488375538344004</v>
      </c>
      <c r="L66" s="3">
        <v>6.4549840283648803E-3</v>
      </c>
      <c r="M66" s="3">
        <v>0.43648205766624298</v>
      </c>
      <c r="N66" s="3">
        <v>5.9509137709382098E-2</v>
      </c>
      <c r="O66" s="3">
        <v>0.34332899123614502</v>
      </c>
      <c r="P66" s="3">
        <v>0.33870536980076499</v>
      </c>
      <c r="Q66" s="3">
        <v>7.0134483974823206E-2</v>
      </c>
      <c r="R66" s="3">
        <v>9.0206589997313905E-3</v>
      </c>
      <c r="S66" s="3">
        <v>1.1967102914738599E-2</v>
      </c>
      <c r="T66" s="3">
        <v>1.001716550368178</v>
      </c>
      <c r="U66" s="3">
        <v>1.5593607121666022</v>
      </c>
      <c r="V66" s="3">
        <v>-0.34570267109099628</v>
      </c>
      <c r="W66" s="3">
        <v>2.9067799336257765</v>
      </c>
      <c r="X66" s="3">
        <v>0.24764391279159037</v>
      </c>
      <c r="Y66" s="3">
        <v>2.3134333497431898</v>
      </c>
      <c r="Z66" s="12">
        <v>1</v>
      </c>
      <c r="AA66" s="3">
        <v>0.30121926402292404</v>
      </c>
      <c r="AB66" s="3">
        <v>0.67530539630901987</v>
      </c>
      <c r="AC66" s="3">
        <v>2.2598579985118561</v>
      </c>
      <c r="AD66" s="3">
        <v>0.67530539630901998</v>
      </c>
      <c r="AF66" s="3">
        <f>VLOOKUP(B66,Contributions!$B$108:$G$208,4,FALSE)</f>
        <v>1.69102782</v>
      </c>
      <c r="AG66" s="3">
        <f t="shared" si="0"/>
        <v>0.74828941513739455</v>
      </c>
      <c r="AH66" s="3">
        <f t="shared" si="1"/>
        <v>1</v>
      </c>
      <c r="AS66" s="29">
        <f>VLOOKUP(B66,Contributions!$B$108:$H$208,7,FALSE)</f>
        <v>3.5274088081600006</v>
      </c>
    </row>
    <row r="67" spans="1:45" x14ac:dyDescent="0.25">
      <c r="A67" s="3">
        <v>74</v>
      </c>
      <c r="B67" s="7">
        <v>43774</v>
      </c>
      <c r="C67" s="3">
        <v>16.742398226137901</v>
      </c>
      <c r="D67" s="3">
        <v>1.4535550998544</v>
      </c>
      <c r="E67" s="3">
        <v>5.1446353565362104</v>
      </c>
      <c r="F67" s="3">
        <v>1.4535550998544</v>
      </c>
      <c r="G67" s="3">
        <v>6.5981904563906104</v>
      </c>
      <c r="H67" s="3">
        <v>1.91894212943142</v>
      </c>
      <c r="I67" s="3">
        <v>1.22719499133997</v>
      </c>
      <c r="J67" s="3">
        <v>0.394902874595843</v>
      </c>
      <c r="K67" s="3">
        <v>0.66679823031113905</v>
      </c>
      <c r="L67" s="3">
        <v>1.20536792333299E-2</v>
      </c>
      <c r="M67" s="3">
        <v>1.44493930170647</v>
      </c>
      <c r="N67" s="3">
        <v>0.166489172281688</v>
      </c>
      <c r="O67" s="3">
        <v>0.89104920184441405</v>
      </c>
      <c r="P67" s="3">
        <v>1.6159531601519099</v>
      </c>
      <c r="Q67" s="3">
        <v>0.20267737391007401</v>
      </c>
      <c r="R67" s="3">
        <v>1.5039951371789199E-2</v>
      </c>
      <c r="S67" s="3">
        <v>1.7447066445237198E-2</v>
      </c>
      <c r="T67" s="3">
        <v>3.8405150227474953</v>
      </c>
      <c r="U67" s="3">
        <v>1.3041203337887151</v>
      </c>
      <c r="V67" s="3">
        <v>4.364275613242901</v>
      </c>
      <c r="W67" s="3">
        <v>0.78035974329330937</v>
      </c>
      <c r="X67" s="3">
        <v>4.5024835864487152</v>
      </c>
      <c r="Y67" s="3">
        <v>0.64215177008749524</v>
      </c>
      <c r="Z67" s="12" t="s">
        <v>76</v>
      </c>
      <c r="AA67" s="3">
        <v>4.2357580741463705</v>
      </c>
      <c r="AB67" s="3">
        <v>0.34919645362422447</v>
      </c>
      <c r="AC67" s="3">
        <v>0.90887728238983989</v>
      </c>
      <c r="AD67" s="3">
        <v>0.34919645362422469</v>
      </c>
      <c r="AF67" s="3">
        <f>VLOOKUP(B67,Contributions!$B$108:$G$208,4,FALSE)</f>
        <v>1.2435897600000001</v>
      </c>
      <c r="AG67" s="3">
        <f t="shared" ref="AG67:AG101" si="2">AF67/AC67</f>
        <v>1.3682702649691643</v>
      </c>
      <c r="AH67" s="3">
        <f t="shared" ref="AH67:AH101" si="3">(_xlfn.NUMBERVALUE(Z67)*1)</f>
        <v>0</v>
      </c>
      <c r="AS67" s="29">
        <f>VLOOKUP(B67,Contributions!$B$108:$H$208,7,FALSE)</f>
        <v>6.8378742608000005</v>
      </c>
    </row>
    <row r="68" spans="1:45" x14ac:dyDescent="0.25">
      <c r="A68" s="3">
        <v>75</v>
      </c>
      <c r="B68" s="7">
        <v>43778</v>
      </c>
      <c r="C68" s="3">
        <v>15.796265164873599</v>
      </c>
      <c r="D68" s="3">
        <v>1.0575659919298801</v>
      </c>
      <c r="E68" s="3">
        <v>3.2094564201798299</v>
      </c>
      <c r="F68" s="3">
        <v>1.0575659919298801</v>
      </c>
      <c r="G68" s="3">
        <v>4.2670224121097098</v>
      </c>
      <c r="H68" s="3">
        <v>1.54860808443815</v>
      </c>
      <c r="I68" s="3">
        <v>0.90118617531096901</v>
      </c>
      <c r="J68" s="3">
        <v>0.38144992304991998</v>
      </c>
      <c r="K68" s="3">
        <v>0.721887235196497</v>
      </c>
      <c r="L68" s="3">
        <v>7.2155696718623303E-3</v>
      </c>
      <c r="M68" s="3">
        <v>0.47064764167426398</v>
      </c>
      <c r="N68" s="3">
        <v>7.4379212456918503E-2</v>
      </c>
      <c r="O68" s="3">
        <v>0.423523949220458</v>
      </c>
      <c r="P68" s="3">
        <v>0.84813820012300201</v>
      </c>
      <c r="Q68" s="3">
        <v>0.170433827768217</v>
      </c>
      <c r="R68" s="3">
        <v>1.41585863904147E-2</v>
      </c>
      <c r="S68" s="3">
        <v>1.3627817774386101E-2</v>
      </c>
      <c r="T68" s="3">
        <v>2.7874956386899843</v>
      </c>
      <c r="U68" s="3">
        <v>0.42196078148984562</v>
      </c>
      <c r="V68" s="3">
        <v>2.6171637699225818</v>
      </c>
      <c r="W68" s="3">
        <v>0.59229265025724809</v>
      </c>
      <c r="X68" s="3">
        <v>2.9242001344843884</v>
      </c>
      <c r="Y68" s="3">
        <v>0.28525628569544148</v>
      </c>
      <c r="Z68" s="12">
        <v>1</v>
      </c>
      <c r="AA68" s="3">
        <v>2.7762865143656512</v>
      </c>
      <c r="AB68" s="3">
        <v>0.15382478877580627</v>
      </c>
      <c r="AC68" s="3">
        <v>0.43316990581417841</v>
      </c>
      <c r="AD68" s="3">
        <v>0.15382478877580646</v>
      </c>
      <c r="AF68" s="3">
        <f>VLOOKUP(B68,Contributions!$B$108:$G$208,4,FALSE)</f>
        <v>1.32030837</v>
      </c>
      <c r="AG68" s="3">
        <f t="shared" si="2"/>
        <v>3.0480149989145069</v>
      </c>
      <c r="AH68" s="3">
        <f t="shared" si="3"/>
        <v>1</v>
      </c>
      <c r="AS68" s="29">
        <f>VLOOKUP(B68,Contributions!$B$108:$H$208,7,FALSE)</f>
        <v>5.0988371332</v>
      </c>
    </row>
    <row r="69" spans="1:45" x14ac:dyDescent="0.25">
      <c r="A69" s="3">
        <v>76</v>
      </c>
      <c r="B69" s="7">
        <v>43780</v>
      </c>
      <c r="C69" s="3">
        <v>10.933110388380101</v>
      </c>
      <c r="D69" s="3">
        <v>0.81606908079429497</v>
      </c>
      <c r="E69" s="3">
        <v>2.4016221563216198</v>
      </c>
      <c r="F69" s="3">
        <v>0.81606908079429497</v>
      </c>
      <c r="G69" s="3">
        <v>3.2176912371159099</v>
      </c>
      <c r="H69" s="3">
        <v>1.1404571053661201</v>
      </c>
      <c r="I69" s="3">
        <v>0.80369088502233299</v>
      </c>
      <c r="J69" s="3">
        <v>0.37070791450770502</v>
      </c>
      <c r="K69" s="3">
        <v>0.63537705753194096</v>
      </c>
      <c r="L69" s="3">
        <v>4.3238903039043699E-3</v>
      </c>
      <c r="M69" s="3">
        <v>0.24052157110657099</v>
      </c>
      <c r="N69" s="3">
        <v>3.2891945293060901E-2</v>
      </c>
      <c r="O69" s="3">
        <v>0.199990303458321</v>
      </c>
      <c r="P69" s="3">
        <v>0.64062642186547603</v>
      </c>
      <c r="Q69" s="3">
        <v>0.179683224021146</v>
      </c>
      <c r="R69" s="3">
        <v>8.5372662060992401E-3</v>
      </c>
      <c r="S69" s="3">
        <v>1.03607584841504E-2</v>
      </c>
      <c r="T69" s="3">
        <v>2.1453039128906521</v>
      </c>
      <c r="U69" s="3">
        <v>0.25631824343096765</v>
      </c>
      <c r="V69" s="3">
        <v>1.5516745806323589</v>
      </c>
      <c r="W69" s="3">
        <v>0.84994757568926094</v>
      </c>
      <c r="X69" s="3">
        <v>1.9616721989472183</v>
      </c>
      <c r="Y69" s="3">
        <v>0.43994995737440146</v>
      </c>
      <c r="Z69" s="12" t="s">
        <v>76</v>
      </c>
      <c r="AA69" s="3">
        <v>1.8862168974900764</v>
      </c>
      <c r="AB69" s="3">
        <v>0.30392280749862843</v>
      </c>
      <c r="AC69" s="3">
        <v>0.51540525883154331</v>
      </c>
      <c r="AD69" s="3">
        <v>0.3039228074986276</v>
      </c>
      <c r="AF69" s="3">
        <f>VLOOKUP(B69,Contributions!$B$108:$G$208,4,FALSE)</f>
        <v>1.00289367</v>
      </c>
      <c r="AG69" s="3">
        <f t="shared" si="2"/>
        <v>1.9458351516894183</v>
      </c>
      <c r="AH69" s="3">
        <f t="shared" si="3"/>
        <v>0</v>
      </c>
      <c r="AS69" s="29">
        <f>VLOOKUP(B69,Contributions!$B$108:$H$208,7,FALSE)</f>
        <v>4.098124994</v>
      </c>
    </row>
    <row r="70" spans="1:45" x14ac:dyDescent="0.25">
      <c r="A70" s="3">
        <v>77</v>
      </c>
      <c r="B70" s="7">
        <v>43783</v>
      </c>
      <c r="C70" s="3">
        <v>12.269334290588001</v>
      </c>
      <c r="D70" s="3">
        <v>1.1344251560010801</v>
      </c>
      <c r="E70" s="3">
        <v>3.6518981980085798</v>
      </c>
      <c r="F70" s="3">
        <v>1.1344251560010801</v>
      </c>
      <c r="G70" s="3">
        <v>4.7863233540096601</v>
      </c>
      <c r="H70" s="3">
        <v>1.5188169347037099</v>
      </c>
      <c r="I70" s="3">
        <v>1.2094788106401699</v>
      </c>
      <c r="J70" s="3">
        <v>0.61227003216624798</v>
      </c>
      <c r="K70" s="3">
        <v>1.08596476720488</v>
      </c>
      <c r="L70" s="3">
        <v>1.1207037260288001E-2</v>
      </c>
      <c r="M70" s="3">
        <v>-3.3108114569774201E-2</v>
      </c>
      <c r="N70" s="3">
        <v>2.7886060456412402E-2</v>
      </c>
      <c r="O70" s="3">
        <v>0.20316044674985101</v>
      </c>
      <c r="P70" s="3">
        <v>0.61045468277558601</v>
      </c>
      <c r="Q70" s="3">
        <v>0.25043522683012798</v>
      </c>
      <c r="R70" s="3">
        <v>1.0483579504095101E-2</v>
      </c>
      <c r="S70" s="3">
        <v>1.36010311072164E-2</v>
      </c>
      <c r="T70" s="3">
        <v>2.991880527036098</v>
      </c>
      <c r="U70" s="3">
        <v>0.66001767097248187</v>
      </c>
      <c r="V70" s="3">
        <v>2.9562679349848406</v>
      </c>
      <c r="W70" s="3">
        <v>0.6956302630237392</v>
      </c>
      <c r="X70" s="3">
        <v>3.2305356986648763</v>
      </c>
      <c r="Y70" s="3">
        <v>0.42136249934370351</v>
      </c>
      <c r="Z70" s="12">
        <v>1</v>
      </c>
      <c r="AA70" s="3">
        <v>3.0595613868952718</v>
      </c>
      <c r="AB70" s="3">
        <v>0.14913492428659963</v>
      </c>
      <c r="AC70" s="3">
        <v>0.59233681111330816</v>
      </c>
      <c r="AD70" s="3">
        <v>0.14913492428659939</v>
      </c>
      <c r="AF70" s="3">
        <f>VLOOKUP(B70,Contributions!$B$108:$G$208,4,FALSE)</f>
        <v>2.2933111500000001</v>
      </c>
      <c r="AG70" s="3">
        <f t="shared" si="2"/>
        <v>3.8716336836970822</v>
      </c>
      <c r="AH70" s="3">
        <f t="shared" si="3"/>
        <v>1</v>
      </c>
      <c r="AS70" s="29">
        <f>VLOOKUP(B70,Contributions!$B$108:$H$208,7,FALSE)</f>
        <v>5.9515490893200012</v>
      </c>
    </row>
    <row r="71" spans="1:45" x14ac:dyDescent="0.25">
      <c r="A71" s="3">
        <v>78</v>
      </c>
      <c r="B71" s="7">
        <v>43786</v>
      </c>
      <c r="C71" s="3">
        <v>14.628543098394401</v>
      </c>
      <c r="D71" s="3">
        <v>0.55342850754541595</v>
      </c>
      <c r="E71" s="3">
        <v>6.0912500630518904</v>
      </c>
      <c r="F71" s="3">
        <v>0.55342850754541595</v>
      </c>
      <c r="G71" s="3">
        <v>6.6446785705973097</v>
      </c>
      <c r="H71" s="3">
        <v>2.2822422111815999</v>
      </c>
      <c r="I71" s="3">
        <v>1.8535045520548401</v>
      </c>
      <c r="J71" s="3">
        <v>0.61232171971013505</v>
      </c>
      <c r="K71" s="3">
        <v>0.95136000407005505</v>
      </c>
      <c r="L71" s="3">
        <v>1.26430427523582E-2</v>
      </c>
      <c r="M71" s="3">
        <v>1.21520411607582</v>
      </c>
      <c r="N71" s="3">
        <v>0.16342143728550401</v>
      </c>
      <c r="O71" s="3">
        <v>0.89615498703355301</v>
      </c>
      <c r="P71" s="3">
        <v>0.58950338035062999</v>
      </c>
      <c r="Q71" s="3">
        <v>9.1690908682430697E-2</v>
      </c>
      <c r="R71" s="3">
        <v>1.8618176890016502E-2</v>
      </c>
      <c r="S71" s="3">
        <v>2.55747360931473E-2</v>
      </c>
      <c r="T71" s="3">
        <v>1.4468866859103511</v>
      </c>
      <c r="U71" s="3">
        <v>4.6443633771415396</v>
      </c>
      <c r="V71" s="3">
        <v>0.39289913232629381</v>
      </c>
      <c r="W71" s="3">
        <v>5.6983509307255966</v>
      </c>
      <c r="X71" s="3">
        <v>0.91487252118400253</v>
      </c>
      <c r="Y71" s="3">
        <v>5.1763775418678879</v>
      </c>
      <c r="Z71" s="12" t="s">
        <v>76</v>
      </c>
      <c r="AA71" s="3">
        <v>0.91821944647354903</v>
      </c>
      <c r="AB71" s="3">
        <v>0.52700174782366427</v>
      </c>
      <c r="AC71" s="3">
        <v>5.173030616578342</v>
      </c>
      <c r="AD71" s="3">
        <v>0.52700174782366405</v>
      </c>
      <c r="AF71" s="3">
        <f>VLOOKUP(B71,Contributions!$B$108:$G$208,4,FALSE)</f>
        <v>3.7928844000000002</v>
      </c>
      <c r="AG71" s="3">
        <f t="shared" si="2"/>
        <v>0.7332035476157247</v>
      </c>
      <c r="AH71" s="3">
        <f t="shared" si="3"/>
        <v>0</v>
      </c>
      <c r="AS71" s="29">
        <f>VLOOKUP(B71,Contributions!$B$108:$H$208,7,FALSE)</f>
        <v>7.3067681408399991</v>
      </c>
    </row>
    <row r="72" spans="1:45" x14ac:dyDescent="0.25">
      <c r="A72" s="3">
        <v>79</v>
      </c>
      <c r="B72" s="7">
        <v>43789</v>
      </c>
      <c r="C72" s="3">
        <v>14.764632075756699</v>
      </c>
      <c r="D72" s="3">
        <v>1.0647051976725099</v>
      </c>
      <c r="E72" s="3">
        <v>4.2413191078986401</v>
      </c>
      <c r="F72" s="3">
        <v>1.0647051976725099</v>
      </c>
      <c r="G72" s="3">
        <v>5.3060243055711496</v>
      </c>
      <c r="H72" s="3">
        <v>1.8755633971429899</v>
      </c>
      <c r="I72" s="3">
        <v>1.2187484146957599</v>
      </c>
      <c r="J72" s="3">
        <v>0.45052242321046199</v>
      </c>
      <c r="K72" s="3">
        <v>0.89403071982697502</v>
      </c>
      <c r="L72" s="3">
        <v>6.5240266228433199E-3</v>
      </c>
      <c r="M72" s="3">
        <v>0.564585989520621</v>
      </c>
      <c r="N72" s="3">
        <v>8.8533190555087293E-2</v>
      </c>
      <c r="O72" s="3">
        <v>0.46144616637017899</v>
      </c>
      <c r="P72" s="3">
        <v>0.90426287016458895</v>
      </c>
      <c r="Q72" s="3">
        <v>0.16737459209435601</v>
      </c>
      <c r="R72" s="3">
        <v>1.21304149763486E-2</v>
      </c>
      <c r="S72" s="3">
        <v>1.0559117886335101E-2</v>
      </c>
      <c r="T72" s="3">
        <v>2.8064803074177838</v>
      </c>
      <c r="U72" s="3">
        <v>1.4348388004808563</v>
      </c>
      <c r="V72" s="3">
        <v>2.648662088071339</v>
      </c>
      <c r="W72" s="3">
        <v>1.5926570198273011</v>
      </c>
      <c r="X72" s="3">
        <v>2.952654680476368</v>
      </c>
      <c r="Y72" s="3">
        <v>1.2886644274222721</v>
      </c>
      <c r="Z72" s="12">
        <v>1</v>
      </c>
      <c r="AA72" s="3">
        <v>2.8025990253218303</v>
      </c>
      <c r="AB72" s="3">
        <v>0.15203345790421863</v>
      </c>
      <c r="AC72" s="3">
        <v>1.4387200825768101</v>
      </c>
      <c r="AD72" s="3">
        <v>0.15203345790421863</v>
      </c>
      <c r="AF72" s="3">
        <f>VLOOKUP(B72,Contributions!$B$108:$G$208,4,FALSE)</f>
        <v>1.5816826799999999</v>
      </c>
      <c r="AG72" s="3">
        <f t="shared" si="2"/>
        <v>1.0993679028704024</v>
      </c>
      <c r="AH72" s="3">
        <f t="shared" si="3"/>
        <v>1</v>
      </c>
      <c r="AS72" s="29">
        <f>VLOOKUP(B72,Contributions!$B$108:$H$208,7,FALSE)</f>
        <v>5.9479241627999997</v>
      </c>
    </row>
    <row r="73" spans="1:45" x14ac:dyDescent="0.25">
      <c r="A73" s="3">
        <v>80</v>
      </c>
      <c r="B73" s="7">
        <v>43792</v>
      </c>
      <c r="C73" s="3">
        <v>9.6319376240051504</v>
      </c>
      <c r="D73" s="3">
        <v>0.35974276022403401</v>
      </c>
      <c r="E73" s="3">
        <v>1.71658725733979</v>
      </c>
      <c r="F73" s="3">
        <v>0.35974276022403401</v>
      </c>
      <c r="G73" s="3">
        <v>2.07633001756383</v>
      </c>
      <c r="H73" s="3">
        <v>0.80886655198757695</v>
      </c>
      <c r="I73" s="3">
        <v>0.82107667883659596</v>
      </c>
      <c r="J73" s="3">
        <v>0.33027885419087999</v>
      </c>
      <c r="K73" s="3">
        <v>0.46360730232839598</v>
      </c>
      <c r="L73" s="3">
        <v>1.2859565922117399E-3</v>
      </c>
      <c r="M73" s="3">
        <v>0.106230618250616</v>
      </c>
      <c r="N73" s="3">
        <v>2.4910434952499401E-2</v>
      </c>
      <c r="O73" s="3">
        <v>9.9403114097814493E-2</v>
      </c>
      <c r="P73" s="3">
        <v>0.28399754278149297</v>
      </c>
      <c r="Q73" s="3">
        <v>6.7028818539230997E-2</v>
      </c>
      <c r="R73" s="3">
        <v>2.3597964887419201E-3</v>
      </c>
      <c r="S73" s="3">
        <v>4.1893031481514201E-3</v>
      </c>
      <c r="T73" s="3">
        <v>0.93183502851992472</v>
      </c>
      <c r="U73" s="3">
        <v>0.78475222881986528</v>
      </c>
      <c r="V73" s="3">
        <v>-0.46164624848260005</v>
      </c>
      <c r="W73" s="3">
        <v>2.1782335058223898</v>
      </c>
      <c r="X73" s="3">
        <v>0.14290429336863197</v>
      </c>
      <c r="Y73" s="3">
        <v>1.573682963971158</v>
      </c>
      <c r="Z73" s="12" t="s">
        <v>76</v>
      </c>
      <c r="AA73" s="3">
        <v>0.20436435780198556</v>
      </c>
      <c r="AB73" s="3">
        <v>0.69877072203925428</v>
      </c>
      <c r="AC73" s="3">
        <v>1.5122228995378044</v>
      </c>
      <c r="AD73" s="3">
        <v>0.69877072203925428</v>
      </c>
      <c r="AF73" s="3">
        <f>VLOOKUP(B73,Contributions!$B$108:$G$208,4,FALSE)</f>
        <v>0.78967467000000002</v>
      </c>
      <c r="AG73" s="3">
        <f t="shared" si="2"/>
        <v>0.52219462503930869</v>
      </c>
      <c r="AH73" s="3">
        <f t="shared" si="3"/>
        <v>0</v>
      </c>
      <c r="AS73" s="29">
        <f>VLOOKUP(B73,Contributions!$B$108:$H$208,7,FALSE)</f>
        <v>2.5037532640000002</v>
      </c>
    </row>
    <row r="74" spans="1:45" x14ac:dyDescent="0.25">
      <c r="A74" s="3">
        <v>81</v>
      </c>
      <c r="B74" s="7">
        <v>43795</v>
      </c>
      <c r="C74" s="3">
        <v>11.487061013933801</v>
      </c>
      <c r="D74" s="3">
        <v>1.11123609910064</v>
      </c>
      <c r="E74" s="3">
        <v>3.7390574241602801</v>
      </c>
      <c r="F74" s="3">
        <v>1.11123609910064</v>
      </c>
      <c r="G74" s="3">
        <v>4.8502935232609197</v>
      </c>
      <c r="H74" s="3">
        <v>1.55526581820877</v>
      </c>
      <c r="I74" s="3">
        <v>1.0510861951095001</v>
      </c>
      <c r="J74" s="3">
        <v>0.39128962953645902</v>
      </c>
      <c r="K74" s="3">
        <v>0.68276190165279504</v>
      </c>
      <c r="L74" s="3">
        <v>6.9669599007123302E-3</v>
      </c>
      <c r="M74" s="3">
        <v>0.82239244577750004</v>
      </c>
      <c r="N74" s="3">
        <v>8.6352295289677306E-2</v>
      </c>
      <c r="O74" s="3">
        <v>0.61330765065952098</v>
      </c>
      <c r="P74" s="3">
        <v>1.02072278758085</v>
      </c>
      <c r="Q74" s="3">
        <v>0.20195313854974101</v>
      </c>
      <c r="R74" s="3">
        <v>1.3059881470049699E-2</v>
      </c>
      <c r="S74" s="3">
        <v>1.3287890814969601E-2</v>
      </c>
      <c r="T74" s="3">
        <v>2.9302158854449196</v>
      </c>
      <c r="U74" s="3">
        <v>0.80884153871536046</v>
      </c>
      <c r="V74" s="3">
        <v>2.8539573533667473</v>
      </c>
      <c r="W74" s="3">
        <v>0.88510007079353281</v>
      </c>
      <c r="X74" s="3">
        <v>3.1381116798214088</v>
      </c>
      <c r="Y74" s="3">
        <v>0.60094574433887127</v>
      </c>
      <c r="Z74" s="12" t="s">
        <v>76</v>
      </c>
      <c r="AA74" s="3">
        <v>2.9740949728776918</v>
      </c>
      <c r="AB74" s="3">
        <v>0.14707124479712289</v>
      </c>
      <c r="AC74" s="3">
        <v>0.76496245128258822</v>
      </c>
      <c r="AD74" s="3">
        <v>0.14707124479712297</v>
      </c>
      <c r="AF74" s="3">
        <f>VLOOKUP(B74,Contributions!$B$108:$G$208,4,FALSE)</f>
        <v>0.97752865499999997</v>
      </c>
      <c r="AG74" s="3">
        <f t="shared" si="2"/>
        <v>1.2778779577494408</v>
      </c>
      <c r="AH74" s="3">
        <f t="shared" si="3"/>
        <v>0</v>
      </c>
      <c r="AS74" s="29">
        <f>VLOOKUP(B74,Contributions!$B$108:$H$208,7,FALSE)</f>
        <v>5.6003014449999995</v>
      </c>
    </row>
    <row r="75" spans="1:45" x14ac:dyDescent="0.25">
      <c r="A75" s="3">
        <v>82</v>
      </c>
      <c r="B75" s="8">
        <v>43799</v>
      </c>
      <c r="C75" s="3">
        <v>24.271500767871</v>
      </c>
      <c r="D75" s="3">
        <v>1.44735616121019</v>
      </c>
      <c r="E75" s="3">
        <v>8.2586997769464503</v>
      </c>
      <c r="F75" s="3">
        <v>1.44735616121019</v>
      </c>
      <c r="G75" s="3">
        <v>9.7060559381566396</v>
      </c>
      <c r="H75" s="3">
        <v>2.8549686685398901</v>
      </c>
      <c r="I75" s="3">
        <v>2.2607332852862898</v>
      </c>
      <c r="J75" s="3">
        <v>0.70982821070228697</v>
      </c>
      <c r="K75" s="3">
        <v>1.0385254445224199</v>
      </c>
      <c r="L75" s="3">
        <v>1.3354992359313299E-2</v>
      </c>
      <c r="M75" s="3">
        <v>2.2099295480669898</v>
      </c>
      <c r="N75" s="3">
        <v>0.27389378276045701</v>
      </c>
      <c r="O75" s="3">
        <v>1.48595185069776</v>
      </c>
      <c r="P75" s="3">
        <v>1.6599914755327601</v>
      </c>
      <c r="Q75" s="3">
        <v>0.194599356326423</v>
      </c>
      <c r="R75" s="3">
        <v>2.8449558680017199E-2</v>
      </c>
      <c r="S75" s="3">
        <v>3.0586355515097099E-2</v>
      </c>
      <c r="T75" s="3">
        <v>3.8240307245122507</v>
      </c>
      <c r="U75" s="3">
        <v>4.4346690524341996</v>
      </c>
      <c r="V75" s="3">
        <v>4.3369257722887404</v>
      </c>
      <c r="W75" s="3">
        <v>3.9217740046577099</v>
      </c>
      <c r="X75" s="3">
        <v>4.4777766384895212</v>
      </c>
      <c r="Y75" s="3">
        <v>3.7809231384569291</v>
      </c>
      <c r="Z75" s="12" t="s">
        <v>76</v>
      </c>
      <c r="AA75" s="3">
        <v>4.2129110450968374</v>
      </c>
      <c r="AB75" s="3">
        <v>0.34406492037238523</v>
      </c>
      <c r="AC75" s="3">
        <v>4.0457887318496129</v>
      </c>
      <c r="AD75" s="3">
        <v>0.34406492037238523</v>
      </c>
      <c r="AF75" s="3">
        <f>VLOOKUP(B75,Contributions!$B$108:$G$208,4,FALSE)</f>
        <v>2.9259279</v>
      </c>
      <c r="AG75" s="3">
        <f t="shared" si="2"/>
        <v>0.72320333411536142</v>
      </c>
      <c r="AH75" s="3">
        <f t="shared" si="3"/>
        <v>0</v>
      </c>
      <c r="AS75" s="29">
        <f>VLOOKUP(B75,Contributions!$B$108:$H$208,7,FALSE)</f>
        <v>10.3899528096</v>
      </c>
    </row>
    <row r="76" spans="1:45" x14ac:dyDescent="0.25">
      <c r="A76" s="3">
        <v>83</v>
      </c>
      <c r="B76" s="7">
        <v>43801</v>
      </c>
      <c r="C76" s="3">
        <v>9.3671580101922398</v>
      </c>
      <c r="D76" s="3">
        <v>0.56888022002137995</v>
      </c>
      <c r="E76" s="3">
        <v>3.3697381624557301</v>
      </c>
      <c r="F76" s="3">
        <v>0.56888022002137995</v>
      </c>
      <c r="G76" s="3">
        <v>3.9386183824771002</v>
      </c>
      <c r="H76" s="3">
        <v>1.31261043161194</v>
      </c>
      <c r="I76" s="3">
        <v>1.1649289763919799</v>
      </c>
      <c r="J76" s="3">
        <v>0.41189938211228799</v>
      </c>
      <c r="K76" s="3">
        <v>0.64288925866790803</v>
      </c>
      <c r="L76" s="3">
        <v>5.3079790838787702E-3</v>
      </c>
      <c r="M76" s="3">
        <v>0.64266378838000204</v>
      </c>
      <c r="N76" s="3">
        <v>8.5100181779484002E-2</v>
      </c>
      <c r="O76" s="3">
        <v>0.40836944208519099</v>
      </c>
      <c r="P76" s="3">
        <v>0.59560858263437899</v>
      </c>
      <c r="Q76" s="3">
        <v>0.108004131302572</v>
      </c>
      <c r="R76" s="3">
        <v>1.38007481514588E-2</v>
      </c>
      <c r="S76" s="3">
        <v>1.6494548082786099E-2</v>
      </c>
      <c r="T76" s="3">
        <v>1.4879760806145479</v>
      </c>
      <c r="U76" s="3">
        <v>1.8817620818411822</v>
      </c>
      <c r="V76" s="3">
        <v>0.46107239599970473</v>
      </c>
      <c r="W76" s="3">
        <v>2.9086657664560254</v>
      </c>
      <c r="X76" s="3">
        <v>0.97645800830293927</v>
      </c>
      <c r="Y76" s="3">
        <v>2.3932801541527908</v>
      </c>
      <c r="Z76" s="12" t="s">
        <v>76</v>
      </c>
      <c r="AA76" s="3">
        <v>0.97516882830573071</v>
      </c>
      <c r="AB76" s="3">
        <v>0.51345305613822578</v>
      </c>
      <c r="AC76" s="3">
        <v>2.3945693341499994</v>
      </c>
      <c r="AD76" s="3">
        <v>0.51345305613822667</v>
      </c>
      <c r="AF76" s="3">
        <f>VLOOKUP(B76,Contributions!$B$108:$G$208,4,FALSE)</f>
        <v>1.7709246000000001</v>
      </c>
      <c r="AG76" s="3">
        <f t="shared" si="2"/>
        <v>0.73955870675535296</v>
      </c>
      <c r="AH76" s="3">
        <f t="shared" si="3"/>
        <v>0</v>
      </c>
      <c r="AS76" s="29">
        <f>VLOOKUP(B76,Contributions!$B$108:$H$208,7,FALSE)</f>
        <v>4.7460818751999998</v>
      </c>
    </row>
    <row r="77" spans="1:45" x14ac:dyDescent="0.25">
      <c r="A77" s="3">
        <v>84</v>
      </c>
      <c r="B77" s="7">
        <v>43804</v>
      </c>
      <c r="C77" s="3">
        <v>8.7830140051263701</v>
      </c>
      <c r="D77" s="3">
        <v>0.615698638226302</v>
      </c>
      <c r="E77" s="3">
        <v>3.82991211813914</v>
      </c>
      <c r="F77" s="3">
        <v>0.615698638226302</v>
      </c>
      <c r="G77" s="3">
        <v>4.4456107563654399</v>
      </c>
      <c r="H77" s="3">
        <v>1.5519302101913</v>
      </c>
      <c r="I77" s="3">
        <v>1.14731582183573</v>
      </c>
      <c r="J77" s="3">
        <v>0.41374912970371802</v>
      </c>
      <c r="K77" s="3">
        <v>0.74288903085177405</v>
      </c>
      <c r="L77" s="3">
        <v>7.9425444184711494E-3</v>
      </c>
      <c r="M77" s="3">
        <v>0.76638184969820999</v>
      </c>
      <c r="N77" s="3">
        <v>9.8725962035372802E-2</v>
      </c>
      <c r="O77" s="3">
        <v>0.61436169429131104</v>
      </c>
      <c r="P77" s="3">
        <v>0.542624459388513</v>
      </c>
      <c r="Q77" s="3">
        <v>0.110874173762346</v>
      </c>
      <c r="R77" s="3">
        <v>1.4304615373998599E-2</v>
      </c>
      <c r="S77" s="3">
        <v>1.6822656727517701E-2</v>
      </c>
      <c r="T77" s="3">
        <v>1.6124762269925419</v>
      </c>
      <c r="U77" s="3">
        <v>2.2174358911465983</v>
      </c>
      <c r="V77" s="3">
        <v>0.66763619104967953</v>
      </c>
      <c r="W77" s="3">
        <v>3.1622759270894605</v>
      </c>
      <c r="X77" s="3">
        <v>1.1630609557609253</v>
      </c>
      <c r="Y77" s="3">
        <v>2.6668511623782147</v>
      </c>
      <c r="Z77" s="12" t="s">
        <v>76</v>
      </c>
      <c r="AA77" s="3">
        <v>1.1477244579343822</v>
      </c>
      <c r="AB77" s="3">
        <v>0.47260668584385829</v>
      </c>
      <c r="AC77" s="3">
        <v>2.6821876602047579</v>
      </c>
      <c r="AD77" s="3">
        <v>0.47260668584385523</v>
      </c>
      <c r="AF77" s="3">
        <f>VLOOKUP(B77,Contributions!$B$108:$G$208,4,FALSE)</f>
        <v>2.1432532499999999</v>
      </c>
      <c r="AG77" s="3">
        <f t="shared" si="2"/>
        <v>0.79906908893779049</v>
      </c>
      <c r="AH77" s="3">
        <f t="shared" si="3"/>
        <v>0</v>
      </c>
      <c r="AS77" s="29">
        <f>VLOOKUP(B77,Contributions!$B$108:$H$208,7,FALSE)</f>
        <v>5.26126971468</v>
      </c>
    </row>
    <row r="78" spans="1:45" x14ac:dyDescent="0.25">
      <c r="A78" s="3">
        <v>85</v>
      </c>
      <c r="B78" s="7">
        <v>43807</v>
      </c>
      <c r="C78" s="3">
        <v>13.536406205246699</v>
      </c>
      <c r="D78" s="3">
        <v>0.46884341332567803</v>
      </c>
      <c r="E78" s="3">
        <v>5.0949340580686604</v>
      </c>
      <c r="F78" s="3">
        <v>0.46884341332567803</v>
      </c>
      <c r="G78" s="3">
        <v>5.5637774713943404</v>
      </c>
      <c r="H78" s="3">
        <v>1.8490221739850701</v>
      </c>
      <c r="I78" s="3">
        <v>1.53229586676796</v>
      </c>
      <c r="J78" s="3">
        <v>0.54503394712858699</v>
      </c>
      <c r="K78" s="3">
        <v>0.98534890164037403</v>
      </c>
      <c r="L78" s="3">
        <v>1.47841960708691E-2</v>
      </c>
      <c r="M78" s="3">
        <v>0.96802334362628395</v>
      </c>
      <c r="N78" s="3">
        <v>0.141720615492375</v>
      </c>
      <c r="O78" s="3">
        <v>0.74224317409852203</v>
      </c>
      <c r="P78" s="3">
        <v>0.45887035443672802</v>
      </c>
      <c r="Q78" s="3">
        <v>7.2964518211918003E-2</v>
      </c>
      <c r="R78" s="3">
        <v>1.7366648541129698E-2</v>
      </c>
      <c r="S78" s="3">
        <v>1.9320569638882401E-2</v>
      </c>
      <c r="T78" s="3">
        <v>1.2219569036682276</v>
      </c>
      <c r="U78" s="3">
        <v>3.8729771544004326</v>
      </c>
      <c r="V78" s="3">
        <v>1.9708009332482401E-2</v>
      </c>
      <c r="W78" s="3">
        <v>5.0752260487361784</v>
      </c>
      <c r="X78" s="3">
        <v>0.57774391886067233</v>
      </c>
      <c r="Y78" s="3">
        <v>4.5171901392079885</v>
      </c>
      <c r="Z78" s="12" t="s">
        <v>76</v>
      </c>
      <c r="AA78" s="3">
        <v>0.60646961062046079</v>
      </c>
      <c r="AB78" s="3">
        <v>0.60163899059833992</v>
      </c>
      <c r="AC78" s="3">
        <v>4.4884644474481998</v>
      </c>
      <c r="AD78" s="3">
        <v>0.60163899059834147</v>
      </c>
      <c r="AF78" s="3">
        <f>VLOOKUP(B78,Contributions!$B$108:$G$208,4,FALSE)</f>
        <v>3.79067175</v>
      </c>
      <c r="AG78" s="3">
        <f t="shared" si="2"/>
        <v>0.84453643208761253</v>
      </c>
      <c r="AH78" s="3">
        <f t="shared" si="3"/>
        <v>0</v>
      </c>
      <c r="AS78" s="29">
        <f>VLOOKUP(B78,Contributions!$B$108:$H$208,7,FALSE)</f>
        <v>6.3843055302000007</v>
      </c>
    </row>
    <row r="79" spans="1:45" x14ac:dyDescent="0.25">
      <c r="A79" s="3">
        <v>86</v>
      </c>
      <c r="B79" s="7">
        <v>43810</v>
      </c>
      <c r="C79" s="3">
        <v>23.433470499155099</v>
      </c>
      <c r="D79" s="3">
        <v>0.46037286825780399</v>
      </c>
      <c r="E79" s="3">
        <v>4.9101267058814502</v>
      </c>
      <c r="F79" s="3">
        <v>0.46037286825780399</v>
      </c>
      <c r="G79" s="3">
        <v>5.3704995741392496</v>
      </c>
      <c r="H79" s="3">
        <v>1.8391454154410301</v>
      </c>
      <c r="I79" s="3">
        <v>1.46886818460031</v>
      </c>
      <c r="J79" s="3">
        <v>0.52184263188331603</v>
      </c>
      <c r="K79" s="3">
        <v>0.92172692622650598</v>
      </c>
      <c r="L79" s="3">
        <v>1.0253786831331701E-2</v>
      </c>
      <c r="M79" s="3">
        <v>0.93019564426985102</v>
      </c>
      <c r="N79" s="3">
        <v>0.172636694465127</v>
      </c>
      <c r="O79" s="3">
        <v>0.66159740472153805</v>
      </c>
      <c r="P79" s="3">
        <v>0.43622894198749401</v>
      </c>
      <c r="Q79" s="3">
        <v>9.0539311120729396E-2</v>
      </c>
      <c r="R79" s="3">
        <v>2.1057840248537799E-2</v>
      </c>
      <c r="S79" s="3">
        <v>2.37823401442224E-2</v>
      </c>
      <c r="T79" s="3">
        <v>1.1994319200979617</v>
      </c>
      <c r="U79" s="3">
        <v>3.7106947857834882</v>
      </c>
      <c r="V79" s="3">
        <v>-1.7664204476696366E-2</v>
      </c>
      <c r="W79" s="3">
        <v>4.9277909103581461</v>
      </c>
      <c r="X79" s="3">
        <v>0.54398308846861032</v>
      </c>
      <c r="Y79" s="3">
        <v>4.3661436174128401</v>
      </c>
      <c r="Z79" s="12" t="s">
        <v>76</v>
      </c>
      <c r="AA79" s="3">
        <v>0.5752502680299586</v>
      </c>
      <c r="AB79" s="3">
        <v>0.60915020438472656</v>
      </c>
      <c r="AC79" s="3">
        <v>4.3348764378514915</v>
      </c>
      <c r="AD79" s="3">
        <v>0.60915020438472633</v>
      </c>
      <c r="AF79" s="3">
        <f>VLOOKUP(B79,Contributions!$B$108:$G$208,4,FALSE)</f>
        <v>3.5269640999999998</v>
      </c>
      <c r="AG79" s="3">
        <f t="shared" si="2"/>
        <v>0.81362505957564968</v>
      </c>
      <c r="AH79" s="3">
        <f t="shared" si="3"/>
        <v>0</v>
      </c>
      <c r="AS79" s="29">
        <f>VLOOKUP(B79,Contributions!$B$108:$H$208,7,FALSE)</f>
        <v>6.2097694183599996</v>
      </c>
    </row>
    <row r="80" spans="1:45" x14ac:dyDescent="0.25">
      <c r="A80" s="3">
        <v>87</v>
      </c>
      <c r="B80" s="7">
        <v>43813</v>
      </c>
      <c r="C80" s="3">
        <v>12.656894396261301</v>
      </c>
      <c r="D80" s="3">
        <v>0.38140490950976802</v>
      </c>
      <c r="E80" s="3">
        <v>4.1818556767780501</v>
      </c>
      <c r="F80" s="3">
        <v>0.38140490950976802</v>
      </c>
      <c r="G80" s="3">
        <v>4.5632605862878197</v>
      </c>
      <c r="H80" s="3">
        <v>1.5055316287192</v>
      </c>
      <c r="I80" s="3">
        <v>1.21264864517865</v>
      </c>
      <c r="J80" s="3">
        <v>0.41609534519095798</v>
      </c>
      <c r="K80" s="3">
        <v>0.67118266885670996</v>
      </c>
      <c r="L80" s="3">
        <v>8.7604158216521601E-3</v>
      </c>
      <c r="M80" s="3">
        <v>0.94010886116288095</v>
      </c>
      <c r="N80" s="3">
        <v>0.137734831396255</v>
      </c>
      <c r="O80" s="3">
        <v>0.69168220313453599</v>
      </c>
      <c r="P80" s="3">
        <v>0.41792171084674701</v>
      </c>
      <c r="Q80" s="3">
        <v>5.8519967295417301E-2</v>
      </c>
      <c r="R80" s="3">
        <v>1.2706020946922801E-2</v>
      </c>
      <c r="S80" s="3">
        <v>1.4131910195260101E-2</v>
      </c>
      <c r="T80" s="3">
        <v>0.98943929753071136</v>
      </c>
      <c r="U80" s="3">
        <v>3.192416379247339</v>
      </c>
      <c r="V80" s="3">
        <v>-0.36607241371921417</v>
      </c>
      <c r="W80" s="3">
        <v>4.5479280904972645</v>
      </c>
      <c r="X80" s="3">
        <v>0.22924255638512814</v>
      </c>
      <c r="Y80" s="3">
        <v>3.9526131203929218</v>
      </c>
      <c r="Z80" s="12" t="s">
        <v>76</v>
      </c>
      <c r="AA80" s="3">
        <v>0.28420314673220842</v>
      </c>
      <c r="AB80" s="3">
        <v>0.67942512442682024</v>
      </c>
      <c r="AC80" s="3">
        <v>3.8976525300458422</v>
      </c>
      <c r="AD80" s="3">
        <v>0.67942512442681491</v>
      </c>
      <c r="AF80" s="3">
        <f>VLOOKUP(B80,Contributions!$B$108:$G$208,4,FALSE)</f>
        <v>2.6058982500000001</v>
      </c>
      <c r="AG80" s="3">
        <f t="shared" si="2"/>
        <v>0.66858146792509254</v>
      </c>
      <c r="AH80" s="3">
        <f t="shared" si="3"/>
        <v>0</v>
      </c>
      <c r="AS80" s="29">
        <f>VLOOKUP(B80,Contributions!$B$108:$H$208,7,FALSE)</f>
        <v>5.05654082624</v>
      </c>
    </row>
    <row r="81" spans="1:45" x14ac:dyDescent="0.25">
      <c r="A81" s="3">
        <v>88</v>
      </c>
      <c r="B81" s="7">
        <v>43816</v>
      </c>
      <c r="C81" s="3">
        <v>4.1928503344452999</v>
      </c>
      <c r="D81" s="3">
        <v>0.57808947628423102</v>
      </c>
      <c r="E81" s="3">
        <v>2.7899814719507701</v>
      </c>
      <c r="F81" s="3">
        <v>0.57808947628423102</v>
      </c>
      <c r="G81" s="3">
        <v>3.3680709482350002</v>
      </c>
      <c r="H81" s="3">
        <v>1.2427080346988799</v>
      </c>
      <c r="I81" s="3">
        <v>0.94476282578099902</v>
      </c>
      <c r="J81" s="3">
        <v>0.41229130981040502</v>
      </c>
      <c r="K81" s="3">
        <v>0.76637301073201103</v>
      </c>
      <c r="L81" s="3">
        <v>6.0335969593945096E-3</v>
      </c>
      <c r="M81" s="3">
        <v>0.19303516680691099</v>
      </c>
      <c r="N81" s="3">
        <v>3.2825935678406498E-2</v>
      </c>
      <c r="O81" s="3">
        <v>0.17349910668202301</v>
      </c>
      <c r="P81" s="3">
        <v>0.464440572626106</v>
      </c>
      <c r="Q81" s="3">
        <v>0.10037829037398401</v>
      </c>
      <c r="R81" s="3">
        <v>6.4455823746754799E-3</v>
      </c>
      <c r="S81" s="3">
        <v>8.6782762583735799E-3</v>
      </c>
      <c r="T81" s="3">
        <v>1.5124654545985001</v>
      </c>
      <c r="U81" s="3">
        <v>1.2775160173522699</v>
      </c>
      <c r="V81" s="3">
        <v>0.50170381833687117</v>
      </c>
      <c r="W81" s="3">
        <v>2.2882776536138989</v>
      </c>
      <c r="X81" s="3">
        <v>1.0131631006241331</v>
      </c>
      <c r="Y81" s="3">
        <v>1.776818371326637</v>
      </c>
      <c r="Z81" s="12" t="s">
        <v>76</v>
      </c>
      <c r="AA81" s="3">
        <v>1.0091107911865016</v>
      </c>
      <c r="AB81" s="3">
        <v>0.50539300276458587</v>
      </c>
      <c r="AC81" s="3">
        <v>1.7808706807642685</v>
      </c>
      <c r="AD81" s="3">
        <v>0.50539300276458676</v>
      </c>
      <c r="AF81" s="3">
        <f>VLOOKUP(B81,Contributions!$B$108:$G$208,4,FALSE)</f>
        <v>1.7536257</v>
      </c>
      <c r="AG81" s="3">
        <f t="shared" si="2"/>
        <v>0.98470131432981078</v>
      </c>
      <c r="AH81" s="3">
        <f t="shared" si="3"/>
        <v>0</v>
      </c>
      <c r="AS81" s="29">
        <f>VLOOKUP(B81,Contributions!$B$108:$H$208,7,FALSE)</f>
        <v>4.1431132141999996</v>
      </c>
    </row>
    <row r="82" spans="1:45" x14ac:dyDescent="0.25">
      <c r="A82" s="3">
        <v>89</v>
      </c>
      <c r="B82" s="7">
        <v>43819</v>
      </c>
      <c r="C82" s="3">
        <v>11.0904196129787</v>
      </c>
      <c r="D82" s="3">
        <v>0.84645592076353204</v>
      </c>
      <c r="E82" s="3">
        <v>2.3493541401569602</v>
      </c>
      <c r="F82" s="3">
        <v>0.84645592076353204</v>
      </c>
      <c r="G82" s="3">
        <v>3.1958100609204898</v>
      </c>
      <c r="H82" s="3">
        <v>1.05122870977241</v>
      </c>
      <c r="I82" s="3">
        <v>0.78261155436726604</v>
      </c>
      <c r="J82" s="3">
        <v>0.30129741341705402</v>
      </c>
      <c r="K82" s="3">
        <v>0.55377365146101398</v>
      </c>
      <c r="L82" s="3">
        <v>4.1155563364038902E-3</v>
      </c>
      <c r="M82" s="3">
        <v>0.39693260195593799</v>
      </c>
      <c r="N82" s="3">
        <v>4.2081572002969601E-2</v>
      </c>
      <c r="O82" s="3">
        <v>0.26084908755962</v>
      </c>
      <c r="P82" s="3">
        <v>0.76554503344529101</v>
      </c>
      <c r="Q82" s="3">
        <v>0.17078271081588101</v>
      </c>
      <c r="R82" s="3">
        <v>8.0767778996526703E-3</v>
      </c>
      <c r="S82" s="3">
        <v>1.05203886606194E-2</v>
      </c>
      <c r="T82" s="3">
        <v>2.2261089927969393</v>
      </c>
      <c r="U82" s="3">
        <v>0.1232451473600209</v>
      </c>
      <c r="V82" s="3">
        <v>1.6857419247307543</v>
      </c>
      <c r="W82" s="3">
        <v>0.66361221542620585</v>
      </c>
      <c r="X82" s="3">
        <v>2.0827842339026761</v>
      </c>
      <c r="Y82" s="3">
        <v>0.26656990625428412</v>
      </c>
      <c r="Z82" s="12" t="s">
        <v>76</v>
      </c>
      <c r="AA82" s="3">
        <v>1.9982117171434564</v>
      </c>
      <c r="AB82" s="3">
        <v>0.2799348585043569</v>
      </c>
      <c r="AC82" s="3">
        <v>0.35114242301350362</v>
      </c>
      <c r="AD82" s="3">
        <v>0.27993485850435373</v>
      </c>
      <c r="AF82" s="3">
        <f>VLOOKUP(B82,Contributions!$B$108:$G$208,4,FALSE)</f>
        <v>0.66049614000000001</v>
      </c>
      <c r="AG82" s="3">
        <f t="shared" si="2"/>
        <v>1.8809921465245452</v>
      </c>
      <c r="AH82" s="3">
        <f t="shared" si="3"/>
        <v>0</v>
      </c>
      <c r="AS82" s="29">
        <f>VLOOKUP(B82,Contributions!$B$108:$H$208,7,FALSE)</f>
        <v>3.9634583515999999</v>
      </c>
    </row>
    <row r="83" spans="1:45" x14ac:dyDescent="0.25">
      <c r="A83" s="3">
        <v>90</v>
      </c>
      <c r="B83" s="7">
        <v>43822</v>
      </c>
      <c r="C83" s="3">
        <v>8.8022327894359407</v>
      </c>
      <c r="D83" s="3">
        <v>0.31728044436140901</v>
      </c>
      <c r="E83" s="3">
        <v>3.0069604357807802</v>
      </c>
      <c r="F83" s="3">
        <v>0.31728044436140901</v>
      </c>
      <c r="G83" s="3">
        <v>3.3242408801421801</v>
      </c>
      <c r="H83" s="3">
        <v>1.32447432349678</v>
      </c>
      <c r="I83" s="3">
        <v>0.94851655436354898</v>
      </c>
      <c r="J83" s="3">
        <v>0.35378096357414501</v>
      </c>
      <c r="K83" s="3">
        <v>0.65039138264393204</v>
      </c>
      <c r="L83" s="3">
        <v>6.11060962964146E-3</v>
      </c>
      <c r="M83" s="3">
        <v>0.47947561089447699</v>
      </c>
      <c r="N83" s="3">
        <v>7.7677224539471304E-2</v>
      </c>
      <c r="O83" s="3">
        <v>0.38021708823143402</v>
      </c>
      <c r="P83" s="3">
        <v>0.27237520343809302</v>
      </c>
      <c r="Q83" s="3">
        <v>5.8063717075599E-2</v>
      </c>
      <c r="R83" s="3">
        <v>9.7743858595240006E-3</v>
      </c>
      <c r="S83" s="3">
        <v>1.3412266610383101E-2</v>
      </c>
      <c r="T83" s="3">
        <v>0.84108693008909641</v>
      </c>
      <c r="U83" s="3">
        <v>2.1658735056916836</v>
      </c>
      <c r="V83" s="3">
        <v>1.1324495328594759</v>
      </c>
      <c r="W83" s="3">
        <v>1.8745109029213043</v>
      </c>
      <c r="X83" s="3">
        <v>0.75340429322022562</v>
      </c>
      <c r="Y83" s="3">
        <v>2.2535561425605546</v>
      </c>
      <c r="Z83" s="12" t="s">
        <v>76</v>
      </c>
      <c r="AA83" s="3">
        <v>0.90898025205626587</v>
      </c>
      <c r="AB83" s="3">
        <v>0.19843374410391398</v>
      </c>
      <c r="AC83" s="3">
        <v>2.097980183724514</v>
      </c>
      <c r="AD83" s="3">
        <v>0.1984337441039136</v>
      </c>
      <c r="AF83" s="3">
        <f>VLOOKUP(B83,Contributions!$B$108:$G$208,4,FALSE)</f>
        <v>2.1875062500000002</v>
      </c>
      <c r="AG83" s="3">
        <f t="shared" si="2"/>
        <v>1.042672503281967</v>
      </c>
      <c r="AH83" s="3">
        <f t="shared" si="3"/>
        <v>0</v>
      </c>
      <c r="AS83" s="29">
        <f>VLOOKUP(B83,Contributions!$B$108:$H$208,7,FALSE)</f>
        <v>4.0205194651999996</v>
      </c>
    </row>
    <row r="84" spans="1:45" x14ac:dyDescent="0.25">
      <c r="A84" s="3">
        <v>91</v>
      </c>
      <c r="B84" s="7">
        <v>43825</v>
      </c>
      <c r="C84" s="3">
        <v>11.036811977284501</v>
      </c>
      <c r="D84" s="3">
        <v>1.2486554923170801</v>
      </c>
      <c r="E84" s="3">
        <v>3.8116112931215702</v>
      </c>
      <c r="F84" s="3">
        <v>1.2486554923170801</v>
      </c>
      <c r="G84" s="3">
        <v>5.0602667854386603</v>
      </c>
      <c r="H84" s="3">
        <v>1.5851871170312499</v>
      </c>
      <c r="I84" s="3">
        <v>0.97518005097526606</v>
      </c>
      <c r="J84" s="3">
        <v>0.49425988264888998</v>
      </c>
      <c r="K84" s="3">
        <v>0.98997523574931701</v>
      </c>
      <c r="L84" s="3">
        <v>6.9524521304757799E-3</v>
      </c>
      <c r="M84" s="3">
        <v>0.58628086410447999</v>
      </c>
      <c r="N84" s="3">
        <v>8.3938133308624402E-2</v>
      </c>
      <c r="O84" s="3">
        <v>0.45371813895811902</v>
      </c>
      <c r="P84" s="3">
        <v>1.11405982130605</v>
      </c>
      <c r="Q84" s="3">
        <v>0.177329884517928</v>
      </c>
      <c r="R84" s="3">
        <v>9.7221262142082408E-3</v>
      </c>
      <c r="S84" s="3">
        <v>1.2308099203691501E-2</v>
      </c>
      <c r="T84" s="3">
        <v>3.9981231170740177</v>
      </c>
      <c r="U84" s="3">
        <v>-0.18651182395244748</v>
      </c>
      <c r="V84" s="3">
        <v>3.8116112931215702</v>
      </c>
      <c r="W84" s="3">
        <v>0</v>
      </c>
      <c r="X84" s="3">
        <v>4.0137266673149243</v>
      </c>
      <c r="Y84" s="3">
        <v>-0.20211537419335412</v>
      </c>
      <c r="Z84" s="12" t="s">
        <v>76</v>
      </c>
      <c r="AA84" s="3">
        <v>3.9411536925035038</v>
      </c>
      <c r="AB84" s="3">
        <v>0.1124579593592711</v>
      </c>
      <c r="AC84" s="3">
        <v>-0.12954239938193388</v>
      </c>
      <c r="AD84" s="3">
        <v>0.1124579593592711</v>
      </c>
      <c r="AF84" s="3">
        <f>VLOOKUP(B84,Contributions!$B$108:$G$208,4,FALSE)</f>
        <v>1.32843483</v>
      </c>
      <c r="AG84" s="3">
        <f t="shared" si="2"/>
        <v>-10.254826499572038</v>
      </c>
      <c r="AH84" s="3">
        <f t="shared" si="3"/>
        <v>0</v>
      </c>
      <c r="AS84" s="29">
        <f>VLOOKUP(B84,Contributions!$B$108:$H$208,7,FALSE)</f>
        <v>6.0219634967999998</v>
      </c>
    </row>
    <row r="85" spans="1:45" x14ac:dyDescent="0.25">
      <c r="A85" s="3">
        <v>95</v>
      </c>
      <c r="B85" s="7">
        <v>43840</v>
      </c>
      <c r="C85" s="3">
        <v>22.180027348039602</v>
      </c>
      <c r="D85" s="3">
        <v>1.12896238860717</v>
      </c>
      <c r="E85" s="3">
        <v>6.0272468629867397</v>
      </c>
      <c r="F85" s="3">
        <v>1.12896238860717</v>
      </c>
      <c r="G85" s="3">
        <v>7.1562092515939097</v>
      </c>
      <c r="H85" s="3">
        <v>2.34132726687587</v>
      </c>
      <c r="I85" s="3">
        <v>1.5114816877319399</v>
      </c>
      <c r="J85" s="3">
        <v>0.54309116810886904</v>
      </c>
      <c r="K85" s="3">
        <v>0.96374003790560903</v>
      </c>
      <c r="L85" s="3">
        <v>1.2195237055399001E-2</v>
      </c>
      <c r="M85" s="3">
        <v>1.62176054879993</v>
      </c>
      <c r="N85" s="3">
        <v>0.209865616061608</v>
      </c>
      <c r="O85" s="3">
        <v>1.3553794609830401</v>
      </c>
      <c r="P85" s="3">
        <v>1.02321357544695</v>
      </c>
      <c r="Q85" s="3">
        <v>0.131569368917133</v>
      </c>
      <c r="R85" s="3">
        <v>2.2824547657766599E-2</v>
      </c>
      <c r="S85" s="3">
        <v>2.6747269382743299E-2</v>
      </c>
      <c r="T85" s="3">
        <v>3.5924052909693285</v>
      </c>
      <c r="U85" s="3">
        <v>2.4348415720174112</v>
      </c>
      <c r="V85" s="3">
        <v>3.4673061851733284</v>
      </c>
      <c r="W85" s="3">
        <v>2.5599406778134113</v>
      </c>
      <c r="X85" s="3">
        <v>3.5947353008328471</v>
      </c>
      <c r="Y85" s="3">
        <v>2.4325115621538926</v>
      </c>
      <c r="Z85" s="12" t="s">
        <v>76</v>
      </c>
      <c r="AA85" s="3">
        <v>3.5514822589918347</v>
      </c>
      <c r="AB85" s="3">
        <v>7.2907926792050395E-2</v>
      </c>
      <c r="AC85" s="3">
        <v>2.4757646039949051</v>
      </c>
      <c r="AD85" s="3">
        <v>7.2907926792050395E-2</v>
      </c>
      <c r="AF85" s="3">
        <f>VLOOKUP(B85,Contributions!$B$108:$G$208,4,FALSE)</f>
        <v>2.74589865</v>
      </c>
      <c r="AG85" s="3">
        <f t="shared" si="2"/>
        <v>1.109111361221178</v>
      </c>
      <c r="AH85" s="3">
        <f t="shared" si="3"/>
        <v>0</v>
      </c>
      <c r="AS85" s="29">
        <f>VLOOKUP(B85,Contributions!$B$108:$H$208,7,FALSE)</f>
        <v>8.1122399468000008</v>
      </c>
    </row>
    <row r="86" spans="1:45" x14ac:dyDescent="0.25">
      <c r="A86" s="3">
        <v>96</v>
      </c>
      <c r="B86" s="7">
        <v>43843</v>
      </c>
      <c r="C86" s="3">
        <v>21.1178746044395</v>
      </c>
      <c r="D86" s="3">
        <v>0.98781795874797595</v>
      </c>
      <c r="E86" s="3">
        <v>6.0099511082419097</v>
      </c>
      <c r="F86" s="3">
        <v>0.98781795874797595</v>
      </c>
      <c r="G86" s="3">
        <v>6.9977690669898802</v>
      </c>
      <c r="H86" s="3">
        <v>2.1702256482358599</v>
      </c>
      <c r="I86" s="3">
        <v>1.5681990179354199</v>
      </c>
      <c r="J86" s="3">
        <v>0.63021872226464903</v>
      </c>
      <c r="K86" s="3">
        <v>1.0017374337621801</v>
      </c>
      <c r="L86" s="3">
        <v>1.31404804357574E-2</v>
      </c>
      <c r="M86" s="3">
        <v>1.6654080332830501</v>
      </c>
      <c r="N86" s="3">
        <v>0.24677720837612099</v>
      </c>
      <c r="O86" s="3">
        <v>1.3303680719328199</v>
      </c>
      <c r="P86" s="3">
        <v>0.90508654503721298</v>
      </c>
      <c r="Q86" s="3">
        <v>0.14736953945442099</v>
      </c>
      <c r="R86" s="3">
        <v>1.8383144432547498E-2</v>
      </c>
      <c r="S86" s="3">
        <v>2.5536838044455001E-2</v>
      </c>
      <c r="T86" s="3">
        <v>3.1139749597779365</v>
      </c>
      <c r="U86" s="3">
        <v>2.8959761484639732</v>
      </c>
      <c r="V86" s="3">
        <v>3.0612949225968094</v>
      </c>
      <c r="W86" s="3">
        <v>2.9486561856451003</v>
      </c>
      <c r="X86" s="3">
        <v>3.10065255333082</v>
      </c>
      <c r="Y86" s="3">
        <v>2.9092985549110897</v>
      </c>
      <c r="Z86" s="12">
        <v>1</v>
      </c>
      <c r="AA86" s="3">
        <v>3.0919741452351883</v>
      </c>
      <c r="AB86" s="3">
        <v>2.7391287933519567E-2</v>
      </c>
      <c r="AC86" s="3">
        <v>2.9179769630067209</v>
      </c>
      <c r="AD86" s="3">
        <v>2.7391287933519567E-2</v>
      </c>
      <c r="AF86" s="3">
        <f>VLOOKUP(B86,Contributions!$B$108:$G$208,4,FALSE)</f>
        <v>3.2117620499999999</v>
      </c>
      <c r="AG86" s="3">
        <f t="shared" si="2"/>
        <v>1.100681085120891</v>
      </c>
      <c r="AH86" s="3">
        <f t="shared" si="3"/>
        <v>1</v>
      </c>
      <c r="AS86" s="29">
        <f>VLOOKUP(B86,Contributions!$B$108:$H$208,7,FALSE)</f>
        <v>8.1456274028000006</v>
      </c>
    </row>
    <row r="87" spans="1:45" x14ac:dyDescent="0.25">
      <c r="A87" s="3">
        <v>98</v>
      </c>
      <c r="B87" s="7">
        <v>43849</v>
      </c>
      <c r="C87" s="3">
        <v>17.366007227132599</v>
      </c>
      <c r="D87" s="3">
        <v>1.2683412447995499</v>
      </c>
      <c r="E87" s="3">
        <v>5.6446804025256201</v>
      </c>
      <c r="F87" s="3">
        <v>1.2683412447995499</v>
      </c>
      <c r="G87" s="3">
        <v>6.91302164732517</v>
      </c>
      <c r="H87" s="3">
        <v>2.1938719795340398</v>
      </c>
      <c r="I87" s="3">
        <v>1.4371964410826099</v>
      </c>
      <c r="J87" s="3">
        <v>0.50270836556617704</v>
      </c>
      <c r="K87" s="3">
        <v>0.86990477480400996</v>
      </c>
      <c r="L87" s="3">
        <v>1.1039086497501301E-2</v>
      </c>
      <c r="M87" s="3">
        <v>1.4867699446926701</v>
      </c>
      <c r="N87" s="3">
        <v>0.17913613739334</v>
      </c>
      <c r="O87" s="3">
        <v>1.05530388728222</v>
      </c>
      <c r="P87" s="3">
        <v>1.3287432927107801</v>
      </c>
      <c r="Q87" s="3">
        <v>0.16715554764820201</v>
      </c>
      <c r="R87" s="3">
        <v>1.85303845121936E-2</v>
      </c>
      <c r="S87" s="3">
        <v>2.2978767515969299E-2</v>
      </c>
      <c r="T87" s="3">
        <v>4.0648509439484855</v>
      </c>
      <c r="U87" s="3">
        <v>1.5798294585771346</v>
      </c>
      <c r="V87" s="3">
        <v>3.8682386586375164</v>
      </c>
      <c r="W87" s="3">
        <v>1.7764417438881037</v>
      </c>
      <c r="X87" s="3">
        <v>4.0826375742694996</v>
      </c>
      <c r="Y87" s="3">
        <v>1.5620428282561205</v>
      </c>
      <c r="Z87" s="12">
        <v>1</v>
      </c>
      <c r="AA87" s="3">
        <v>4.005242392285167</v>
      </c>
      <c r="AB87" s="3">
        <v>0.11898154617246924</v>
      </c>
      <c r="AC87" s="3">
        <v>1.6394380102404529</v>
      </c>
      <c r="AD87" s="3">
        <v>0.11898154617246924</v>
      </c>
      <c r="AF87" s="3">
        <f>VLOOKUP(B87,Contributions!$B$108:$G$208,4,FALSE)</f>
        <v>1.98325854</v>
      </c>
      <c r="AG87" s="3">
        <f t="shared" si="2"/>
        <v>1.2097185301377267</v>
      </c>
      <c r="AH87" s="3">
        <f t="shared" si="3"/>
        <v>1</v>
      </c>
      <c r="AS87" s="29">
        <f>VLOOKUP(B87,Contributions!$B$108:$H$208,7,FALSE)</f>
        <v>7.7222022560000001</v>
      </c>
    </row>
    <row r="88" spans="1:45" x14ac:dyDescent="0.25">
      <c r="A88" s="3">
        <v>99</v>
      </c>
      <c r="B88" s="7">
        <v>43851</v>
      </c>
      <c r="C88" s="3">
        <v>14.1499730724099</v>
      </c>
      <c r="D88" s="3">
        <v>1.19260646978509</v>
      </c>
      <c r="E88" s="3">
        <v>4.48924458129793</v>
      </c>
      <c r="F88" s="3">
        <v>1.19260646978509</v>
      </c>
      <c r="G88" s="3">
        <v>5.6818510510830196</v>
      </c>
      <c r="H88" s="3">
        <v>1.7598943750329099</v>
      </c>
      <c r="I88" s="3">
        <v>1.2584629947307699</v>
      </c>
      <c r="J88" s="3">
        <v>0.47341696794141402</v>
      </c>
      <c r="K88" s="3">
        <v>0.93592003000242796</v>
      </c>
      <c r="L88" s="3">
        <v>8.8003322732803004E-3</v>
      </c>
      <c r="M88" s="3">
        <v>1.0144495804695199</v>
      </c>
      <c r="N88" s="3">
        <v>0.12525596867855501</v>
      </c>
      <c r="O88" s="3">
        <v>1.0639006803821001</v>
      </c>
      <c r="P88" s="3">
        <v>0.91576680094986795</v>
      </c>
      <c r="Q88" s="3">
        <v>9.5660565387158503E-2</v>
      </c>
      <c r="R88" s="3">
        <v>1.10552215744141E-2</v>
      </c>
      <c r="S88" s="3">
        <v>1.42026705977139E-2</v>
      </c>
      <c r="T88" s="3">
        <v>3.808136502372431</v>
      </c>
      <c r="U88" s="3">
        <v>0.68110807892549907</v>
      </c>
      <c r="V88" s="3">
        <v>3.650382582735372</v>
      </c>
      <c r="W88" s="3">
        <v>0.83886199856255805</v>
      </c>
      <c r="X88" s="3">
        <v>3.8175244149480752</v>
      </c>
      <c r="Y88" s="3">
        <v>0.67172016634985487</v>
      </c>
      <c r="Z88" s="12">
        <v>1</v>
      </c>
      <c r="AA88" s="3">
        <v>3.7586811666852924</v>
      </c>
      <c r="AB88" s="3">
        <v>9.3906712698297048E-2</v>
      </c>
      <c r="AC88" s="3">
        <v>0.7305634146126373</v>
      </c>
      <c r="AD88" s="3">
        <v>9.390671269829623E-2</v>
      </c>
      <c r="AF88" s="3">
        <f>VLOOKUP(B88,Contributions!$B$108:$G$208,4,FALSE)</f>
        <v>1.8518472450000001</v>
      </c>
      <c r="AG88" s="3">
        <f t="shared" si="2"/>
        <v>2.5348206712238595</v>
      </c>
      <c r="AH88" s="3">
        <f t="shared" si="3"/>
        <v>1</v>
      </c>
      <c r="AS88" s="29">
        <f>VLOOKUP(B88,Contributions!$B$108:$H$208,7,FALSE)</f>
        <v>6.6119261441999999</v>
      </c>
    </row>
    <row r="89" spans="1:45" x14ac:dyDescent="0.25">
      <c r="A89" s="3">
        <v>100</v>
      </c>
      <c r="B89" s="7">
        <v>43852</v>
      </c>
      <c r="C89" s="3">
        <v>12.5561220875515</v>
      </c>
      <c r="D89" s="3">
        <v>0.923430707676551</v>
      </c>
      <c r="E89" s="3">
        <v>2.8760807478155601</v>
      </c>
      <c r="F89" s="3">
        <v>0.923430707676551</v>
      </c>
      <c r="G89" s="3">
        <v>3.7995114554921101</v>
      </c>
      <c r="H89" s="3">
        <v>1.5575567790229199</v>
      </c>
      <c r="I89" s="3">
        <v>0.85791922495377104</v>
      </c>
      <c r="J89" s="3">
        <v>0.40517156328597997</v>
      </c>
      <c r="K89" s="3">
        <v>0.699754014987085</v>
      </c>
      <c r="L89" s="3">
        <v>3.59693615130194E-3</v>
      </c>
      <c r="M89" s="3">
        <v>0.38355661840669097</v>
      </c>
      <c r="N89" s="3">
        <v>3.4553901964098702E-2</v>
      </c>
      <c r="O89" s="3">
        <v>0.25353404821640402</v>
      </c>
      <c r="P89" s="3">
        <v>0.81049303474314305</v>
      </c>
      <c r="Q89" s="3">
        <v>0.20544169349560801</v>
      </c>
      <c r="R89" s="3">
        <v>1.00747519253026E-2</v>
      </c>
      <c r="S89" s="3">
        <v>1.3038895865598501E-2</v>
      </c>
      <c r="T89" s="3">
        <v>2.8957246619423356</v>
      </c>
      <c r="U89" s="3">
        <v>-1.9643914126775464E-2</v>
      </c>
      <c r="V89" s="3">
        <v>2.8760807478155597</v>
      </c>
      <c r="W89" s="3">
        <v>0</v>
      </c>
      <c r="X89" s="3">
        <v>2.8752619378796198</v>
      </c>
      <c r="Y89" s="3">
        <v>8.1880993594030116E-4</v>
      </c>
      <c r="Z89" s="12">
        <v>1</v>
      </c>
      <c r="AA89" s="3">
        <v>2.8823557825458384</v>
      </c>
      <c r="AB89" s="3">
        <v>1.1585025449534605E-2</v>
      </c>
      <c r="AC89" s="3">
        <v>-6.2750347302783878E-3</v>
      </c>
      <c r="AD89" s="3">
        <v>1.1585025449534483E-2</v>
      </c>
      <c r="AF89" s="3">
        <f>VLOOKUP(B89,Contributions!$B$108:$G$208,4,FALSE)</f>
        <v>0.67196168999999994</v>
      </c>
      <c r="AG89" s="3">
        <f t="shared" si="2"/>
        <v>-107.08493560324706</v>
      </c>
      <c r="AH89" s="3">
        <f t="shared" si="3"/>
        <v>1</v>
      </c>
      <c r="AS89" s="29">
        <f>VLOOKUP(B89,Contributions!$B$108:$H$208,7,FALSE)</f>
        <v>4.7868625376000002</v>
      </c>
    </row>
    <row r="90" spans="1:45" x14ac:dyDescent="0.25">
      <c r="A90" s="3">
        <v>101</v>
      </c>
      <c r="B90" s="7">
        <v>43855</v>
      </c>
      <c r="C90" s="3">
        <v>19.587707598945698</v>
      </c>
      <c r="D90" s="3">
        <v>0.56702734410454603</v>
      </c>
      <c r="E90" s="3">
        <v>4.8332017316384004</v>
      </c>
      <c r="F90" s="3">
        <v>0.56702734410454603</v>
      </c>
      <c r="G90" s="3">
        <v>5.4002290757429403</v>
      </c>
      <c r="H90" s="3">
        <v>1.97127953548346</v>
      </c>
      <c r="I90" s="3">
        <v>1.3270763067253</v>
      </c>
      <c r="J90" s="3">
        <v>0.52469093681540302</v>
      </c>
      <c r="K90" s="3">
        <v>1.0367489621586199</v>
      </c>
      <c r="L90" s="3">
        <v>8.9214971230050493E-3</v>
      </c>
      <c r="M90" s="3">
        <v>0.86042724684093497</v>
      </c>
      <c r="N90" s="3">
        <v>0.114955189035144</v>
      </c>
      <c r="O90" s="3">
        <v>0.64654877584123205</v>
      </c>
      <c r="P90" s="3">
        <v>0.51934703779775604</v>
      </c>
      <c r="Q90" s="3">
        <v>0.11410906293994801</v>
      </c>
      <c r="R90" s="3">
        <v>2.3528406459081001E-2</v>
      </c>
      <c r="S90" s="3">
        <v>2.6467599922904098E-2</v>
      </c>
      <c r="T90" s="3">
        <v>1.6876417114384734</v>
      </c>
      <c r="U90" s="3">
        <v>3.1455600201999268</v>
      </c>
      <c r="V90" s="3">
        <v>1.8508629636299234</v>
      </c>
      <c r="W90" s="3">
        <v>2.9823387680084767</v>
      </c>
      <c r="X90" s="3">
        <v>1.6276551193300632</v>
      </c>
      <c r="Y90" s="3">
        <v>3.2055466123083374</v>
      </c>
      <c r="Z90" s="12">
        <v>1</v>
      </c>
      <c r="AA90" s="3">
        <v>1.7220532647994868</v>
      </c>
      <c r="AB90" s="3">
        <v>0.11551429215809642</v>
      </c>
      <c r="AC90" s="3">
        <v>3.1111484668389138</v>
      </c>
      <c r="AD90" s="3">
        <v>0.1155142921580966</v>
      </c>
      <c r="AF90" s="3">
        <f>VLOOKUP(B90,Contributions!$B$108:$G$208,4,FALSE)</f>
        <v>3.0269051999999999</v>
      </c>
      <c r="AG90" s="3">
        <f t="shared" si="2"/>
        <v>0.97292213221681789</v>
      </c>
      <c r="AH90" s="3">
        <f t="shared" si="3"/>
        <v>1</v>
      </c>
      <c r="AS90" s="29">
        <f>VLOOKUP(B90,Contributions!$B$108:$H$208,7,FALSE)</f>
        <v>6.3843379235999995</v>
      </c>
    </row>
    <row r="91" spans="1:45" x14ac:dyDescent="0.25">
      <c r="A91" s="3">
        <v>102</v>
      </c>
      <c r="B91" s="7">
        <v>43858</v>
      </c>
      <c r="C91" s="3">
        <v>23.149799906302</v>
      </c>
      <c r="D91" s="3">
        <v>1.1144640592527499</v>
      </c>
      <c r="E91" s="3">
        <v>5.5454757800970897</v>
      </c>
      <c r="F91" s="3">
        <v>1.1144640592527499</v>
      </c>
      <c r="G91" s="3">
        <v>6.6599398393498301</v>
      </c>
      <c r="H91" s="3">
        <v>2.2088634665442499</v>
      </c>
      <c r="I91" s="3">
        <v>1.56091858056148</v>
      </c>
      <c r="J91" s="3">
        <v>0.567198831607021</v>
      </c>
      <c r="K91" s="3">
        <v>0.94627582043973102</v>
      </c>
      <c r="L91" s="3">
        <v>1.2094891427238399E-2</v>
      </c>
      <c r="M91" s="3">
        <v>1.08246558458718</v>
      </c>
      <c r="N91" s="3">
        <v>0.15644711845301201</v>
      </c>
      <c r="O91" s="3">
        <v>0.86608647617787804</v>
      </c>
      <c r="P91" s="3">
        <v>0.93599814528800696</v>
      </c>
      <c r="Q91" s="3">
        <v>0.203348742378409</v>
      </c>
      <c r="R91" s="3">
        <v>2.3864354575515799E-2</v>
      </c>
      <c r="S91" s="3">
        <v>2.74440103632923E-2</v>
      </c>
      <c r="T91" s="3">
        <v>3.5432610171097303</v>
      </c>
      <c r="U91" s="3">
        <v>2.0022147629873595</v>
      </c>
      <c r="V91" s="3">
        <v>3.4256007844549958</v>
      </c>
      <c r="W91" s="3">
        <v>2.1198749956420939</v>
      </c>
      <c r="X91" s="3">
        <v>3.5439832137064382</v>
      </c>
      <c r="Y91" s="3">
        <v>2.0014925663906515</v>
      </c>
      <c r="Z91" s="12">
        <v>1</v>
      </c>
      <c r="AA91" s="3">
        <v>3.5042816717570546</v>
      </c>
      <c r="AB91" s="3">
        <v>6.8140603988815288E-2</v>
      </c>
      <c r="AC91" s="3">
        <v>2.0411941083400347</v>
      </c>
      <c r="AD91" s="3">
        <v>6.8140603988815288E-2</v>
      </c>
      <c r="AF91" s="3">
        <f>VLOOKUP(B91,Contributions!$B$108:$G$208,4,FALSE)</f>
        <v>2.7863297999999999</v>
      </c>
      <c r="AG91" s="3">
        <f t="shared" si="2"/>
        <v>1.3650489135822235</v>
      </c>
      <c r="AH91" s="3">
        <f t="shared" si="3"/>
        <v>1</v>
      </c>
      <c r="AS91" s="29">
        <f>VLOOKUP(B91,Contributions!$B$108:$H$208,7,FALSE)</f>
        <v>7.5006261246000001</v>
      </c>
    </row>
    <row r="92" spans="1:45" x14ac:dyDescent="0.25">
      <c r="A92" s="3">
        <v>103</v>
      </c>
      <c r="B92" s="7">
        <v>43861</v>
      </c>
      <c r="C92" s="3">
        <v>20.235580326577999</v>
      </c>
      <c r="D92" s="3">
        <v>1.18369298133351</v>
      </c>
      <c r="E92" s="3">
        <v>4.0782056649112803</v>
      </c>
      <c r="F92" s="3">
        <v>1.18369298133351</v>
      </c>
      <c r="G92" s="3">
        <v>5.2618986462448003</v>
      </c>
      <c r="H92" s="3">
        <v>1.9827843093807</v>
      </c>
      <c r="I92" s="3">
        <v>1.21416445995712</v>
      </c>
      <c r="J92" s="3">
        <v>0.47607915401076201</v>
      </c>
      <c r="K92" s="3">
        <v>0.88633061320115902</v>
      </c>
      <c r="L92" s="3">
        <v>8.4512180698393998E-3</v>
      </c>
      <c r="M92" s="3">
        <v>0.60850590832358897</v>
      </c>
      <c r="N92" s="3">
        <v>7.6318168558401206E-2</v>
      </c>
      <c r="O92" s="3">
        <v>0.47205544474511901</v>
      </c>
      <c r="P92" s="3">
        <v>0.98098409427461897</v>
      </c>
      <c r="Q92" s="3">
        <v>0.24690417875547299</v>
      </c>
      <c r="R92" s="3">
        <v>1.7839421129723199E-2</v>
      </c>
      <c r="S92" s="3">
        <v>1.9548036779685501E-2</v>
      </c>
      <c r="T92" s="3">
        <v>3.7779228890104699</v>
      </c>
      <c r="U92" s="3">
        <v>0.30028277590081043</v>
      </c>
      <c r="V92" s="3">
        <v>3.6247423452580763</v>
      </c>
      <c r="W92" s="3">
        <v>0.45346331965320408</v>
      </c>
      <c r="X92" s="3">
        <v>3.7863223273532784</v>
      </c>
      <c r="Y92" s="3">
        <v>0.29188333755800189</v>
      </c>
      <c r="Z92" s="12" t="s">
        <v>76</v>
      </c>
      <c r="AA92" s="3">
        <v>3.7296625205406087</v>
      </c>
      <c r="AB92" s="3">
        <v>9.0960541044491278E-2</v>
      </c>
      <c r="AC92" s="3">
        <v>0.34854314437067213</v>
      </c>
      <c r="AD92" s="3">
        <v>9.096054104449143E-2</v>
      </c>
      <c r="AF92" s="3">
        <f>VLOOKUP(B92,Contributions!$B$108:$G$208,4,FALSE)</f>
        <v>1.63989549</v>
      </c>
      <c r="AG92" s="3">
        <f t="shared" si="2"/>
        <v>4.7049999877661852</v>
      </c>
      <c r="AH92" s="3">
        <f t="shared" si="3"/>
        <v>0</v>
      </c>
      <c r="AS92" s="29">
        <f>VLOOKUP(B92,Contributions!$B$108:$H$208,7,FALSE)</f>
        <v>6.3323004199999993</v>
      </c>
    </row>
    <row r="93" spans="1:45" x14ac:dyDescent="0.25">
      <c r="A93" s="3">
        <v>104</v>
      </c>
      <c r="B93" s="7">
        <v>43864</v>
      </c>
      <c r="C93" s="3">
        <v>29.690755286591401</v>
      </c>
      <c r="D93" s="3">
        <v>1.0550191372642399</v>
      </c>
      <c r="E93" s="3">
        <v>3.9480107847479</v>
      </c>
      <c r="F93" s="3">
        <v>1.0550191372642399</v>
      </c>
      <c r="G93" s="3">
        <v>5.0030299220121401</v>
      </c>
      <c r="H93" s="3">
        <v>1.8286783946290299</v>
      </c>
      <c r="I93" s="3">
        <v>1.2077286434605099</v>
      </c>
      <c r="J93" s="3">
        <v>0.51467710490849194</v>
      </c>
      <c r="K93" s="3">
        <v>0.967614683891178</v>
      </c>
      <c r="L93" s="3">
        <v>8.2725904994708395E-3</v>
      </c>
      <c r="M93" s="3">
        <v>0.46716617290823298</v>
      </c>
      <c r="N93" s="3">
        <v>6.5989140274030106E-2</v>
      </c>
      <c r="O93" s="3">
        <v>0.413943204695431</v>
      </c>
      <c r="P93" s="3">
        <v>0.81060970684531397</v>
      </c>
      <c r="Q93" s="3">
        <v>0.212805922563892</v>
      </c>
      <c r="R93" s="3">
        <v>2.1247499556608901E-2</v>
      </c>
      <c r="S93" s="3">
        <v>1.8025540847617101E-2</v>
      </c>
      <c r="T93" s="3">
        <v>3.3417634890600483</v>
      </c>
      <c r="U93" s="3">
        <v>0.60624729568785174</v>
      </c>
      <c r="V93" s="3">
        <v>3.2546035452837789</v>
      </c>
      <c r="W93" s="3">
        <v>0.69340723946412108</v>
      </c>
      <c r="X93" s="3">
        <v>3.3358934547947547</v>
      </c>
      <c r="Y93" s="3">
        <v>0.61211732995314527</v>
      </c>
      <c r="Z93" s="12" t="s">
        <v>76</v>
      </c>
      <c r="AA93" s="3">
        <v>3.3107534963795273</v>
      </c>
      <c r="AB93" s="3">
        <v>4.8715778569269848E-2</v>
      </c>
      <c r="AC93" s="3">
        <v>0.6372572883683727</v>
      </c>
      <c r="AD93" s="3">
        <v>4.8715778569269848E-2</v>
      </c>
      <c r="AF93" s="3">
        <f>VLOOKUP(B93,Contributions!$B$108:$G$208,4,FALSE)</f>
        <v>1.9971378900000001</v>
      </c>
      <c r="AG93" s="3">
        <f t="shared" si="2"/>
        <v>3.1339584912609668</v>
      </c>
      <c r="AH93" s="3">
        <f t="shared" si="3"/>
        <v>0</v>
      </c>
      <c r="AS93" s="29">
        <f>VLOOKUP(B93,Contributions!$B$108:$H$208,7,FALSE)</f>
        <v>6.1574583864000001</v>
      </c>
    </row>
    <row r="94" spans="1:45" x14ac:dyDescent="0.25">
      <c r="A94" s="3">
        <v>105</v>
      </c>
      <c r="B94" s="7">
        <v>43867</v>
      </c>
      <c r="C94" s="3">
        <v>16.612097990807499</v>
      </c>
      <c r="D94" s="3">
        <v>1.83321820566802</v>
      </c>
      <c r="E94" s="3">
        <v>6.9776423781946102</v>
      </c>
      <c r="F94" s="3">
        <v>1.83321820566802</v>
      </c>
      <c r="G94" s="3">
        <v>8.8108605838626293</v>
      </c>
      <c r="H94" s="3">
        <v>2.8855880468079</v>
      </c>
      <c r="I94" s="3">
        <v>1.8097370138295299</v>
      </c>
      <c r="J94" s="3">
        <v>0.72461602638969602</v>
      </c>
      <c r="K94" s="3">
        <v>1.3947397104505399</v>
      </c>
      <c r="L94" s="3">
        <v>2.1331630546328799E-2</v>
      </c>
      <c r="M94" s="3">
        <v>1.2903888810247199</v>
      </c>
      <c r="N94" s="3">
        <v>0.180581944266061</v>
      </c>
      <c r="O94" s="3">
        <v>1.1712227300434701</v>
      </c>
      <c r="P94" s="3">
        <v>1.4419794522421201</v>
      </c>
      <c r="Q94" s="3">
        <v>0.288655745381041</v>
      </c>
      <c r="R94" s="3">
        <v>3.7660025888851402E-2</v>
      </c>
      <c r="S94" s="3">
        <v>2.5947022165215598E-2</v>
      </c>
      <c r="T94" s="3">
        <v>5.9795865926757887</v>
      </c>
      <c r="U94" s="3">
        <v>0.99805578551882146</v>
      </c>
      <c r="V94" s="3">
        <v>5.4931444966602481</v>
      </c>
      <c r="W94" s="3">
        <v>1.4844978815343621</v>
      </c>
      <c r="X94" s="3">
        <v>6.0600160730520267</v>
      </c>
      <c r="Y94" s="3">
        <v>0.91762630514258348</v>
      </c>
      <c r="Z94" s="12">
        <v>1</v>
      </c>
      <c r="AA94" s="3">
        <v>5.8442490541293539</v>
      </c>
      <c r="AB94" s="3">
        <v>0.30671327495737893</v>
      </c>
      <c r="AC94" s="3">
        <v>1.1333933240652556</v>
      </c>
      <c r="AD94" s="3">
        <v>0.3067132749573786</v>
      </c>
      <c r="AF94" s="3">
        <f>VLOOKUP(B94,Contributions!$B$108:$G$208,4,FALSE)</f>
        <v>3.1363308000000001</v>
      </c>
      <c r="AG94" s="3">
        <f t="shared" si="2"/>
        <v>2.76720422946432</v>
      </c>
      <c r="AH94" s="3">
        <f t="shared" si="3"/>
        <v>1</v>
      </c>
      <c r="AS94" s="29">
        <f>VLOOKUP(B94,Contributions!$B$108:$H$208,7,FALSE)</f>
        <v>9.9804305199999988</v>
      </c>
    </row>
    <row r="95" spans="1:45" x14ac:dyDescent="0.25">
      <c r="A95" s="3">
        <v>107</v>
      </c>
      <c r="B95" s="7">
        <v>43873</v>
      </c>
      <c r="C95" s="3">
        <v>27.725699694205101</v>
      </c>
      <c r="D95" s="3">
        <v>1.0074277981316899</v>
      </c>
      <c r="E95" s="3">
        <v>3.2095984533103499</v>
      </c>
      <c r="F95" s="3">
        <v>1.0074277981316899</v>
      </c>
      <c r="G95" s="3">
        <v>4.2170262514420296</v>
      </c>
      <c r="H95" s="3">
        <v>1.47868192982088</v>
      </c>
      <c r="I95" s="3">
        <v>1.13896212150202</v>
      </c>
      <c r="J95" s="3">
        <v>0.466635939497346</v>
      </c>
      <c r="K95" s="3">
        <v>0.75768697788016703</v>
      </c>
      <c r="L95" s="3">
        <v>6.4419898655390401E-3</v>
      </c>
      <c r="M95" s="3">
        <v>0.43551487283831603</v>
      </c>
      <c r="N95" s="3">
        <v>5.5818510451549799E-2</v>
      </c>
      <c r="O95" s="3">
        <v>0.246809949193036</v>
      </c>
      <c r="P95" s="3">
        <v>0.83789443705371003</v>
      </c>
      <c r="Q95" s="3">
        <v>0.28698620660046997</v>
      </c>
      <c r="R95" s="3">
        <v>1.8237187661036099E-2</v>
      </c>
      <c r="S95" s="3">
        <v>1.81827456262088E-2</v>
      </c>
      <c r="T95" s="3">
        <v>3.1804454677556135</v>
      </c>
      <c r="U95" s="3">
        <v>2.9152985554736333E-2</v>
      </c>
      <c r="V95" s="3">
        <v>3.117703919076849</v>
      </c>
      <c r="W95" s="3">
        <v>9.1894534233500913E-2</v>
      </c>
      <c r="X95" s="3">
        <v>3.1692977228953896</v>
      </c>
      <c r="Y95" s="3">
        <v>4.0300730414960295E-2</v>
      </c>
      <c r="Z95" s="12" t="s">
        <v>76</v>
      </c>
      <c r="AA95" s="3">
        <v>3.155815703242618</v>
      </c>
      <c r="AB95" s="3">
        <v>3.3473110448399457E-2</v>
      </c>
      <c r="AC95" s="3">
        <v>5.3782750067732511E-2</v>
      </c>
      <c r="AD95" s="3">
        <v>3.3473110448399436E-2</v>
      </c>
      <c r="AF95" s="3">
        <f>VLOOKUP(B95,Contributions!$B$108:$G$208,4,FALSE)</f>
        <v>1.4863174649999999</v>
      </c>
      <c r="AG95" s="3">
        <f t="shared" si="2"/>
        <v>27.635579495808095</v>
      </c>
      <c r="AH95" s="3">
        <f t="shared" si="3"/>
        <v>0</v>
      </c>
      <c r="AS95" s="29">
        <f>VLOOKUP(B95,Contributions!$B$108:$H$208,7,FALSE)</f>
        <v>5.3097017661999999</v>
      </c>
    </row>
    <row r="96" spans="1:45" x14ac:dyDescent="0.25">
      <c r="A96" s="3">
        <v>108</v>
      </c>
      <c r="B96" s="7">
        <v>43876</v>
      </c>
      <c r="C96" s="3">
        <v>19.703036312110299</v>
      </c>
      <c r="D96" s="3">
        <v>0.71101085430410904</v>
      </c>
      <c r="E96" s="3">
        <v>7.4998005912809598</v>
      </c>
      <c r="F96" s="3">
        <v>0.71101085430410904</v>
      </c>
      <c r="G96" s="3">
        <v>8.21081144558506</v>
      </c>
      <c r="H96" s="3">
        <v>2.8570948407920902</v>
      </c>
      <c r="I96" s="3">
        <v>2.31637407183816</v>
      </c>
      <c r="J96" s="3">
        <v>0.76473822565101401</v>
      </c>
      <c r="K96" s="3">
        <v>1.20629139259181</v>
      </c>
      <c r="L96" s="3">
        <v>1.5884159888527101E-2</v>
      </c>
      <c r="M96" s="3">
        <v>1.44813408519163</v>
      </c>
      <c r="N96" s="3">
        <v>0.210055322621678</v>
      </c>
      <c r="O96" s="3">
        <v>0.98462943824794102</v>
      </c>
      <c r="P96" s="3">
        <v>0.79098574690787304</v>
      </c>
      <c r="Q96" s="3">
        <v>0.14069634732630901</v>
      </c>
      <c r="R96" s="3">
        <v>2.3383441775492501E-2</v>
      </c>
      <c r="S96" s="3">
        <v>3.1052308569832501E-2</v>
      </c>
      <c r="T96" s="3">
        <v>2.1756955336091184</v>
      </c>
      <c r="U96" s="3">
        <v>5.3241050576718418</v>
      </c>
      <c r="V96" s="3">
        <v>2.2650410280752751</v>
      </c>
      <c r="W96" s="3">
        <v>5.2347595632056851</v>
      </c>
      <c r="X96" s="3">
        <v>2.1316762017444062</v>
      </c>
      <c r="Y96" s="3">
        <v>5.368124389536554</v>
      </c>
      <c r="Z96" s="12" t="s">
        <v>76</v>
      </c>
      <c r="AA96" s="3">
        <v>2.1908042544762663</v>
      </c>
      <c r="AB96" s="3">
        <v>6.7954023503003516E-2</v>
      </c>
      <c r="AC96" s="3">
        <v>5.308996336804694</v>
      </c>
      <c r="AD96" s="3">
        <v>6.7954023503003516E-2</v>
      </c>
      <c r="AF96" s="3">
        <f>VLOOKUP(B96,Contributions!$B$108:$G$208,4,FALSE)</f>
        <v>4.7777148</v>
      </c>
      <c r="AG96" s="3">
        <f t="shared" si="2"/>
        <v>0.89992806491095556</v>
      </c>
      <c r="AH96" s="3">
        <f t="shared" si="3"/>
        <v>0</v>
      </c>
      <c r="AS96" s="29">
        <f>VLOOKUP(B96,Contributions!$B$108:$H$208,7,FALSE)</f>
        <v>9.0916518064000016</v>
      </c>
    </row>
    <row r="97" spans="1:45" x14ac:dyDescent="0.25">
      <c r="A97" s="3">
        <v>109</v>
      </c>
      <c r="B97" s="7">
        <v>43879</v>
      </c>
      <c r="C97" s="3">
        <v>18.954347495837698</v>
      </c>
      <c r="D97" s="3">
        <v>0.94348115747495098</v>
      </c>
      <c r="E97" s="3">
        <v>5.56349899898433</v>
      </c>
      <c r="F97" s="3">
        <v>0.94348115747495098</v>
      </c>
      <c r="G97" s="3">
        <v>6.5069801564592904</v>
      </c>
      <c r="H97" s="3">
        <v>1.9181707887331301</v>
      </c>
      <c r="I97" s="3">
        <v>1.78618718046758</v>
      </c>
      <c r="J97" s="3">
        <v>0.49551941513693099</v>
      </c>
      <c r="K97" s="3">
        <v>0.79088773180121197</v>
      </c>
      <c r="L97" s="3">
        <v>1.2189756035813199E-2</v>
      </c>
      <c r="M97" s="3">
        <v>1.3297354542936799</v>
      </c>
      <c r="N97" s="3">
        <v>0.15904541671696101</v>
      </c>
      <c r="O97" s="3">
        <v>0.98297827397944604</v>
      </c>
      <c r="P97" s="3">
        <v>0.95833562409647699</v>
      </c>
      <c r="Q97" s="3">
        <v>0.146263922150392</v>
      </c>
      <c r="R97" s="3">
        <v>1.8672549264479602E-2</v>
      </c>
      <c r="S97" s="3">
        <v>2.2946197732702199E-2</v>
      </c>
      <c r="T97" s="3">
        <v>2.9636886853696476</v>
      </c>
      <c r="U97" s="3">
        <v>2.5998103136146824</v>
      </c>
      <c r="V97" s="3">
        <v>2.9337571892167307</v>
      </c>
      <c r="W97" s="3">
        <v>2.6297418097675993</v>
      </c>
      <c r="X97" s="3">
        <v>2.9454494850249642</v>
      </c>
      <c r="Y97" s="3">
        <v>2.6180495139593658</v>
      </c>
      <c r="Z97" s="12" t="s">
        <v>76</v>
      </c>
      <c r="AA97" s="3">
        <v>2.9476317865371144</v>
      </c>
      <c r="AB97" s="3">
        <v>1.5084609554293039E-2</v>
      </c>
      <c r="AC97" s="3">
        <v>2.6158672124472155</v>
      </c>
      <c r="AD97" s="3">
        <v>1.5084609554293039E-2</v>
      </c>
      <c r="AF97" s="3">
        <f>VLOOKUP(B97,Contributions!$B$108:$G$208,4,FALSE)</f>
        <v>2.6115304500000001</v>
      </c>
      <c r="AG97" s="3">
        <f t="shared" si="2"/>
        <v>0.99834213203690936</v>
      </c>
      <c r="AH97" s="3">
        <f t="shared" si="3"/>
        <v>0</v>
      </c>
      <c r="AS97" s="29">
        <f>VLOOKUP(B97,Contributions!$B$108:$H$208,7,FALSE)</f>
        <v>7.0707856767999999</v>
      </c>
    </row>
    <row r="98" spans="1:45" x14ac:dyDescent="0.25">
      <c r="A98" s="3">
        <v>110</v>
      </c>
      <c r="B98" s="7">
        <v>43882</v>
      </c>
      <c r="C98" s="3">
        <v>24.2778067970624</v>
      </c>
      <c r="D98" s="3">
        <v>0.89544989455678803</v>
      </c>
      <c r="E98" s="3">
        <v>3.73409910446389</v>
      </c>
      <c r="F98" s="3">
        <v>0.89544989455678803</v>
      </c>
      <c r="G98" s="3">
        <v>4.6295489990206802</v>
      </c>
      <c r="H98" s="3">
        <v>1.77934386629809</v>
      </c>
      <c r="I98" s="3">
        <v>1.27084323821818</v>
      </c>
      <c r="J98" s="3">
        <v>0.48903183608228501</v>
      </c>
      <c r="K98" s="3">
        <v>0.71142161082545796</v>
      </c>
      <c r="L98" s="3">
        <v>7.3194976671272201E-3</v>
      </c>
      <c r="M98" s="3">
        <v>0.56599794382180402</v>
      </c>
      <c r="N98" s="3">
        <v>8.0365865341308004E-2</v>
      </c>
      <c r="O98" s="3">
        <v>0.49904469831253601</v>
      </c>
      <c r="P98" s="3">
        <v>0.71443151570322905</v>
      </c>
      <c r="Q98" s="3">
        <v>0.15592018335056501</v>
      </c>
      <c r="R98" s="3">
        <v>1.3970208010515E-2</v>
      </c>
      <c r="S98" s="3">
        <v>1.9004685869777101E-2</v>
      </c>
      <c r="T98" s="3">
        <v>2.8008794760483728</v>
      </c>
      <c r="U98" s="3">
        <v>0.9332196284155172</v>
      </c>
      <c r="V98" s="3">
        <v>2.7955920932224889</v>
      </c>
      <c r="W98" s="3">
        <v>0.93850701124140112</v>
      </c>
      <c r="X98" s="3">
        <v>2.7773137791223461</v>
      </c>
      <c r="Y98" s="3">
        <v>0.95678532534154392</v>
      </c>
      <c r="Z98" s="12" t="s">
        <v>76</v>
      </c>
      <c r="AA98" s="3">
        <v>2.791261782797736</v>
      </c>
      <c r="AB98" s="3">
        <v>1.2365241978359318E-2</v>
      </c>
      <c r="AC98" s="3">
        <v>0.94283732166615408</v>
      </c>
      <c r="AD98" s="3">
        <v>1.2365241978359318E-2</v>
      </c>
      <c r="AF98" s="3">
        <f>VLOOKUP(B98,Contributions!$B$108:$G$208,4,FALSE)</f>
        <v>1.912192245</v>
      </c>
      <c r="AG98" s="3">
        <f t="shared" si="2"/>
        <v>2.0281253203053424</v>
      </c>
      <c r="AH98" s="3">
        <f t="shared" si="3"/>
        <v>0</v>
      </c>
      <c r="AS98" s="29">
        <f>VLOOKUP(B98,Contributions!$B$108:$H$208,7,FALSE)</f>
        <v>5.6648938514000005</v>
      </c>
    </row>
    <row r="99" spans="1:45" x14ac:dyDescent="0.25">
      <c r="A99" s="3">
        <v>112</v>
      </c>
      <c r="B99" s="7">
        <v>43888</v>
      </c>
      <c r="C99" s="3">
        <v>19.200058787856499</v>
      </c>
      <c r="D99" s="3">
        <v>1.3704023707700601</v>
      </c>
      <c r="E99" s="3">
        <v>7.9393613658331699</v>
      </c>
      <c r="F99" s="3">
        <v>1.3704023707700601</v>
      </c>
      <c r="G99" s="3">
        <v>9.3097637366032302</v>
      </c>
      <c r="H99" s="3">
        <v>2.6647508743875199</v>
      </c>
      <c r="I99" s="3">
        <v>2.1552622597965998</v>
      </c>
      <c r="J99" s="3">
        <v>0.70404233460757804</v>
      </c>
      <c r="K99" s="3">
        <v>1.0797365260424601</v>
      </c>
      <c r="L99" s="3">
        <v>1.7979027394951601E-2</v>
      </c>
      <c r="M99" s="3">
        <v>2.3690034072427202</v>
      </c>
      <c r="N99" s="3">
        <v>0.33433526461637197</v>
      </c>
      <c r="O99" s="3">
        <v>1.9987100056826601</v>
      </c>
      <c r="P99" s="3">
        <v>1.1976128316727199</v>
      </c>
      <c r="Q99" s="3">
        <v>0.164458364761917</v>
      </c>
      <c r="R99" s="3">
        <v>3.11435102224671E-2</v>
      </c>
      <c r="S99" s="3">
        <v>3.3684021569749499E-2</v>
      </c>
      <c r="T99" s="3">
        <v>4.410802522402907</v>
      </c>
      <c r="U99" s="3">
        <v>3.5285588434302628</v>
      </c>
      <c r="V99" s="3">
        <v>4.1618242195881443</v>
      </c>
      <c r="W99" s="3">
        <v>3.7775371462450256</v>
      </c>
      <c r="X99" s="3">
        <v>4.4399073693507924</v>
      </c>
      <c r="Y99" s="3">
        <v>3.4994539964823774</v>
      </c>
      <c r="Z99" s="12" t="s">
        <v>76</v>
      </c>
      <c r="AA99" s="3">
        <v>4.337511370447281</v>
      </c>
      <c r="AB99" s="3">
        <v>0.15284388853243633</v>
      </c>
      <c r="AC99" s="3">
        <v>3.6018499953858885</v>
      </c>
      <c r="AD99" s="3">
        <v>0.15284388853243633</v>
      </c>
      <c r="AF99" s="3">
        <f>VLOOKUP(B99,Contributions!$B$108:$G$208,4,FALSE)</f>
        <v>4.0467357000000002</v>
      </c>
      <c r="AG99" s="3">
        <f t="shared" si="2"/>
        <v>1.123515889108105</v>
      </c>
      <c r="AH99" s="3">
        <f t="shared" si="3"/>
        <v>0</v>
      </c>
      <c r="AS99" s="29">
        <f>VLOOKUP(B99,Contributions!$B$108:$H$208,7,FALSE)</f>
        <v>10.328248240800001</v>
      </c>
    </row>
    <row r="100" spans="1:45" x14ac:dyDescent="0.25">
      <c r="A100" s="3">
        <v>113</v>
      </c>
      <c r="B100" s="7">
        <v>43891</v>
      </c>
      <c r="C100" s="3">
        <v>20.542534312292702</v>
      </c>
      <c r="D100" s="3">
        <v>0.93966157152341001</v>
      </c>
      <c r="E100" s="3">
        <v>7.4204502675443704</v>
      </c>
      <c r="F100" s="3">
        <v>0.93966157152341001</v>
      </c>
      <c r="G100" s="3">
        <v>8.3601118390677804</v>
      </c>
      <c r="H100" s="3">
        <v>2.8632787992652302</v>
      </c>
      <c r="I100" s="3">
        <v>2.2621345671406501</v>
      </c>
      <c r="J100" s="3">
        <v>0.72408340930988802</v>
      </c>
      <c r="K100" s="3">
        <v>1.2146638541966801</v>
      </c>
      <c r="L100" s="3">
        <v>1.6228255880183302E-2</v>
      </c>
      <c r="M100" s="3">
        <v>1.5070319857905601</v>
      </c>
      <c r="N100" s="3">
        <v>0.24625826935894199</v>
      </c>
      <c r="O100" s="3">
        <v>1.2395751166020901</v>
      </c>
      <c r="P100" s="3">
        <v>0.771969657923121</v>
      </c>
      <c r="Q100" s="3">
        <v>0.14840971202103301</v>
      </c>
      <c r="R100" s="3">
        <v>2.9462364033055501E-2</v>
      </c>
      <c r="S100" s="3">
        <v>3.38138518609431E-2</v>
      </c>
      <c r="T100" s="3">
        <v>2.9507416227499412</v>
      </c>
      <c r="U100" s="3">
        <v>4.4697086447944292</v>
      </c>
      <c r="V100" s="3">
        <v>2.9227698982818229</v>
      </c>
      <c r="W100" s="3">
        <v>4.4976803692625476</v>
      </c>
      <c r="X100" s="3">
        <v>2.9320788438800025</v>
      </c>
      <c r="Y100" s="3">
        <v>4.4883714236643684</v>
      </c>
      <c r="Z100" s="12" t="s">
        <v>76</v>
      </c>
      <c r="AA100" s="3">
        <v>2.9351967883039225</v>
      </c>
      <c r="AB100" s="3">
        <v>1.4244140040840363E-2</v>
      </c>
      <c r="AC100" s="3">
        <v>4.4852534792404484</v>
      </c>
      <c r="AD100" s="3">
        <v>1.424414004084041E-2</v>
      </c>
      <c r="AF100" s="3">
        <f>VLOOKUP(B100,Contributions!$B$108:$G$208,4,FALSE)</f>
        <v>4.6749271500000003</v>
      </c>
      <c r="AG100" s="3">
        <f t="shared" si="2"/>
        <v>1.0422882835133929</v>
      </c>
      <c r="AH100" s="3">
        <f t="shared" si="3"/>
        <v>0</v>
      </c>
      <c r="AS100" s="29">
        <f>VLOOKUP(B100,Contributions!$B$108:$H$208,7,FALSE)</f>
        <v>9.4041819556000004</v>
      </c>
    </row>
    <row r="101" spans="1:45" x14ac:dyDescent="0.25">
      <c r="A101" s="3">
        <v>114</v>
      </c>
      <c r="B101" s="7">
        <v>43894</v>
      </c>
      <c r="C101" s="3">
        <v>15.7542908762421</v>
      </c>
      <c r="D101" s="3">
        <v>1.2522928354285801</v>
      </c>
      <c r="E101" s="3">
        <v>4.1874551926276</v>
      </c>
      <c r="F101" s="3">
        <v>1.2522928354285801</v>
      </c>
      <c r="G101" s="3">
        <v>5.4397480280561803</v>
      </c>
      <c r="H101" s="3">
        <v>1.7589053504964201</v>
      </c>
      <c r="I101" s="3">
        <v>1.3207896000454</v>
      </c>
      <c r="J101" s="3">
        <v>0.51283158534290096</v>
      </c>
      <c r="K101" s="3">
        <v>0.94842457965090998</v>
      </c>
      <c r="L101" s="3">
        <v>1.1161141274319501E-2</v>
      </c>
      <c r="M101" s="3">
        <v>0.69565684149070395</v>
      </c>
      <c r="N101" s="3">
        <v>0.12583959169154599</v>
      </c>
      <c r="O101" s="3">
        <v>0.71371422458270495</v>
      </c>
      <c r="P101" s="3">
        <v>0.88350855462362698</v>
      </c>
      <c r="Q101" s="3">
        <v>0.200083890734883</v>
      </c>
      <c r="R101" s="3">
        <v>2.5625253845208099E-2</v>
      </c>
      <c r="S101" s="3">
        <v>1.98904243334477E-2</v>
      </c>
      <c r="T101" s="3">
        <v>4.0104524401031139</v>
      </c>
      <c r="U101" s="3">
        <v>0.17700275252448616</v>
      </c>
      <c r="V101" s="3">
        <v>3.8220743505061043</v>
      </c>
      <c r="W101" s="3">
        <v>0.36538084212149569</v>
      </c>
      <c r="X101" s="3">
        <v>4.0264593587851456</v>
      </c>
      <c r="Y101" s="3">
        <v>0.16099583384245442</v>
      </c>
      <c r="Z101" s="12" t="s">
        <v>76</v>
      </c>
      <c r="AA101" s="3">
        <v>3.9529953831314546</v>
      </c>
      <c r="AB101" s="3">
        <v>0.11366306765695404</v>
      </c>
      <c r="AC101" s="3">
        <v>0.23445980949614542</v>
      </c>
      <c r="AD101" s="3">
        <v>0.11366306765695403</v>
      </c>
      <c r="AF101" s="3">
        <f>VLOOKUP(B101,Contributions!$B$108:$G$208,4,FALSE)</f>
        <v>2.30175945</v>
      </c>
      <c r="AG101" s="3">
        <f t="shared" si="2"/>
        <v>9.8172878965759018</v>
      </c>
      <c r="AH101" s="3">
        <f t="shared" si="3"/>
        <v>0</v>
      </c>
      <c r="AS101" s="29">
        <f>VLOOKUP(B101,Contributions!$B$108:$H$208,7,FALSE)</f>
        <v>6.6562106019999998</v>
      </c>
    </row>
  </sheetData>
  <conditionalFormatting sqref="AG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:AG101">
    <cfRule type="cellIs" dxfId="0" priority="1" operator="lessThan">
      <formula>0.4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Gráficos</vt:lpstr>
      </vt:variant>
      <vt:variant>
        <vt:i4>1</vt:i4>
      </vt:variant>
    </vt:vector>
  </HeadingPairs>
  <TitlesOfParts>
    <vt:vector size="6" baseType="lpstr">
      <vt:lpstr>Profiles</vt:lpstr>
      <vt:lpstr>Contributions</vt:lpstr>
      <vt:lpstr>Residuals</vt:lpstr>
      <vt:lpstr>Run Comparison</vt:lpstr>
      <vt:lpstr>Arg_Plots</vt:lpstr>
      <vt:lpstr>Contributions_chart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Julián Gelman Constantin</cp:lastModifiedBy>
  <dcterms:modified xsi:type="dcterms:W3CDTF">2024-04-17T17:59:41Z</dcterms:modified>
</cp:coreProperties>
</file>