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" yWindow="-120" windowWidth="20700" windowHeight="11160" activeTab="1"/>
  </bookViews>
  <sheets>
    <sheet name="naei_ukdata_20210113102859" sheetId="1" r:id="rId1"/>
    <sheet name="Distribution calcs" sheetId="2" r:id="rId2"/>
    <sheet name="Sheet3" sheetId="5" r:id="rId3"/>
    <sheet name="Sheet2" sheetId="3" r:id="rId4"/>
  </sheets>
  <definedNames>
    <definedName name="_xlnm._FilterDatabase" localSheetId="0" hidden="1">naei_ukdata_20210113102859!$A$2:$I$295</definedName>
  </definedNames>
  <calcPr calcId="145621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6" i="2" l="1"/>
  <c r="E7" i="2"/>
  <c r="E8" i="2"/>
  <c r="H11" i="1" s="1"/>
  <c r="I11" i="1" s="1"/>
  <c r="E9" i="2"/>
  <c r="E10" i="2"/>
  <c r="H9" i="1" s="1"/>
  <c r="I9" i="1" s="1"/>
  <c r="E11" i="2"/>
  <c r="E12" i="2"/>
  <c r="H145" i="1" s="1"/>
  <c r="I145" i="1" s="1"/>
  <c r="E13" i="2"/>
  <c r="E14" i="2"/>
  <c r="E15" i="2"/>
  <c r="E16" i="2"/>
  <c r="E17" i="2"/>
  <c r="E18" i="2"/>
  <c r="E19" i="2"/>
  <c r="E20" i="2"/>
  <c r="E21" i="2"/>
  <c r="E22" i="2"/>
  <c r="E23" i="2"/>
  <c r="E24" i="2"/>
  <c r="H5" i="1" s="1"/>
  <c r="I5" i="1" s="1"/>
  <c r="E25" i="2"/>
  <c r="H8" i="1" s="1"/>
  <c r="I8" i="1" s="1"/>
  <c r="E26" i="2"/>
  <c r="E27" i="2"/>
  <c r="H27" i="1" s="1"/>
  <c r="I27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H13" i="1" s="1"/>
  <c r="I13" i="1" s="1"/>
  <c r="E53" i="2"/>
  <c r="E54" i="2"/>
  <c r="E55" i="2"/>
  <c r="E56" i="2"/>
  <c r="E57" i="2"/>
  <c r="E58" i="2"/>
  <c r="E59" i="2"/>
  <c r="E60" i="2"/>
  <c r="H45" i="1" s="1"/>
  <c r="I45" i="1" s="1"/>
  <c r="E61" i="2"/>
  <c r="E4" i="2"/>
  <c r="H35" i="1" s="1"/>
  <c r="I35" i="1" s="1"/>
  <c r="B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6" i="1"/>
  <c r="I6" i="1" s="1"/>
  <c r="H7" i="1"/>
  <c r="I7" i="1" s="1"/>
  <c r="H10" i="1"/>
  <c r="I10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I30" i="1" s="1"/>
  <c r="I31" i="1"/>
  <c r="H32" i="1"/>
  <c r="I32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69" i="1"/>
  <c r="I169" i="1" s="1"/>
  <c r="H171" i="1"/>
  <c r="I171" i="1" s="1"/>
  <c r="H172" i="1"/>
  <c r="I172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C33" i="5" s="1"/>
  <c r="H243" i="1"/>
  <c r="I243" i="1" s="1"/>
  <c r="H244" i="1"/>
  <c r="I244" i="1" s="1"/>
  <c r="H245" i="1"/>
  <c r="I245" i="1" s="1"/>
  <c r="H246" i="1"/>
  <c r="I246" i="1" s="1"/>
  <c r="C36" i="5" s="1"/>
  <c r="H247" i="1"/>
  <c r="I247" i="1" s="1"/>
  <c r="H248" i="1"/>
  <c r="I248" i="1" s="1"/>
  <c r="H249" i="1"/>
  <c r="I249" i="1" s="1"/>
  <c r="H250" i="1"/>
  <c r="I250" i="1" s="1"/>
  <c r="H251" i="1"/>
  <c r="I251" i="1" s="1"/>
  <c r="C38" i="5" s="1"/>
  <c r="H252" i="1"/>
  <c r="I252" i="1" s="1"/>
  <c r="H253" i="1"/>
  <c r="I253" i="1" s="1"/>
  <c r="H254" i="1"/>
  <c r="I254" i="1" s="1"/>
  <c r="C41" i="5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C45" i="5" s="1"/>
  <c r="H263" i="1"/>
  <c r="I263" i="1" s="1"/>
  <c r="C46" i="5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C52" i="5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H143" i="1" l="1"/>
  <c r="I143" i="1" s="1"/>
  <c r="H128" i="1"/>
  <c r="I128" i="1" s="1"/>
  <c r="H216" i="1"/>
  <c r="I216" i="1" s="1"/>
  <c r="C24" i="5" s="1"/>
  <c r="E24" i="5" s="1"/>
  <c r="H136" i="1"/>
  <c r="I136" i="1" s="1"/>
  <c r="H151" i="1"/>
  <c r="I151" i="1" s="1"/>
  <c r="H167" i="1"/>
  <c r="I167" i="1" s="1"/>
  <c r="H144" i="1"/>
  <c r="I144" i="1" s="1"/>
  <c r="H150" i="1"/>
  <c r="I150" i="1" s="1"/>
  <c r="H142" i="1"/>
  <c r="I142" i="1" s="1"/>
  <c r="H134" i="1"/>
  <c r="I134" i="1" s="1"/>
  <c r="H173" i="1"/>
  <c r="I173" i="1" s="1"/>
  <c r="H149" i="1"/>
  <c r="I149" i="1" s="1"/>
  <c r="H140" i="1"/>
  <c r="I140" i="1" s="1"/>
  <c r="H147" i="1"/>
  <c r="I147" i="1" s="1"/>
  <c r="H164" i="1"/>
  <c r="I164" i="1" s="1"/>
  <c r="H148" i="1"/>
  <c r="I148" i="1" s="1"/>
  <c r="H132" i="1"/>
  <c r="I132" i="1" s="1"/>
  <c r="H170" i="1"/>
  <c r="I170" i="1" s="1"/>
  <c r="H146" i="1"/>
  <c r="I146" i="1" s="1"/>
  <c r="H138" i="1"/>
  <c r="I138" i="1" s="1"/>
  <c r="H130" i="1"/>
  <c r="I130" i="1" s="1"/>
  <c r="H98" i="1"/>
  <c r="I98" i="1" s="1"/>
  <c r="H26" i="1"/>
  <c r="I26" i="1" s="1"/>
  <c r="J223" i="1"/>
  <c r="J202" i="1"/>
  <c r="J215" i="1"/>
  <c r="J194" i="1"/>
  <c r="J186" i="1"/>
  <c r="J211" i="1"/>
  <c r="J209" i="1"/>
  <c r="J204" i="1"/>
  <c r="J203" i="1"/>
  <c r="J213" i="1"/>
  <c r="J210" i="1"/>
  <c r="H40" i="1"/>
  <c r="I40" i="1" s="1"/>
  <c r="C4" i="5" s="1"/>
  <c r="E4" i="5" s="1"/>
  <c r="C14" i="5"/>
  <c r="E14" i="5" s="1"/>
  <c r="C42" i="5"/>
  <c r="E42" i="5" s="1"/>
  <c r="B11" i="3" s="1"/>
  <c r="C34" i="5"/>
  <c r="E34" i="5" s="1"/>
  <c r="C10" i="5"/>
  <c r="E10" i="5" s="1"/>
  <c r="C37" i="5"/>
  <c r="E37" i="5" s="1"/>
  <c r="C9" i="5"/>
  <c r="E9" i="5" s="1"/>
  <c r="C27" i="5"/>
  <c r="E27" i="5" s="1"/>
  <c r="C51" i="5"/>
  <c r="E51" i="5" s="1"/>
  <c r="C32" i="5"/>
  <c r="E32" i="5" s="1"/>
  <c r="C56" i="5"/>
  <c r="E56" i="5" s="1"/>
  <c r="C55" i="5"/>
  <c r="E55" i="5" s="1"/>
  <c r="C53" i="5"/>
  <c r="E53" i="5" s="1"/>
  <c r="C30" i="5"/>
  <c r="E30" i="5" s="1"/>
  <c r="C29" i="5"/>
  <c r="E29" i="5" s="1"/>
  <c r="C18" i="5"/>
  <c r="E18" i="5" s="1"/>
  <c r="C6" i="5"/>
  <c r="E6" i="5" s="1"/>
  <c r="C3" i="5"/>
  <c r="E3" i="5" s="1"/>
  <c r="C13" i="5"/>
  <c r="E13" i="5" s="1"/>
  <c r="C8" i="5"/>
  <c r="E8" i="5" s="1"/>
  <c r="C5" i="5"/>
  <c r="E5" i="5" s="1"/>
  <c r="C54" i="5"/>
  <c r="E54" i="5" s="1"/>
  <c r="C25" i="5"/>
  <c r="E25" i="5" s="1"/>
  <c r="C23" i="5"/>
  <c r="E23" i="5" s="1"/>
  <c r="C22" i="5"/>
  <c r="E22" i="5" s="1"/>
  <c r="C19" i="5"/>
  <c r="E19" i="5" s="1"/>
  <c r="C7" i="5"/>
  <c r="E7" i="5" s="1"/>
  <c r="C50" i="5"/>
  <c r="E50" i="5" s="1"/>
  <c r="C48" i="5"/>
  <c r="E48" i="5" s="1"/>
  <c r="C43" i="5"/>
  <c r="E43" i="5" s="1"/>
  <c r="C28" i="5"/>
  <c r="E28" i="5" s="1"/>
  <c r="C26" i="5"/>
  <c r="E26" i="5" s="1"/>
  <c r="C12" i="5"/>
  <c r="E12" i="5" s="1"/>
  <c r="C49" i="5"/>
  <c r="E49" i="5" s="1"/>
  <c r="C21" i="5"/>
  <c r="E21" i="5" s="1"/>
  <c r="C44" i="5"/>
  <c r="E44" i="5" s="1"/>
  <c r="C40" i="5"/>
  <c r="E40" i="5" s="1"/>
  <c r="E52" i="5"/>
  <c r="E45" i="5"/>
  <c r="E41" i="5"/>
  <c r="E36" i="5"/>
  <c r="E33" i="5"/>
  <c r="C47" i="5"/>
  <c r="E47" i="5" s="1"/>
  <c r="C39" i="5"/>
  <c r="E39" i="5" s="1"/>
  <c r="C35" i="5"/>
  <c r="E35" i="5" s="1"/>
  <c r="C31" i="5"/>
  <c r="E31" i="5" s="1"/>
  <c r="E46" i="5"/>
  <c r="E38" i="5"/>
  <c r="N10" i="2"/>
  <c r="O10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C17" i="5" l="1"/>
  <c r="E17" i="5" s="1"/>
  <c r="N6" i="2"/>
  <c r="O6" i="2" s="1"/>
  <c r="N12" i="2"/>
  <c r="O12" i="2" s="1"/>
  <c r="C15" i="5"/>
  <c r="E15" i="5" s="1"/>
  <c r="C16" i="5"/>
  <c r="E16" i="5" s="1"/>
  <c r="C20" i="5"/>
  <c r="E20" i="5" s="1"/>
  <c r="N11" i="2"/>
  <c r="O11" i="2" s="1"/>
  <c r="C2" i="5"/>
  <c r="E2" i="5" s="1"/>
  <c r="C11" i="5"/>
  <c r="E11" i="5" s="1"/>
  <c r="B3" i="3"/>
  <c r="B8" i="3"/>
  <c r="B6" i="3"/>
  <c r="B5" i="3"/>
  <c r="B7" i="3"/>
  <c r="B12" i="3"/>
  <c r="B10" i="3" l="1"/>
  <c r="B9" i="3"/>
</calcChain>
</file>

<file path=xl/sharedStrings.xml><?xml version="1.0" encoding="utf-8"?>
<sst xmlns="http://schemas.openxmlformats.org/spreadsheetml/2006/main" count="1817" uniqueCount="280">
  <si>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</si>
  <si>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</si>
  <si>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</si>
  <si>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</si>
  <si>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</si>
  <si>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</si>
  <si>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</si>
  <si>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</si>
  <si>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</si>
  <si>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</si>
  <si>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</si>
  <si>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</si>
  <si>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</si>
  <si>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</si>
  <si>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</si>
  <si>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</si>
  <si>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</si>
  <si>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</si>
  <si>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</si>
  <si>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</si>
  <si>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</si>
  <si>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</si>
  <si>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</si>
  <si>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</si>
  <si>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</si>
  <si>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</si>
  <si>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</si>
  <si>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</si>
  <si>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</si>
  <si>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</si>
  <si>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</si>
  <si>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</si>
  <si>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</si>
  <si>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</si>
  <si>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</si>
  <si>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</si>
  <si>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</si>
  <si>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</si>
  <si>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</si>
  <si>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</si>
  <si>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</si>
  <si>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</si>
  <si>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</si>
  <si>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</si>
  <si>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</si>
  <si>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</si>
  <si>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</si>
  <si>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</si>
  <si>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</si>
  <si>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</si>
  <si>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</si>
  <si>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</si>
  <si>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</si>
  <si>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</si>
  <si>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</si>
  <si>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</si>
  <si>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</si>
  <si>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</si>
  <si>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</si>
  <si>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</si>
  <si>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</si>
  <si>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</si>
  <si>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</si>
  <si>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</si>
  <si>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</si>
  <si>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</si>
  <si>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</si>
  <si>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</si>
  <si>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</si>
  <si>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</si>
  <si>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</si>
  <si>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</si>
  <si>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</si>
  <si>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</si>
  <si>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</si>
  <si>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</si>
  <si>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</si>
  <si>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</si>
  <si>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</si>
  <si>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</si>
  <si>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</si>
  <si>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</si>
  <si>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</si>
  <si>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</si>
  <si>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</si>
  <si>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</si>
  <si>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</si>
  <si>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</si>
  <si>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</si>
  <si>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</si>
  <si>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</si>
  <si>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</si>
  <si>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</si>
  <si>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</si>
  <si>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</si>
  <si>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</si>
  <si>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</si>
  <si>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</si>
  <si>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</si>
  <si>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</si>
  <si>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</si>
  <si>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</si>
  <si>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</si>
  <si>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</si>
  <si>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</si>
  <si>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</si>
  <si>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</si>
  <si>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</si>
  <si>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</si>
  <si>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</si>
  <si>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</si>
  <si>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</si>
  <si>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</si>
  <si>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</si>
  <si>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</si>
  <si>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</si>
  <si>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</si>
  <si>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</si>
  <si>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</si>
  <si>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</si>
  <si>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</si>
  <si>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</si>
  <si>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</si>
  <si>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</si>
  <si>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</si>
  <si>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</si>
  <si>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</si>
  <si>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</si>
  <si>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</si>
  <si>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</si>
  <si>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</si>
  <si>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</si>
  <si>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</si>
  <si>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</si>
  <si>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</si>
  <si>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</si>
  <si>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</si>
  <si>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</si>
  <si>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</si>
  <si>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</si>
  <si>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</si>
  <si>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</si>
  <si>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</si>
  <si>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</si>
  <si>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</si>
  <si>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</si>
  <si>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</si>
  <si>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</si>
  <si>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</si>
  <si>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</si>
  <si>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</si>
  <si>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</si>
  <si>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</si>
  <si>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</si>
  <si>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</si>
  <si>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</si>
  <si>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</si>
  <si>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</si>
  <si>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</si>
  <si>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</si>
  <si>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</si>
  <si>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</si>
  <si>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</si>
  <si>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</si>
  <si>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</si>
  <si>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</si>
  <si>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</si>
  <si>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</si>
  <si>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</si>
  <si>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</si>
  <si>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</si>
  <si>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</si>
  <si>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</si>
  <si>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</si>
  <si>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</si>
  <si>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</si>
  <si>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</si>
  <si>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</si>
  <si>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</si>
  <si>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</si>
  <si>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</si>
  <si>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</si>
  <si>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</si>
  <si>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</si>
  <si>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</si>
  <si>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</si>
  <si>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</si>
  <si>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</si>
  <si>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</si>
  <si>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</si>
  <si>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</si>
  <si>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</si>
  <si>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</si>
  <si>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</si>
  <si>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</si>
  <si>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</si>
  <si>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</si>
  <si>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</si>
  <si>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</si>
  <si>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</si>
  <si>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</si>
  <si>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</si>
  <si>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</si>
  <si>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</si>
  <si>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</si>
  <si>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</si>
  <si>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</si>
  <si>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</si>
  <si>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</si>
  <si>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</si>
  <si>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</si>
  <si>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</si>
  <si>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</si>
  <si>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</si>
  <si>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</si>
  <si>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</si>
  <si>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</si>
  <si>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</si>
  <si>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</si>
  <si>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</si>
  <si>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</si>
  <si>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</si>
  <si>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</si>
  <si>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</si>
  <si>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</si>
  <si>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</si>
  <si>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</si>
  <si>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</si>
  <si>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</si>
  <si>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</si>
  <si>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</si>
  <si>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</si>
  <si>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</si>
  <si>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</si>
  <si>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</si>
  <si>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</si>
  <si>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</si>
  <si>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</si>
  <si>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</si>
  <si>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</si>
  <si>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</si>
  <si>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</si>
  <si>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</si>
  <si>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</si>
  <si>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</si>
  <si>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</si>
  <si>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</si>
  <si>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</si>
  <si>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</si>
  <si>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</si>
  <si>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</si>
  <si>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</si>
  <si>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</si>
  <si>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</si>
  <si>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</si>
  <si>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</si>
  <si>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</si>
  <si>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</si>
  <si>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</si>
  <si>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</si>
  <si>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</si>
  <si>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</si>
  <si>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</si>
  <si>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</si>
  <si>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</si>
  <si>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</si>
  <si>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</si>
  <si>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</si>
  <si>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</si>
  <si>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</si>
  <si>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</si>
  <si>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</si>
  <si>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</si>
  <si>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</si>
  <si>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</si>
  <si>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</si>
  <si>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D14CO</t>
  </si>
  <si>
    <t>D14C</t>
  </si>
  <si>
    <t>D14C * CO</t>
  </si>
  <si>
    <t>d13CO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</si>
</sst>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5"/>
  <sheetViews>
    <sheetView workbookViewId="0">
      <selection activeCell="D86" sqref="D86"/>
    </sheetView>
  </sheetViews>
  <sheetFormatPr defaultColWidth="8" defaultRowHeight="15" x14ac:dyDescent="0.25"/>
  <cols>
    <col min="1" max="1" width="16.85546875" bestFit="1" customWidth="1"/>
    <col min="2" max="2" width="8.140625" customWidth="1"/>
    <col min="3" max="3" width="11.5703125" customWidth="1"/>
    <col min="4" max="4" width="24" customWidth="1"/>
    <col min="5" max="5" width="16.5703125" customWidth="1"/>
    <col min="6" max="6" width="9.5703125" bestFit="1" customWidth="1"/>
    <col min="7" max="7" width="14" customWidth="1"/>
    <col min="8" max="8" width="8" customWidth="1"/>
    <col min="9" max="9" width="12.7109375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274</v>
      </c>
      <c r="H2" t="s">
        <v>277</v>
      </c>
      <c r="I2" t="s">
        <v>278</v>
      </c>
    </row>
    <row r="3" spans="1:9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 s="5">
        <f>G3*H3</f>
        <v>-74.561413584224795</v>
      </c>
    </row>
    <row r="4" spans="1:9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 s="5">
        <f t="shared" ref="I4:I67" si="0">G4*H4</f>
        <v>-80.729262134795007</v>
      </c>
    </row>
    <row r="5" spans="1:9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 s="5">
        <f t="shared" si="0"/>
        <v>-2.1088094521881398</v>
      </c>
    </row>
    <row r="6" spans="1:9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 s="5">
        <f t="shared" si="0"/>
        <v>-17141.390797644799</v>
      </c>
    </row>
    <row r="7" spans="1:9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 s="5">
        <f t="shared" si="0"/>
        <v>0</v>
      </c>
    </row>
    <row r="8" spans="1:9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 s="5">
        <f t="shared" si="0"/>
        <v>-434.74960909162803</v>
      </c>
    </row>
    <row r="9" spans="1:9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 s="5">
        <f t="shared" si="0"/>
        <v>-74.727046222187198</v>
      </c>
    </row>
    <row r="10" spans="1:9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 s="5">
        <f t="shared" si="0"/>
        <v>0</v>
      </c>
    </row>
    <row r="11" spans="1:9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 s="5">
        <f t="shared" si="0"/>
        <v>-9458.6017201097802</v>
      </c>
    </row>
    <row r="12" spans="1:9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 s="5">
        <f t="shared" si="0"/>
        <v>-7051.1761292824303</v>
      </c>
    </row>
    <row r="13" spans="1:9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10</v>
      </c>
      <c r="I13" s="5">
        <f t="shared" si="0"/>
        <v>1.03527585853884</v>
      </c>
    </row>
    <row r="14" spans="1:9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 s="5">
        <f t="shared" si="0"/>
        <v>0</v>
      </c>
    </row>
    <row r="15" spans="1:9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 s="5">
        <f t="shared" si="0"/>
        <v>0</v>
      </c>
    </row>
    <row r="16" spans="1:9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 s="5">
        <f t="shared" si="0"/>
        <v>0</v>
      </c>
    </row>
    <row r="17" spans="1:9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20</v>
      </c>
      <c r="I17" s="5">
        <f t="shared" si="0"/>
        <v>22.905986095901799</v>
      </c>
    </row>
    <row r="18" spans="1:9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88</v>
      </c>
      <c r="I18" s="5">
        <f t="shared" si="0"/>
        <v>807.9920767657236</v>
      </c>
    </row>
    <row r="19" spans="1:9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 s="5">
        <f t="shared" si="0"/>
        <v>0</v>
      </c>
    </row>
    <row r="20" spans="1:9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 s="5">
        <f t="shared" si="0"/>
        <v>-886.72059741747205</v>
      </c>
    </row>
    <row r="21" spans="1:9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 s="5">
        <f t="shared" si="0"/>
        <v>0</v>
      </c>
    </row>
    <row r="22" spans="1:9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 s="5">
        <f t="shared" si="0"/>
        <v>0</v>
      </c>
    </row>
    <row r="23" spans="1:9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 s="5">
        <f t="shared" si="0"/>
        <v>-179.74275471883701</v>
      </c>
    </row>
    <row r="24" spans="1:9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 s="5">
        <f t="shared" si="0"/>
        <v>-363.54544339043298</v>
      </c>
    </row>
    <row r="25" spans="1:9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 s="5">
        <f t="shared" si="0"/>
        <v>-3.2375758755832997</v>
      </c>
    </row>
    <row r="26" spans="1:9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10</v>
      </c>
      <c r="I26" s="5">
        <f t="shared" si="0"/>
        <v>0.25410804664251296</v>
      </c>
    </row>
    <row r="27" spans="1:9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20</v>
      </c>
      <c r="I27" s="5">
        <f t="shared" si="0"/>
        <v>139.82723874461522</v>
      </c>
    </row>
    <row r="28" spans="1:9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 s="5">
        <f t="shared" si="0"/>
        <v>-46.449256222858494</v>
      </c>
    </row>
    <row r="29" spans="1:9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 s="5">
        <f t="shared" si="0"/>
        <v>-3.2628771219132505E-2</v>
      </c>
    </row>
    <row r="30" spans="1:9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 s="5">
        <f t="shared" si="0"/>
        <v>-2.29063071314182</v>
      </c>
    </row>
    <row r="31" spans="1:9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v>-1000</v>
      </c>
      <c r="I31" s="5">
        <f t="shared" si="0"/>
        <v>0</v>
      </c>
    </row>
    <row r="32" spans="1:9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 s="5">
        <f t="shared" si="0"/>
        <v>-300.396676049912</v>
      </c>
    </row>
    <row r="33" spans="1:9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 s="5">
        <f t="shared" si="0"/>
        <v>-206.96838747997501</v>
      </c>
    </row>
    <row r="34" spans="1:9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 s="5">
        <f t="shared" si="0"/>
        <v>-1201.8127273866</v>
      </c>
    </row>
    <row r="35" spans="1:9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-949</v>
      </c>
      <c r="I35" s="5">
        <f t="shared" si="0"/>
        <v>0</v>
      </c>
    </row>
    <row r="36" spans="1:9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 s="5">
        <f t="shared" si="0"/>
        <v>-2677.5184878537898</v>
      </c>
    </row>
    <row r="37" spans="1:9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 s="5">
        <f t="shared" si="0"/>
        <v>-62.446587008699495</v>
      </c>
    </row>
    <row r="38" spans="1:9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 s="5">
        <f t="shared" si="0"/>
        <v>-140.682221595036</v>
      </c>
    </row>
    <row r="39" spans="1:9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 s="5">
        <f t="shared" si="0"/>
        <v>0</v>
      </c>
    </row>
    <row r="40" spans="1:9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 s="5">
        <f t="shared" si="0"/>
        <v>0</v>
      </c>
    </row>
    <row r="41" spans="1:9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 s="5">
        <f t="shared" si="0"/>
        <v>0</v>
      </c>
    </row>
    <row r="42" spans="1:9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 s="5">
        <f t="shared" si="0"/>
        <v>0</v>
      </c>
    </row>
    <row r="43" spans="1:9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 s="5">
        <f t="shared" si="0"/>
        <v>-3.2500521297366998</v>
      </c>
    </row>
    <row r="44" spans="1:9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 s="5">
        <f t="shared" si="0"/>
        <v>-7.4467234708903698</v>
      </c>
    </row>
    <row r="45" spans="1:9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 s="5">
        <f t="shared" si="0"/>
        <v>0</v>
      </c>
    </row>
    <row r="46" spans="1:9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 s="5">
        <f t="shared" si="0"/>
        <v>0</v>
      </c>
    </row>
    <row r="47" spans="1:9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 s="5">
        <f t="shared" si="0"/>
        <v>-455.39646785218105</v>
      </c>
    </row>
    <row r="48" spans="1:9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 s="5">
        <f t="shared" si="0"/>
        <v>0</v>
      </c>
    </row>
    <row r="49" spans="1:9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 s="5">
        <f t="shared" si="0"/>
        <v>0</v>
      </c>
    </row>
    <row r="50" spans="1:9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 s="5">
        <f t="shared" si="0"/>
        <v>0</v>
      </c>
    </row>
    <row r="51" spans="1:9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 s="5">
        <f t="shared" si="0"/>
        <v>-4051.91017810834</v>
      </c>
    </row>
    <row r="52" spans="1:9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 s="5">
        <f t="shared" si="0"/>
        <v>-14085.7996467706</v>
      </c>
    </row>
    <row r="53" spans="1:9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 s="5">
        <f t="shared" si="0"/>
        <v>0</v>
      </c>
    </row>
    <row r="54" spans="1:9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 s="5">
        <f t="shared" si="0"/>
        <v>0</v>
      </c>
    </row>
    <row r="55" spans="1:9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 s="5">
        <f t="shared" si="0"/>
        <v>0</v>
      </c>
    </row>
    <row r="56" spans="1:9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 s="5">
        <f t="shared" si="0"/>
        <v>0</v>
      </c>
    </row>
    <row r="57" spans="1:9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 s="5">
        <f t="shared" si="0"/>
        <v>0</v>
      </c>
    </row>
    <row r="58" spans="1:9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 s="5">
        <f t="shared" si="0"/>
        <v>0</v>
      </c>
    </row>
    <row r="59" spans="1:9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 s="5">
        <f t="shared" si="0"/>
        <v>-92.476241326133703</v>
      </c>
    </row>
    <row r="60" spans="1:9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 s="5">
        <f t="shared" si="0"/>
        <v>-1778.3017847886001</v>
      </c>
    </row>
    <row r="61" spans="1:9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 s="5">
        <f t="shared" si="0"/>
        <v>-598.52904025979205</v>
      </c>
    </row>
    <row r="62" spans="1:9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 s="5">
        <f t="shared" si="0"/>
        <v>-5709.4760476375295</v>
      </c>
    </row>
    <row r="63" spans="1:9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 s="5">
        <f t="shared" si="0"/>
        <v>-286.55556789620402</v>
      </c>
    </row>
    <row r="64" spans="1:9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 s="5">
        <f t="shared" si="0"/>
        <v>-29.832702359270399</v>
      </c>
    </row>
    <row r="65" spans="1:9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 s="5">
        <f t="shared" si="0"/>
        <v>-30.1005361448961</v>
      </c>
    </row>
    <row r="66" spans="1:9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 s="5">
        <f t="shared" si="0"/>
        <v>-100414.195460417</v>
      </c>
    </row>
    <row r="67" spans="1:9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 s="5">
        <f t="shared" si="0"/>
        <v>-496.88375337524099</v>
      </c>
    </row>
    <row r="68" spans="1:9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 s="5">
        <f t="shared" ref="I68:I131" si="1">G68*H68</f>
        <v>-896.690788</v>
      </c>
    </row>
    <row r="69" spans="1:9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 s="5">
        <f t="shared" si="1"/>
        <v>-56.208938799999999</v>
      </c>
    </row>
    <row r="70" spans="1:9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 s="5">
        <f t="shared" si="1"/>
        <v>-171.94264628718699</v>
      </c>
    </row>
    <row r="71" spans="1:9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 s="5">
        <f t="shared" si="1"/>
        <v>-31.592837831233698</v>
      </c>
    </row>
    <row r="72" spans="1:9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 s="5">
        <f t="shared" si="1"/>
        <v>-7.6552146350532499</v>
      </c>
    </row>
    <row r="73" spans="1:9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 s="5">
        <f t="shared" si="1"/>
        <v>-0.89577323416249999</v>
      </c>
    </row>
    <row r="74" spans="1:9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 s="5">
        <f t="shared" si="1"/>
        <v>-423.41039989764698</v>
      </c>
    </row>
    <row r="75" spans="1:9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 s="5">
        <f t="shared" si="1"/>
        <v>0</v>
      </c>
    </row>
    <row r="76" spans="1:9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 s="5">
        <f t="shared" si="1"/>
        <v>-43.436288216213001</v>
      </c>
    </row>
    <row r="77" spans="1:9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 s="5">
        <f t="shared" si="1"/>
        <v>-32.986404905786998</v>
      </c>
    </row>
    <row r="78" spans="1:9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 s="5">
        <f t="shared" si="1"/>
        <v>-662.45529454330995</v>
      </c>
    </row>
    <row r="79" spans="1:9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 s="5">
        <f t="shared" si="1"/>
        <v>-0.89428010960603299</v>
      </c>
    </row>
    <row r="80" spans="1:9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 s="5">
        <f t="shared" si="1"/>
        <v>-1.1042798469335999</v>
      </c>
    </row>
    <row r="81" spans="1:9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 s="5">
        <f t="shared" si="1"/>
        <v>-322.17596296067404</v>
      </c>
    </row>
    <row r="82" spans="1:9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 s="5">
        <f t="shared" si="1"/>
        <v>-1445.4002428137001</v>
      </c>
    </row>
    <row r="83" spans="1:9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 s="5">
        <f t="shared" si="1"/>
        <v>-75.199914642404906</v>
      </c>
    </row>
    <row r="84" spans="1:9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 s="5">
        <f t="shared" si="1"/>
        <v>-13.855356016318199</v>
      </c>
    </row>
    <row r="85" spans="1:9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 s="5">
        <f t="shared" si="1"/>
        <v>-2638.0614236026099</v>
      </c>
    </row>
    <row r="86" spans="1:9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 s="5">
        <f t="shared" si="1"/>
        <v>-602.60657081400007</v>
      </c>
    </row>
    <row r="87" spans="1:9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 s="5">
        <f t="shared" si="1"/>
        <v>-2628.6251887081098</v>
      </c>
    </row>
    <row r="88" spans="1:9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 s="5">
        <f t="shared" si="1"/>
        <v>-1.9173673646006399</v>
      </c>
    </row>
    <row r="89" spans="1:9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 s="5">
        <f t="shared" si="1"/>
        <v>-4.8531556016019799</v>
      </c>
    </row>
    <row r="90" spans="1:9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 s="5">
        <f t="shared" si="1"/>
        <v>-595.02800064344399</v>
      </c>
    </row>
    <row r="91" spans="1:9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 s="5">
        <f t="shared" si="1"/>
        <v>-1926.10591986127</v>
      </c>
    </row>
    <row r="92" spans="1:9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 s="5">
        <f t="shared" si="1"/>
        <v>-12.994134126494799</v>
      </c>
    </row>
    <row r="93" spans="1:9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 s="5">
        <f t="shared" si="1"/>
        <v>-6.5817034528920804</v>
      </c>
    </row>
    <row r="94" spans="1:9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 s="5">
        <f t="shared" si="1"/>
        <v>-2127.5405092075703</v>
      </c>
    </row>
    <row r="95" spans="1:9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 s="5">
        <f t="shared" si="1"/>
        <v>-176.722884615385</v>
      </c>
    </row>
    <row r="96" spans="1:9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 s="5">
        <f t="shared" si="1"/>
        <v>-150</v>
      </c>
    </row>
    <row r="97" spans="1:9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 s="5">
        <f t="shared" si="1"/>
        <v>-23581.479000000003</v>
      </c>
    </row>
    <row r="98" spans="1:9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-949</v>
      </c>
      <c r="I98" s="5">
        <f t="shared" si="1"/>
        <v>-4876.5662691663128</v>
      </c>
    </row>
    <row r="99" spans="1:9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 s="5">
        <f t="shared" si="1"/>
        <v>-22366.784915985398</v>
      </c>
    </row>
    <row r="100" spans="1:9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-949</v>
      </c>
      <c r="I100" s="5">
        <f t="shared" si="1"/>
        <v>-206846.58686871812</v>
      </c>
    </row>
    <row r="101" spans="1:9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 s="5">
        <f t="shared" si="1"/>
        <v>-3597.68544483299</v>
      </c>
    </row>
    <row r="102" spans="1:9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 s="5">
        <f t="shared" si="1"/>
        <v>-15800.692422723399</v>
      </c>
    </row>
    <row r="103" spans="1:9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 s="5">
        <f t="shared" si="1"/>
        <v>0</v>
      </c>
    </row>
    <row r="104" spans="1:9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 s="5">
        <f t="shared" si="1"/>
        <v>-0.130194310811795</v>
      </c>
    </row>
    <row r="105" spans="1:9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 s="5">
        <f t="shared" si="1"/>
        <v>-5.67742281837052E-2</v>
      </c>
    </row>
    <row r="106" spans="1:9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 s="5">
        <f t="shared" si="1"/>
        <v>-660.88173799819504</v>
      </c>
    </row>
    <row r="107" spans="1:9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 s="5">
        <f t="shared" si="1"/>
        <v>-168.23632728562598</v>
      </c>
    </row>
    <row r="108" spans="1:9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 s="5">
        <f t="shared" si="1"/>
        <v>-855.42213897501995</v>
      </c>
    </row>
    <row r="109" spans="1:9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 s="5">
        <f t="shared" si="1"/>
        <v>-4534.7597562878</v>
      </c>
    </row>
    <row r="110" spans="1:9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 s="5">
        <f t="shared" si="1"/>
        <v>0</v>
      </c>
    </row>
    <row r="111" spans="1:9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 s="5">
        <f t="shared" si="1"/>
        <v>-45.796424442951604</v>
      </c>
    </row>
    <row r="112" spans="1:9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 s="5">
        <f t="shared" si="1"/>
        <v>0</v>
      </c>
    </row>
    <row r="113" spans="1:9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 s="5">
        <f t="shared" si="1"/>
        <v>0</v>
      </c>
    </row>
    <row r="114" spans="1:9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88</v>
      </c>
      <c r="I114" s="5">
        <f t="shared" si="1"/>
        <v>630.90009048000002</v>
      </c>
    </row>
    <row r="115" spans="1:9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 s="5">
        <f t="shared" si="1"/>
        <v>-27.819151873380399</v>
      </c>
    </row>
    <row r="116" spans="1:9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20</v>
      </c>
      <c r="I116" s="5">
        <f t="shared" si="1"/>
        <v>731.81473076803002</v>
      </c>
    </row>
    <row r="117" spans="1:9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 s="5">
        <f t="shared" si="1"/>
        <v>-1013.7512017431101</v>
      </c>
    </row>
    <row r="118" spans="1:9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 s="5">
        <f t="shared" si="1"/>
        <v>-767.60958806023507</v>
      </c>
    </row>
    <row r="119" spans="1:9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 s="5">
        <f t="shared" si="1"/>
        <v>-0.94251273216518305</v>
      </c>
    </row>
    <row r="120" spans="1:9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 s="5">
        <f t="shared" si="1"/>
        <v>-8082.6023936302608</v>
      </c>
    </row>
    <row r="121" spans="1:9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 s="5">
        <f t="shared" si="1"/>
        <v>-1.47766388763569</v>
      </c>
    </row>
    <row r="122" spans="1:9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 s="5">
        <f t="shared" si="1"/>
        <v>-104.243735945602</v>
      </c>
    </row>
    <row r="123" spans="1:9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 s="5">
        <f t="shared" si="1"/>
        <v>-17.959093091146102</v>
      </c>
    </row>
    <row r="124" spans="1:9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 s="5">
        <f t="shared" si="1"/>
        <v>-4.4775856222256003</v>
      </c>
    </row>
    <row r="125" spans="1:9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 s="5">
        <f t="shared" si="1"/>
        <v>-9259.1192910385689</v>
      </c>
    </row>
    <row r="126" spans="1:9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 s="5">
        <f t="shared" si="1"/>
        <v>-1250.2982852009502</v>
      </c>
    </row>
    <row r="127" spans="1:9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-949</v>
      </c>
      <c r="I127" s="5">
        <f t="shared" si="1"/>
        <v>-42127.975702201955</v>
      </c>
    </row>
    <row r="128" spans="1:9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-949</v>
      </c>
      <c r="I128" s="5">
        <f t="shared" si="1"/>
        <v>-3044.849321237331</v>
      </c>
    </row>
    <row r="129" spans="1:9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-949</v>
      </c>
      <c r="I129" s="5">
        <f t="shared" si="1"/>
        <v>-32944.722570404025</v>
      </c>
    </row>
    <row r="130" spans="1:9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-949</v>
      </c>
      <c r="I130" s="5">
        <f t="shared" si="1"/>
        <v>-4726.7030179963976</v>
      </c>
    </row>
    <row r="131" spans="1:9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-949</v>
      </c>
      <c r="I131" s="5">
        <f t="shared" si="1"/>
        <v>-21288.488575271294</v>
      </c>
    </row>
    <row r="132" spans="1:9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-949</v>
      </c>
      <c r="I132" s="5">
        <f t="shared" ref="I132:I195" si="2">G132*H132</f>
        <v>-1480.0956494219008</v>
      </c>
    </row>
    <row r="133" spans="1:9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-949</v>
      </c>
      <c r="I133" s="5">
        <f t="shared" si="2"/>
        <v>-63119.70924170885</v>
      </c>
    </row>
    <row r="134" spans="1:9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-949</v>
      </c>
      <c r="I134" s="5">
        <f t="shared" si="2"/>
        <v>-1816.4097025717895</v>
      </c>
    </row>
    <row r="135" spans="1:9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-949</v>
      </c>
      <c r="I135" s="5">
        <f t="shared" si="2"/>
        <v>-954.07187096165694</v>
      </c>
    </row>
    <row r="136" spans="1:9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-949</v>
      </c>
      <c r="I136" s="5">
        <f t="shared" si="2"/>
        <v>-3069.5420080271642</v>
      </c>
    </row>
    <row r="137" spans="1:9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-949</v>
      </c>
      <c r="I137" s="5">
        <f t="shared" si="2"/>
        <v>-1022.8015160903319</v>
      </c>
    </row>
    <row r="138" spans="1:9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-949</v>
      </c>
      <c r="I138" s="5">
        <f t="shared" si="2"/>
        <v>-2137.7957593519254</v>
      </c>
    </row>
    <row r="139" spans="1:9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-949</v>
      </c>
      <c r="I139" s="5">
        <f t="shared" si="2"/>
        <v>-850.22552765413218</v>
      </c>
    </row>
    <row r="140" spans="1:9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-949</v>
      </c>
      <c r="I140" s="5">
        <f t="shared" si="2"/>
        <v>-1428.5197614329054</v>
      </c>
    </row>
    <row r="141" spans="1:9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-949</v>
      </c>
      <c r="I141" s="5">
        <f t="shared" si="2"/>
        <v>-1340.3853400078074</v>
      </c>
    </row>
    <row r="142" spans="1:9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-949</v>
      </c>
      <c r="I142" s="5">
        <f t="shared" si="2"/>
        <v>-1303.1546545804094</v>
      </c>
    </row>
    <row r="143" spans="1:9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-949</v>
      </c>
      <c r="I143" s="5">
        <f t="shared" si="2"/>
        <v>-548.63163456867107</v>
      </c>
    </row>
    <row r="144" spans="1:9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-949</v>
      </c>
      <c r="I144" s="5">
        <f t="shared" si="2"/>
        <v>-1741.2833304359347</v>
      </c>
    </row>
    <row r="145" spans="1:9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-949</v>
      </c>
      <c r="I145" s="5">
        <f t="shared" si="2"/>
        <v>-2143.0723473533058</v>
      </c>
    </row>
    <row r="146" spans="1:9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-949</v>
      </c>
      <c r="I146" s="5">
        <f t="shared" si="2"/>
        <v>-2153.8581857924619</v>
      </c>
    </row>
    <row r="147" spans="1:9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-949</v>
      </c>
      <c r="I147" s="5">
        <f t="shared" si="2"/>
        <v>-450.24863553338514</v>
      </c>
    </row>
    <row r="148" spans="1:9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-949</v>
      </c>
      <c r="I148" s="5">
        <f t="shared" si="2"/>
        <v>-1264.564344662693</v>
      </c>
    </row>
    <row r="149" spans="1:9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-949</v>
      </c>
      <c r="I149" s="5">
        <f t="shared" si="2"/>
        <v>-174.01269525961607</v>
      </c>
    </row>
    <row r="150" spans="1:9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-949</v>
      </c>
      <c r="I150" s="5">
        <f t="shared" si="2"/>
        <v>-2452.4065139833197</v>
      </c>
    </row>
    <row r="151" spans="1:9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-949</v>
      </c>
      <c r="I151" s="5">
        <f t="shared" si="2"/>
        <v>-1294.3681572629505</v>
      </c>
    </row>
    <row r="152" spans="1:9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-949</v>
      </c>
      <c r="I152" s="5">
        <f t="shared" si="2"/>
        <v>0</v>
      </c>
    </row>
    <row r="153" spans="1:9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-949</v>
      </c>
      <c r="I153" s="5">
        <f t="shared" si="2"/>
        <v>-4273.9218833317555</v>
      </c>
    </row>
    <row r="154" spans="1:9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-949</v>
      </c>
      <c r="I154" s="5">
        <f t="shared" si="2"/>
        <v>-465.45522531740988</v>
      </c>
    </row>
    <row r="155" spans="1:9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-949</v>
      </c>
      <c r="I155" s="5">
        <f t="shared" si="2"/>
        <v>-109.89027939991473</v>
      </c>
    </row>
    <row r="156" spans="1:9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-949</v>
      </c>
      <c r="I156" s="5">
        <f t="shared" si="2"/>
        <v>-4020.4757248246842</v>
      </c>
    </row>
    <row r="157" spans="1:9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-949</v>
      </c>
      <c r="I157" s="5">
        <f t="shared" si="2"/>
        <v>-977.53258475462485</v>
      </c>
    </row>
    <row r="158" spans="1:9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 s="5">
        <f t="shared" si="2"/>
        <v>-904.67881327693397</v>
      </c>
    </row>
    <row r="159" spans="1:9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 s="5">
        <f t="shared" si="2"/>
        <v>-2041.8214230134902</v>
      </c>
    </row>
    <row r="160" spans="1:9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 s="5">
        <f t="shared" si="2"/>
        <v>-694.08126194305203</v>
      </c>
    </row>
    <row r="161" spans="1:9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 s="5">
        <f t="shared" si="2"/>
        <v>-2062.5018188151498</v>
      </c>
    </row>
    <row r="162" spans="1:9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 s="5">
        <f t="shared" si="2"/>
        <v>-458.41564835736096</v>
      </c>
    </row>
    <row r="163" spans="1:9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 s="5">
        <f t="shared" si="2"/>
        <v>-3855.6233109366199</v>
      </c>
    </row>
    <row r="164" spans="1:9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-949</v>
      </c>
      <c r="I164" s="5">
        <f t="shared" si="2"/>
        <v>-25.677576284471645</v>
      </c>
    </row>
    <row r="165" spans="1:9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 s="5">
        <f t="shared" si="2"/>
        <v>0</v>
      </c>
    </row>
    <row r="166" spans="1:9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-949</v>
      </c>
      <c r="I166" s="5">
        <f t="shared" si="2"/>
        <v>0</v>
      </c>
    </row>
    <row r="167" spans="1:9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-949</v>
      </c>
      <c r="I167" s="5">
        <f t="shared" si="2"/>
        <v>-1195.1014664693741</v>
      </c>
    </row>
    <row r="168" spans="1:9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 s="5">
        <f t="shared" si="2"/>
        <v>-507.83848443145394</v>
      </c>
    </row>
    <row r="169" spans="1:9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-949</v>
      </c>
      <c r="I169" s="5">
        <f t="shared" si="2"/>
        <v>-19897.204577924877</v>
      </c>
    </row>
    <row r="170" spans="1:9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-949</v>
      </c>
      <c r="I170" s="5">
        <f t="shared" si="2"/>
        <v>0</v>
      </c>
    </row>
    <row r="171" spans="1:9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 s="5">
        <f t="shared" si="2"/>
        <v>0</v>
      </c>
    </row>
    <row r="172" spans="1:9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-949</v>
      </c>
      <c r="I172" s="5">
        <f t="shared" si="2"/>
        <v>-13309.685606362498</v>
      </c>
    </row>
    <row r="173" spans="1:9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-949</v>
      </c>
      <c r="I173" s="5">
        <f t="shared" si="2"/>
        <v>0</v>
      </c>
    </row>
    <row r="174" spans="1:9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 s="5">
        <f t="shared" si="2"/>
        <v>-21.848585273233802</v>
      </c>
    </row>
    <row r="175" spans="1:9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-949</v>
      </c>
      <c r="I175" s="5">
        <f t="shared" si="2"/>
        <v>0</v>
      </c>
    </row>
    <row r="176" spans="1:9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 s="5">
        <f t="shared" si="2"/>
        <v>-42.13490598165</v>
      </c>
    </row>
    <row r="177" spans="1:10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 s="5">
        <f t="shared" si="2"/>
        <v>-4.3596023330259301</v>
      </c>
    </row>
    <row r="178" spans="1:10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 s="5">
        <f t="shared" si="2"/>
        <v>-0.18084146963992698</v>
      </c>
    </row>
    <row r="179" spans="1:10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 s="5">
        <f t="shared" si="2"/>
        <v>-0.76894102079772098</v>
      </c>
    </row>
    <row r="180" spans="1:10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 s="5">
        <f t="shared" si="2"/>
        <v>-23.090145761610898</v>
      </c>
    </row>
    <row r="181" spans="1:10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 s="5">
        <f t="shared" si="2"/>
        <v>-2290.1766151114603</v>
      </c>
    </row>
    <row r="182" spans="1:10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 s="5">
        <f t="shared" si="2"/>
        <v>-295.58345413613301</v>
      </c>
    </row>
    <row r="183" spans="1:10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 s="5">
        <f t="shared" si="2"/>
        <v>0</v>
      </c>
    </row>
    <row r="184" spans="1:10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 s="5">
        <f t="shared" si="2"/>
        <v>-255.27849555119903</v>
      </c>
    </row>
    <row r="185" spans="1:10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 s="5">
        <f t="shared" si="2"/>
        <v>-151.64472882441902</v>
      </c>
    </row>
    <row r="186" spans="1:10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 s="5">
        <f t="shared" si="2"/>
        <v>-5819.3651060177199</v>
      </c>
      <c r="J186">
        <f>G186/SUMIF(C:C,C$186,G:G)</f>
        <v>1.2632354957275745E-2</v>
      </c>
    </row>
    <row r="187" spans="1:10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 s="5">
        <f t="shared" si="2"/>
        <v>0</v>
      </c>
    </row>
    <row r="188" spans="1:10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 s="5">
        <f t="shared" si="2"/>
        <v>0</v>
      </c>
    </row>
    <row r="189" spans="1:10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 s="5">
        <f t="shared" si="2"/>
        <v>0</v>
      </c>
    </row>
    <row r="190" spans="1:10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 s="5">
        <f t="shared" si="2"/>
        <v>-736.01991267244307</v>
      </c>
    </row>
    <row r="191" spans="1:10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 s="5">
        <f t="shared" si="2"/>
        <v>0</v>
      </c>
    </row>
    <row r="192" spans="1:10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 s="5">
        <f t="shared" si="2"/>
        <v>-111.69802536009</v>
      </c>
    </row>
    <row r="193" spans="1:10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 s="5">
        <f t="shared" si="2"/>
        <v>-99.048662670543294</v>
      </c>
    </row>
    <row r="194" spans="1:10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 s="5">
        <f t="shared" si="2"/>
        <v>-3969.9286233852604</v>
      </c>
      <c r="J194">
        <f>G194/SUMIF(C:C,C$186,G:G)</f>
        <v>8.6177008336859214E-3</v>
      </c>
    </row>
    <row r="195" spans="1:10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 s="5">
        <f t="shared" si="2"/>
        <v>0</v>
      </c>
    </row>
    <row r="196" spans="1:10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 s="5">
        <f t="shared" ref="I196:I259" si="3">G196*H196</f>
        <v>0</v>
      </c>
    </row>
    <row r="197" spans="1:10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 s="5">
        <f t="shared" si="3"/>
        <v>0</v>
      </c>
    </row>
    <row r="198" spans="1:10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 s="5">
        <f t="shared" si="3"/>
        <v>0</v>
      </c>
    </row>
    <row r="199" spans="1:10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 s="5">
        <f t="shared" si="3"/>
        <v>0</v>
      </c>
    </row>
    <row r="200" spans="1:10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 s="5">
        <f t="shared" si="3"/>
        <v>-1.20409556230591</v>
      </c>
    </row>
    <row r="201" spans="1:10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 s="5">
        <f t="shared" si="3"/>
        <v>-10.5689696390764</v>
      </c>
    </row>
    <row r="202" spans="1:10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 s="5">
        <f t="shared" si="3"/>
        <v>-30313.651753104699</v>
      </c>
      <c r="J202">
        <f t="shared" ref="J202:J204" si="4">G202/SUMIF(C:C,C$186,G:G)</f>
        <v>6.5803193650880831E-2</v>
      </c>
    </row>
    <row r="203" spans="1:10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 s="5">
        <f t="shared" si="3"/>
        <v>-4442.4321399596602</v>
      </c>
      <c r="J203">
        <f t="shared" si="4"/>
        <v>9.6433852565032067E-3</v>
      </c>
    </row>
    <row r="204" spans="1:10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 s="5">
        <f t="shared" si="3"/>
        <v>-45730.998961637299</v>
      </c>
      <c r="J204">
        <f t="shared" si="4"/>
        <v>9.9270315732008271E-2</v>
      </c>
    </row>
    <row r="205" spans="1:10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 s="5">
        <f t="shared" si="3"/>
        <v>0</v>
      </c>
    </row>
    <row r="206" spans="1:10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 s="5">
        <f t="shared" si="3"/>
        <v>0</v>
      </c>
    </row>
    <row r="207" spans="1:10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 s="5">
        <f t="shared" si="3"/>
        <v>-360.59379556564403</v>
      </c>
    </row>
    <row r="208" spans="1:10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 s="5">
        <f t="shared" si="3"/>
        <v>-235.80128339850302</v>
      </c>
    </row>
    <row r="209" spans="1:10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 s="5">
        <f t="shared" si="3"/>
        <v>-26115.795496693001</v>
      </c>
      <c r="J209">
        <f t="shared" ref="J209:J211" si="5">G209/SUMIF(C:C,C$186,G:G)</f>
        <v>5.6690720155142094E-2</v>
      </c>
    </row>
    <row r="210" spans="1:10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 s="5">
        <f t="shared" si="3"/>
        <v>-19493.588822462702</v>
      </c>
      <c r="J210">
        <f t="shared" si="5"/>
        <v>4.2315601257238232E-2</v>
      </c>
    </row>
    <row r="211" spans="1:10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 s="5">
        <f t="shared" si="3"/>
        <v>-36223.366665522102</v>
      </c>
      <c r="J211">
        <f t="shared" si="5"/>
        <v>7.8631674955957243E-2</v>
      </c>
    </row>
    <row r="212" spans="1:10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 s="5">
        <f t="shared" si="3"/>
        <v>0</v>
      </c>
    </row>
    <row r="213" spans="1:10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88</v>
      </c>
      <c r="I213" s="5">
        <f t="shared" si="3"/>
        <v>23247.032472743638</v>
      </c>
      <c r="J213">
        <f>G213/SUMIF(C:C,C$186,G:G)</f>
        <v>0.57344736954860287</v>
      </c>
    </row>
    <row r="214" spans="1:10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 s="5">
        <f t="shared" si="3"/>
        <v>20.972065545403868</v>
      </c>
    </row>
    <row r="215" spans="1:10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20</v>
      </c>
      <c r="I215" s="5">
        <f t="shared" si="3"/>
        <v>392.18893000000003</v>
      </c>
      <c r="J215">
        <f>G215/SUMIF(C:C,C$186,G:G)</f>
        <v>4.2567098676718464E-2</v>
      </c>
    </row>
    <row r="216" spans="1:10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-949</v>
      </c>
      <c r="I216" s="5">
        <f t="shared" si="3"/>
        <v>-43.904266788851821</v>
      </c>
    </row>
    <row r="217" spans="1:10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-949</v>
      </c>
      <c r="I217" s="5">
        <f t="shared" si="3"/>
        <v>-68969.860258549539</v>
      </c>
    </row>
    <row r="218" spans="1:10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 s="5">
        <f t="shared" si="3"/>
        <v>0</v>
      </c>
    </row>
    <row r="219" spans="1:10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 s="5">
        <f t="shared" si="3"/>
        <v>0</v>
      </c>
    </row>
    <row r="220" spans="1:10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 s="5">
        <f t="shared" si="3"/>
        <v>0</v>
      </c>
    </row>
    <row r="221" spans="1:10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 s="5">
        <f t="shared" si="3"/>
        <v>-68.154727338360004</v>
      </c>
    </row>
    <row r="222" spans="1:10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 s="5">
        <f t="shared" si="3"/>
        <v>-98.252253006369301</v>
      </c>
    </row>
    <row r="223" spans="1:10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20</v>
      </c>
      <c r="I223" s="5">
        <f t="shared" si="3"/>
        <v>43.516496054623801</v>
      </c>
      <c r="J223">
        <f>G223/SUMIF(C:C,C$186,G:G)</f>
        <v>4.7231597832763945E-3</v>
      </c>
    </row>
    <row r="224" spans="1:10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 s="5">
        <f t="shared" si="3"/>
        <v>0</v>
      </c>
    </row>
    <row r="225" spans="1:9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 s="5">
        <f t="shared" si="3"/>
        <v>-23108.672377134601</v>
      </c>
    </row>
    <row r="226" spans="1:9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-949</v>
      </c>
      <c r="I226" s="5">
        <f t="shared" si="3"/>
        <v>-1021.7377036483131</v>
      </c>
    </row>
    <row r="227" spans="1:9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 s="5">
        <f t="shared" si="3"/>
        <v>-26.491841455237498</v>
      </c>
    </row>
    <row r="228" spans="1:9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 s="5">
        <f t="shared" si="3"/>
        <v>-509.52467828542206</v>
      </c>
    </row>
    <row r="229" spans="1:9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 s="5">
        <f t="shared" si="3"/>
        <v>-10.2120910384068</v>
      </c>
    </row>
    <row r="230" spans="1:9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 s="5">
        <f t="shared" si="3"/>
        <v>-2887.7395592478101</v>
      </c>
    </row>
    <row r="231" spans="1:9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 s="5">
        <f t="shared" si="3"/>
        <v>-516.5917563010189</v>
      </c>
    </row>
    <row r="232" spans="1:9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 s="5">
        <f t="shared" si="3"/>
        <v>-6512.4402422308103</v>
      </c>
    </row>
    <row r="233" spans="1:9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 s="5">
        <f t="shared" si="3"/>
        <v>-3.42</v>
      </c>
    </row>
    <row r="234" spans="1:9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 s="5">
        <f t="shared" si="3"/>
        <v>-11.2783961264472</v>
      </c>
    </row>
    <row r="235" spans="1:9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 s="5">
        <f t="shared" si="3"/>
        <v>-1032.5</v>
      </c>
    </row>
    <row r="236" spans="1:9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 s="5">
        <f t="shared" si="3"/>
        <v>0</v>
      </c>
    </row>
    <row r="237" spans="1:9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 s="5">
        <f t="shared" si="3"/>
        <v>-537.90975574691004</v>
      </c>
    </row>
    <row r="238" spans="1:9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 s="5">
        <f t="shared" si="3"/>
        <v>0</v>
      </c>
    </row>
    <row r="239" spans="1:9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 s="5">
        <f t="shared" si="3"/>
        <v>-312.65466123528802</v>
      </c>
    </row>
    <row r="240" spans="1:9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 s="5">
        <f t="shared" si="3"/>
        <v>-8445.3087264993392</v>
      </c>
    </row>
    <row r="241" spans="1:9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 s="5">
        <f t="shared" si="3"/>
        <v>-714.88764633378298</v>
      </c>
    </row>
    <row r="242" spans="1:9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 s="5">
        <f t="shared" si="3"/>
        <v>-1398.3742003925399</v>
      </c>
    </row>
    <row r="243" spans="1:9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 s="5">
        <f t="shared" si="3"/>
        <v>-3700.5349999999999</v>
      </c>
    </row>
    <row r="244" spans="1:9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 s="5">
        <f t="shared" si="3"/>
        <v>-173.295974</v>
      </c>
    </row>
    <row r="245" spans="1:9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 s="5">
        <f t="shared" si="3"/>
        <v>-16218</v>
      </c>
    </row>
    <row r="246" spans="1:9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 s="5">
        <f t="shared" si="3"/>
        <v>-1698</v>
      </c>
    </row>
    <row r="247" spans="1:9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 s="5">
        <f t="shared" si="3"/>
        <v>-28130.540324551301</v>
      </c>
    </row>
    <row r="248" spans="1:9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 s="5">
        <f t="shared" si="3"/>
        <v>-1461.9174842460002</v>
      </c>
    </row>
    <row r="249" spans="1:9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 s="5">
        <f t="shared" si="3"/>
        <v>-96.329452639456093</v>
      </c>
    </row>
    <row r="250" spans="1:9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 s="5">
        <f t="shared" si="3"/>
        <v>-46024.674400000004</v>
      </c>
    </row>
    <row r="251" spans="1:9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 s="5">
        <f t="shared" si="3"/>
        <v>-30</v>
      </c>
    </row>
    <row r="252" spans="1:9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 s="5">
        <f t="shared" si="3"/>
        <v>-447.779020425076</v>
      </c>
    </row>
    <row r="253" spans="1:9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 s="5">
        <f t="shared" si="3"/>
        <v>-283.926822383147</v>
      </c>
    </row>
    <row r="254" spans="1:9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 s="5">
        <f t="shared" si="3"/>
        <v>-120</v>
      </c>
    </row>
    <row r="255" spans="1:9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20</v>
      </c>
      <c r="I255" s="5">
        <f t="shared" si="3"/>
        <v>36.408920610076798</v>
      </c>
    </row>
    <row r="256" spans="1:9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 s="5">
        <f t="shared" si="3"/>
        <v>-73.000700272499998</v>
      </c>
    </row>
    <row r="257" spans="1:9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 s="5">
        <f t="shared" si="3"/>
        <v>0</v>
      </c>
    </row>
    <row r="258" spans="1:9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 s="5">
        <f t="shared" si="3"/>
        <v>0</v>
      </c>
    </row>
    <row r="259" spans="1:9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 s="5">
        <f t="shared" si="3"/>
        <v>0</v>
      </c>
    </row>
    <row r="260" spans="1:9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 s="5">
        <f t="shared" ref="I260:I295" si="6">G260*H260</f>
        <v>0</v>
      </c>
    </row>
    <row r="261" spans="1:9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 s="5">
        <f t="shared" si="6"/>
        <v>0</v>
      </c>
    </row>
    <row r="262" spans="1:9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 s="5">
        <f t="shared" si="6"/>
        <v>-77.774925597275498</v>
      </c>
    </row>
    <row r="263" spans="1:9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 s="5">
        <f t="shared" si="6"/>
        <v>-138.02882317500001</v>
      </c>
    </row>
    <row r="264" spans="1:9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 s="5">
        <f t="shared" si="6"/>
        <v>-1729.3505</v>
      </c>
    </row>
    <row r="265" spans="1:9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 s="5">
        <f t="shared" si="6"/>
        <v>-67.302760000000006</v>
      </c>
    </row>
    <row r="266" spans="1:9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 s="5">
        <f t="shared" si="6"/>
        <v>-3300</v>
      </c>
    </row>
    <row r="267" spans="1:9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 s="5">
        <f t="shared" si="6"/>
        <v>0</v>
      </c>
    </row>
    <row r="268" spans="1:9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 s="5">
        <f t="shared" si="6"/>
        <v>0</v>
      </c>
    </row>
    <row r="269" spans="1:9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 s="5">
        <f t="shared" si="6"/>
        <v>0</v>
      </c>
    </row>
    <row r="270" spans="1:9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 s="5">
        <f t="shared" si="6"/>
        <v>0</v>
      </c>
    </row>
    <row r="271" spans="1:9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 s="5">
        <f t="shared" si="6"/>
        <v>0</v>
      </c>
    </row>
    <row r="272" spans="1:9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 s="5">
        <f t="shared" si="6"/>
        <v>658.88656454361126</v>
      </c>
    </row>
    <row r="273" spans="1:9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97</v>
      </c>
      <c r="I273" s="5">
        <f t="shared" si="6"/>
        <v>40.05407327574995</v>
      </c>
    </row>
    <row r="274" spans="1:9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97</v>
      </c>
      <c r="I274" s="5">
        <f t="shared" si="6"/>
        <v>79.977686690531684</v>
      </c>
    </row>
    <row r="275" spans="1:9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97</v>
      </c>
      <c r="I275" s="5">
        <f t="shared" si="6"/>
        <v>64.090865855132961</v>
      </c>
    </row>
    <row r="276" spans="1:9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97</v>
      </c>
      <c r="I276" s="5">
        <f t="shared" si="6"/>
        <v>656.36020000000008</v>
      </c>
    </row>
    <row r="277" spans="1:9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20</v>
      </c>
      <c r="I277" s="5">
        <f t="shared" si="6"/>
        <v>54.582189946166004</v>
      </c>
    </row>
    <row r="278" spans="1:9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20</v>
      </c>
      <c r="I278" s="5">
        <f t="shared" si="6"/>
        <v>0</v>
      </c>
    </row>
    <row r="279" spans="1:9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20</v>
      </c>
      <c r="I279" s="5">
        <f t="shared" si="6"/>
        <v>263.954120485408</v>
      </c>
    </row>
    <row r="280" spans="1:9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20</v>
      </c>
      <c r="I280" s="5">
        <f t="shared" si="6"/>
        <v>210.72751256112798</v>
      </c>
    </row>
    <row r="281" spans="1:9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20</v>
      </c>
      <c r="I281" s="5">
        <f t="shared" si="6"/>
        <v>0.51519999999999999</v>
      </c>
    </row>
    <row r="282" spans="1:9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20</v>
      </c>
      <c r="I282" s="5">
        <f t="shared" si="6"/>
        <v>120.05325956670481</v>
      </c>
    </row>
    <row r="283" spans="1:9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97</v>
      </c>
      <c r="I283" s="5">
        <f t="shared" si="6"/>
        <v>365.96160000000003</v>
      </c>
    </row>
    <row r="284" spans="1:9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97</v>
      </c>
      <c r="I284" s="5">
        <f t="shared" si="6"/>
        <v>169.70397888888931</v>
      </c>
    </row>
    <row r="285" spans="1:9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97</v>
      </c>
      <c r="I285" s="5">
        <f t="shared" si="6"/>
        <v>114.32436483660176</v>
      </c>
    </row>
    <row r="286" spans="1:9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 s="5">
        <f t="shared" si="6"/>
        <v>-51.4413069480673</v>
      </c>
    </row>
    <row r="287" spans="1:9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 s="5">
        <f t="shared" si="6"/>
        <v>-12943.8875094579</v>
      </c>
    </row>
    <row r="288" spans="1:9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 s="5">
        <f t="shared" si="6"/>
        <v>-59.347520312196799</v>
      </c>
    </row>
    <row r="289" spans="1:9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 s="5">
        <f t="shared" si="6"/>
        <v>-104.760537115285</v>
      </c>
    </row>
    <row r="290" spans="1:9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 s="5">
        <f t="shared" si="6"/>
        <v>-29.609979244837998</v>
      </c>
    </row>
    <row r="291" spans="1:9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 s="5">
        <f t="shared" si="6"/>
        <v>-9.3910476929126609</v>
      </c>
    </row>
    <row r="292" spans="1:9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 s="5">
        <f t="shared" si="6"/>
        <v>-455.98754860422702</v>
      </c>
    </row>
    <row r="293" spans="1:9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 s="5">
        <f t="shared" si="6"/>
        <v>-2230.2147557619701</v>
      </c>
    </row>
    <row r="294" spans="1:9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 s="5">
        <f t="shared" si="6"/>
        <v>-4941.4070185618093</v>
      </c>
    </row>
    <row r="295" spans="1:9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 s="5">
        <f t="shared" si="6"/>
        <v>-5618.4556739501995</v>
      </c>
    </row>
  </sheetData>
  <autoFilter ref="A2:I2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abSelected="1" topLeftCell="A3" workbookViewId="0">
      <selection activeCell="D5" sqref="D5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F3" t="s">
        <v>276</v>
      </c>
      <c r="G3" t="s">
        <v>279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f>F4-(2*(G4+25)*(1+(F4/1000)))</f>
        <v>-949</v>
      </c>
      <c r="F4">
        <v>-949</v>
      </c>
      <c r="G4">
        <v>-25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v>88</v>
      </c>
      <c r="F5">
        <v>100</v>
      </c>
      <c r="G5">
        <v>-25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-150829.26600816383</v>
      </c>
      <c r="O5">
        <f>N5/M5</f>
        <v>-327.41180377052092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f t="shared" ref="E5:E61" si="0">F6-(2*(G6+25)*(1+(F6/1000)))</f>
        <v>-1000</v>
      </c>
      <c r="F6">
        <v>-1000</v>
      </c>
      <c r="G6">
        <v>-25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-66200.460258837964</v>
      </c>
      <c r="O6">
        <f t="shared" ref="O6:O14" si="1">N6/M6</f>
        <v>-782.32822731054739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f t="shared" si="0"/>
        <v>-1000</v>
      </c>
      <c r="F7">
        <v>-1000</v>
      </c>
      <c r="G7">
        <v>-25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-166006.11484244448</v>
      </c>
      <c r="O7">
        <f t="shared" si="1"/>
        <v>-786.2785545351777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f t="shared" si="0"/>
        <v>-1000</v>
      </c>
      <c r="F8">
        <v>-1000</v>
      </c>
      <c r="G8">
        <v>-25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1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f t="shared" si="0"/>
        <v>20</v>
      </c>
      <c r="F9">
        <v>20</v>
      </c>
      <c r="G9">
        <v>-25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1299.8222262848979</v>
      </c>
      <c r="O9">
        <f t="shared" si="1"/>
        <v>33.165040602672896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f t="shared" si="0"/>
        <v>-1000</v>
      </c>
      <c r="F10">
        <v>-1000</v>
      </c>
      <c r="G10">
        <v>-25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1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f t="shared" si="0"/>
        <v>-1000</v>
      </c>
      <c r="F11">
        <v>-1000</v>
      </c>
      <c r="G11">
        <v>-25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-423685.48566988361</v>
      </c>
      <c r="O11">
        <f t="shared" si="1"/>
        <v>-961.44097135340462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f t="shared" si="0"/>
        <v>-949</v>
      </c>
      <c r="F12">
        <f>0.95*-1000+0.05*20</f>
        <v>-949</v>
      </c>
      <c r="G12">
        <v>-25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-204725.17176140059</v>
      </c>
      <c r="O12">
        <f t="shared" si="1"/>
        <v>-949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f t="shared" si="0"/>
        <v>-1000</v>
      </c>
      <c r="F13">
        <v>-1000</v>
      </c>
      <c r="G13">
        <v>-25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-36.5917796624232</v>
      </c>
      <c r="O13">
        <f t="shared" si="1"/>
        <v>-19.325486726220205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f t="shared" si="0"/>
        <v>-1000</v>
      </c>
      <c r="F14">
        <v>-1000</v>
      </c>
      <c r="G14">
        <v>-25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-12973.283991240372</v>
      </c>
      <c r="O14">
        <f t="shared" si="1"/>
        <v>-449.4177084998438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f t="shared" si="0"/>
        <v>-1000</v>
      </c>
      <c r="F15">
        <v>-1000</v>
      </c>
      <c r="G15">
        <v>-25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f t="shared" si="0"/>
        <v>-1000</v>
      </c>
      <c r="F16">
        <v>-1000</v>
      </c>
      <c r="G16">
        <v>-25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f t="shared" si="0"/>
        <v>-1000</v>
      </c>
      <c r="F17">
        <v>-1000</v>
      </c>
      <c r="G17">
        <v>-25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f t="shared" si="0"/>
        <v>-1000</v>
      </c>
      <c r="F18">
        <v>-1000</v>
      </c>
      <c r="G18">
        <v>-25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f t="shared" si="0"/>
        <v>20</v>
      </c>
      <c r="F19">
        <v>20</v>
      </c>
      <c r="G19">
        <v>-25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f t="shared" si="0"/>
        <v>-1000</v>
      </c>
      <c r="F20">
        <v>-1000</v>
      </c>
      <c r="G20">
        <v>-25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f t="shared" si="0"/>
        <v>-1000</v>
      </c>
      <c r="F21">
        <v>-1000</v>
      </c>
      <c r="G21">
        <v>-25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f t="shared" si="0"/>
        <v>97</v>
      </c>
      <c r="F22">
        <v>97</v>
      </c>
      <c r="G22">
        <v>-25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f t="shared" si="0"/>
        <v>-1000</v>
      </c>
      <c r="F23">
        <v>-1000</v>
      </c>
      <c r="G23">
        <v>-25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f t="shared" si="0"/>
        <v>-1000</v>
      </c>
      <c r="F24">
        <v>-1000</v>
      </c>
      <c r="G24">
        <v>-25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f t="shared" si="0"/>
        <v>-1000</v>
      </c>
      <c r="F25">
        <v>-1000</v>
      </c>
      <c r="G25">
        <v>-25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f t="shared" si="0"/>
        <v>-1000</v>
      </c>
      <c r="F26">
        <v>-1000</v>
      </c>
      <c r="G26">
        <v>-25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f t="shared" si="0"/>
        <v>20</v>
      </c>
      <c r="F27">
        <v>20</v>
      </c>
      <c r="G27">
        <v>-25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f t="shared" si="0"/>
        <v>-1000</v>
      </c>
      <c r="F28">
        <v>-1000</v>
      </c>
      <c r="G28">
        <v>-25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f t="shared" si="0"/>
        <v>115</v>
      </c>
      <c r="F29">
        <v>115</v>
      </c>
      <c r="G29">
        <v>-25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f t="shared" si="0"/>
        <v>97</v>
      </c>
      <c r="F30">
        <v>97</v>
      </c>
      <c r="G30">
        <v>-25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f t="shared" si="0"/>
        <v>-1000</v>
      </c>
      <c r="F31">
        <v>-1000</v>
      </c>
      <c r="G31">
        <v>-25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f t="shared" si="0"/>
        <v>-1000</v>
      </c>
      <c r="F32">
        <v>-1000</v>
      </c>
      <c r="G32">
        <v>-25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f t="shared" si="0"/>
        <v>20</v>
      </c>
      <c r="F33">
        <v>20</v>
      </c>
      <c r="G33">
        <v>-25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f t="shared" si="0"/>
        <v>20</v>
      </c>
      <c r="F34">
        <v>20</v>
      </c>
      <c r="G34">
        <v>-25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f t="shared" si="0"/>
        <v>-1000</v>
      </c>
      <c r="F35">
        <v>-1000</v>
      </c>
      <c r="G35">
        <v>-25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f t="shared" si="0"/>
        <v>-1000</v>
      </c>
      <c r="F36">
        <v>-1000</v>
      </c>
      <c r="G36">
        <v>-25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f t="shared" si="0"/>
        <v>-1000</v>
      </c>
      <c r="F37">
        <v>-1000</v>
      </c>
      <c r="G37">
        <v>-25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f t="shared" si="0"/>
        <v>-1000</v>
      </c>
      <c r="F38">
        <v>-1000</v>
      </c>
      <c r="G38">
        <v>-25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f t="shared" si="0"/>
        <v>-1000</v>
      </c>
      <c r="F39">
        <v>-1000</v>
      </c>
      <c r="G39">
        <v>-25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f t="shared" si="0"/>
        <v>-1000</v>
      </c>
      <c r="F40">
        <v>-1000</v>
      </c>
      <c r="G40">
        <v>-25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f t="shared" si="0"/>
        <v>-1000</v>
      </c>
      <c r="F41">
        <v>-1000</v>
      </c>
      <c r="G41">
        <v>-25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f t="shared" si="0"/>
        <v>-1000</v>
      </c>
      <c r="F42">
        <v>-1000</v>
      </c>
      <c r="G42">
        <v>-25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f t="shared" si="0"/>
        <v>-1000</v>
      </c>
      <c r="F43">
        <v>-1000</v>
      </c>
      <c r="G43">
        <v>-25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f t="shared" si="0"/>
        <v>-1000</v>
      </c>
      <c r="F44">
        <v>-1000</v>
      </c>
      <c r="G44">
        <v>-25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f t="shared" si="0"/>
        <v>-1000</v>
      </c>
      <c r="F45">
        <v>-1000</v>
      </c>
      <c r="G45">
        <v>-25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f t="shared" si="0"/>
        <v>-1000</v>
      </c>
      <c r="F46">
        <v>-1000</v>
      </c>
      <c r="G46">
        <v>-25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f t="shared" si="0"/>
        <v>-1000</v>
      </c>
      <c r="F47">
        <v>-1000</v>
      </c>
      <c r="G47">
        <v>-25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f t="shared" si="0"/>
        <v>-1000</v>
      </c>
      <c r="F48">
        <v>-1000</v>
      </c>
      <c r="G48">
        <v>-25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f t="shared" si="0"/>
        <v>115</v>
      </c>
      <c r="F49">
        <v>115</v>
      </c>
      <c r="G49">
        <v>-25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f t="shared" si="0"/>
        <v>-1000</v>
      </c>
      <c r="F50">
        <v>-1000</v>
      </c>
      <c r="G50">
        <v>-25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f t="shared" si="0"/>
        <v>-1000</v>
      </c>
      <c r="F51">
        <v>-1000</v>
      </c>
      <c r="G51">
        <v>-25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f t="shared" si="0"/>
        <v>10</v>
      </c>
      <c r="F52">
        <v>10</v>
      </c>
      <c r="G52">
        <v>-25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f t="shared" si="0"/>
        <v>-1000</v>
      </c>
      <c r="F53">
        <v>-1000</v>
      </c>
      <c r="G53">
        <v>-25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f t="shared" si="0"/>
        <v>-1000</v>
      </c>
      <c r="F54">
        <v>-1000</v>
      </c>
      <c r="G54">
        <v>-25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f t="shared" si="0"/>
        <v>-1000</v>
      </c>
      <c r="F55">
        <v>-1000</v>
      </c>
      <c r="G55">
        <v>-25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f t="shared" si="0"/>
        <v>-1000</v>
      </c>
      <c r="F56">
        <v>-1000</v>
      </c>
      <c r="G56">
        <v>-25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f t="shared" si="0"/>
        <v>-1000</v>
      </c>
      <c r="F57">
        <v>-1000</v>
      </c>
      <c r="G57">
        <v>-25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f t="shared" si="0"/>
        <v>-1000</v>
      </c>
      <c r="F58">
        <v>-1000</v>
      </c>
      <c r="G58">
        <v>-25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f t="shared" si="0"/>
        <v>-1000</v>
      </c>
      <c r="F59">
        <v>-1000</v>
      </c>
      <c r="G59">
        <v>-25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f t="shared" si="0"/>
        <v>-1000</v>
      </c>
      <c r="F60">
        <v>-1000</v>
      </c>
      <c r="G60">
        <v>-25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f t="shared" si="0"/>
        <v>-1000</v>
      </c>
      <c r="F61">
        <v>-1000</v>
      </c>
      <c r="G61">
        <v>-25</v>
      </c>
    </row>
    <row r="62" spans="1:10" x14ac:dyDescent="0.25">
      <c r="A62" s="3" t="s">
        <v>46</v>
      </c>
      <c r="B62" s="4">
        <v>0</v>
      </c>
      <c r="D62" s="3" t="s">
        <v>46</v>
      </c>
      <c r="G62">
        <v>-25</v>
      </c>
    </row>
    <row r="63" spans="1:10" x14ac:dyDescent="0.25">
      <c r="A63" s="3" t="s">
        <v>207</v>
      </c>
      <c r="B63" s="4">
        <v>0</v>
      </c>
      <c r="D63" s="3" t="s">
        <v>207</v>
      </c>
      <c r="G63">
        <v>-25</v>
      </c>
    </row>
    <row r="64" spans="1:10" x14ac:dyDescent="0.25">
      <c r="A64" s="3" t="s">
        <v>227</v>
      </c>
      <c r="B64" s="4">
        <v>0</v>
      </c>
      <c r="D64" s="3" t="s">
        <v>227</v>
      </c>
      <c r="G64">
        <v>-25</v>
      </c>
    </row>
    <row r="65" spans="1:7" x14ac:dyDescent="0.25">
      <c r="A65" s="3" t="s">
        <v>205</v>
      </c>
      <c r="B65" s="4">
        <v>0</v>
      </c>
      <c r="D65" s="3" t="s">
        <v>205</v>
      </c>
      <c r="G65">
        <v>-25</v>
      </c>
    </row>
    <row r="66" spans="1:7" x14ac:dyDescent="0.25">
      <c r="A66" s="3" t="s">
        <v>25</v>
      </c>
      <c r="B66" s="4">
        <v>0</v>
      </c>
      <c r="D66" s="3" t="s">
        <v>25</v>
      </c>
      <c r="G66">
        <v>-25</v>
      </c>
    </row>
    <row r="67" spans="1:7" x14ac:dyDescent="0.25">
      <c r="A67" s="3" t="s">
        <v>229</v>
      </c>
      <c r="B67" s="4">
        <v>0</v>
      </c>
      <c r="D67" s="3" t="s">
        <v>229</v>
      </c>
      <c r="G67">
        <v>-25</v>
      </c>
    </row>
    <row r="68" spans="1:7" x14ac:dyDescent="0.25">
      <c r="A68" s="3" t="s">
        <v>226</v>
      </c>
      <c r="B68" s="4">
        <v>0</v>
      </c>
      <c r="D68" s="3" t="s">
        <v>226</v>
      </c>
      <c r="G68">
        <v>-25</v>
      </c>
    </row>
    <row r="69" spans="1:7" x14ac:dyDescent="0.25">
      <c r="A69" s="3" t="s">
        <v>26</v>
      </c>
      <c r="B69" s="4">
        <v>0</v>
      </c>
      <c r="D69" s="3" t="s">
        <v>26</v>
      </c>
      <c r="G69">
        <v>-25</v>
      </c>
    </row>
    <row r="70" spans="1:7" x14ac:dyDescent="0.25">
      <c r="A70" s="3" t="s">
        <v>27</v>
      </c>
      <c r="B70" s="4">
        <v>0</v>
      </c>
      <c r="D70" s="3" t="s">
        <v>27</v>
      </c>
      <c r="G70">
        <v>-25</v>
      </c>
    </row>
    <row r="71" spans="1:7" x14ac:dyDescent="0.25">
      <c r="A71" s="3" t="s">
        <v>141</v>
      </c>
      <c r="B71" s="4">
        <v>0</v>
      </c>
      <c r="D71" s="3" t="s">
        <v>141</v>
      </c>
      <c r="G71">
        <v>-25</v>
      </c>
    </row>
    <row r="72" spans="1:7" x14ac:dyDescent="0.25">
      <c r="A72" s="3" t="s">
        <v>206</v>
      </c>
      <c r="B72" s="4">
        <v>0</v>
      </c>
      <c r="D72" s="3" t="s">
        <v>206</v>
      </c>
      <c r="G72">
        <v>-25</v>
      </c>
    </row>
    <row r="73" spans="1:7" x14ac:dyDescent="0.25">
      <c r="A73" s="3" t="s">
        <v>225</v>
      </c>
      <c r="B73" s="4">
        <v>0</v>
      </c>
      <c r="D73" s="3" t="s">
        <v>225</v>
      </c>
      <c r="G73">
        <v>-25</v>
      </c>
    </row>
    <row r="74" spans="1:7" x14ac:dyDescent="0.25">
      <c r="A74" s="3" t="s">
        <v>208</v>
      </c>
      <c r="B74" s="4">
        <v>0</v>
      </c>
      <c r="D74" s="3" t="s">
        <v>208</v>
      </c>
      <c r="G74">
        <v>-25</v>
      </c>
    </row>
    <row r="75" spans="1:7" x14ac:dyDescent="0.25">
      <c r="A75" s="3" t="s">
        <v>21</v>
      </c>
      <c r="B75" s="4">
        <v>0</v>
      </c>
      <c r="D75" s="3" t="s">
        <v>21</v>
      </c>
      <c r="G75">
        <v>-25</v>
      </c>
    </row>
    <row r="76" spans="1:7" x14ac:dyDescent="0.25">
      <c r="A76" s="3" t="s">
        <v>228</v>
      </c>
      <c r="B76" s="4">
        <v>0</v>
      </c>
      <c r="D76" s="3" t="s">
        <v>228</v>
      </c>
      <c r="G76">
        <v>-25</v>
      </c>
    </row>
    <row r="77" spans="1:7" x14ac:dyDescent="0.25">
      <c r="A77" s="3" t="s">
        <v>36</v>
      </c>
      <c r="B77" s="4">
        <v>0</v>
      </c>
      <c r="D77" s="3" t="s">
        <v>36</v>
      </c>
      <c r="G77">
        <v>-25</v>
      </c>
    </row>
    <row r="78" spans="1:7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5" x14ac:dyDescent="0.25"/>
  <cols>
    <col min="1" max="1" width="14.7109375" bestFit="1" customWidth="1"/>
    <col min="2" max="2" width="14.7109375" customWidth="1"/>
  </cols>
  <sheetData>
    <row r="1" spans="1:5" x14ac:dyDescent="0.25">
      <c r="A1" s="6" t="s">
        <v>1</v>
      </c>
      <c r="B1" s="6" t="s">
        <v>273</v>
      </c>
      <c r="C1" s="6" t="s">
        <v>277</v>
      </c>
      <c r="D1" s="6" t="s">
        <v>274</v>
      </c>
      <c r="E1" s="6" t="s">
        <v>278</v>
      </c>
    </row>
    <row r="2" spans="1:5" x14ac:dyDescent="0.25">
      <c r="A2" t="s">
        <v>7</v>
      </c>
      <c r="B2" t="str">
        <f>VLOOKUP(A2,'Distribution calcs'!H:I,2,FALSE)</f>
        <v>Energy Prod</v>
      </c>
      <c r="C2">
        <f>IFERROR(SUMIF(naei_ukdata_20210113102859!B:B,Sheet3!A2,naei_ukdata_20210113102859!I:I)/SUMIF(naei_ukdata_20210113102859!B:B,Sheet3!A2,naei_ukdata_20210113102859!G:G),0)</f>
        <v>-653.76276994906664</v>
      </c>
      <c r="D2">
        <f>SUMIF(naei_ukdata_20210113102859!B:B,Sheet3!A2,naei_ukdata_20210113102859!G:G)</f>
        <v>53.198618936533393</v>
      </c>
      <c r="E2">
        <f>C2*D2</f>
        <v>-34779.276473412938</v>
      </c>
    </row>
    <row r="3" spans="1:5" x14ac:dyDescent="0.25">
      <c r="A3" t="s">
        <v>34</v>
      </c>
      <c r="B3" t="str">
        <f>VLOOKUP(A3,'Distribution calcs'!H:I,2,FALSE)</f>
        <v>Energy Prod</v>
      </c>
      <c r="C3">
        <f>IFERROR(SUMIF(naei_ukdata_20210113102859!B:B,Sheet3!A3,naei_ukdata_20210113102859!I:I)/SUMIF(naei_ukdata_20210113102859!B:B,Sheet3!A3,naei_ukdata_20210113102859!G:G),0)</f>
        <v>-999.99999999999989</v>
      </c>
      <c r="D3">
        <f>SUMIF(naei_ukdata_20210113102859!B:B,Sheet3!A3,naei_ukdata_20210113102859!G:G)</f>
        <v>4.4354687944774964</v>
      </c>
      <c r="E3">
        <f t="shared" ref="E3:E56" si="0">C3*D3</f>
        <v>-4435.468794477496</v>
      </c>
    </row>
    <row r="4" spans="1:5" x14ac:dyDescent="0.25">
      <c r="A4" t="s">
        <v>39</v>
      </c>
      <c r="B4" t="str">
        <f>VLOOKUP(A4,'Distribution calcs'!H:I,2,FALSE)</f>
        <v>Energy Prod</v>
      </c>
      <c r="C4">
        <f>IFERROR(SUMIF(naei_ukdata_20210113102859!B:B,Sheet3!A4,naei_ukdata_20210113102859!I:I)/SUMIF(naei_ukdata_20210113102859!B:B,Sheet3!A4,naei_ukdata_20210113102859!G:G),0)</f>
        <v>-1000.0000000000002</v>
      </c>
      <c r="D4">
        <f>SUMIF(naei_ukdata_20210113102859!B:B,Sheet3!A4,naei_ukdata_20210113102859!G:G)</f>
        <v>26.985714990947535</v>
      </c>
      <c r="E4">
        <f t="shared" si="0"/>
        <v>-26985.714990947541</v>
      </c>
    </row>
    <row r="5" spans="1:5" x14ac:dyDescent="0.25">
      <c r="A5" t="s">
        <v>52</v>
      </c>
      <c r="B5" t="str">
        <f>VLOOKUP(A5,'Distribution calcs'!H:I,2,FALSE)</f>
        <v>Ind Comb</v>
      </c>
      <c r="C5">
        <f>IFERROR(SUMIF(naei_ukdata_20210113102859!B:B,Sheet3!A5,naei_ukdata_20210113102859!I:I)/SUMIF(naei_ukdata_20210113102859!B:B,Sheet3!A5,naei_ukdata_20210113102859!G:G),0)</f>
        <v>-1000.0000000000001</v>
      </c>
      <c r="D5">
        <f>SUMIF(naei_ukdata_20210113102859!B:B,Sheet3!A5,naei_ukdata_20210113102859!G:G)</f>
        <v>102.84596461887791</v>
      </c>
      <c r="E5">
        <f t="shared" si="0"/>
        <v>-102845.96461887793</v>
      </c>
    </row>
    <row r="6" spans="1:5" x14ac:dyDescent="0.25">
      <c r="A6" t="s">
        <v>56</v>
      </c>
      <c r="B6" t="str">
        <f>VLOOKUP(A6,'Distribution calcs'!H:I,2,FALSE)</f>
        <v>Ind Comb</v>
      </c>
      <c r="C6">
        <f>IFERROR(SUMIF(naei_ukdata_20210113102859!B:B,Sheet3!A6,naei_ukdata_20210113102859!I:I)/SUMIF(naei_ukdata_20210113102859!B:B,Sheet3!A6,naei_ukdata_20210113102859!G:G),0)</f>
        <v>-999.99999999999989</v>
      </c>
      <c r="D6">
        <f>SUMIF(naei_ukdata_20210113102859!B:B,Sheet3!A6,naei_ukdata_20210113102859!G:G)</f>
        <v>1.0630525105825237</v>
      </c>
      <c r="E6">
        <f t="shared" si="0"/>
        <v>-1063.0525105825236</v>
      </c>
    </row>
    <row r="7" spans="1:5" x14ac:dyDescent="0.25">
      <c r="A7" t="s">
        <v>59</v>
      </c>
      <c r="B7" t="str">
        <f>VLOOKUP(A7,'Distribution calcs'!H:I,2,FALSE)</f>
        <v>Ind Comb</v>
      </c>
      <c r="C7">
        <f>IFERROR(SUMIF(naei_ukdata_20210113102859!B:B,Sheet3!A7,naei_ukdata_20210113102859!I:I)/SUMIF(naei_ukdata_20210113102859!B:B,Sheet3!A7,naei_ukdata_20210113102859!G:G),0)</f>
        <v>-1000.0000000000002</v>
      </c>
      <c r="D7">
        <f>SUMIF(naei_ukdata_20210113102859!B:B,Sheet3!A7,naei_ukdata_20210113102859!G:G)</f>
        <v>4.7751235078890328</v>
      </c>
      <c r="E7">
        <f t="shared" si="0"/>
        <v>-4775.123507889034</v>
      </c>
    </row>
    <row r="8" spans="1:5" x14ac:dyDescent="0.25">
      <c r="A8" t="s">
        <v>61</v>
      </c>
      <c r="B8" t="str">
        <f>VLOOKUP(A8,'Distribution calcs'!H:I,2,FALSE)</f>
        <v>Ind Comb</v>
      </c>
      <c r="C8">
        <f>IFERROR(SUMIF(naei_ukdata_20210113102859!B:B,Sheet3!A8,naei_ukdata_20210113102859!I:I)/SUMIF(naei_ukdata_20210113102859!B:B,Sheet3!A8,naei_ukdata_20210113102859!G:G),0)</f>
        <v>-999.99999999999989</v>
      </c>
      <c r="D8">
        <f>SUMIF(naei_ukdata_20210113102859!B:B,Sheet3!A8,naei_ukdata_20210113102859!G:G)</f>
        <v>3.2304237123177568</v>
      </c>
      <c r="E8">
        <f t="shared" si="0"/>
        <v>-3230.4237123177563</v>
      </c>
    </row>
    <row r="9" spans="1:5" x14ac:dyDescent="0.25">
      <c r="A9" t="s">
        <v>63</v>
      </c>
      <c r="B9" t="str">
        <f>VLOOKUP(A9,'Distribution calcs'!H:I,2,FALSE)</f>
        <v>Ind Comb</v>
      </c>
      <c r="C9">
        <f>IFERROR(SUMIF(naei_ukdata_20210113102859!B:B,Sheet3!A9,naei_ukdata_20210113102859!I:I)/SUMIF(naei_ukdata_20210113102859!B:B,Sheet3!A9,naei_ukdata_20210113102859!G:G),0)</f>
        <v>-1000.0000000000001</v>
      </c>
      <c r="D9">
        <f>SUMIF(naei_ukdata_20210113102859!B:B,Sheet3!A9,naei_ukdata_20210113102859!G:G)</f>
        <v>4.0732222666482265</v>
      </c>
      <c r="E9">
        <f t="shared" si="0"/>
        <v>-4073.2222666482271</v>
      </c>
    </row>
    <row r="10" spans="1:5" x14ac:dyDescent="0.25">
      <c r="A10" t="s">
        <v>65</v>
      </c>
      <c r="B10" t="str">
        <f>VLOOKUP(A10,'Distribution calcs'!H:I,2,FALSE)</f>
        <v>Ind Comb</v>
      </c>
      <c r="C10">
        <f>IFERROR(SUMIF(naei_ukdata_20210113102859!B:B,Sheet3!A10,naei_ukdata_20210113102859!I:I)/SUMIF(naei_ukdata_20210113102859!B:B,Sheet3!A10,naei_ukdata_20210113102859!G:G),0)</f>
        <v>-1000</v>
      </c>
      <c r="D10">
        <f>SUMIF(naei_ukdata_20210113102859!B:B,Sheet3!A10,naei_ukdata_20210113102859!G:G)</f>
        <v>23.908201884615387</v>
      </c>
      <c r="E10">
        <f t="shared" si="0"/>
        <v>-23908.201884615388</v>
      </c>
    </row>
    <row r="11" spans="1:5" x14ac:dyDescent="0.25">
      <c r="A11" t="s">
        <v>69</v>
      </c>
      <c r="B11" t="str">
        <f>VLOOKUP(A11,'Distribution calcs'!H:I,2,FALSE)</f>
        <v>Other Trans</v>
      </c>
      <c r="C11">
        <f>IFERROR(SUMIF(naei_ukdata_20210113102859!B:B,Sheet3!A11,naei_ukdata_20210113102859!I:I)/SUMIF(naei_ukdata_20210113102859!B:B,Sheet3!A11,naei_ukdata_20210113102859!G:G),0)</f>
        <v>-953.64706414246155</v>
      </c>
      <c r="D11">
        <f>SUMIF(naei_ukdata_20210113102859!B:B,Sheet3!A11,naei_ukdata_20210113102859!G:G)</f>
        <v>245.46810539847689</v>
      </c>
      <c r="E11">
        <f t="shared" si="0"/>
        <v>-234089.93805386982</v>
      </c>
    </row>
    <row r="12" spans="1:5" x14ac:dyDescent="0.25">
      <c r="A12" t="s">
        <v>72</v>
      </c>
      <c r="B12" t="str">
        <f>VLOOKUP(A12,'Distribution calcs'!H:I,2,FALSE)</f>
        <v>Ind Comb</v>
      </c>
      <c r="C12">
        <f>IFERROR(SUMIF(naei_ukdata_20210113102859!B:B,Sheet3!A12,naei_ukdata_20210113102859!I:I)/SUMIF(naei_ukdata_20210113102859!B:B,Sheet3!A12,naei_ukdata_20210113102859!G:G),0)</f>
        <v>-366.54590047175026</v>
      </c>
      <c r="D12">
        <f>SUMIF(naei_ukdata_20210113102859!B:B,Sheet3!A12,naei_ukdata_20210113102859!G:G)</f>
        <v>71.232896911163195</v>
      </c>
      <c r="E12">
        <f t="shared" si="0"/>
        <v>-26110.126341513671</v>
      </c>
    </row>
    <row r="13" spans="1:5" x14ac:dyDescent="0.25">
      <c r="A13" t="s">
        <v>77</v>
      </c>
      <c r="B13" t="str">
        <f>VLOOKUP(A13,'Distribution calcs'!H:I,2,FALSE)</f>
        <v>Other Trans</v>
      </c>
      <c r="C13">
        <f>IFERROR(SUMIF(naei_ukdata_20210113102859!B:B,Sheet3!A13,naei_ukdata_20210113102859!I:I)/SUMIF(naei_ukdata_20210113102859!B:B,Sheet3!A13,naei_ukdata_20210113102859!G:G),0)</f>
        <v>-1000.0000000000001</v>
      </c>
      <c r="D13">
        <f>SUMIF(naei_ukdata_20210113102859!B:B,Sheet3!A13,naei_ukdata_20210113102859!G:G)</f>
        <v>8.2117029849090351</v>
      </c>
      <c r="E13">
        <f t="shared" si="0"/>
        <v>-8211.7029849090359</v>
      </c>
    </row>
    <row r="14" spans="1:5" x14ac:dyDescent="0.25">
      <c r="A14" t="s">
        <v>84</v>
      </c>
      <c r="B14" t="str">
        <f>VLOOKUP(A14,'Distribution calcs'!H:I,2,FALSE)</f>
        <v>Other Trans</v>
      </c>
      <c r="C14">
        <f>IFERROR(SUMIF(naei_ukdata_20210113102859!B:B,Sheet3!A14,naei_ukdata_20210113102859!I:I)/SUMIF(naei_ukdata_20210113102859!B:B,Sheet3!A14,naei_ukdata_20210113102859!G:G),0)</f>
        <v>-1000</v>
      </c>
      <c r="D14">
        <f>SUMIF(naei_ukdata_20210113102859!B:B,Sheet3!A14,naei_ukdata_20210113102859!G:G)</f>
        <v>10.509417576239519</v>
      </c>
      <c r="E14">
        <f t="shared" si="0"/>
        <v>-10509.417576239519</v>
      </c>
    </row>
    <row r="15" spans="1:5" x14ac:dyDescent="0.25">
      <c r="A15" t="s">
        <v>86</v>
      </c>
      <c r="B15" t="str">
        <f>VLOOKUP(A15,'Distribution calcs'!H:I,2,FALSE)</f>
        <v>Road Trans</v>
      </c>
      <c r="C15">
        <f>IFERROR(SUMIF(naei_ukdata_20210113102859!B:B,Sheet3!A15,naei_ukdata_20210113102859!I:I)/SUMIF(naei_ukdata_20210113102859!B:B,Sheet3!A15,naei_ukdata_20210113102859!G:G),0)</f>
        <v>-948.99999999999989</v>
      </c>
      <c r="D15">
        <f>SUMIF(naei_ukdata_20210113102859!B:B,Sheet3!A15,naei_ukdata_20210113102859!G:G)</f>
        <v>179.71438754564124</v>
      </c>
      <c r="E15">
        <f t="shared" si="0"/>
        <v>-170548.95378081352</v>
      </c>
    </row>
    <row r="16" spans="1:5" x14ac:dyDescent="0.25">
      <c r="A16" t="s">
        <v>91</v>
      </c>
      <c r="B16" t="str">
        <f>VLOOKUP(A16,'Distribution calcs'!H:I,2,FALSE)</f>
        <v>Road Trans</v>
      </c>
      <c r="C16">
        <f>IFERROR(SUMIF(naei_ukdata_20210113102859!B:B,Sheet3!A16,naei_ukdata_20210113102859!I:I)/SUMIF(naei_ukdata_20210113102859!B:B,Sheet3!A16,naei_ukdata_20210113102859!G:G),0)</f>
        <v>-948.99999999999977</v>
      </c>
      <c r="D16">
        <f>SUMIF(naei_ukdata_20210113102859!B:B,Sheet3!A16,naei_ukdata_20210113102859!G:G)</f>
        <v>12.757108996950828</v>
      </c>
      <c r="E16">
        <f t="shared" si="0"/>
        <v>-12106.496438106333</v>
      </c>
    </row>
    <row r="17" spans="1:5" x14ac:dyDescent="0.25">
      <c r="A17" t="s">
        <v>96</v>
      </c>
      <c r="B17" t="str">
        <f>VLOOKUP(A17,'Distribution calcs'!H:I,2,FALSE)</f>
        <v>Road Trans</v>
      </c>
      <c r="C17">
        <f>IFERROR(SUMIF(naei_ukdata_20210113102859!B:B,Sheet3!A17,naei_ukdata_20210113102859!I:I)/SUMIF(naei_ukdata_20210113102859!B:B,Sheet3!A17,naei_ukdata_20210113102859!G:G),0)</f>
        <v>-949.00000000000011</v>
      </c>
      <c r="D17">
        <f>SUMIF(naei_ukdata_20210113102859!B:B,Sheet3!A17,naei_ukdata_20210113102859!G:G)</f>
        <v>12.879289615229016</v>
      </c>
      <c r="E17">
        <f t="shared" si="0"/>
        <v>-12222.445844852338</v>
      </c>
    </row>
    <row r="18" spans="1:5" x14ac:dyDescent="0.25">
      <c r="A18" t="s">
        <v>106</v>
      </c>
      <c r="B18" t="str">
        <f>VLOOKUP(A18,'Distribution calcs'!H:I,2,FALSE)</f>
        <v>Road Trans</v>
      </c>
      <c r="C18">
        <f>IFERROR(SUMIF(naei_ukdata_20210113102859!B:B,Sheet3!A18,naei_ukdata_20210113102859!I:I)/SUMIF(naei_ukdata_20210113102859!B:B,Sheet3!A18,naei_ukdata_20210113102859!G:G),0)</f>
        <v>-948.99999999999989</v>
      </c>
      <c r="D18">
        <f>SUMIF(naei_ukdata_20210113102859!B:B,Sheet3!A18,naei_ukdata_20210113102859!G:G)</f>
        <v>10.376475972211159</v>
      </c>
      <c r="E18">
        <f t="shared" si="0"/>
        <v>-9847.275697628389</v>
      </c>
    </row>
    <row r="19" spans="1:5" x14ac:dyDescent="0.25">
      <c r="A19" t="s">
        <v>113</v>
      </c>
      <c r="B19" t="str">
        <f>VLOOKUP(A19,'Distribution calcs'!H:I,2,FALSE)</f>
        <v>Other Trans</v>
      </c>
      <c r="C19">
        <f>IFERROR(SUMIF(naei_ukdata_20210113102859!B:B,Sheet3!A19,naei_ukdata_20210113102859!I:I)/SUMIF(naei_ukdata_20210113102859!B:B,Sheet3!A19,naei_ukdata_20210113102859!G:G),0)</f>
        <v>-1000</v>
      </c>
      <c r="D19">
        <f>SUMIF(naei_ukdata_20210113102859!B:B,Sheet3!A19,naei_ukdata_20210113102859!G:G)</f>
        <v>5.7030833170486259</v>
      </c>
      <c r="E19">
        <f t="shared" si="0"/>
        <v>-5703.0833170486258</v>
      </c>
    </row>
    <row r="20" spans="1:5" x14ac:dyDescent="0.25">
      <c r="A20" t="s">
        <v>118</v>
      </c>
      <c r="B20" t="str">
        <f>VLOOKUP(A20,'Distribution calcs'!H:I,2,FALSE)</f>
        <v>Other Trans</v>
      </c>
      <c r="C20">
        <f>IFERROR(SUMIF(naei_ukdata_20210113102859!B:B,Sheet3!A20,naei_ukdata_20210113102859!I:I)/SUMIF(naei_ukdata_20210113102859!B:B,Sheet3!A20,naei_ukdata_20210113102859!G:G),0)</f>
        <v>-955.08435323502999</v>
      </c>
      <c r="D20">
        <f>SUMIF(naei_ukdata_20210113102859!B:B,Sheet3!A20,naei_ukdata_20210113102859!G:G)</f>
        <v>41.192099482468684</v>
      </c>
      <c r="E20">
        <f t="shared" si="0"/>
        <v>-39341.929692606616</v>
      </c>
    </row>
    <row r="21" spans="1:5" x14ac:dyDescent="0.25">
      <c r="A21" t="s">
        <v>128</v>
      </c>
      <c r="B21" t="str">
        <f>VLOOKUP(A21,'Distribution calcs'!H:I,2,FALSE)</f>
        <v>Other Trans</v>
      </c>
      <c r="C21">
        <f>IFERROR(SUMIF(naei_ukdata_20210113102859!B:B,Sheet3!A21,naei_ukdata_20210113102859!I:I)/SUMIF(naei_ukdata_20210113102859!B:B,Sheet3!A21,naei_ukdata_20210113102859!G:G),0)</f>
        <v>-1000</v>
      </c>
      <c r="D21">
        <f>SUMIF(naei_ukdata_20210113102859!B:B,Sheet3!A21,naei_ukdata_20210113102859!G:G)</f>
        <v>2.2901766151114602</v>
      </c>
      <c r="E21">
        <f t="shared" si="0"/>
        <v>-2290.1766151114603</v>
      </c>
    </row>
    <row r="22" spans="1:5" x14ac:dyDescent="0.25">
      <c r="A22" t="s">
        <v>130</v>
      </c>
      <c r="B22" t="str">
        <f>VLOOKUP(A22,'Distribution calcs'!H:I,2,FALSE)</f>
        <v>Dom Prod</v>
      </c>
      <c r="C22">
        <f>IFERROR(SUMIF(naei_ukdata_20210113102859!B:B,Sheet3!A22,naei_ukdata_20210113102859!I:I)/SUMIF(naei_ukdata_20210113102859!B:B,Sheet3!A22,naei_ukdata_20210113102859!G:G),0)</f>
        <v>-999.99999999999989</v>
      </c>
      <c r="D22">
        <f>SUMIF(naei_ukdata_20210113102859!B:B,Sheet3!A22,naei_ukdata_20210113102859!G:G)</f>
        <v>11.45034007381919</v>
      </c>
      <c r="E22">
        <f t="shared" si="0"/>
        <v>-11450.340073819189</v>
      </c>
    </row>
    <row r="23" spans="1:5" x14ac:dyDescent="0.25">
      <c r="A23" t="s">
        <v>132</v>
      </c>
      <c r="B23" t="str">
        <f>VLOOKUP(A23,'Distribution calcs'!H:I,2,FALSE)</f>
        <v>Dom Prod</v>
      </c>
      <c r="C23">
        <f>IFERROR(SUMIF(naei_ukdata_20210113102859!B:B,Sheet3!A23,naei_ukdata_20210113102859!I:I)/SUMIF(naei_ukdata_20210113102859!B:B,Sheet3!A23,naei_ukdata_20210113102859!G:G),0)</f>
        <v>-311.6192024990213</v>
      </c>
      <c r="D23">
        <f>SUMIF(naei_ukdata_20210113102859!B:B,Sheet3!A23,naei_ukdata_20210113102859!G:G)</f>
        <v>446.87886475959994</v>
      </c>
      <c r="E23">
        <f t="shared" si="0"/>
        <v>-139256.03545005454</v>
      </c>
    </row>
    <row r="24" spans="1:5" x14ac:dyDescent="0.25">
      <c r="A24" t="s">
        <v>137</v>
      </c>
      <c r="B24" t="str">
        <f>VLOOKUP(A24,'Distribution calcs'!H:I,2,FALSE)</f>
        <v>Other Trans</v>
      </c>
      <c r="C24">
        <f>IFERROR(SUMIF(naei_ukdata_20210113102859!B:B,Sheet3!A24,naei_ukdata_20210113102859!I:I)/SUMIF(naei_ukdata_20210113102859!B:B,Sheet3!A24,naei_ukdata_20210113102859!G:G),0)</f>
        <v>-949</v>
      </c>
      <c r="D24">
        <f>SUMIF(naei_ukdata_20210113102859!B:B,Sheet3!A24,naei_ukdata_20210113102859!G:G)</f>
        <v>72.722618045667431</v>
      </c>
      <c r="E24">
        <f t="shared" si="0"/>
        <v>-69013.764525338396</v>
      </c>
    </row>
    <row r="25" spans="1:5" x14ac:dyDescent="0.25">
      <c r="A25" t="s">
        <v>139</v>
      </c>
      <c r="B25" t="str">
        <f>VLOOKUP(A25,'Distribution calcs'!H:I,2,FALSE)</f>
        <v>Dom Prod</v>
      </c>
      <c r="C25">
        <f>IFERROR(SUMIF(naei_ukdata_20210113102859!B:B,Sheet3!A25,naei_ukdata_20210113102859!I:I)/SUMIF(naei_ukdata_20210113102859!B:B,Sheet3!A25,naei_ukdata_20210113102859!G:G),0)</f>
        <v>-52.467260148233684</v>
      </c>
      <c r="D25">
        <f>SUMIF(naei_ukdata_20210113102859!B:B,Sheet3!A25,naei_ukdata_20210113102859!G:G)</f>
        <v>2.3422317830759192</v>
      </c>
      <c r="E25">
        <f t="shared" si="0"/>
        <v>-122.8904842901055</v>
      </c>
    </row>
    <row r="26" spans="1:5" x14ac:dyDescent="0.25">
      <c r="A26" t="s">
        <v>142</v>
      </c>
      <c r="B26" t="str">
        <f>VLOOKUP(A26,'Distribution calcs'!H:I,2,FALSE)</f>
        <v>Other Trans</v>
      </c>
      <c r="C26">
        <f>IFERROR(SUMIF(naei_ukdata_20210113102859!B:B,Sheet3!A26,naei_ukdata_20210113102859!I:I)/SUMIF(naei_ukdata_20210113102859!B:B,Sheet3!A26,naei_ukdata_20210113102859!G:G),0)</f>
        <v>-997.72965654194854</v>
      </c>
      <c r="D26">
        <f>SUMIF(naei_ukdata_20210113102859!B:B,Sheet3!A26,naei_ukdata_20210113102859!G:G)</f>
        <v>24.18531906169552</v>
      </c>
      <c r="E26">
        <f t="shared" si="0"/>
        <v>-24130.410080782913</v>
      </c>
    </row>
    <row r="27" spans="1:5" x14ac:dyDescent="0.25">
      <c r="A27" t="s">
        <v>144</v>
      </c>
      <c r="B27" t="str">
        <f>VLOOKUP(A27,'Distribution calcs'!H:I,2,FALSE)</f>
        <v>Other Trans</v>
      </c>
      <c r="C27">
        <f>IFERROR(SUMIF(naei_ukdata_20210113102859!B:B,Sheet3!A27,naei_ukdata_20210113102859!I:I)/SUMIF(naei_ukdata_20210113102859!B:B,Sheet3!A27,naei_ukdata_20210113102859!G:G),0)</f>
        <v>-1000</v>
      </c>
      <c r="D27">
        <f>SUMIF(naei_ukdata_20210113102859!B:B,Sheet3!A27,naei_ukdata_20210113102859!G:G)</f>
        <v>0.53601651974065956</v>
      </c>
      <c r="E27">
        <f t="shared" si="0"/>
        <v>-536.01651974065953</v>
      </c>
    </row>
    <row r="28" spans="1:5" x14ac:dyDescent="0.25">
      <c r="A28" t="s">
        <v>146</v>
      </c>
      <c r="B28" t="str">
        <f>VLOOKUP(A28,'Distribution calcs'!H:I,2,FALSE)</f>
        <v>Other Trans</v>
      </c>
      <c r="C28">
        <f>IFERROR(SUMIF(naei_ukdata_20210113102859!B:B,Sheet3!A28,naei_ukdata_20210113102859!I:I)/SUMIF(naei_ukdata_20210113102859!B:B,Sheet3!A28,naei_ukdata_20210113102859!G:G),0)</f>
        <v>-1000</v>
      </c>
      <c r="D28">
        <f>SUMIF(naei_ukdata_20210113102859!B:B,Sheet3!A28,naei_ukdata_20210113102859!G:G)</f>
        <v>3.414543406587236</v>
      </c>
      <c r="E28">
        <f t="shared" si="0"/>
        <v>-3414.5434065872359</v>
      </c>
    </row>
    <row r="29" spans="1:5" x14ac:dyDescent="0.25">
      <c r="A29" t="s">
        <v>149</v>
      </c>
      <c r="B29" t="str">
        <f>VLOOKUP(A29,'Distribution calcs'!H:I,2,FALSE)</f>
        <v>Ind Proc</v>
      </c>
      <c r="C29">
        <f>IFERROR(SUMIF(naei_ukdata_20210113102859!B:B,Sheet3!A29,naei_ukdata_20210113102859!I:I)/SUMIF(naei_ukdata_20210113102859!B:B,Sheet3!A29,naei_ukdata_20210113102859!G:G),0)</f>
        <v>-1000</v>
      </c>
      <c r="D29">
        <f>SUMIF(naei_ukdata_20210113102859!B:B,Sheet3!A29,naei_ukdata_20210113102859!G:G)</f>
        <v>7.5596386383572574</v>
      </c>
      <c r="E29">
        <f t="shared" si="0"/>
        <v>-7559.6386383572572</v>
      </c>
    </row>
    <row r="30" spans="1:5" x14ac:dyDescent="0.25">
      <c r="A30" t="s">
        <v>156</v>
      </c>
      <c r="B30" t="str">
        <f>VLOOKUP(A30,'Distribution calcs'!H:I,2,FALSE)</f>
        <v>Off Shore</v>
      </c>
      <c r="C30">
        <f>IFERROR(SUMIF(naei_ukdata_20210113102859!B:B,Sheet3!A30,naei_ukdata_20210113102859!I:I)/SUMIF(naei_ukdata_20210113102859!B:B,Sheet3!A30,naei_ukdata_20210113102859!G:G),0)</f>
        <v>-1000</v>
      </c>
      <c r="D30">
        <f>SUMIF(naei_ukdata_20210113102859!B:B,Sheet3!A30,naei_ukdata_20210113102859!G:G)</f>
        <v>0.53790975574691002</v>
      </c>
      <c r="E30">
        <f t="shared" si="0"/>
        <v>-537.90975574691004</v>
      </c>
    </row>
    <row r="31" spans="1:5" x14ac:dyDescent="0.25">
      <c r="A31" t="s">
        <v>161</v>
      </c>
      <c r="B31" t="str">
        <f>VLOOKUP(A31,'Distribution calcs'!H:I,2,FALSE)</f>
        <v>Off Shore</v>
      </c>
      <c r="C31">
        <f>IFERROR(SUMIF(naei_ukdata_20210113102859!B:B,Sheet3!A31,naei_ukdata_20210113102859!I:I)/SUMIF(naei_ukdata_20210113102859!B:B,Sheet3!A31,naei_ukdata_20210113102859!G:G),0)</f>
        <v>-1000</v>
      </c>
      <c r="D31">
        <f>SUMIF(naei_ukdata_20210113102859!B:B,Sheet3!A31,naei_ukdata_20210113102859!G:G)</f>
        <v>0.31265466123528801</v>
      </c>
      <c r="E31">
        <f t="shared" si="0"/>
        <v>-312.65466123528802</v>
      </c>
    </row>
    <row r="32" spans="1:5" x14ac:dyDescent="0.25">
      <c r="A32" t="s">
        <v>164</v>
      </c>
      <c r="B32" t="str">
        <f>VLOOKUP(A32,'Distribution calcs'!H:I,2,FALSE)</f>
        <v>Waste</v>
      </c>
      <c r="C32">
        <f>IFERROR(SUMIF(naei_ukdata_20210113102859!B:B,Sheet3!A32,naei_ukdata_20210113102859!I:I)/SUMIF(naei_ukdata_20210113102859!B:B,Sheet3!A32,naei_ukdata_20210113102859!G:G),0)</f>
        <v>-999.99999999999989</v>
      </c>
      <c r="D32">
        <f>SUMIF(naei_ukdata_20210113102859!B:B,Sheet3!A32,naei_ukdata_20210113102859!G:G)</f>
        <v>9.1601963728331235</v>
      </c>
      <c r="E32">
        <f t="shared" si="0"/>
        <v>-9160.196372833123</v>
      </c>
    </row>
    <row r="33" spans="1:5" x14ac:dyDescent="0.25">
      <c r="A33" t="s">
        <v>167</v>
      </c>
      <c r="B33" t="str">
        <f>VLOOKUP(A33,'Distribution calcs'!H:I,2,FALSE)</f>
        <v>Ind Proc</v>
      </c>
      <c r="C33">
        <f>IFERROR(SUMIF(naei_ukdata_20210113102859!B:B,Sheet3!A33,naei_ukdata_20210113102859!I:I)/SUMIF(naei_ukdata_20210113102859!B:B,Sheet3!A33,naei_ukdata_20210113102859!G:G),0)</f>
        <v>-1000</v>
      </c>
      <c r="D33">
        <f>SUMIF(naei_ukdata_20210113102859!B:B,Sheet3!A33,naei_ukdata_20210113102859!G:G)</f>
        <v>1.3983742003925399</v>
      </c>
      <c r="E33">
        <f t="shared" si="0"/>
        <v>-1398.3742003925399</v>
      </c>
    </row>
    <row r="34" spans="1:5" x14ac:dyDescent="0.25">
      <c r="A34" t="s">
        <v>170</v>
      </c>
      <c r="B34" t="str">
        <f>VLOOKUP(A34,'Distribution calcs'!H:I,2,FALSE)</f>
        <v>Ind Proc</v>
      </c>
      <c r="C34">
        <f>IFERROR(SUMIF(naei_ukdata_20210113102859!B:B,Sheet3!A34,naei_ukdata_20210113102859!I:I)/SUMIF(naei_ukdata_20210113102859!B:B,Sheet3!A34,naei_ukdata_20210113102859!G:G),0)</f>
        <v>-1000</v>
      </c>
      <c r="D34">
        <f>SUMIF(naei_ukdata_20210113102859!B:B,Sheet3!A34,naei_ukdata_20210113102859!G:G)</f>
        <v>3.8738309740000001</v>
      </c>
      <c r="E34">
        <f t="shared" si="0"/>
        <v>-3873.830974</v>
      </c>
    </row>
    <row r="35" spans="1:5" x14ac:dyDescent="0.25">
      <c r="A35" t="s">
        <v>174</v>
      </c>
      <c r="B35" t="str">
        <f>VLOOKUP(A35,'Distribution calcs'!H:I,2,FALSE)</f>
        <v>Ind Proc</v>
      </c>
      <c r="C35">
        <f>IFERROR(SUMIF(naei_ukdata_20210113102859!B:B,Sheet3!A35,naei_ukdata_20210113102859!I:I)/SUMIF(naei_ukdata_20210113102859!B:B,Sheet3!A35,naei_ukdata_20210113102859!G:G),0)</f>
        <v>-1000</v>
      </c>
      <c r="D35">
        <f>SUMIF(naei_ukdata_20210113102859!B:B,Sheet3!A35,naei_ukdata_20210113102859!G:G)</f>
        <v>16.218</v>
      </c>
      <c r="E35">
        <f t="shared" si="0"/>
        <v>-16218</v>
      </c>
    </row>
    <row r="36" spans="1:5" x14ac:dyDescent="0.25">
      <c r="A36" t="s">
        <v>177</v>
      </c>
      <c r="B36" t="str">
        <f>VLOOKUP(A36,'Distribution calcs'!H:I,2,FALSE)</f>
        <v>Ind Proc</v>
      </c>
      <c r="C36">
        <f>IFERROR(SUMIF(naei_ukdata_20210113102859!B:B,Sheet3!A36,naei_ukdata_20210113102859!I:I)/SUMIF(naei_ukdata_20210113102859!B:B,Sheet3!A36,naei_ukdata_20210113102859!G:G),0)</f>
        <v>-1000</v>
      </c>
      <c r="D36">
        <f>SUMIF(naei_ukdata_20210113102859!B:B,Sheet3!A36,naei_ukdata_20210113102859!G:G)</f>
        <v>1.698</v>
      </c>
      <c r="E36">
        <f t="shared" si="0"/>
        <v>-1698</v>
      </c>
    </row>
    <row r="37" spans="1:5" x14ac:dyDescent="0.25">
      <c r="A37" t="s">
        <v>180</v>
      </c>
      <c r="B37" t="str">
        <f>VLOOKUP(A37,'Distribution calcs'!H:I,2,FALSE)</f>
        <v>Ind Proc</v>
      </c>
      <c r="C37">
        <f>IFERROR(SUMIF(naei_ukdata_20210113102859!B:B,Sheet3!A37,naei_ukdata_20210113102859!I:I)/SUMIF(naei_ukdata_20210113102859!B:B,Sheet3!A37,naei_ukdata_20210113102859!G:G),0)</f>
        <v>-1000.0000000000002</v>
      </c>
      <c r="D37">
        <f>SUMIF(naei_ukdata_20210113102859!B:B,Sheet3!A37,naei_ukdata_20210113102859!G:G)</f>
        <v>75.713461661436753</v>
      </c>
      <c r="E37">
        <f t="shared" si="0"/>
        <v>-75713.46166143677</v>
      </c>
    </row>
    <row r="38" spans="1:5" x14ac:dyDescent="0.25">
      <c r="A38" t="s">
        <v>186</v>
      </c>
      <c r="B38" t="str">
        <f>VLOOKUP(A38,'Distribution calcs'!H:I,2,FALSE)</f>
        <v>Ind Proc</v>
      </c>
      <c r="C38">
        <f>IFERROR(SUMIF(naei_ukdata_20210113102859!B:B,Sheet3!A38,naei_ukdata_20210113102859!I:I)/SUMIF(naei_ukdata_20210113102859!B:B,Sheet3!A38,naei_ukdata_20210113102859!G:G),0)</f>
        <v>-1000</v>
      </c>
      <c r="D38">
        <f>SUMIF(naei_ukdata_20210113102859!B:B,Sheet3!A38,naei_ukdata_20210113102859!G:G)</f>
        <v>0.03</v>
      </c>
      <c r="E38">
        <f t="shared" si="0"/>
        <v>-30</v>
      </c>
    </row>
    <row r="39" spans="1:5" x14ac:dyDescent="0.25">
      <c r="A39" t="s">
        <v>189</v>
      </c>
      <c r="B39" t="str">
        <f>VLOOKUP(A39,'Distribution calcs'!H:I,2,FALSE)</f>
        <v>Ind Proc</v>
      </c>
      <c r="C39">
        <f>IFERROR(SUMIF(naei_ukdata_20210113102859!B:B,Sheet3!A39,naei_ukdata_20210113102859!I:I)/SUMIF(naei_ukdata_20210113102859!B:B,Sheet3!A39,naei_ukdata_20210113102859!G:G),0)</f>
        <v>-1000</v>
      </c>
      <c r="D39">
        <f>SUMIF(naei_ukdata_20210113102859!B:B,Sheet3!A39,naei_ukdata_20210113102859!G:G)</f>
        <v>0.447779020425076</v>
      </c>
      <c r="E39">
        <f t="shared" si="0"/>
        <v>-447.779020425076</v>
      </c>
    </row>
    <row r="40" spans="1:5" x14ac:dyDescent="0.25">
      <c r="A40" t="s">
        <v>192</v>
      </c>
      <c r="B40" t="str">
        <f>VLOOKUP(A40,'Distribution calcs'!H:I,2,FALSE)</f>
        <v>Ind Proc</v>
      </c>
      <c r="C40">
        <f>IFERROR(SUMIF(naei_ukdata_20210113102859!B:B,Sheet3!A40,naei_ukdata_20210113102859!I:I)/SUMIF(naei_ukdata_20210113102859!B:B,Sheet3!A40,naei_ukdata_20210113102859!G:G),0)</f>
        <v>-1000.0000000000001</v>
      </c>
      <c r="D40">
        <f>SUMIF(naei_ukdata_20210113102859!B:B,Sheet3!A40,naei_ukdata_20210113102859!G:G)</f>
        <v>0.28392682238314698</v>
      </c>
      <c r="E40">
        <f t="shared" si="0"/>
        <v>-283.926822383147</v>
      </c>
    </row>
    <row r="41" spans="1:5" x14ac:dyDescent="0.25">
      <c r="A41" t="s">
        <v>195</v>
      </c>
      <c r="B41" t="str">
        <f>VLOOKUP(A41,'Distribution calcs'!H:I,2,FALSE)</f>
        <v>Ind Proc</v>
      </c>
      <c r="C41">
        <f>IFERROR(SUMIF(naei_ukdata_20210113102859!B:B,Sheet3!A41,naei_ukdata_20210113102859!I:I)/SUMIF(naei_ukdata_20210113102859!B:B,Sheet3!A41,naei_ukdata_20210113102859!G:G),0)</f>
        <v>-1000</v>
      </c>
      <c r="D41">
        <f>SUMIF(naei_ukdata_20210113102859!B:B,Sheet3!A41,naei_ukdata_20210113102859!G:G)</f>
        <v>0.12</v>
      </c>
      <c r="E41">
        <f t="shared" si="0"/>
        <v>-120</v>
      </c>
    </row>
    <row r="42" spans="1:5" x14ac:dyDescent="0.25">
      <c r="A42" t="s">
        <v>198</v>
      </c>
      <c r="B42" t="str">
        <f>VLOOKUP(A42,'Distribution calcs'!H:I,2,FALSE)</f>
        <v>Solvents</v>
      </c>
      <c r="C42">
        <f>IFERROR(SUMIF(naei_ukdata_20210113102859!B:B,Sheet3!A42,naei_ukdata_20210113102859!I:I)/SUMIF(naei_ukdata_20210113102859!B:B,Sheet3!A42,naei_ukdata_20210113102859!G:G),0)</f>
        <v>-19.325486726220205</v>
      </c>
      <c r="D42">
        <f>SUMIF(naei_ukdata_20210113102859!B:B,Sheet3!A42,naei_ukdata_20210113102859!G:G)</f>
        <v>1.8934467307763398</v>
      </c>
      <c r="E42">
        <f t="shared" si="0"/>
        <v>-36.5917796624232</v>
      </c>
    </row>
    <row r="43" spans="1:5" x14ac:dyDescent="0.25">
      <c r="A43" t="s">
        <v>203</v>
      </c>
      <c r="B43" t="str">
        <f>VLOOKUP(A43,'Distribution calcs'!H:I,2,FALSE)</f>
        <v>Nature</v>
      </c>
      <c r="C43">
        <f>IFERROR(SUMIF(naei_ukdata_20210113102859!B:B,Sheet3!A43,naei_ukdata_20210113102859!I:I)/SUMIF(naei_ukdata_20210113102859!B:B,Sheet3!A43,naei_ukdata_20210113102859!G:G),0)</f>
        <v>0</v>
      </c>
      <c r="D43">
        <f>SUMIF(naei_ukdata_20210113102859!B:B,Sheet3!A43,naei_ukdata_20210113102859!G:G)</f>
        <v>0</v>
      </c>
      <c r="E43">
        <f t="shared" si="0"/>
        <v>0</v>
      </c>
    </row>
    <row r="44" spans="1:5" x14ac:dyDescent="0.25">
      <c r="A44" t="s">
        <v>209</v>
      </c>
      <c r="B44" t="str">
        <f>VLOOKUP(A44,'Distribution calcs'!H:I,2,FALSE)</f>
        <v>Waste</v>
      </c>
      <c r="C44">
        <f>IFERROR(SUMIF(naei_ukdata_20210113102859!B:B,Sheet3!A44,naei_ukdata_20210113102859!I:I)/SUMIF(naei_ukdata_20210113102859!B:B,Sheet3!A44,naei_ukdata_20210113102859!G:G),0)</f>
        <v>0</v>
      </c>
      <c r="D44">
        <f>SUMIF(naei_ukdata_20210113102859!B:B,Sheet3!A44,naei_ukdata_20210113102859!G:G)</f>
        <v>0</v>
      </c>
      <c r="E44">
        <f t="shared" si="0"/>
        <v>0</v>
      </c>
    </row>
    <row r="45" spans="1:5" x14ac:dyDescent="0.25">
      <c r="A45" t="s">
        <v>211</v>
      </c>
      <c r="B45" t="str">
        <f>VLOOKUP(A45,'Distribution calcs'!H:I,2,FALSE)</f>
        <v>Waste</v>
      </c>
      <c r="C45">
        <f>IFERROR(SUMIF(naei_ukdata_20210113102859!B:B,Sheet3!A45,naei_ukdata_20210113102859!I:I)/SUMIF(naei_ukdata_20210113102859!B:B,Sheet3!A45,naei_ukdata_20210113102859!G:G),0)</f>
        <v>-1000</v>
      </c>
      <c r="D45">
        <f>SUMIF(naei_ukdata_20210113102859!B:B,Sheet3!A45,naei_ukdata_20210113102859!G:G)</f>
        <v>7.7774925597275502E-2</v>
      </c>
      <c r="E45">
        <f t="shared" si="0"/>
        <v>-77.774925597275498</v>
      </c>
    </row>
    <row r="46" spans="1:5" x14ac:dyDescent="0.25">
      <c r="A46" t="s">
        <v>214</v>
      </c>
      <c r="B46" t="str">
        <f>VLOOKUP(A46,'Distribution calcs'!H:I,2,FALSE)</f>
        <v>Waste</v>
      </c>
      <c r="C46">
        <f>IFERROR(SUMIF(naei_ukdata_20210113102859!B:B,Sheet3!A46,naei_ukdata_20210113102859!I:I)/SUMIF(naei_ukdata_20210113102859!B:B,Sheet3!A46,naei_ukdata_20210113102859!G:G),0)</f>
        <v>-1000</v>
      </c>
      <c r="D46">
        <f>SUMIF(naei_ukdata_20210113102859!B:B,Sheet3!A46,naei_ukdata_20210113102859!G:G)</f>
        <v>0.13802882317500001</v>
      </c>
      <c r="E46">
        <f t="shared" si="0"/>
        <v>-138.02882317500001</v>
      </c>
    </row>
    <row r="47" spans="1:5" x14ac:dyDescent="0.25">
      <c r="A47" t="s">
        <v>217</v>
      </c>
      <c r="B47" t="str">
        <f>VLOOKUP(A47,'Distribution calcs'!H:I,2,FALSE)</f>
        <v>Waste</v>
      </c>
      <c r="C47">
        <f>IFERROR(SUMIF(naei_ukdata_20210113102859!B:B,Sheet3!A47,naei_ukdata_20210113102859!I:I)/SUMIF(naei_ukdata_20210113102859!B:B,Sheet3!A47,naei_ukdata_20210113102859!G:G),0)</f>
        <v>-1000</v>
      </c>
      <c r="D47">
        <f>SUMIF(naei_ukdata_20210113102859!B:B,Sheet3!A47,naei_ukdata_20210113102859!G:G)</f>
        <v>1.7293505</v>
      </c>
      <c r="E47">
        <f t="shared" si="0"/>
        <v>-1729.3505</v>
      </c>
    </row>
    <row r="48" spans="1:5" x14ac:dyDescent="0.25">
      <c r="A48" t="s">
        <v>220</v>
      </c>
      <c r="B48" t="str">
        <f>VLOOKUP(A48,'Distribution calcs'!H:I,2,FALSE)</f>
        <v>Waste</v>
      </c>
      <c r="C48">
        <f>IFERROR(SUMIF(naei_ukdata_20210113102859!B:B,Sheet3!A48,naei_ukdata_20210113102859!I:I)/SUMIF(naei_ukdata_20210113102859!B:B,Sheet3!A48,naei_ukdata_20210113102859!G:G),0)</f>
        <v>-1000.0000000000001</v>
      </c>
      <c r="D48">
        <f>SUMIF(naei_ukdata_20210113102859!B:B,Sheet3!A48,naei_ukdata_20210113102859!G:G)</f>
        <v>3.3673027599999998</v>
      </c>
      <c r="E48">
        <f t="shared" si="0"/>
        <v>-3367.30276</v>
      </c>
    </row>
    <row r="49" spans="1:5" x14ac:dyDescent="0.25">
      <c r="A49" t="s">
        <v>230</v>
      </c>
      <c r="B49" t="str">
        <f>VLOOKUP(A49,'Distribution calcs'!H:I,2,FALSE)</f>
        <v>Waste</v>
      </c>
      <c r="C49">
        <f>IFERROR(SUMIF(naei_ukdata_20210113102859!B:B,Sheet3!A49,naei_ukdata_20210113102859!I:I)/SUMIF(naei_ukdata_20210113102859!B:B,Sheet3!A49,naei_ukdata_20210113102859!G:G),0)</f>
        <v>115</v>
      </c>
      <c r="D49">
        <f>SUMIF(naei_ukdata_20210113102859!B:B,Sheet3!A49,naei_ukdata_20210113102859!G:G)</f>
        <v>5.7294483873357498</v>
      </c>
      <c r="E49">
        <f t="shared" si="0"/>
        <v>658.88656454361126</v>
      </c>
    </row>
    <row r="50" spans="1:5" x14ac:dyDescent="0.25">
      <c r="A50" t="s">
        <v>233</v>
      </c>
      <c r="B50" t="str">
        <f>VLOOKUP(A50,'Distribution calcs'!H:I,2,FALSE)</f>
        <v>Waste</v>
      </c>
      <c r="C50">
        <f>IFERROR(SUMIF(naei_ukdata_20210113102859!B:B,Sheet3!A50,naei_ukdata_20210113102859!I:I)/SUMIF(naei_ukdata_20210113102859!B:B,Sheet3!A50,naei_ukdata_20210113102859!G:G),0)</f>
        <v>97.000000000000028</v>
      </c>
      <c r="D50">
        <f>SUMIF(naei_ukdata_20210113102859!B:B,Sheet3!A50,naei_ukdata_20210113102859!G:G)</f>
        <v>8.6647714002207685</v>
      </c>
      <c r="E50">
        <f t="shared" si="0"/>
        <v>840.48282582141485</v>
      </c>
    </row>
    <row r="51" spans="1:5" x14ac:dyDescent="0.25">
      <c r="A51">
        <v>0</v>
      </c>
      <c r="B51" t="str">
        <f>VLOOKUP(A51,'Distribution calcs'!H:I,2,FALSE)</f>
        <v>Nature</v>
      </c>
      <c r="C51">
        <f>IFERROR(SUMIF(naei_ukdata_20210113102859!B:B,Sheet3!A51,naei_ukdata_20210113102859!I:I)/SUMIF(naei_ukdata_20210113102859!B:B,Sheet3!A51,naei_ukdata_20210113102859!G:G),0)</f>
        <v>20.000000000000004</v>
      </c>
      <c r="D51">
        <f>SUMIF(naei_ukdata_20210113102859!B:B,Sheet3!A51,naei_ukdata_20210113102859!G:G)</f>
        <v>32.491614127970337</v>
      </c>
      <c r="E51">
        <f t="shared" si="0"/>
        <v>649.83228255940685</v>
      </c>
    </row>
    <row r="52" spans="1:5" x14ac:dyDescent="0.25">
      <c r="A52" t="s">
        <v>245</v>
      </c>
      <c r="B52" t="str">
        <f>VLOOKUP(A52,'Distribution calcs'!H:I,2,FALSE)</f>
        <v>Nature</v>
      </c>
      <c r="C52">
        <f>IFERROR(SUMIF(naei_ukdata_20210113102859!B:B,Sheet3!A52,naei_ukdata_20210113102859!I:I)/SUMIF(naei_ukdata_20210113102859!B:B,Sheet3!A52,naei_ukdata_20210113102859!G:G),0)</f>
        <v>97</v>
      </c>
      <c r="D52">
        <f>SUMIF(naei_ukdata_20210113102859!B:B,Sheet3!A52,naei_ukdata_20210113102859!G:G)</f>
        <v>3.7728000000000002</v>
      </c>
      <c r="E52">
        <f t="shared" si="0"/>
        <v>365.96160000000003</v>
      </c>
    </row>
    <row r="53" spans="1:5" x14ac:dyDescent="0.25">
      <c r="A53" t="s">
        <v>248</v>
      </c>
      <c r="B53" t="str">
        <f>VLOOKUP(A53,'Distribution calcs'!H:I,2,FALSE)</f>
        <v>Nature</v>
      </c>
      <c r="C53">
        <f>IFERROR(SUMIF(naei_ukdata_20210113102859!B:B,Sheet3!A53,naei_ukdata_20210113102859!I:I)/SUMIF(naei_ukdata_20210113102859!B:B,Sheet3!A53,naei_ukdata_20210113102859!G:G),0)</f>
        <v>97.000000000000014</v>
      </c>
      <c r="D53">
        <f>SUMIF(naei_ukdata_20210113102859!B:B,Sheet3!A53,naei_ukdata_20210113102859!G:G)</f>
        <v>2.9281272549019697</v>
      </c>
      <c r="E53">
        <f t="shared" si="0"/>
        <v>284.02834372549108</v>
      </c>
    </row>
    <row r="54" spans="1:5" x14ac:dyDescent="0.25">
      <c r="A54" t="s">
        <v>251</v>
      </c>
      <c r="B54" t="str">
        <f>VLOOKUP(A54,'Distribution calcs'!H:I,2,FALSE)</f>
        <v>Other Trans</v>
      </c>
      <c r="C54">
        <f>IFERROR(SUMIF(naei_ukdata_20210113102859!B:B,Sheet3!A54,naei_ukdata_20210113102859!I:I)/SUMIF(naei_ukdata_20210113102859!B:B,Sheet3!A54,naei_ukdata_20210113102859!G:G),0)</f>
        <v>-999.99999999999977</v>
      </c>
      <c r="D54">
        <f>SUMIF(naei_ukdata_20210113102859!B:B,Sheet3!A54,naei_ukdata_20210113102859!G:G)</f>
        <v>13.198437900771202</v>
      </c>
      <c r="E54">
        <f t="shared" si="0"/>
        <v>-13198.4379007712</v>
      </c>
    </row>
    <row r="55" spans="1:5" x14ac:dyDescent="0.25">
      <c r="A55" t="s">
        <v>256</v>
      </c>
      <c r="B55" t="str">
        <f>VLOOKUP(A55,'Distribution calcs'!H:I,2,FALSE)</f>
        <v>Other Trans</v>
      </c>
      <c r="C55">
        <f>IFERROR(SUMIF(naei_ukdata_20210113102859!B:B,Sheet3!A55,naei_ukdata_20210113102859!I:I)/SUMIF(naei_ukdata_20210113102859!B:B,Sheet3!A55,naei_ukdata_20210113102859!G:G),0)</f>
        <v>-1000</v>
      </c>
      <c r="D55">
        <f>SUMIF(naei_ukdata_20210113102859!B:B,Sheet3!A55,naei_ukdata_20210113102859!G:G)</f>
        <v>2.6862023043661969</v>
      </c>
      <c r="E55">
        <f t="shared" si="0"/>
        <v>-2686.202304366197</v>
      </c>
    </row>
    <row r="56" spans="1:5" x14ac:dyDescent="0.25">
      <c r="A56" t="s">
        <v>258</v>
      </c>
      <c r="B56" t="str">
        <f>VLOOKUP(A56,'Distribution calcs'!H:I,2,FALSE)</f>
        <v>Other Trans</v>
      </c>
      <c r="C56">
        <f>IFERROR(SUMIF(naei_ukdata_20210113102859!B:B,Sheet3!A56,naei_ukdata_20210113102859!I:I)/SUMIF(naei_ukdata_20210113102859!B:B,Sheet3!A56,naei_ukdata_20210113102859!G:G),0)</f>
        <v>-999.99999999999989</v>
      </c>
      <c r="D56">
        <f>SUMIF(naei_ukdata_20210113102859!B:B,Sheet3!A56,naei_ukdata_20210113102859!G:G)</f>
        <v>10.559862692512009</v>
      </c>
      <c r="E56">
        <f t="shared" si="0"/>
        <v>-10559.862692512008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7" t="s">
        <v>273</v>
      </c>
      <c r="B2" s="7" t="s">
        <v>277</v>
      </c>
    </row>
    <row r="3" spans="1:2" x14ac:dyDescent="0.25">
      <c r="A3" s="3" t="s">
        <v>267</v>
      </c>
      <c r="B3">
        <f>SUMIF(Sheet3!B:B,Sheet2!A3,Sheet3!E:E)/SUMIF(Sheet3!B:B,Sheet2!A3,Sheet3!D:D)</f>
        <v>-327.41180377052092</v>
      </c>
    </row>
    <row r="4" spans="1:2" x14ac:dyDescent="0.25">
      <c r="A4" s="3" t="s">
        <v>263</v>
      </c>
      <c r="B4">
        <v>-787</v>
      </c>
    </row>
    <row r="5" spans="1:2" x14ac:dyDescent="0.25">
      <c r="A5" s="3" t="s">
        <v>264</v>
      </c>
      <c r="B5">
        <f>SUMIF(Sheet3!B:B,Sheet2!A5,Sheet3!E:E)/SUMIF(Sheet3!B:B,Sheet2!A5,Sheet3!D:D)</f>
        <v>-786.27855453517793</v>
      </c>
    </row>
    <row r="6" spans="1:2" x14ac:dyDescent="0.25">
      <c r="A6" s="3" t="s">
        <v>268</v>
      </c>
      <c r="B6">
        <f>SUMIF(Sheet3!B:B,Sheet2!A6,Sheet3!E:E)/SUMIF(Sheet3!B:B,Sheet2!A6,Sheet3!D:D)</f>
        <v>-1000</v>
      </c>
    </row>
    <row r="7" spans="1:2" x14ac:dyDescent="0.25">
      <c r="A7" s="3" t="s">
        <v>271</v>
      </c>
      <c r="B7">
        <f>SUMIF(Sheet3!B:B,Sheet2!A7,Sheet3!E:E)/SUMIF(Sheet3!B:B,Sheet2!A7,Sheet3!D:D)</f>
        <v>33.165040602672903</v>
      </c>
    </row>
    <row r="8" spans="1:2" x14ac:dyDescent="0.25">
      <c r="A8" s="3" t="s">
        <v>269</v>
      </c>
      <c r="B8">
        <f>SUMIF(Sheet3!B:B,Sheet2!A8,Sheet3!E:E)/SUMIF(Sheet3!B:B,Sheet2!A8,Sheet3!D:D)</f>
        <v>-1000.0000000000001</v>
      </c>
    </row>
    <row r="9" spans="1:2" x14ac:dyDescent="0.25">
      <c r="A9" s="3" t="s">
        <v>265</v>
      </c>
      <c r="B9">
        <f>SUMIF(Sheet3!B:B,Sheet2!A9,Sheet3!E:E)/SUMIF(Sheet3!B:B,Sheet2!A9,Sheet3!D:D)</f>
        <v>-961.44097135340473</v>
      </c>
    </row>
    <row r="10" spans="1:2" x14ac:dyDescent="0.25">
      <c r="A10" s="3" t="s">
        <v>266</v>
      </c>
      <c r="B10">
        <f>SUMIF(Sheet3!B:B,Sheet2!A10,Sheet3!E:E)/SUMIF(Sheet3!B:B,Sheet2!A10,Sheet3!D:D)</f>
        <v>-948.99999999999977</v>
      </c>
    </row>
    <row r="11" spans="1:2" x14ac:dyDescent="0.25">
      <c r="A11" s="3" t="s">
        <v>270</v>
      </c>
      <c r="B11">
        <f>SUMIF(Sheet3!B:B,Sheet2!A11,Sheet3!E:E)/SUMIF(Sheet3!B:B,Sheet2!A11,Sheet3!D:D)</f>
        <v>-19.325486726220205</v>
      </c>
    </row>
    <row r="12" spans="1:2" x14ac:dyDescent="0.25">
      <c r="A12" s="3" t="s">
        <v>232</v>
      </c>
      <c r="B12">
        <f>SUMIF(Sheet3!B:B,Sheet2!A12,Sheet3!E:E)/SUMIF(Sheet3!B:B,Sheet2!A12,Sheet3!D:D)</f>
        <v>-449.41770849984385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naei_ukdata_20210113102859</vt:lpstr>
      <vt:lpstr>Distribution calcs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2021-03-16T16:42:57Z</dcterms:modified>
</cp:coreProperties>
</file>