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30" windowWidth="22995" windowHeight="12330"/>
  </bookViews>
  <sheets>
    <sheet name="Measurements - MZP" sheetId="5" r:id="rId1"/>
    <sheet name="Measurements - GV1 BL Flange" sheetId="4" r:id="rId2"/>
    <sheet name="Thermal Expansion" sheetId="2" r:id="rId3"/>
  </sheets>
  <definedNames>
    <definedName name="_xlnm._FilterDatabase" localSheetId="1" hidden="1">'Measurements - GV1 BL Flange'!$A$1:$N$1</definedName>
    <definedName name="_xlnm._FilterDatabase" localSheetId="0" hidden="1">'Measurements - MZP'!$A$2:$R$2</definedName>
  </definedNames>
  <calcPr calcId="145621"/>
</workbook>
</file>

<file path=xl/calcChain.xml><?xml version="1.0" encoding="utf-8"?>
<calcChain xmlns="http://schemas.openxmlformats.org/spreadsheetml/2006/main">
  <c r="C33" i="5" l="1"/>
  <c r="G28" i="5"/>
  <c r="E9" i="2"/>
  <c r="C9" i="2"/>
  <c r="N6" i="5"/>
  <c r="O44" i="5"/>
  <c r="O43" i="5"/>
  <c r="O42" i="5"/>
  <c r="O37" i="5"/>
  <c r="O36" i="5"/>
  <c r="O35" i="5"/>
  <c r="O29" i="5"/>
  <c r="O28" i="5"/>
  <c r="O27" i="5"/>
  <c r="O22" i="5"/>
  <c r="O21" i="5"/>
  <c r="O20" i="5"/>
  <c r="O15" i="5"/>
  <c r="O14" i="5"/>
  <c r="O13" i="5"/>
  <c r="J42" i="4"/>
  <c r="J35" i="4"/>
  <c r="J27" i="4"/>
  <c r="J20" i="4"/>
  <c r="J13" i="4"/>
  <c r="J6" i="4"/>
  <c r="J5" i="4"/>
  <c r="D10" i="4"/>
  <c r="D7" i="4"/>
  <c r="D4" i="4"/>
  <c r="D3" i="4"/>
  <c r="H4" i="5"/>
  <c r="H3" i="5"/>
  <c r="D9" i="2"/>
  <c r="I3" i="5"/>
  <c r="I6" i="5"/>
  <c r="H6" i="5"/>
  <c r="G14" i="5"/>
  <c r="N8" i="5"/>
  <c r="H32" i="5"/>
  <c r="C3" i="4"/>
  <c r="O7" i="5"/>
  <c r="O6" i="5"/>
  <c r="Q5" i="5"/>
  <c r="D28" i="5"/>
  <c r="M10" i="5"/>
  <c r="M9" i="5" s="1"/>
  <c r="M17" i="5"/>
  <c r="M16" i="5" s="1"/>
  <c r="M24" i="5"/>
  <c r="M23" i="5" s="1"/>
  <c r="M31" i="5"/>
  <c r="M30" i="5" s="1"/>
  <c r="M39" i="5"/>
  <c r="M38" i="5" s="1"/>
  <c r="M46" i="5"/>
  <c r="M45" i="5" s="1"/>
  <c r="P46" i="5"/>
  <c r="Q46" i="5" s="1"/>
  <c r="P45" i="5"/>
  <c r="Q45" i="5" s="1"/>
  <c r="N44" i="5"/>
  <c r="N42" i="5"/>
  <c r="Q41" i="5"/>
  <c r="P39" i="5"/>
  <c r="Q39" i="5" s="1"/>
  <c r="P38" i="5"/>
  <c r="Q38" i="5" s="1"/>
  <c r="N37" i="5"/>
  <c r="N35" i="5"/>
  <c r="Q34" i="5"/>
  <c r="P31" i="5"/>
  <c r="P30" i="5"/>
  <c r="Q30" i="5" s="1"/>
  <c r="N29" i="5"/>
  <c r="N27" i="5"/>
  <c r="Q26" i="5"/>
  <c r="P24" i="5"/>
  <c r="Q24" i="5" s="1"/>
  <c r="P23" i="5"/>
  <c r="Q23" i="5" s="1"/>
  <c r="N22" i="5"/>
  <c r="N20" i="5"/>
  <c r="Q19" i="5"/>
  <c r="P17" i="5"/>
  <c r="Q17" i="5" s="1"/>
  <c r="P16" i="5"/>
  <c r="Q16" i="5" s="1"/>
  <c r="N15" i="5"/>
  <c r="N13" i="5"/>
  <c r="Q12" i="5"/>
  <c r="P10" i="5"/>
  <c r="Q10" i="5" s="1"/>
  <c r="P9" i="5"/>
  <c r="Q9" i="5" s="1"/>
  <c r="O8" i="5"/>
  <c r="G33" i="5" l="1"/>
  <c r="G7" i="5"/>
  <c r="H7" i="5" s="1"/>
  <c r="I7" i="5" s="1"/>
  <c r="G36" i="5"/>
  <c r="H36" i="5" s="1"/>
  <c r="I36" i="5" s="1"/>
  <c r="G43" i="5"/>
  <c r="G21" i="5"/>
  <c r="H21" i="5" s="1"/>
  <c r="P37" i="5"/>
  <c r="Q37" i="5" s="1"/>
  <c r="H28" i="5"/>
  <c r="I28" i="5" s="1"/>
  <c r="H14" i="5"/>
  <c r="I14" i="5" s="1"/>
  <c r="P8" i="5"/>
  <c r="Q8" i="5" s="1"/>
  <c r="P27" i="5"/>
  <c r="Q27" i="5" s="1"/>
  <c r="P35" i="5"/>
  <c r="Q35" i="5" s="1"/>
  <c r="P29" i="5"/>
  <c r="Q29" i="5" s="1"/>
  <c r="P13" i="5"/>
  <c r="Q13" i="5" s="1"/>
  <c r="P15" i="5"/>
  <c r="Q15" i="5" s="1"/>
  <c r="P20" i="5"/>
  <c r="Q20" i="5" s="1"/>
  <c r="P22" i="5"/>
  <c r="Q22" i="5" s="1"/>
  <c r="P6" i="5"/>
  <c r="Q6" i="5" s="1"/>
  <c r="Q31" i="5"/>
  <c r="C5" i="4"/>
  <c r="K49" i="4"/>
  <c r="K47" i="4"/>
  <c r="K48" i="4"/>
  <c r="K46" i="4"/>
  <c r="C4" i="4"/>
  <c r="C7" i="4"/>
  <c r="C10" i="4"/>
  <c r="C11" i="4"/>
  <c r="C12" i="4"/>
  <c r="C14" i="4"/>
  <c r="C17" i="4"/>
  <c r="C18" i="4"/>
  <c r="C19" i="4"/>
  <c r="C21" i="4"/>
  <c r="C24" i="4"/>
  <c r="C25" i="4"/>
  <c r="C26" i="4"/>
  <c r="C28" i="4"/>
  <c r="C31" i="4"/>
  <c r="C33" i="4"/>
  <c r="C34" i="4"/>
  <c r="C36" i="4"/>
  <c r="C39" i="4"/>
  <c r="C40" i="4"/>
  <c r="C41" i="4"/>
  <c r="C43" i="4"/>
  <c r="C46" i="4"/>
  <c r="C47" i="4"/>
  <c r="C48" i="4"/>
  <c r="C49" i="4"/>
  <c r="K24" i="4"/>
  <c r="K18" i="4"/>
  <c r="L45" i="4"/>
  <c r="M45" i="4" s="1"/>
  <c r="L44" i="4"/>
  <c r="M44" i="4" s="1"/>
  <c r="I43" i="4"/>
  <c r="L43" i="4" s="1"/>
  <c r="M43" i="4" s="1"/>
  <c r="I41" i="4"/>
  <c r="L41" i="4" s="1"/>
  <c r="M41" i="4" s="1"/>
  <c r="M40" i="4"/>
  <c r="K40" i="4"/>
  <c r="K39" i="4"/>
  <c r="L38" i="4"/>
  <c r="M38" i="4" s="1"/>
  <c r="L37" i="4"/>
  <c r="M37" i="4" s="1"/>
  <c r="I36" i="4"/>
  <c r="L36" i="4" s="1"/>
  <c r="M36" i="4" s="1"/>
  <c r="I34" i="4"/>
  <c r="L34" i="4" s="1"/>
  <c r="M34" i="4" s="1"/>
  <c r="M33" i="4"/>
  <c r="K33" i="4"/>
  <c r="K31" i="4"/>
  <c r="L30" i="4"/>
  <c r="M30" i="4" s="1"/>
  <c r="L29" i="4"/>
  <c r="M29" i="4" s="1"/>
  <c r="I28" i="4"/>
  <c r="L28" i="4" s="1"/>
  <c r="M28" i="4" s="1"/>
  <c r="I26" i="4"/>
  <c r="L26" i="4" s="1"/>
  <c r="M26" i="4" s="1"/>
  <c r="M25" i="4"/>
  <c r="K25" i="4"/>
  <c r="L23" i="4"/>
  <c r="M23" i="4" s="1"/>
  <c r="L22" i="4"/>
  <c r="M22" i="4" s="1"/>
  <c r="I21" i="4"/>
  <c r="L21" i="4" s="1"/>
  <c r="M21" i="4" s="1"/>
  <c r="I19" i="4"/>
  <c r="L19" i="4" s="1"/>
  <c r="M19" i="4" s="1"/>
  <c r="M18" i="4"/>
  <c r="K17" i="4"/>
  <c r="L16" i="4"/>
  <c r="M16" i="4" s="1"/>
  <c r="L15" i="4"/>
  <c r="M15" i="4" s="1"/>
  <c r="I14" i="4"/>
  <c r="L14" i="4" s="1"/>
  <c r="M14" i="4" s="1"/>
  <c r="I12" i="4"/>
  <c r="L12" i="4" s="1"/>
  <c r="M12" i="4" s="1"/>
  <c r="M11" i="4"/>
  <c r="K11" i="4"/>
  <c r="H45" i="4"/>
  <c r="H44" i="4" s="1"/>
  <c r="C44" i="4" s="1"/>
  <c r="H38" i="4"/>
  <c r="H37" i="4" s="1"/>
  <c r="C37" i="4" s="1"/>
  <c r="H30" i="4"/>
  <c r="H29" i="4" s="1"/>
  <c r="C29" i="4" s="1"/>
  <c r="H23" i="4"/>
  <c r="H22" i="4" s="1"/>
  <c r="C22" i="4" s="1"/>
  <c r="H16" i="4"/>
  <c r="C16" i="4" s="1"/>
  <c r="I7" i="4"/>
  <c r="J7" i="4"/>
  <c r="I5" i="4"/>
  <c r="H9" i="4"/>
  <c r="H8" i="4" s="1"/>
  <c r="C8" i="4" s="1"/>
  <c r="L8" i="4"/>
  <c r="M8" i="4" s="1"/>
  <c r="L9" i="4"/>
  <c r="M9" i="4" s="1"/>
  <c r="M4" i="4"/>
  <c r="K2" i="4"/>
  <c r="E3" i="4" s="1"/>
  <c r="J4" i="4"/>
  <c r="O11" i="5" l="1"/>
  <c r="O5" i="5"/>
  <c r="J10" i="4"/>
  <c r="K10" i="4" s="1"/>
  <c r="E10" i="4" s="1"/>
  <c r="C30" i="4"/>
  <c r="H43" i="5"/>
  <c r="D47" i="4"/>
  <c r="E47" i="4" s="1"/>
  <c r="D49" i="4"/>
  <c r="E49" i="4" s="1"/>
  <c r="D46" i="4"/>
  <c r="E46" i="4" s="1"/>
  <c r="C38" i="4"/>
  <c r="C9" i="4"/>
  <c r="H15" i="4"/>
  <c r="C15" i="4" s="1"/>
  <c r="D17" i="4"/>
  <c r="E17" i="4" s="1"/>
  <c r="L5" i="4"/>
  <c r="M5" i="4" s="1"/>
  <c r="C45" i="4"/>
  <c r="D33" i="4"/>
  <c r="E33" i="4" s="1"/>
  <c r="D39" i="4"/>
  <c r="E39" i="4" s="1"/>
  <c r="D24" i="4"/>
  <c r="E24" i="4" s="1"/>
  <c r="C23" i="4"/>
  <c r="D18" i="4"/>
  <c r="E18" i="4" s="1"/>
  <c r="D25" i="4"/>
  <c r="E25" i="4" s="1"/>
  <c r="D40" i="4"/>
  <c r="E40" i="4" s="1"/>
  <c r="D11" i="4"/>
  <c r="E11" i="4" s="1"/>
  <c r="D31" i="4"/>
  <c r="E31" i="4" s="1"/>
  <c r="L7" i="4"/>
  <c r="M7" i="4" s="1"/>
  <c r="D48" i="4"/>
  <c r="E48" i="4" s="1"/>
  <c r="K45" i="4"/>
  <c r="D45" i="4" s="1"/>
  <c r="K30" i="4"/>
  <c r="D30" i="4" s="1"/>
  <c r="E30" i="4" s="1"/>
  <c r="K38" i="4"/>
  <c r="D38" i="4" s="1"/>
  <c r="K23" i="4"/>
  <c r="D23" i="4" s="1"/>
  <c r="K16" i="4"/>
  <c r="D16" i="4" s="1"/>
  <c r="E16" i="4" s="1"/>
  <c r="K4" i="4"/>
  <c r="E4" i="4" s="1"/>
  <c r="K9" i="4" l="1"/>
  <c r="K7" i="4" s="1"/>
  <c r="E45" i="4"/>
  <c r="P44" i="5"/>
  <c r="Q44" i="5" s="1"/>
  <c r="P42" i="5"/>
  <c r="Q42" i="5" s="1"/>
  <c r="E38" i="4"/>
  <c r="E23" i="4"/>
  <c r="K44" i="4"/>
  <c r="D44" i="4" s="1"/>
  <c r="E44" i="4" s="1"/>
  <c r="K43" i="4"/>
  <c r="D43" i="4" s="1"/>
  <c r="E43" i="4" s="1"/>
  <c r="K29" i="4"/>
  <c r="K28" i="4"/>
  <c r="D28" i="4" s="1"/>
  <c r="E28" i="4" s="1"/>
  <c r="K36" i="4"/>
  <c r="D36" i="4" s="1"/>
  <c r="E36" i="4" s="1"/>
  <c r="K37" i="4"/>
  <c r="K21" i="4"/>
  <c r="D21" i="4" s="1"/>
  <c r="E21" i="4" s="1"/>
  <c r="K22" i="4"/>
  <c r="K14" i="4"/>
  <c r="D14" i="4" s="1"/>
  <c r="E14" i="4" s="1"/>
  <c r="K15" i="4"/>
  <c r="D9" i="4"/>
  <c r="E9" i="4" s="1"/>
  <c r="K8" i="4"/>
  <c r="D29" i="4" l="1"/>
  <c r="E29" i="4" s="1"/>
  <c r="D15" i="4"/>
  <c r="E15" i="4" s="1"/>
  <c r="D22" i="4"/>
  <c r="E22" i="4" s="1"/>
  <c r="D37" i="4"/>
  <c r="E37" i="4" s="1"/>
  <c r="K41" i="4"/>
  <c r="K26" i="4"/>
  <c r="K34" i="4"/>
  <c r="K19" i="4"/>
  <c r="K12" i="4"/>
  <c r="D8" i="4"/>
  <c r="E8" i="4" s="1"/>
  <c r="K5" i="4"/>
  <c r="D5" i="4" s="1"/>
  <c r="E5" i="4" s="1"/>
  <c r="E7" i="4"/>
  <c r="D19" i="4" l="1"/>
  <c r="E19" i="4" s="1"/>
  <c r="D34" i="4"/>
  <c r="E34" i="4" s="1"/>
  <c r="D26" i="4"/>
  <c r="E26" i="4" s="1"/>
  <c r="D12" i="4"/>
  <c r="E12" i="4" s="1"/>
  <c r="D41" i="4"/>
  <c r="E41" i="4" s="1"/>
  <c r="I10" i="5"/>
  <c r="I50" i="5"/>
  <c r="I47" i="5"/>
  <c r="I34" i="5"/>
  <c r="H8" i="5"/>
  <c r="I8" i="5" s="1"/>
  <c r="H29" i="5"/>
  <c r="I29" i="5" s="1"/>
  <c r="H48" i="5"/>
  <c r="I48" i="5" s="1"/>
  <c r="H50" i="5"/>
  <c r="H20" i="5"/>
  <c r="I20" i="5" s="1"/>
  <c r="H39" i="5"/>
  <c r="I39" i="5" s="1"/>
  <c r="H16" i="5"/>
  <c r="I16" i="5" s="1"/>
  <c r="H19" i="5"/>
  <c r="I19" i="5" s="1"/>
  <c r="H25" i="5"/>
  <c r="I25" i="5" s="1"/>
  <c r="H47" i="5"/>
  <c r="I31" i="5"/>
  <c r="H18" i="5"/>
  <c r="I18" i="5" s="1"/>
  <c r="H40" i="5"/>
  <c r="I40" i="5" s="1"/>
  <c r="H5" i="5"/>
  <c r="I5" i="5" s="1"/>
  <c r="H49" i="5"/>
  <c r="I49" i="5" s="1"/>
  <c r="H30" i="5"/>
  <c r="I30" i="5" s="1"/>
  <c r="H31" i="5"/>
  <c r="H10" i="5"/>
  <c r="H38" i="5"/>
  <c r="I38" i="5" s="1"/>
  <c r="H23" i="5"/>
  <c r="I23" i="5" s="1"/>
  <c r="H27" i="5"/>
  <c r="I27" i="5" s="1"/>
  <c r="H45" i="5"/>
  <c r="I45" i="5" s="1"/>
  <c r="H44" i="5"/>
  <c r="I44" i="5" s="1"/>
  <c r="H17" i="5"/>
  <c r="I17" i="5" s="1"/>
  <c r="I4" i="5"/>
  <c r="H9" i="5"/>
  <c r="I9" i="5" s="1"/>
  <c r="H24" i="5"/>
  <c r="I24" i="5" s="1"/>
  <c r="H15" i="5"/>
  <c r="I15" i="5" s="1"/>
  <c r="H26" i="5"/>
  <c r="I26" i="5" s="1"/>
  <c r="H22" i="5"/>
  <c r="I22" i="5" s="1"/>
  <c r="H34" i="5"/>
  <c r="H11" i="5"/>
  <c r="I11" i="5" s="1"/>
  <c r="H35" i="5"/>
  <c r="I35" i="5" s="1"/>
  <c r="H42" i="5"/>
  <c r="I42" i="5" s="1"/>
  <c r="H41" i="5"/>
  <c r="I41" i="5" s="1"/>
  <c r="H13" i="5"/>
  <c r="I13" i="5" s="1"/>
  <c r="H37" i="5"/>
  <c r="I37" i="5" s="1"/>
  <c r="H12" i="5"/>
  <c r="I12" i="5" s="1"/>
  <c r="H46" i="5"/>
  <c r="I46" i="5" s="1"/>
  <c r="I32" i="5"/>
</calcChain>
</file>

<file path=xl/sharedStrings.xml><?xml version="1.0" encoding="utf-8"?>
<sst xmlns="http://schemas.openxmlformats.org/spreadsheetml/2006/main" count="152" uniqueCount="83">
  <si>
    <t>Point</t>
  </si>
  <si>
    <t>Description</t>
  </si>
  <si>
    <t>a</t>
  </si>
  <si>
    <t>b</t>
  </si>
  <si>
    <t>c</t>
  </si>
  <si>
    <t>d</t>
  </si>
  <si>
    <t>e</t>
  </si>
  <si>
    <t>f</t>
  </si>
  <si>
    <t>SST
316L</t>
  </si>
  <si>
    <t>Titanium
Grade 5 (Ti 6Al 4V)</t>
  </si>
  <si>
    <t>T (K)</t>
  </si>
  <si>
    <t>NbTi</t>
  </si>
  <si>
    <t>not avail</t>
  </si>
  <si>
    <t>Nb</t>
  </si>
  <si>
    <r>
      <t xml:space="preserve"> y = a + bT + cT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+ dT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+ eT</t>
    </r>
    <r>
      <rPr>
        <vertAlign val="super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</t>
    </r>
  </si>
  <si>
    <t>y =</t>
  </si>
  <si>
    <t>(T &lt; 24) -173.61</t>
  </si>
  <si>
    <t xml:space="preserve">y(f&gt;) = </t>
  </si>
  <si>
    <t>(T &lt; 23) -300.04</t>
  </si>
  <si>
    <t>n/a</t>
  </si>
  <si>
    <t>Flange to GV1 (316L)</t>
  </si>
  <si>
    <t>Thermal Expansion 
(10e-5 m/m)</t>
  </si>
  <si>
    <t>Delta Position</t>
  </si>
  <si>
    <r>
      <t>HGRP - HOM 1</t>
    </r>
    <r>
      <rPr>
        <b/>
        <sz val="11"/>
        <color rgb="FF0070C0"/>
        <rFont val="Calibri"/>
        <family val="2"/>
        <scheme val="minor"/>
      </rPr>
      <t xml:space="preserve"> (Gr 5)</t>
    </r>
  </si>
  <si>
    <r>
      <t xml:space="preserve">HGRP - Cavity 1 </t>
    </r>
    <r>
      <rPr>
        <b/>
        <sz val="11"/>
        <color rgb="FF0070C0"/>
        <rFont val="Calibri"/>
        <family val="2"/>
        <scheme val="minor"/>
      </rPr>
      <t>(Gr 5)</t>
    </r>
  </si>
  <si>
    <r>
      <t>HGRP - HOM 2</t>
    </r>
    <r>
      <rPr>
        <b/>
        <sz val="11"/>
        <color rgb="FF0070C0"/>
        <rFont val="Calibri"/>
        <family val="2"/>
        <scheme val="minor"/>
      </rPr>
      <t xml:space="preserve"> (Gr 5)</t>
    </r>
  </si>
  <si>
    <r>
      <t xml:space="preserve">HGRP - Cavity 2 </t>
    </r>
    <r>
      <rPr>
        <b/>
        <sz val="11"/>
        <color rgb="FF0070C0"/>
        <rFont val="Calibri"/>
        <family val="2"/>
        <scheme val="minor"/>
      </rPr>
      <t>(Gr 5)</t>
    </r>
  </si>
  <si>
    <r>
      <t>HGRP - HOM 3</t>
    </r>
    <r>
      <rPr>
        <b/>
        <sz val="11"/>
        <color rgb="FF0070C0"/>
        <rFont val="Calibri"/>
        <family val="2"/>
        <scheme val="minor"/>
      </rPr>
      <t xml:space="preserve"> (Gr 5)</t>
    </r>
  </si>
  <si>
    <r>
      <t xml:space="preserve">HGRP - Cavity 3 </t>
    </r>
    <r>
      <rPr>
        <b/>
        <sz val="11"/>
        <color rgb="FF0070C0"/>
        <rFont val="Calibri"/>
        <family val="2"/>
        <scheme val="minor"/>
      </rPr>
      <t>(Gr 5)</t>
    </r>
  </si>
  <si>
    <r>
      <t>HGRP - HOM 4</t>
    </r>
    <r>
      <rPr>
        <b/>
        <sz val="11"/>
        <color rgb="FF0070C0"/>
        <rFont val="Calibri"/>
        <family val="2"/>
        <scheme val="minor"/>
      </rPr>
      <t xml:space="preserve"> (Gr 5)</t>
    </r>
  </si>
  <si>
    <r>
      <t xml:space="preserve">HGRP - Cavity 4 </t>
    </r>
    <r>
      <rPr>
        <b/>
        <sz val="11"/>
        <color rgb="FF0070C0"/>
        <rFont val="Calibri"/>
        <family val="2"/>
        <scheme val="minor"/>
      </rPr>
      <t>(Gr 5)</t>
    </r>
  </si>
  <si>
    <r>
      <t>HGRP - HOM 5</t>
    </r>
    <r>
      <rPr>
        <b/>
        <sz val="11"/>
        <color rgb="FF0070C0"/>
        <rFont val="Calibri"/>
        <family val="2"/>
        <scheme val="minor"/>
      </rPr>
      <t xml:space="preserve"> (Gr 5)</t>
    </r>
  </si>
  <si>
    <r>
      <t xml:space="preserve">HGRP - Cavity 5 </t>
    </r>
    <r>
      <rPr>
        <b/>
        <sz val="11"/>
        <color rgb="FF0070C0"/>
        <rFont val="Calibri"/>
        <family val="2"/>
        <scheme val="minor"/>
      </rPr>
      <t>(Gr 5)</t>
    </r>
  </si>
  <si>
    <r>
      <t>HGRP - HOM 6</t>
    </r>
    <r>
      <rPr>
        <b/>
        <sz val="11"/>
        <color rgb="FF0070C0"/>
        <rFont val="Calibri"/>
        <family val="2"/>
        <scheme val="minor"/>
      </rPr>
      <t xml:space="preserve"> (Gr 5)</t>
    </r>
  </si>
  <si>
    <r>
      <t xml:space="preserve">HGRP - Cavity 6 </t>
    </r>
    <r>
      <rPr>
        <b/>
        <sz val="11"/>
        <color rgb="FF0070C0"/>
        <rFont val="Calibri"/>
        <family val="2"/>
        <scheme val="minor"/>
      </rPr>
      <t>(Gr 5)</t>
    </r>
  </si>
  <si>
    <r>
      <t>HGRP - HOM 7</t>
    </r>
    <r>
      <rPr>
        <b/>
        <sz val="11"/>
        <color rgb="FF0070C0"/>
        <rFont val="Calibri"/>
        <family val="2"/>
        <scheme val="minor"/>
      </rPr>
      <t xml:space="preserve"> (Gr 5)</t>
    </r>
  </si>
  <si>
    <r>
      <t>HGRP - Gate Valve 2</t>
    </r>
    <r>
      <rPr>
        <b/>
        <sz val="11"/>
        <color rgb="FF0070C0"/>
        <rFont val="Calibri"/>
        <family val="2"/>
        <scheme val="minor"/>
      </rPr>
      <t xml:space="preserve"> (Gr 5)</t>
    </r>
  </si>
  <si>
    <t>GV2 to Flange (316L)</t>
  </si>
  <si>
    <t>Cavity 1 Iris Right (Nb)</t>
  </si>
  <si>
    <t>Cavity 1 Iris Left (Nb)</t>
  </si>
  <si>
    <t>Cavity 2 Iris Right (Nb)</t>
  </si>
  <si>
    <t>Cavity 2 Iris Left (Nb)</t>
  </si>
  <si>
    <t>Cavity 3 Iris Right (Nb)</t>
  </si>
  <si>
    <t>Cavity 3 Iris Left (Nb)</t>
  </si>
  <si>
    <t>Cavity 4 Iris Right (Nb)</t>
  </si>
  <si>
    <t>Cavity 4 Iris Left (Nb)</t>
  </si>
  <si>
    <t>Cavity 5 Iris Right (Nb)</t>
  </si>
  <si>
    <t>Cavity 5 Iris Left (Nb)</t>
  </si>
  <si>
    <t>Temp Start 
(K)</t>
  </si>
  <si>
    <t>Temp Finish
(K)</t>
  </si>
  <si>
    <t>Original Position from GV1</t>
  </si>
  <si>
    <t>New Position from GV1</t>
  </si>
  <si>
    <t>Gate Valve 1 to Flange (316L)</t>
  </si>
  <si>
    <t>Feature of Size</t>
  </si>
  <si>
    <t>New Feature of Size</t>
  </si>
  <si>
    <t>Delta Size</t>
  </si>
  <si>
    <t>Iris (L) to He Vessel (NbTi)</t>
  </si>
  <si>
    <t>He Vessel to HGRP (NbTi)</t>
  </si>
  <si>
    <t>New Position from BL Flange</t>
  </si>
  <si>
    <t>Original Position from BL Flange</t>
  </si>
  <si>
    <t>Comments</t>
  </si>
  <si>
    <t>Center Post to Element</t>
  </si>
  <si>
    <t>Cavity 6 Iris Right (Nb)</t>
  </si>
  <si>
    <t>Cavity 6 Iris Left (Nb)</t>
  </si>
  <si>
    <t>MZP Position (z axis)</t>
  </si>
  <si>
    <t>MZP Position (x axis)</t>
  </si>
  <si>
    <t>ZERO</t>
  </si>
  <si>
    <t>Room Temperature</t>
  </si>
  <si>
    <t>Operating Temperature</t>
  </si>
  <si>
    <t>CAV 1</t>
  </si>
  <si>
    <t>CAV 2</t>
  </si>
  <si>
    <t>CAV 3</t>
  </si>
  <si>
    <t>CAV 4</t>
  </si>
  <si>
    <t>CAV 5</t>
  </si>
  <si>
    <t>CAV 6</t>
  </si>
  <si>
    <t>Cavity 4 Center (Nb)</t>
  </si>
  <si>
    <t>Cavity 1 Center (Nb)</t>
  </si>
  <si>
    <t>Cavity 2 Center (Nb)</t>
  </si>
  <si>
    <t>Cavity 3 Center (Nb)</t>
  </si>
  <si>
    <t>Cavity 5 Center (Nb)</t>
  </si>
  <si>
    <t>Cavity 6 Center (Nb)</t>
  </si>
  <si>
    <r>
      <t xml:space="preserve">Position at Operating Temperature
</t>
    </r>
    <r>
      <rPr>
        <sz val="10"/>
        <color rgb="FFFF0000"/>
        <rFont val="Calibri"/>
        <family val="2"/>
        <scheme val="minor"/>
      </rPr>
      <t>*needs to be checked</t>
    </r>
  </si>
  <si>
    <t>Position from Center Post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</si>
</sst>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5" formatCode="0.0000E+00"/>
    <numFmt numFmtId="166" formatCode="0.000"/>
    <numFmt numFmtId="167" formatCode="0.0"/>
  </numFmts>
  <fonts count="10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2">
    <xf numFmtId="0" fontId="0" fillId="0" borderId="0" xfId="0"/>
    <xf numFmtId="0" fontId="0" fillId="0" borderId="1" xfId="0" applyBorder="1"/>
    <xf numFmtId="0" fontId="2" fillId="0" borderId="0" xfId="0" applyFont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1" fillId="2" borderId="2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center" vertical="top" wrapText="1"/>
    </xf>
    <xf numFmtId="0" fontId="0" fillId="0" borderId="1" xfId="0" applyFill="1" applyBorder="1"/>
    <xf numFmtId="0" fontId="4" fillId="5" borderId="1" xfId="0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center" vertical="top"/>
    </xf>
    <xf numFmtId="166" fontId="0" fillId="0" borderId="0" xfId="0" applyNumberFormat="1"/>
    <xf numFmtId="2" fontId="0" fillId="0" borderId="1" xfId="0" applyNumberFormat="1" applyBorder="1"/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horizontal="center" vertical="top" wrapText="1"/>
    </xf>
    <xf numFmtId="165" fontId="0" fillId="0" borderId="1" xfId="0" applyNumberFormat="1" applyBorder="1"/>
    <xf numFmtId="1" fontId="0" fillId="0" borderId="1" xfId="0" applyNumberFormat="1" applyBorder="1"/>
    <xf numFmtId="167" fontId="0" fillId="0" borderId="1" xfId="0" applyNumberFormat="1" applyBorder="1"/>
    <xf numFmtId="166" fontId="0" fillId="0" borderId="1" xfId="0" applyNumberFormat="1" applyBorder="1"/>
    <xf numFmtId="0" fontId="0" fillId="2" borderId="1" xfId="0" applyFill="1" applyBorder="1"/>
    <xf numFmtId="0" fontId="0" fillId="0" borderId="1" xfId="0" applyBorder="1" applyAlignment="1">
      <alignment horizontal="right"/>
    </xf>
    <xf numFmtId="0" fontId="0" fillId="0" borderId="1" xfId="0" applyFill="1" applyBorder="1" applyAlignment="1">
      <alignment horizontal="right"/>
    </xf>
    <xf numFmtId="0" fontId="0" fillId="6" borderId="1" xfId="0" applyFill="1" applyBorder="1"/>
    <xf numFmtId="0" fontId="0" fillId="6" borderId="1" xfId="0" applyFill="1" applyBorder="1" applyAlignment="1">
      <alignment horizontal="left" indent="1"/>
    </xf>
    <xf numFmtId="0" fontId="0" fillId="7" borderId="1" xfId="0" applyFill="1" applyBorder="1"/>
    <xf numFmtId="0" fontId="0" fillId="7" borderId="1" xfId="0" applyFill="1" applyBorder="1" applyAlignment="1">
      <alignment horizontal="left" indent="1"/>
    </xf>
    <xf numFmtId="0" fontId="3" fillId="2" borderId="2" xfId="0" applyNumberFormat="1" applyFont="1" applyFill="1" applyBorder="1" applyAlignment="1">
      <alignment horizontal="center" vertical="top" wrapText="1"/>
    </xf>
    <xf numFmtId="0" fontId="3" fillId="3" borderId="1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4" borderId="1" xfId="0" applyFont="1" applyFill="1" applyBorder="1" applyAlignment="1">
      <alignment horizontal="center" vertical="top" wrapText="1"/>
    </xf>
    <xf numFmtId="0" fontId="3" fillId="4" borderId="2" xfId="0" applyFont="1" applyFill="1" applyBorder="1" applyAlignment="1">
      <alignment horizontal="center" vertical="top" wrapText="1"/>
    </xf>
    <xf numFmtId="0" fontId="0" fillId="7" borderId="1" xfId="0" applyFill="1" applyBorder="1" applyAlignment="1">
      <alignment horizontal="right"/>
    </xf>
    <xf numFmtId="0" fontId="0" fillId="6" borderId="1" xfId="0" applyFill="1" applyBorder="1" applyAlignment="1">
      <alignment horizontal="right"/>
    </xf>
    <xf numFmtId="0" fontId="0" fillId="0" borderId="0" xfId="0" applyAlignment="1">
      <alignment horizontal="right"/>
    </xf>
    <xf numFmtId="2" fontId="0" fillId="0" borderId="1" xfId="0" applyNumberFormat="1" applyBorder="1" applyAlignment="1">
      <alignment horizontal="right"/>
    </xf>
    <xf numFmtId="2" fontId="0" fillId="7" borderId="1" xfId="0" applyNumberFormat="1" applyFill="1" applyBorder="1" applyAlignment="1">
      <alignment horizontal="right"/>
    </xf>
    <xf numFmtId="167" fontId="0" fillId="0" borderId="1" xfId="0" applyNumberFormat="1" applyBorder="1" applyAlignment="1">
      <alignment horizontal="right"/>
    </xf>
    <xf numFmtId="167" fontId="0" fillId="7" borderId="1" xfId="0" applyNumberFormat="1" applyFill="1" applyBorder="1" applyAlignment="1">
      <alignment horizontal="right"/>
    </xf>
    <xf numFmtId="167" fontId="0" fillId="6" borderId="1" xfId="0" applyNumberFormat="1" applyFill="1" applyBorder="1" applyAlignment="1">
      <alignment horizontal="right"/>
    </xf>
    <xf numFmtId="2" fontId="0" fillId="6" borderId="1" xfId="0" applyNumberFormat="1" applyFill="1" applyBorder="1" applyAlignment="1">
      <alignment horizontal="right"/>
    </xf>
    <xf numFmtId="0" fontId="0" fillId="0" borderId="1" xfId="0" applyNumberFormat="1" applyBorder="1" applyAlignment="1">
      <alignment horizontal="right"/>
    </xf>
    <xf numFmtId="0" fontId="0" fillId="0" borderId="0" xfId="0" applyNumberFormat="1" applyAlignment="1">
      <alignment horizontal="right"/>
    </xf>
    <xf numFmtId="0" fontId="4" fillId="0" borderId="1" xfId="0" applyFont="1" applyFill="1" applyBorder="1"/>
    <xf numFmtId="0" fontId="8" fillId="5" borderId="1" xfId="0" applyFont="1" applyFill="1" applyBorder="1"/>
    <xf numFmtId="2" fontId="0" fillId="0" borderId="2" xfId="0" applyNumberFormat="1" applyBorder="1" applyAlignment="1">
      <alignment horizontal="right"/>
    </xf>
    <xf numFmtId="2" fontId="0" fillId="7" borderId="2" xfId="0" applyNumberFormat="1" applyFill="1" applyBorder="1" applyAlignment="1">
      <alignment horizontal="right"/>
    </xf>
    <xf numFmtId="2" fontId="0" fillId="6" borderId="2" xfId="0" applyNumberFormat="1" applyFill="1" applyBorder="1" applyAlignment="1">
      <alignment horizontal="right"/>
    </xf>
    <xf numFmtId="166" fontId="3" fillId="2" borderId="1" xfId="0" applyNumberFormat="1" applyFont="1" applyFill="1" applyBorder="1" applyAlignment="1">
      <alignment horizontal="center" vertical="top" wrapText="1"/>
    </xf>
    <xf numFmtId="166" fontId="0" fillId="7" borderId="1" xfId="0" applyNumberFormat="1" applyFill="1" applyBorder="1"/>
    <xf numFmtId="166" fontId="0" fillId="6" borderId="1" xfId="0" applyNumberFormat="1" applyFill="1" applyBorder="1"/>
    <xf numFmtId="0" fontId="0" fillId="8" borderId="1" xfId="0" applyFill="1" applyBorder="1" applyAlignment="1">
      <alignment horizontal="left" indent="2"/>
    </xf>
    <xf numFmtId="166" fontId="0" fillId="8" borderId="1" xfId="0" applyNumberFormat="1" applyFill="1" applyBorder="1"/>
    <xf numFmtId="0" fontId="0" fillId="8" borderId="1" xfId="0" applyFill="1" applyBorder="1"/>
    <xf numFmtId="0" fontId="0" fillId="8" borderId="1" xfId="0" applyFill="1" applyBorder="1" applyAlignment="1">
      <alignment horizontal="right"/>
    </xf>
    <xf numFmtId="167" fontId="0" fillId="8" borderId="1" xfId="0" applyNumberFormat="1" applyFill="1" applyBorder="1" applyAlignment="1">
      <alignment horizontal="right"/>
    </xf>
    <xf numFmtId="2" fontId="0" fillId="8" borderId="1" xfId="0" applyNumberFormat="1" applyFill="1" applyBorder="1" applyAlignment="1">
      <alignment horizontal="right"/>
    </xf>
    <xf numFmtId="166" fontId="0" fillId="0" borderId="1" xfId="0" applyNumberFormat="1" applyBorder="1" applyAlignment="1">
      <alignment horizontal="right"/>
    </xf>
    <xf numFmtId="166" fontId="0" fillId="7" borderId="1" xfId="0" applyNumberFormat="1" applyFill="1" applyBorder="1" applyAlignment="1">
      <alignment horizontal="right"/>
    </xf>
    <xf numFmtId="166" fontId="0" fillId="8" borderId="1" xfId="0" applyNumberFormat="1" applyFill="1" applyBorder="1" applyAlignment="1">
      <alignment horizontal="right"/>
    </xf>
    <xf numFmtId="166" fontId="0" fillId="6" borderId="1" xfId="0" applyNumberFormat="1" applyFill="1" applyBorder="1" applyAlignment="1">
      <alignment horizontal="right"/>
    </xf>
    <xf numFmtId="166" fontId="0" fillId="0" borderId="0" xfId="0" applyNumberFormat="1" applyAlignment="1">
      <alignment horizontal="right"/>
    </xf>
    <xf numFmtId="167" fontId="0" fillId="0" borderId="1" xfId="0" applyNumberFormat="1" applyFill="1" applyBorder="1" applyAlignment="1">
      <alignment horizontal="right"/>
    </xf>
    <xf numFmtId="0" fontId="1" fillId="4" borderId="1" xfId="0" applyFont="1" applyFill="1" applyBorder="1" applyAlignment="1">
      <alignment horizontal="center" vertical="top" wrapText="1"/>
    </xf>
    <xf numFmtId="0" fontId="1" fillId="3" borderId="1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center" vertical="top" wrapText="1"/>
    </xf>
    <xf numFmtId="166" fontId="8" fillId="0" borderId="1" xfId="0" applyNumberFormat="1" applyFont="1" applyFill="1" applyBorder="1"/>
    <xf numFmtId="0" fontId="0" fillId="0" borderId="1" xfId="0" applyBorder="1" applyAlignment="1"/>
    <xf numFmtId="0" fontId="0" fillId="7" borderId="1" xfId="0" applyFill="1" applyBorder="1" applyAlignment="1"/>
    <xf numFmtId="0" fontId="0" fillId="8" borderId="1" xfId="0" applyFill="1" applyBorder="1" applyAlignment="1"/>
    <xf numFmtId="0" fontId="0" fillId="6" borderId="1" xfId="0" applyFill="1" applyBorder="1" applyAlignment="1"/>
    <xf numFmtId="0" fontId="0" fillId="0" borderId="0" xfId="0" applyAlignment="1"/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left"/>
    </xf>
    <xf numFmtId="166" fontId="3" fillId="2" borderId="1" xfId="0" applyNumberFormat="1" applyFont="1" applyFill="1" applyBorder="1" applyAlignment="1">
      <alignment horizontal="center" vertical="top" wrapText="1"/>
    </xf>
    <xf numFmtId="0" fontId="3" fillId="4" borderId="1" xfId="0" applyFont="1" applyFill="1" applyBorder="1" applyAlignment="1">
      <alignment horizontal="center" vertical="top" wrapText="1"/>
    </xf>
    <xf numFmtId="0" fontId="3" fillId="3" borderId="1" xfId="0" applyFont="1" applyFill="1" applyBorder="1" applyAlignment="1">
      <alignment horizontal="center" vertical="top" wrapText="1"/>
    </xf>
    <xf numFmtId="0" fontId="3" fillId="2" borderId="1" xfId="0" applyNumberFormat="1" applyFont="1" applyFill="1" applyBorder="1" applyAlignment="1">
      <alignment horizontal="center" vertical="top" wrapText="1"/>
    </xf>
    <xf numFmtId="0" fontId="0" fillId="8" borderId="1" xfId="0" applyFill="1" applyBorder="1" applyAlignment="1">
      <alignment horizontal="center"/>
    </xf>
    <xf numFmtId="2" fontId="0" fillId="8" borderId="2" xfId="0" applyNumberFormat="1" applyFill="1" applyBorder="1" applyAlignment="1">
      <alignment horizontal="right"/>
    </xf>
    <xf numFmtId="166" fontId="1" fillId="3" borderId="1" xfId="0" applyNumberFormat="1" applyFont="1" applyFill="1" applyBorder="1" applyAlignment="1">
      <alignment horizontal="center" vertical="top" wrapText="1"/>
    </xf>
    <xf numFmtId="0" fontId="5" fillId="3" borderId="3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5" fillId="4" borderId="3" xfId="0" applyFont="1" applyFill="1" applyBorder="1" applyAlignment="1">
      <alignment horizontal="center"/>
    </xf>
    <xf numFmtId="0" fontId="5" fillId="4" borderId="4" xfId="0" applyFont="1" applyFill="1" applyBorder="1" applyAlignment="1">
      <alignment horizontal="center"/>
    </xf>
    <xf numFmtId="166" fontId="0" fillId="0" borderId="1" xfId="0" applyNumberFormat="1" applyFill="1" applyBorder="1"/>
    <xf numFmtId="166" fontId="8" fillId="5" borderId="1" xfId="0" applyNumberFormat="1" applyFont="1" applyFill="1" applyBorder="1"/>
    <xf numFmtId="0" fontId="0" fillId="3" borderId="1" xfId="0" applyFill="1" applyBorder="1" applyAlignment="1">
      <alignment horizontal="left" indent="1"/>
    </xf>
    <xf numFmtId="0" fontId="0" fillId="3" borderId="1" xfId="0" applyFill="1" applyBorder="1" applyAlignment="1"/>
    <xf numFmtId="166" fontId="0" fillId="3" borderId="1" xfId="0" applyNumberFormat="1" applyFill="1" applyBorder="1" applyAlignment="1">
      <alignment horizontal="right"/>
    </xf>
    <xf numFmtId="166" fontId="0" fillId="9" borderId="1" xfId="0" applyNumberFormat="1" applyFill="1" applyBorder="1"/>
    <xf numFmtId="166" fontId="0" fillId="9" borderId="1" xfId="0" applyNumberFormat="1" applyFill="1" applyBorder="1" applyAlignment="1">
      <alignment horizontal="right"/>
    </xf>
  </cellXfs>
  <cellStyles count="1">
    <cellStyle name="Normal" xfId="0" builtinId="0"/>
  </cellStyles>
  <dxfs count="160">
    <dxf>
      <font>
        <b/>
        <i val="0"/>
        <color rgb="FFFF0000"/>
      </font>
    </dxf>
    <dxf>
      <font>
        <b/>
        <i val="0"/>
        <color theme="9" tint="-0.24994659260841701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theme="9" tint="-0.24994659260841701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theme="9" tint="-0.24994659260841701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theme="9" tint="-0.24994659260841701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theme="9" tint="-0.24994659260841701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theme="9" tint="-0.24994659260841701"/>
      </font>
    </dxf>
    <dxf>
      <font>
        <b/>
        <i val="0"/>
        <color rgb="FF0000FF"/>
      </font>
    </dxf>
    <dxf>
      <font>
        <b/>
        <i val="0"/>
        <color theme="1"/>
      </font>
    </dxf>
    <dxf>
      <font>
        <b/>
        <i val="0"/>
        <color theme="6" tint="-0.24994659260841701"/>
      </font>
    </dxf>
    <dxf>
      <font>
        <b/>
        <i val="0"/>
        <color rgb="FF0070C0"/>
      </font>
    </dxf>
    <dxf>
      <font>
        <b/>
        <i val="0"/>
        <color theme="5"/>
      </font>
    </dxf>
    <dxf>
      <font>
        <b/>
        <i val="0"/>
        <color theme="9" tint="-0.24994659260841701"/>
      </font>
    </dxf>
    <dxf>
      <font>
        <b/>
        <i val="0"/>
        <color theme="1"/>
      </font>
    </dxf>
    <dxf>
      <font>
        <b/>
        <i val="0"/>
        <color theme="6" tint="-0.24994659260841701"/>
      </font>
    </dxf>
    <dxf>
      <font>
        <b/>
        <i val="0"/>
        <color rgb="FF0070C0"/>
      </font>
    </dxf>
    <dxf>
      <font>
        <b/>
        <i val="0"/>
        <color theme="5"/>
      </font>
    </dxf>
    <dxf>
      <font>
        <b/>
        <i val="0"/>
        <color theme="9" tint="-0.24994659260841701"/>
      </font>
    </dxf>
    <dxf>
      <font>
        <b/>
        <i val="0"/>
        <color theme="1"/>
      </font>
    </dxf>
    <dxf>
      <font>
        <b/>
        <i val="0"/>
        <color theme="6" tint="-0.24994659260841701"/>
      </font>
    </dxf>
    <dxf>
      <font>
        <b/>
        <i val="0"/>
        <color rgb="FF0070C0"/>
      </font>
    </dxf>
    <dxf>
      <font>
        <b/>
        <i val="0"/>
        <color theme="5"/>
      </font>
    </dxf>
    <dxf>
      <font>
        <b/>
        <i val="0"/>
        <color theme="9" tint="-0.24994659260841701"/>
      </font>
    </dxf>
    <dxf>
      <font>
        <b/>
        <i val="0"/>
        <color rgb="FFFF0000"/>
      </font>
    </dxf>
    <dxf>
      <font>
        <b/>
        <i val="0"/>
        <color theme="9" tint="-0.24994659260841701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theme="9" tint="-0.24994659260841701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theme="9" tint="-0.24994659260841701"/>
      </font>
    </dxf>
    <dxf>
      <font>
        <b/>
        <i val="0"/>
        <color rgb="FF0000FF"/>
      </font>
    </dxf>
    <dxf>
      <font>
        <b/>
        <i val="0"/>
        <color theme="1"/>
      </font>
    </dxf>
    <dxf>
      <font>
        <b/>
        <i val="0"/>
        <color theme="6" tint="-0.24994659260841701"/>
      </font>
    </dxf>
    <dxf>
      <font>
        <b/>
        <i val="0"/>
        <color rgb="FF0070C0"/>
      </font>
    </dxf>
    <dxf>
      <font>
        <b/>
        <i val="0"/>
        <color theme="5"/>
      </font>
    </dxf>
    <dxf>
      <font>
        <b/>
        <i val="0"/>
        <color theme="9" tint="-0.24994659260841701"/>
      </font>
    </dxf>
    <dxf>
      <font>
        <b/>
        <i val="0"/>
        <color rgb="FFFF0000"/>
      </font>
    </dxf>
    <dxf>
      <font>
        <b/>
        <i val="0"/>
        <color theme="9" tint="-0.24994659260841701"/>
      </font>
    </dxf>
    <dxf>
      <font>
        <b/>
        <i val="0"/>
        <color rgb="FF0000FF"/>
      </font>
    </dxf>
    <dxf>
      <font>
        <b/>
        <i val="0"/>
        <color theme="1"/>
      </font>
    </dxf>
    <dxf>
      <font>
        <b/>
        <i val="0"/>
        <color theme="6" tint="-0.24994659260841701"/>
      </font>
    </dxf>
    <dxf>
      <font>
        <b/>
        <i val="0"/>
        <color rgb="FF0070C0"/>
      </font>
    </dxf>
    <dxf>
      <font>
        <b/>
        <i val="0"/>
        <color theme="5"/>
      </font>
    </dxf>
    <dxf>
      <font>
        <b/>
        <i val="0"/>
        <color theme="9" tint="-0.24994659260841701"/>
      </font>
    </dxf>
    <dxf>
      <font>
        <b/>
        <i val="0"/>
        <color rgb="FFFF0000"/>
      </font>
    </dxf>
    <dxf>
      <font>
        <b/>
        <i val="0"/>
        <color theme="9" tint="-0.24994659260841701"/>
      </font>
    </dxf>
    <dxf>
      <font>
        <b/>
        <i val="0"/>
        <color rgb="FF0000FF"/>
      </font>
    </dxf>
    <dxf>
      <font>
        <b/>
        <i val="0"/>
        <color theme="1"/>
      </font>
    </dxf>
    <dxf>
      <font>
        <b/>
        <i val="0"/>
        <color theme="6" tint="-0.24994659260841701"/>
      </font>
    </dxf>
    <dxf>
      <font>
        <b/>
        <i val="0"/>
        <color rgb="FF0070C0"/>
      </font>
    </dxf>
    <dxf>
      <font>
        <b/>
        <i val="0"/>
        <color theme="5"/>
      </font>
    </dxf>
    <dxf>
      <font>
        <b/>
        <i val="0"/>
        <color theme="9" tint="-0.24994659260841701"/>
      </font>
    </dxf>
    <dxf>
      <font>
        <b/>
        <i val="0"/>
        <color rgb="FFFF0000"/>
      </font>
    </dxf>
    <dxf>
      <font>
        <b/>
        <i val="0"/>
        <color theme="9" tint="-0.24994659260841701"/>
      </font>
    </dxf>
    <dxf>
      <font>
        <b/>
        <i val="0"/>
        <color rgb="FF0000FF"/>
      </font>
    </dxf>
    <dxf>
      <font>
        <b/>
        <i val="0"/>
        <color theme="1"/>
      </font>
    </dxf>
    <dxf>
      <font>
        <b/>
        <i val="0"/>
        <color theme="6" tint="-0.24994659260841701"/>
      </font>
    </dxf>
    <dxf>
      <font>
        <b/>
        <i val="0"/>
        <color rgb="FF0070C0"/>
      </font>
    </dxf>
    <dxf>
      <font>
        <b/>
        <i val="0"/>
        <color theme="5"/>
      </font>
    </dxf>
    <dxf>
      <font>
        <b/>
        <i val="0"/>
        <color theme="9" tint="-0.24994659260841701"/>
      </font>
    </dxf>
    <dxf>
      <font>
        <b/>
        <i val="0"/>
        <color rgb="FFFF0000"/>
      </font>
    </dxf>
    <dxf>
      <font>
        <b/>
        <i val="0"/>
        <color theme="9" tint="-0.24994659260841701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theme="9" tint="-0.24994659260841701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theme="9" tint="-0.24994659260841701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theme="9" tint="-0.24994659260841701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theme="9" tint="-0.24994659260841701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theme="9" tint="-0.24994659260841701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theme="9" tint="-0.24994659260841701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theme="9" tint="-0.24994659260841701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theme="9" tint="-0.24994659260841701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theme="9" tint="-0.24994659260841701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theme="9" tint="-0.24994659260841701"/>
      </font>
    </dxf>
    <dxf>
      <font>
        <b/>
        <i val="0"/>
        <color rgb="FF0000FF"/>
      </font>
    </dxf>
    <dxf>
      <font>
        <b/>
        <i val="0"/>
        <color theme="1"/>
      </font>
    </dxf>
    <dxf>
      <font>
        <b/>
        <i val="0"/>
        <color theme="6" tint="-0.24994659260841701"/>
      </font>
    </dxf>
    <dxf>
      <font>
        <b/>
        <i val="0"/>
        <color rgb="FF0070C0"/>
      </font>
    </dxf>
    <dxf>
      <font>
        <b/>
        <i val="0"/>
        <color theme="5"/>
      </font>
    </dxf>
    <dxf>
      <font>
        <b/>
        <i val="0"/>
        <color theme="9" tint="-0.24994659260841701"/>
      </font>
    </dxf>
    <dxf>
      <font>
        <b/>
        <i val="0"/>
        <color theme="1"/>
      </font>
    </dxf>
    <dxf>
      <font>
        <b/>
        <i val="0"/>
        <color theme="6" tint="-0.24994659260841701"/>
      </font>
    </dxf>
    <dxf>
      <font>
        <b/>
        <i val="0"/>
        <color rgb="FF0070C0"/>
      </font>
    </dxf>
    <dxf>
      <font>
        <b/>
        <i val="0"/>
        <color theme="5"/>
      </font>
    </dxf>
    <dxf>
      <font>
        <b/>
        <i val="0"/>
        <color theme="9" tint="-0.24994659260841701"/>
      </font>
    </dxf>
    <dxf>
      <font>
        <b/>
        <i val="0"/>
        <color theme="1"/>
      </font>
    </dxf>
    <dxf>
      <font>
        <b/>
        <i val="0"/>
        <color theme="6" tint="-0.24994659260841701"/>
      </font>
    </dxf>
    <dxf>
      <font>
        <b/>
        <i val="0"/>
        <color rgb="FF0070C0"/>
      </font>
    </dxf>
    <dxf>
      <font>
        <b/>
        <i val="0"/>
        <color theme="5"/>
      </font>
    </dxf>
    <dxf>
      <font>
        <b/>
        <i val="0"/>
        <color theme="9" tint="-0.24994659260841701"/>
      </font>
    </dxf>
    <dxf>
      <font>
        <b/>
        <i val="0"/>
        <color rgb="FFFF0000"/>
      </font>
    </dxf>
    <dxf>
      <font>
        <b/>
        <i val="0"/>
        <color theme="9" tint="-0.24994659260841701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theme="9" tint="-0.24994659260841701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theme="9" tint="-0.24994659260841701"/>
      </font>
    </dxf>
    <dxf>
      <font>
        <b/>
        <i val="0"/>
        <color rgb="FF0000FF"/>
      </font>
    </dxf>
    <dxf>
      <font>
        <b/>
        <i val="0"/>
        <color theme="1"/>
      </font>
    </dxf>
    <dxf>
      <font>
        <b/>
        <i val="0"/>
        <color theme="6" tint="-0.24994659260841701"/>
      </font>
    </dxf>
    <dxf>
      <font>
        <b/>
        <i val="0"/>
        <color rgb="FF0070C0"/>
      </font>
    </dxf>
    <dxf>
      <font>
        <b/>
        <i val="0"/>
        <color theme="5"/>
      </font>
    </dxf>
    <dxf>
      <font>
        <b/>
        <i val="0"/>
        <color theme="9" tint="-0.24994659260841701"/>
      </font>
    </dxf>
    <dxf>
      <font>
        <b/>
        <i val="0"/>
        <color rgb="FFFF0000"/>
      </font>
    </dxf>
    <dxf>
      <font>
        <b/>
        <i val="0"/>
        <color theme="9" tint="-0.24994659260841701"/>
      </font>
    </dxf>
    <dxf>
      <font>
        <b/>
        <i val="0"/>
        <color rgb="FF0000FF"/>
      </font>
    </dxf>
    <dxf>
      <font>
        <b/>
        <i val="0"/>
        <color theme="1"/>
      </font>
    </dxf>
    <dxf>
      <font>
        <b/>
        <i val="0"/>
        <color theme="6" tint="-0.24994659260841701"/>
      </font>
    </dxf>
    <dxf>
      <font>
        <b/>
        <i val="0"/>
        <color rgb="FF0070C0"/>
      </font>
    </dxf>
    <dxf>
      <font>
        <b/>
        <i val="0"/>
        <color theme="5"/>
      </font>
    </dxf>
    <dxf>
      <font>
        <b/>
        <i val="0"/>
        <color theme="9" tint="-0.24994659260841701"/>
      </font>
    </dxf>
    <dxf>
      <font>
        <b/>
        <i val="0"/>
        <color rgb="FFFF0000"/>
      </font>
    </dxf>
    <dxf>
      <font>
        <b/>
        <i val="0"/>
        <color theme="9" tint="-0.24994659260841701"/>
      </font>
    </dxf>
    <dxf>
      <font>
        <b/>
        <i val="0"/>
        <color rgb="FF0000FF"/>
      </font>
    </dxf>
    <dxf>
      <font>
        <b/>
        <i val="0"/>
        <color theme="1"/>
      </font>
    </dxf>
    <dxf>
      <font>
        <b/>
        <i val="0"/>
        <color theme="6" tint="-0.24994659260841701"/>
      </font>
    </dxf>
    <dxf>
      <font>
        <b/>
        <i val="0"/>
        <color rgb="FF0070C0"/>
      </font>
    </dxf>
    <dxf>
      <font>
        <b/>
        <i val="0"/>
        <color theme="5"/>
      </font>
    </dxf>
    <dxf>
      <font>
        <b/>
        <i val="0"/>
        <color theme="9" tint="-0.24994659260841701"/>
      </font>
    </dxf>
    <dxf>
      <font>
        <b/>
        <i val="0"/>
        <color rgb="FFFF0000"/>
      </font>
    </dxf>
    <dxf>
      <font>
        <b/>
        <i val="0"/>
        <color theme="9" tint="-0.24994659260841701"/>
      </font>
    </dxf>
    <dxf>
      <font>
        <b/>
        <i val="0"/>
        <color rgb="FF0000FF"/>
      </font>
    </dxf>
    <dxf>
      <font>
        <b/>
        <i val="0"/>
        <color theme="1"/>
      </font>
    </dxf>
    <dxf>
      <font>
        <b/>
        <i val="0"/>
        <color theme="6" tint="-0.24994659260841701"/>
      </font>
    </dxf>
    <dxf>
      <font>
        <b/>
        <i val="0"/>
        <color rgb="FF0070C0"/>
      </font>
    </dxf>
    <dxf>
      <font>
        <b/>
        <i val="0"/>
        <color theme="5"/>
      </font>
    </dxf>
    <dxf>
      <font>
        <b/>
        <i val="0"/>
        <color theme="9" tint="-0.24994659260841701"/>
      </font>
    </dxf>
    <dxf>
      <font>
        <b/>
        <i val="0"/>
        <color rgb="FFFF0000"/>
      </font>
    </dxf>
    <dxf>
      <font>
        <b/>
        <i val="0"/>
        <color theme="9" tint="-0.24994659260841701"/>
      </font>
    </dxf>
    <dxf>
      <font>
        <b/>
        <i val="0"/>
        <color rgb="FF0000FF"/>
      </font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357187</xdr:colOff>
      <xdr:row>1</xdr:row>
      <xdr:rowOff>238126</xdr:rowOff>
    </xdr:from>
    <xdr:to>
      <xdr:col>32</xdr:col>
      <xdr:colOff>23343</xdr:colOff>
      <xdr:row>18</xdr:row>
      <xdr:rowOff>176213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1987" y="238126"/>
          <a:ext cx="8200556" cy="2871787"/>
        </a:xfrm>
        <a:prstGeom prst="rect">
          <a:avLst/>
        </a:prstGeom>
        <a:solidFill>
          <a:schemeClr val="tx1"/>
        </a:solidFill>
        <a:ln w="38100">
          <a:solidFill>
            <a:schemeClr val="tx1"/>
          </a:solidFill>
        </a:ln>
      </xdr:spPr>
    </xdr:pic>
    <xdr:clientData/>
  </xdr:twoCellAnchor>
  <xdr:twoCellAnchor editAs="oneCell">
    <xdr:from>
      <xdr:col>18</xdr:col>
      <xdr:colOff>347381</xdr:colOff>
      <xdr:row>25</xdr:row>
      <xdr:rowOff>73162</xdr:rowOff>
    </xdr:from>
    <xdr:to>
      <xdr:col>32</xdr:col>
      <xdr:colOff>25665</xdr:colOff>
      <xdr:row>41</xdr:row>
      <xdr:rowOff>145676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96356" y="3225937"/>
          <a:ext cx="8212684" cy="2358514"/>
        </a:xfrm>
        <a:prstGeom prst="rect">
          <a:avLst/>
        </a:prstGeom>
        <a:noFill/>
        <a:ln w="38100">
          <a:solidFill>
            <a:schemeClr val="tx1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357187</xdr:colOff>
      <xdr:row>0</xdr:row>
      <xdr:rowOff>238126</xdr:rowOff>
    </xdr:from>
    <xdr:to>
      <xdr:col>28</xdr:col>
      <xdr:colOff>23343</xdr:colOff>
      <xdr:row>18</xdr:row>
      <xdr:rowOff>147638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20562" y="238126"/>
          <a:ext cx="8200556" cy="2871787"/>
        </a:xfrm>
        <a:prstGeom prst="rect">
          <a:avLst/>
        </a:prstGeom>
        <a:solidFill>
          <a:schemeClr val="tx1"/>
        </a:solidFill>
        <a:ln w="38100">
          <a:solidFill>
            <a:schemeClr val="tx1"/>
          </a:solidFill>
        </a:ln>
      </xdr:spPr>
    </xdr:pic>
    <xdr:clientData/>
  </xdr:twoCellAnchor>
  <xdr:twoCellAnchor editAs="oneCell">
    <xdr:from>
      <xdr:col>14</xdr:col>
      <xdr:colOff>347381</xdr:colOff>
      <xdr:row>24</xdr:row>
      <xdr:rowOff>73162</xdr:rowOff>
    </xdr:from>
    <xdr:to>
      <xdr:col>28</xdr:col>
      <xdr:colOff>25665</xdr:colOff>
      <xdr:row>40</xdr:row>
      <xdr:rowOff>145676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7793" y="3222015"/>
          <a:ext cx="8149931" cy="2358514"/>
        </a:xfrm>
        <a:prstGeom prst="rect">
          <a:avLst/>
        </a:prstGeom>
        <a:noFill/>
        <a:ln w="38100">
          <a:solidFill>
            <a:schemeClr val="tx1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11</xdr:row>
      <xdr:rowOff>57150</xdr:rowOff>
    </xdr:from>
    <xdr:to>
      <xdr:col>6</xdr:col>
      <xdr:colOff>341216</xdr:colOff>
      <xdr:row>32</xdr:row>
      <xdr:rowOff>190499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962150"/>
          <a:ext cx="6018116" cy="4133849"/>
        </a:xfrm>
        <a:prstGeom prst="rect">
          <a:avLst/>
        </a:prstGeom>
        <a:solidFill>
          <a:srgbClr val="FFFFFF">
            <a:shade val="85000"/>
          </a:srgbClr>
        </a:solidFill>
        <a:ln w="190500" cap="rnd">
          <a:solidFill>
            <a:srgbClr val="FFFFFF"/>
          </a:solidFill>
        </a:ln>
        <a:effectLst>
          <a:outerShdw blurRad="50000" algn="tl" rotWithShape="0">
            <a:srgbClr val="000000">
              <a:alpha val="41000"/>
            </a:srgbClr>
          </a:outerShdw>
        </a:effectLst>
        <a:scene3d>
          <a:camera prst="orthographicFront"/>
          <a:lightRig rig="twoPt" dir="t">
            <a:rot lat="0" lon="0" rev="7800000"/>
          </a:lightRig>
        </a:scene3d>
        <a:sp3d contourW="6350">
          <a:bevelT w="50800" h="16510"/>
          <a:contourClr>
            <a:srgbClr val="C0C0C0"/>
          </a:contourClr>
        </a:sp3d>
        <a:ex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5"/>
  <sheetViews>
    <sheetView tabSelected="1" zoomScaleNormal="100" workbookViewId="0">
      <selection activeCell="C33" sqref="C33"/>
    </sheetView>
  </sheetViews>
  <sheetFormatPr defaultRowHeight="15" x14ac:dyDescent="0.25"/>
  <cols>
    <col min="1" max="1" width="5.85546875" style="9" customWidth="1"/>
    <col min="2" max="2" width="35" bestFit="1" customWidth="1"/>
    <col min="3" max="3" width="8.5703125" style="71" customWidth="1"/>
    <col min="4" max="4" width="12.42578125" style="60" customWidth="1"/>
    <col min="5" max="5" width="9.5703125" customWidth="1"/>
    <col min="6" max="6" width="12.42578125" customWidth="1"/>
    <col min="7" max="7" width="12.7109375" style="11" customWidth="1"/>
    <col min="8" max="8" width="10.7109375" style="11" customWidth="1"/>
    <col min="9" max="9" width="9.5703125" style="33" customWidth="1"/>
    <col min="10" max="11" width="7.28515625" customWidth="1"/>
    <col min="12" max="12" width="13.28515625" customWidth="1"/>
    <col min="13" max="13" width="11.42578125" style="60" customWidth="1"/>
    <col min="14" max="14" width="8.85546875" style="33" customWidth="1"/>
    <col min="15" max="15" width="10.42578125" style="41" customWidth="1"/>
    <col min="16" max="16" width="9.28515625" style="33" customWidth="1"/>
    <col min="17" max="17" width="7" style="33" customWidth="1"/>
    <col min="18" max="18" width="20.5703125" customWidth="1"/>
  </cols>
  <sheetData>
    <row r="1" spans="1:18" ht="15" customHeight="1" x14ac:dyDescent="0.25">
      <c r="A1" s="64" t="s">
        <v>0</v>
      </c>
      <c r="B1" s="64" t="s">
        <v>1</v>
      </c>
      <c r="C1" s="81" t="s">
        <v>67</v>
      </c>
      <c r="D1" s="82"/>
      <c r="E1" s="83" t="s">
        <v>68</v>
      </c>
      <c r="F1" s="84"/>
      <c r="G1" s="74" t="s">
        <v>82</v>
      </c>
      <c r="H1" s="74" t="s">
        <v>81</v>
      </c>
      <c r="I1" s="75" t="s">
        <v>22</v>
      </c>
      <c r="J1" s="65" t="s">
        <v>48</v>
      </c>
      <c r="K1" s="65" t="s">
        <v>49</v>
      </c>
      <c r="L1" s="65" t="s">
        <v>61</v>
      </c>
      <c r="M1" s="74" t="s">
        <v>50</v>
      </c>
      <c r="N1" s="65" t="s">
        <v>53</v>
      </c>
      <c r="O1" s="77" t="s">
        <v>21</v>
      </c>
      <c r="P1" s="76" t="s">
        <v>54</v>
      </c>
      <c r="Q1" s="75" t="s">
        <v>55</v>
      </c>
      <c r="R1" s="64" t="s">
        <v>60</v>
      </c>
    </row>
    <row r="2" spans="1:18" s="2" customFormat="1" ht="51" customHeight="1" x14ac:dyDescent="0.25">
      <c r="A2" s="64"/>
      <c r="B2" s="64"/>
      <c r="C2" s="63" t="s">
        <v>65</v>
      </c>
      <c r="D2" s="80" t="s">
        <v>64</v>
      </c>
      <c r="E2" s="62"/>
      <c r="F2" s="62"/>
      <c r="G2" s="74"/>
      <c r="H2" s="74"/>
      <c r="I2" s="75"/>
      <c r="J2" s="65"/>
      <c r="K2" s="65"/>
      <c r="L2" s="65"/>
      <c r="M2" s="74"/>
      <c r="N2" s="65"/>
      <c r="O2" s="77"/>
      <c r="P2" s="76"/>
      <c r="Q2" s="75"/>
      <c r="R2" s="64"/>
    </row>
    <row r="3" spans="1:18" x14ac:dyDescent="0.25">
      <c r="A3" s="3">
        <v>1</v>
      </c>
      <c r="B3" s="1" t="s">
        <v>52</v>
      </c>
      <c r="C3" s="67">
        <v>-2819.91</v>
      </c>
      <c r="D3" s="56">
        <v>11276.063</v>
      </c>
      <c r="E3" s="67">
        <v>-2819.91</v>
      </c>
      <c r="F3" s="18"/>
      <c r="G3" s="66">
        <v>-5686.2830000000004</v>
      </c>
      <c r="H3" s="66">
        <f>G3+((O3*0.00001)*G3)</f>
        <v>-5678.3725387771165</v>
      </c>
      <c r="I3" s="34">
        <f>H3-G3</f>
        <v>7.910461222883896</v>
      </c>
      <c r="J3" s="1">
        <v>293</v>
      </c>
      <c r="K3" s="43">
        <v>200</v>
      </c>
      <c r="L3" s="66">
        <v>-5686.2830000000004</v>
      </c>
      <c r="M3" s="56">
        <v>378.774</v>
      </c>
      <c r="N3" s="20"/>
      <c r="O3" s="36">
        <v>-139.1148</v>
      </c>
      <c r="P3" s="34"/>
      <c r="Q3" s="44"/>
      <c r="R3" s="73">
        <v>-5307.509</v>
      </c>
    </row>
    <row r="4" spans="1:18" x14ac:dyDescent="0.25">
      <c r="A4" s="3">
        <v>2</v>
      </c>
      <c r="B4" s="1" t="s">
        <v>20</v>
      </c>
      <c r="C4" s="67">
        <v>-2819.91</v>
      </c>
      <c r="D4" s="56"/>
      <c r="E4" s="67">
        <v>-2819.91</v>
      </c>
      <c r="F4" s="18"/>
      <c r="G4" s="66">
        <v>-5307.509</v>
      </c>
      <c r="H4" s="18">
        <f>G4+((O4*0.00001)*G4)</f>
        <v>-5291.6985687110255</v>
      </c>
      <c r="I4" s="34">
        <f>H4-G4</f>
        <v>15.810431288974542</v>
      </c>
      <c r="J4" s="1">
        <v>293</v>
      </c>
      <c r="K4" s="42">
        <v>40</v>
      </c>
      <c r="L4" s="66">
        <v>-5307.509</v>
      </c>
      <c r="M4" s="16">
        <v>0</v>
      </c>
      <c r="N4" s="20"/>
      <c r="O4" s="36">
        <v>-297.88797887999999</v>
      </c>
      <c r="P4" s="34"/>
      <c r="Q4" s="44"/>
      <c r="R4" s="1"/>
    </row>
    <row r="5" spans="1:18" x14ac:dyDescent="0.25">
      <c r="A5" s="3">
        <v>3</v>
      </c>
      <c r="B5" s="24" t="s">
        <v>23</v>
      </c>
      <c r="C5" s="68">
        <v>-2819.91</v>
      </c>
      <c r="D5" s="57"/>
      <c r="E5" s="68">
        <v>-2819.91</v>
      </c>
      <c r="F5" s="24"/>
      <c r="G5" s="48">
        <v>-5128.6990000000005</v>
      </c>
      <c r="H5" s="48">
        <f t="shared" ref="H4:H50" si="0">G5+((O5*0.00001)*G5)</f>
        <v>-5113.4212222060614</v>
      </c>
      <c r="I5" s="35">
        <f t="shared" ref="I5:I50" si="1">H5-G5</f>
        <v>15.277777793939094</v>
      </c>
      <c r="J5" s="24">
        <v>293</v>
      </c>
      <c r="K5" s="24">
        <v>40</v>
      </c>
      <c r="L5" s="48">
        <v>-5128.6990000000005</v>
      </c>
      <c r="M5" s="57">
        <v>178.81</v>
      </c>
      <c r="N5" s="31"/>
      <c r="O5" s="37">
        <f>'Thermal Expansion'!C9</f>
        <v>-297.88797887999999</v>
      </c>
      <c r="P5" s="35"/>
      <c r="Q5" s="35">
        <f>P5-N5</f>
        <v>0</v>
      </c>
      <c r="R5" s="24"/>
    </row>
    <row r="6" spans="1:18" x14ac:dyDescent="0.25">
      <c r="A6" s="3">
        <v>4</v>
      </c>
      <c r="B6" s="25" t="s">
        <v>38</v>
      </c>
      <c r="C6" s="68">
        <v>-2819.91</v>
      </c>
      <c r="D6" s="57"/>
      <c r="E6" s="68">
        <v>-2819.91</v>
      </c>
      <c r="F6" s="25"/>
      <c r="G6" s="48">
        <v>-4768.8740000000007</v>
      </c>
      <c r="H6" s="48">
        <f>G6+((O6*0.00001)*G6)</f>
        <v>-4762.1975764000008</v>
      </c>
      <c r="I6" s="35">
        <f>H6-G6</f>
        <v>6.6764235999999073</v>
      </c>
      <c r="J6" s="24">
        <v>293</v>
      </c>
      <c r="K6" s="24">
        <v>1.8</v>
      </c>
      <c r="L6" s="48">
        <v>-4768.8740000000007</v>
      </c>
      <c r="M6" s="57">
        <v>538.63499999999999</v>
      </c>
      <c r="N6" s="57">
        <f>M8-M6</f>
        <v>808.18000000000006</v>
      </c>
      <c r="O6" s="37">
        <f>'Thermal Expansion'!F9</f>
        <v>-140</v>
      </c>
      <c r="P6" s="35">
        <f>N6+((O6*0.00001)*N6)</f>
        <v>807.0485480000001</v>
      </c>
      <c r="Q6" s="35">
        <f>P6-N6</f>
        <v>-1.1314519999999675</v>
      </c>
      <c r="R6" s="24"/>
    </row>
    <row r="7" spans="1:18" x14ac:dyDescent="0.25">
      <c r="A7" s="72" t="s">
        <v>69</v>
      </c>
      <c r="B7" s="87" t="s">
        <v>76</v>
      </c>
      <c r="C7" s="88">
        <v>-2819.91</v>
      </c>
      <c r="D7" s="89">
        <v>12597.133</v>
      </c>
      <c r="E7" s="88">
        <v>-2819.91</v>
      </c>
      <c r="F7" s="87"/>
      <c r="G7" s="90">
        <f>D7-D$33</f>
        <v>-4365.2130000000016</v>
      </c>
      <c r="H7" s="48">
        <f>G7+((O7*0.00001)*G7)</f>
        <v>-4359.1017018000011</v>
      </c>
      <c r="I7" s="35">
        <f t="shared" si="1"/>
        <v>6.1112982000004195</v>
      </c>
      <c r="J7" s="24">
        <v>293</v>
      </c>
      <c r="K7" s="24">
        <v>1.8</v>
      </c>
      <c r="L7" s="48"/>
      <c r="M7" s="57"/>
      <c r="N7" s="31"/>
      <c r="O7" s="37">
        <f>'Thermal Expansion'!F9</f>
        <v>-140</v>
      </c>
      <c r="P7" s="35"/>
      <c r="Q7" s="35"/>
      <c r="R7" s="24"/>
    </row>
    <row r="8" spans="1:18" x14ac:dyDescent="0.25">
      <c r="A8" s="3">
        <v>5</v>
      </c>
      <c r="B8" s="25" t="s">
        <v>39</v>
      </c>
      <c r="C8" s="68">
        <v>-2819.91</v>
      </c>
      <c r="D8" s="57"/>
      <c r="E8" s="68">
        <v>-2819.91</v>
      </c>
      <c r="F8" s="25"/>
      <c r="G8" s="48">
        <v>-3960.6940000000004</v>
      </c>
      <c r="H8" s="48">
        <f t="shared" si="0"/>
        <v>-3955.1490284000006</v>
      </c>
      <c r="I8" s="35">
        <f t="shared" si="1"/>
        <v>5.5449715999998261</v>
      </c>
      <c r="J8" s="24">
        <v>293</v>
      </c>
      <c r="K8" s="24">
        <v>1.8</v>
      </c>
      <c r="L8" s="48">
        <v>-3960.6940000000004</v>
      </c>
      <c r="M8" s="57">
        <v>1346.8150000000001</v>
      </c>
      <c r="N8" s="57">
        <f>M8-M6</f>
        <v>808.18000000000006</v>
      </c>
      <c r="O8" s="37">
        <f>'Thermal Expansion'!F9</f>
        <v>-140</v>
      </c>
      <c r="P8" s="35">
        <f>N8+((O8*0.00001)*N8)</f>
        <v>807.0485480000001</v>
      </c>
      <c r="Q8" s="35">
        <f>P8-N8</f>
        <v>-1.1314519999999675</v>
      </c>
      <c r="R8" s="24"/>
    </row>
    <row r="9" spans="1:18" hidden="1" x14ac:dyDescent="0.25">
      <c r="B9" s="50" t="s">
        <v>56</v>
      </c>
      <c r="C9" s="69">
        <v>-2819.91</v>
      </c>
      <c r="D9" s="58"/>
      <c r="E9" s="69">
        <v>-2819.91</v>
      </c>
      <c r="F9" s="50"/>
      <c r="G9" s="51">
        <v>-3960.6940000000004</v>
      </c>
      <c r="H9" s="51">
        <f t="shared" si="0"/>
        <v>-3953.301942532788</v>
      </c>
      <c r="I9" s="55">
        <f t="shared" si="1"/>
        <v>7.392057467212453</v>
      </c>
      <c r="J9" s="52">
        <v>293</v>
      </c>
      <c r="K9" s="52">
        <v>1.8</v>
      </c>
      <c r="L9" s="51">
        <v>-3960.6940000000004</v>
      </c>
      <c r="M9" s="58">
        <f>M10-N9</f>
        <v>1346.8150000000001</v>
      </c>
      <c r="N9" s="53">
        <v>36.020000000000003</v>
      </c>
      <c r="O9" s="54">
        <v>-186.63540953207399</v>
      </c>
      <c r="P9" s="55">
        <f>N9+((O9*0.00001)*N9)</f>
        <v>35.952773925486547</v>
      </c>
      <c r="Q9" s="55">
        <f>P9-N9</f>
        <v>-6.7226074513456524E-2</v>
      </c>
      <c r="R9" s="24"/>
    </row>
    <row r="10" spans="1:18" hidden="1" x14ac:dyDescent="0.25">
      <c r="B10" s="50" t="s">
        <v>57</v>
      </c>
      <c r="C10" s="69">
        <v>-2819.91</v>
      </c>
      <c r="D10" s="58"/>
      <c r="E10" s="69">
        <v>-2819.91</v>
      </c>
      <c r="F10" s="50"/>
      <c r="G10" s="51">
        <v>-3924.6740000000004</v>
      </c>
      <c r="H10" s="51">
        <f t="shared" si="0"/>
        <v>-3917.3491686073016</v>
      </c>
      <c r="I10" s="55">
        <f t="shared" si="1"/>
        <v>7.3248313926987976</v>
      </c>
      <c r="J10" s="52">
        <v>293</v>
      </c>
      <c r="K10" s="52">
        <v>1.8</v>
      </c>
      <c r="L10" s="51">
        <v>-3924.6740000000004</v>
      </c>
      <c r="M10" s="58">
        <f>M11+N10</f>
        <v>1382.835</v>
      </c>
      <c r="N10" s="53">
        <v>24.797999999999998</v>
      </c>
      <c r="O10" s="54">
        <v>-186.63540953207399</v>
      </c>
      <c r="P10" s="55">
        <f>N10+((O10*0.00001)*N10)</f>
        <v>24.751718151144235</v>
      </c>
      <c r="Q10" s="55">
        <f>P10-N10</f>
        <v>-4.628184885576303E-2</v>
      </c>
      <c r="R10" s="24"/>
    </row>
    <row r="11" spans="1:18" x14ac:dyDescent="0.25">
      <c r="A11" s="3">
        <v>6</v>
      </c>
      <c r="B11" s="24" t="s">
        <v>24</v>
      </c>
      <c r="C11" s="68">
        <v>-2819.91</v>
      </c>
      <c r="D11" s="57"/>
      <c r="E11" s="68">
        <v>-2819.91</v>
      </c>
      <c r="F11" s="24"/>
      <c r="G11" s="48">
        <v>-3949.4720000000002</v>
      </c>
      <c r="H11" s="48">
        <f t="shared" si="0"/>
        <v>-3937.7069976827688</v>
      </c>
      <c r="I11" s="35">
        <f>H11-G11</f>
        <v>11.765002317231392</v>
      </c>
      <c r="J11" s="24">
        <v>293</v>
      </c>
      <c r="K11" s="24">
        <v>40</v>
      </c>
      <c r="L11" s="48">
        <v>-3949.4720000000002</v>
      </c>
      <c r="M11" s="57">
        <v>1358.037</v>
      </c>
      <c r="N11" s="31"/>
      <c r="O11" s="37">
        <f>'Thermal Expansion'!C9</f>
        <v>-297.88797887999999</v>
      </c>
      <c r="P11" s="35"/>
      <c r="Q11" s="45"/>
      <c r="R11" s="24"/>
    </row>
    <row r="12" spans="1:18" x14ac:dyDescent="0.25">
      <c r="A12" s="3">
        <v>7</v>
      </c>
      <c r="B12" s="22" t="s">
        <v>25</v>
      </c>
      <c r="C12" s="70">
        <v>-2819.91</v>
      </c>
      <c r="D12" s="59"/>
      <c r="E12" s="70">
        <v>-2819.91</v>
      </c>
      <c r="F12" s="22"/>
      <c r="G12" s="49">
        <v>-3659.5530000000003</v>
      </c>
      <c r="H12" s="49">
        <f t="shared" si="0"/>
        <v>-3648.6516315322579</v>
      </c>
      <c r="I12" s="39">
        <f t="shared" si="1"/>
        <v>10.901368467742486</v>
      </c>
      <c r="J12" s="22">
        <v>293</v>
      </c>
      <c r="K12" s="22">
        <v>40</v>
      </c>
      <c r="L12" s="49">
        <v>-3659.5530000000003</v>
      </c>
      <c r="M12" s="59">
        <v>1647.9559999999999</v>
      </c>
      <c r="N12" s="32"/>
      <c r="O12" s="38">
        <v>-297.88797887999999</v>
      </c>
      <c r="P12" s="39"/>
      <c r="Q12" s="46">
        <f>P12-N12</f>
        <v>0</v>
      </c>
      <c r="R12" s="22"/>
    </row>
    <row r="13" spans="1:18" x14ac:dyDescent="0.25">
      <c r="A13" s="3">
        <v>8</v>
      </c>
      <c r="B13" s="23" t="s">
        <v>40</v>
      </c>
      <c r="C13" s="70">
        <v>-2819.91</v>
      </c>
      <c r="D13" s="59"/>
      <c r="E13" s="70">
        <v>-2819.91</v>
      </c>
      <c r="F13" s="23"/>
      <c r="G13" s="49">
        <v>-3358.4120000000003</v>
      </c>
      <c r="H13" s="49">
        <f t="shared" si="0"/>
        <v>-3353.7102232000002</v>
      </c>
      <c r="I13" s="39">
        <f t="shared" si="1"/>
        <v>4.7017768000000615</v>
      </c>
      <c r="J13" s="22">
        <v>293</v>
      </c>
      <c r="K13" s="22">
        <v>1.8</v>
      </c>
      <c r="L13" s="49">
        <v>-3358.4120000000003</v>
      </c>
      <c r="M13" s="59">
        <v>1949.097</v>
      </c>
      <c r="N13" s="32">
        <f>M15-M13</f>
        <v>808.18000000000006</v>
      </c>
      <c r="O13" s="38">
        <f>'Thermal Expansion'!F9</f>
        <v>-140</v>
      </c>
      <c r="P13" s="39">
        <f>N13+((O13*0.00001)*N13)</f>
        <v>807.0485480000001</v>
      </c>
      <c r="Q13" s="46">
        <f>P13-N13</f>
        <v>-1.1314519999999675</v>
      </c>
      <c r="R13" s="22"/>
    </row>
    <row r="14" spans="1:18" x14ac:dyDescent="0.25">
      <c r="A14" s="72" t="s">
        <v>70</v>
      </c>
      <c r="B14" s="87" t="s">
        <v>77</v>
      </c>
      <c r="C14" s="88">
        <v>-2819.91</v>
      </c>
      <c r="D14" s="89">
        <v>14007.594999999999</v>
      </c>
      <c r="E14" s="88">
        <v>-2819.91</v>
      </c>
      <c r="F14" s="87"/>
      <c r="G14" s="90">
        <f>D14-D$33</f>
        <v>-2954.751000000002</v>
      </c>
      <c r="H14" s="49">
        <f t="shared" si="0"/>
        <v>-2950.6143486000019</v>
      </c>
      <c r="I14" s="39">
        <f t="shared" ref="I14" si="2">H14-G14</f>
        <v>4.1366514000001189</v>
      </c>
      <c r="J14" s="22">
        <v>293</v>
      </c>
      <c r="K14" s="22">
        <v>1.8</v>
      </c>
      <c r="L14" s="49"/>
      <c r="M14" s="59"/>
      <c r="N14" s="32"/>
      <c r="O14" s="38">
        <f>'Thermal Expansion'!F9</f>
        <v>-140</v>
      </c>
      <c r="P14" s="39"/>
      <c r="Q14" s="46"/>
      <c r="R14" s="22"/>
    </row>
    <row r="15" spans="1:18" x14ac:dyDescent="0.25">
      <c r="A15" s="3">
        <v>9</v>
      </c>
      <c r="B15" s="23" t="s">
        <v>41</v>
      </c>
      <c r="C15" s="70">
        <v>-2819.91</v>
      </c>
      <c r="D15" s="59"/>
      <c r="E15" s="70">
        <v>-2819.91</v>
      </c>
      <c r="F15" s="23"/>
      <c r="G15" s="49">
        <v>-2550.2320000000004</v>
      </c>
      <c r="H15" s="49">
        <f t="shared" si="0"/>
        <v>-2546.6616752000004</v>
      </c>
      <c r="I15" s="39">
        <f t="shared" si="1"/>
        <v>3.5703247999999803</v>
      </c>
      <c r="J15" s="22">
        <v>293</v>
      </c>
      <c r="K15" s="22">
        <v>1.8</v>
      </c>
      <c r="L15" s="49">
        <v>-2550.2320000000004</v>
      </c>
      <c r="M15" s="59">
        <v>2757.277</v>
      </c>
      <c r="N15" s="32">
        <f>M15-M13</f>
        <v>808.18000000000006</v>
      </c>
      <c r="O15" s="38">
        <f>'Thermal Expansion'!F9</f>
        <v>-140</v>
      </c>
      <c r="P15" s="39">
        <f>N15+((O15*0.00001)*N15)</f>
        <v>807.0485480000001</v>
      </c>
      <c r="Q15" s="46">
        <f>P15-N15</f>
        <v>-1.1314519999999675</v>
      </c>
      <c r="R15" s="22"/>
    </row>
    <row r="16" spans="1:18" hidden="1" x14ac:dyDescent="0.25">
      <c r="B16" s="50" t="s">
        <v>56</v>
      </c>
      <c r="C16" s="69">
        <v>-2819.91</v>
      </c>
      <c r="D16" s="58"/>
      <c r="E16" s="69">
        <v>-2819.91</v>
      </c>
      <c r="F16" s="50"/>
      <c r="G16" s="51">
        <v>-2550.2320000000009</v>
      </c>
      <c r="H16" s="51">
        <f t="shared" si="0"/>
        <v>-2545.4723640627831</v>
      </c>
      <c r="I16" s="55">
        <f t="shared" si="1"/>
        <v>4.7596359372178085</v>
      </c>
      <c r="J16" s="52">
        <v>293</v>
      </c>
      <c r="K16" s="52">
        <v>1.8</v>
      </c>
      <c r="L16" s="51">
        <v>-2550.2320000000009</v>
      </c>
      <c r="M16" s="58">
        <f>M17-N16</f>
        <v>2757.2769999999996</v>
      </c>
      <c r="N16" s="53">
        <v>36.020000000000003</v>
      </c>
      <c r="O16" s="54">
        <v>-186.63540953207399</v>
      </c>
      <c r="P16" s="55">
        <f>N16+((O16*0.00001)*N16)</f>
        <v>35.952773925486547</v>
      </c>
      <c r="Q16" s="55">
        <f>P16-N16</f>
        <v>-6.7226074513456524E-2</v>
      </c>
      <c r="R16" s="24"/>
    </row>
    <row r="17" spans="1:18" hidden="1" x14ac:dyDescent="0.25">
      <c r="B17" s="50" t="s">
        <v>57</v>
      </c>
      <c r="C17" s="69">
        <v>-2819.91</v>
      </c>
      <c r="D17" s="58"/>
      <c r="E17" s="69">
        <v>-2819.91</v>
      </c>
      <c r="F17" s="50"/>
      <c r="G17" s="51">
        <v>-2514.2120000000009</v>
      </c>
      <c r="H17" s="51">
        <f t="shared" si="0"/>
        <v>-2509.5195901372963</v>
      </c>
      <c r="I17" s="55">
        <f t="shared" si="1"/>
        <v>4.6924098627046078</v>
      </c>
      <c r="J17" s="52">
        <v>293</v>
      </c>
      <c r="K17" s="52">
        <v>1.8</v>
      </c>
      <c r="L17" s="51">
        <v>-2514.2120000000009</v>
      </c>
      <c r="M17" s="58">
        <f>M18+N17</f>
        <v>2793.2969999999996</v>
      </c>
      <c r="N17" s="53">
        <v>24.797999999999998</v>
      </c>
      <c r="O17" s="54">
        <v>-186.63540953207399</v>
      </c>
      <c r="P17" s="55">
        <f>N17+((O17*0.00001)*N17)</f>
        <v>24.751718151144235</v>
      </c>
      <c r="Q17" s="55">
        <f>P17-N17</f>
        <v>-4.628184885576303E-2</v>
      </c>
      <c r="R17" s="24"/>
    </row>
    <row r="18" spans="1:18" x14ac:dyDescent="0.25">
      <c r="A18" s="3">
        <v>10</v>
      </c>
      <c r="B18" s="22" t="s">
        <v>26</v>
      </c>
      <c r="C18" s="70">
        <v>-2819.91</v>
      </c>
      <c r="D18" s="59"/>
      <c r="E18" s="70">
        <v>-2819.91</v>
      </c>
      <c r="F18" s="22"/>
      <c r="G18" s="49">
        <v>-2539.0100000000007</v>
      </c>
      <c r="H18" s="49">
        <f t="shared" si="0"/>
        <v>-2531.4465944274398</v>
      </c>
      <c r="I18" s="39">
        <f t="shared" si="1"/>
        <v>7.563405572560896</v>
      </c>
      <c r="J18" s="22">
        <v>293</v>
      </c>
      <c r="K18" s="22">
        <v>40</v>
      </c>
      <c r="L18" s="49">
        <v>-2539.0100000000007</v>
      </c>
      <c r="M18" s="59">
        <v>2768.4989999999998</v>
      </c>
      <c r="N18" s="32"/>
      <c r="O18" s="38">
        <v>-297.88797887999999</v>
      </c>
      <c r="P18" s="32"/>
      <c r="Q18" s="46"/>
      <c r="R18" s="22"/>
    </row>
    <row r="19" spans="1:18" ht="15" customHeight="1" x14ac:dyDescent="0.25">
      <c r="A19" s="3">
        <v>11</v>
      </c>
      <c r="B19" s="24" t="s">
        <v>27</v>
      </c>
      <c r="C19" s="68">
        <v>-2819.91</v>
      </c>
      <c r="D19" s="57"/>
      <c r="E19" s="68">
        <v>-2819.91</v>
      </c>
      <c r="F19" s="24"/>
      <c r="G19" s="48">
        <v>-2249.0940000000005</v>
      </c>
      <c r="H19" s="48">
        <f t="shared" si="0"/>
        <v>-2242.3942193402891</v>
      </c>
      <c r="I19" s="35">
        <f t="shared" si="1"/>
        <v>6.6997806597114504</v>
      </c>
      <c r="J19" s="24">
        <v>293</v>
      </c>
      <c r="K19" s="24">
        <v>40</v>
      </c>
      <c r="L19" s="48">
        <v>-2249.0940000000005</v>
      </c>
      <c r="M19" s="57">
        <v>3058.415</v>
      </c>
      <c r="N19" s="31"/>
      <c r="O19" s="37">
        <v>-297.88797887999999</v>
      </c>
      <c r="P19" s="35"/>
      <c r="Q19" s="45">
        <f>P19-N19</f>
        <v>0</v>
      </c>
      <c r="R19" s="24"/>
    </row>
    <row r="20" spans="1:18" ht="15" customHeight="1" x14ac:dyDescent="0.25">
      <c r="A20" s="3">
        <v>12</v>
      </c>
      <c r="B20" s="25" t="s">
        <v>42</v>
      </c>
      <c r="C20" s="68">
        <v>-2819.91</v>
      </c>
      <c r="D20" s="57"/>
      <c r="E20" s="68">
        <v>-2819.91</v>
      </c>
      <c r="F20" s="25"/>
      <c r="G20" s="48">
        <v>-1947.9560000000006</v>
      </c>
      <c r="H20" s="48">
        <f t="shared" si="0"/>
        <v>-1945.2288616000005</v>
      </c>
      <c r="I20" s="35">
        <f t="shared" si="1"/>
        <v>2.727138400000058</v>
      </c>
      <c r="J20" s="24">
        <v>293</v>
      </c>
      <c r="K20" s="24">
        <v>1.8</v>
      </c>
      <c r="L20" s="48">
        <v>-1947.9560000000006</v>
      </c>
      <c r="M20" s="57">
        <v>3359.5529999999999</v>
      </c>
      <c r="N20" s="31">
        <f>M22-M20</f>
        <v>808.18000000000029</v>
      </c>
      <c r="O20" s="37">
        <f>'Thermal Expansion'!F9</f>
        <v>-140</v>
      </c>
      <c r="P20" s="35">
        <f>N20+((O20*0.00001)*N20)</f>
        <v>807.04854800000032</v>
      </c>
      <c r="Q20" s="45">
        <f>P20-N20</f>
        <v>-1.1314519999999675</v>
      </c>
      <c r="R20" s="24"/>
    </row>
    <row r="21" spans="1:18" ht="15" customHeight="1" x14ac:dyDescent="0.25">
      <c r="A21" s="72" t="s">
        <v>71</v>
      </c>
      <c r="B21" s="87" t="s">
        <v>78</v>
      </c>
      <c r="C21" s="88">
        <v>-2819.91</v>
      </c>
      <c r="D21" s="89">
        <v>15418.050999999999</v>
      </c>
      <c r="E21" s="88">
        <v>-2819.91</v>
      </c>
      <c r="F21" s="87"/>
      <c r="G21" s="90">
        <f>D21-D$33</f>
        <v>-1544.2950000000019</v>
      </c>
      <c r="H21" s="48">
        <f t="shared" si="0"/>
        <v>-1542.1329870000018</v>
      </c>
      <c r="I21" s="35"/>
      <c r="J21" s="24">
        <v>293</v>
      </c>
      <c r="K21" s="24">
        <v>1.8</v>
      </c>
      <c r="L21" s="48"/>
      <c r="M21" s="57"/>
      <c r="N21" s="31"/>
      <c r="O21" s="37">
        <f>'Thermal Expansion'!F9</f>
        <v>-140</v>
      </c>
      <c r="P21" s="35"/>
      <c r="Q21" s="45"/>
      <c r="R21" s="24"/>
    </row>
    <row r="22" spans="1:18" x14ac:dyDescent="0.25">
      <c r="A22" s="3">
        <v>13</v>
      </c>
      <c r="B22" s="25" t="s">
        <v>43</v>
      </c>
      <c r="C22" s="68">
        <v>-2819.91</v>
      </c>
      <c r="D22" s="57"/>
      <c r="E22" s="68">
        <v>-2819.91</v>
      </c>
      <c r="F22" s="25"/>
      <c r="G22" s="48">
        <v>-1139.7759999999998</v>
      </c>
      <c r="H22" s="48">
        <f t="shared" si="0"/>
        <v>-1138.1803135999999</v>
      </c>
      <c r="I22" s="35">
        <f t="shared" si="1"/>
        <v>1.5956863999999769</v>
      </c>
      <c r="J22" s="24">
        <v>293</v>
      </c>
      <c r="K22" s="24">
        <v>1.8</v>
      </c>
      <c r="L22" s="48">
        <v>-1139.7759999999998</v>
      </c>
      <c r="M22" s="57">
        <v>4167.7330000000002</v>
      </c>
      <c r="N22" s="31">
        <f>M22-M20</f>
        <v>808.18000000000029</v>
      </c>
      <c r="O22" s="37">
        <f>'Thermal Expansion'!F9</f>
        <v>-140</v>
      </c>
      <c r="P22" s="35">
        <f>N22+((O22*0.00001)*N22)</f>
        <v>807.04854800000032</v>
      </c>
      <c r="Q22" s="45">
        <f>P22-N22</f>
        <v>-1.1314519999999675</v>
      </c>
      <c r="R22" s="24"/>
    </row>
    <row r="23" spans="1:18" hidden="1" x14ac:dyDescent="0.25">
      <c r="B23" s="50" t="s">
        <v>56</v>
      </c>
      <c r="C23" s="69">
        <v>-2819.91</v>
      </c>
      <c r="D23" s="58"/>
      <c r="E23" s="69">
        <v>-2819.91</v>
      </c>
      <c r="F23" s="50"/>
      <c r="G23" s="51">
        <v>-1139.7760000000007</v>
      </c>
      <c r="H23" s="51">
        <f t="shared" si="0"/>
        <v>-1137.6487743946525</v>
      </c>
      <c r="I23" s="55">
        <f t="shared" si="1"/>
        <v>2.1272256053482579</v>
      </c>
      <c r="J23" s="52">
        <v>293</v>
      </c>
      <c r="K23" s="52">
        <v>1.8</v>
      </c>
      <c r="L23" s="51">
        <v>-1139.7760000000007</v>
      </c>
      <c r="M23" s="58">
        <f>M24-N23</f>
        <v>4167.7329999999993</v>
      </c>
      <c r="N23" s="53">
        <v>36.020000000000003</v>
      </c>
      <c r="O23" s="54">
        <v>-186.63540953207399</v>
      </c>
      <c r="P23" s="55">
        <f>N23+((O23*0.00001)*N23)</f>
        <v>35.952773925486547</v>
      </c>
      <c r="Q23" s="55">
        <f>P23-N23</f>
        <v>-6.7226074513456524E-2</v>
      </c>
      <c r="R23" s="24"/>
    </row>
    <row r="24" spans="1:18" hidden="1" x14ac:dyDescent="0.25">
      <c r="B24" s="50" t="s">
        <v>57</v>
      </c>
      <c r="C24" s="69">
        <v>-2819.91</v>
      </c>
      <c r="D24" s="58"/>
      <c r="E24" s="69">
        <v>-2819.91</v>
      </c>
      <c r="F24" s="50"/>
      <c r="G24" s="51">
        <v>-1103.7560000000003</v>
      </c>
      <c r="H24" s="51">
        <f t="shared" si="0"/>
        <v>-1101.6960004691655</v>
      </c>
      <c r="I24" s="55">
        <f t="shared" si="1"/>
        <v>2.0599995308348298</v>
      </c>
      <c r="J24" s="52">
        <v>293</v>
      </c>
      <c r="K24" s="52">
        <v>1.8</v>
      </c>
      <c r="L24" s="51">
        <v>-1103.7560000000003</v>
      </c>
      <c r="M24" s="58">
        <f>M25+N24</f>
        <v>4203.7529999999997</v>
      </c>
      <c r="N24" s="53">
        <v>24.797999999999998</v>
      </c>
      <c r="O24" s="54">
        <v>-186.63540953207399</v>
      </c>
      <c r="P24" s="55">
        <f>N24+((O24*0.00001)*N24)</f>
        <v>24.751718151144235</v>
      </c>
      <c r="Q24" s="55">
        <f>P24-N24</f>
        <v>-4.628184885576303E-2</v>
      </c>
      <c r="R24" s="24"/>
    </row>
    <row r="25" spans="1:18" x14ac:dyDescent="0.25">
      <c r="A25" s="3">
        <v>14</v>
      </c>
      <c r="B25" s="24" t="s">
        <v>28</v>
      </c>
      <c r="C25" s="68">
        <v>-2819.91</v>
      </c>
      <c r="D25" s="57"/>
      <c r="E25" s="68">
        <v>-2819.91</v>
      </c>
      <c r="F25" s="24"/>
      <c r="G25" s="48">
        <v>-1128.5540000000001</v>
      </c>
      <c r="H25" s="48">
        <f t="shared" si="0"/>
        <v>-1125.1921732988308</v>
      </c>
      <c r="I25" s="35">
        <f t="shared" si="1"/>
        <v>3.3618267011693206</v>
      </c>
      <c r="J25" s="24">
        <v>293</v>
      </c>
      <c r="K25" s="24">
        <v>40</v>
      </c>
      <c r="L25" s="48">
        <v>-1128.5540000000001</v>
      </c>
      <c r="M25" s="57">
        <v>4178.9549999999999</v>
      </c>
      <c r="N25" s="31"/>
      <c r="O25" s="37">
        <v>-297.88797887999999</v>
      </c>
      <c r="P25" s="35"/>
      <c r="Q25" s="45"/>
      <c r="R25" s="24"/>
    </row>
    <row r="26" spans="1:18" x14ac:dyDescent="0.25">
      <c r="A26" s="3">
        <v>15</v>
      </c>
      <c r="B26" s="22" t="s">
        <v>29</v>
      </c>
      <c r="C26" s="70">
        <v>-2819.91</v>
      </c>
      <c r="D26" s="59"/>
      <c r="E26" s="70">
        <v>-2819.91</v>
      </c>
      <c r="F26" s="22"/>
      <c r="G26" s="49">
        <v>-838.62899999999991</v>
      </c>
      <c r="H26" s="49">
        <f t="shared" si="0"/>
        <v>-836.1308250215983</v>
      </c>
      <c r="I26" s="39">
        <f t="shared" si="1"/>
        <v>2.4981749784016074</v>
      </c>
      <c r="J26" s="22">
        <v>293</v>
      </c>
      <c r="K26" s="22">
        <v>40</v>
      </c>
      <c r="L26" s="49">
        <v>-838.62899999999991</v>
      </c>
      <c r="M26" s="59">
        <v>4468.88</v>
      </c>
      <c r="N26" s="32"/>
      <c r="O26" s="38">
        <v>-297.88797887999999</v>
      </c>
      <c r="P26" s="39"/>
      <c r="Q26" s="46">
        <f>P26-N26</f>
        <v>0</v>
      </c>
      <c r="R26" s="22"/>
    </row>
    <row r="27" spans="1:18" x14ac:dyDescent="0.25">
      <c r="A27" s="3">
        <v>16</v>
      </c>
      <c r="B27" s="23" t="s">
        <v>44</v>
      </c>
      <c r="C27" s="70">
        <v>-2819.91</v>
      </c>
      <c r="D27" s="59"/>
      <c r="E27" s="70">
        <v>-2819.91</v>
      </c>
      <c r="F27" s="23"/>
      <c r="G27" s="49">
        <v>-537.49399999999969</v>
      </c>
      <c r="H27" s="49">
        <f t="shared" si="0"/>
        <v>-536.7415083999997</v>
      </c>
      <c r="I27" s="39">
        <f t="shared" si="1"/>
        <v>0.75249159999998483</v>
      </c>
      <c r="J27" s="22">
        <v>293</v>
      </c>
      <c r="K27" s="22">
        <v>1.8</v>
      </c>
      <c r="L27" s="49">
        <v>-537.49399999999969</v>
      </c>
      <c r="M27" s="59">
        <v>4770.0150000000003</v>
      </c>
      <c r="N27" s="32">
        <f>M29-M27</f>
        <v>808.1869999999999</v>
      </c>
      <c r="O27" s="38">
        <f>'Thermal Expansion'!F9</f>
        <v>-140</v>
      </c>
      <c r="P27" s="39">
        <f>N27+((O27*0.00001)*N27)</f>
        <v>807.05553819999989</v>
      </c>
      <c r="Q27" s="46">
        <f>P27-N27</f>
        <v>-1.131461800000011</v>
      </c>
      <c r="R27" s="22"/>
    </row>
    <row r="28" spans="1:18" x14ac:dyDescent="0.25">
      <c r="A28" s="72" t="s">
        <v>72</v>
      </c>
      <c r="B28" s="87" t="s">
        <v>75</v>
      </c>
      <c r="C28" s="88">
        <v>-2819.91</v>
      </c>
      <c r="D28" s="89">
        <f>16962.346-133.8623</f>
        <v>16828.483700000001</v>
      </c>
      <c r="E28" s="88">
        <v>-2819.91</v>
      </c>
      <c r="F28" s="87"/>
      <c r="G28" s="90">
        <f>D28-D$33</f>
        <v>-133.86230000000069</v>
      </c>
      <c r="H28" s="49">
        <f t="shared" si="0"/>
        <v>-133.67489278000068</v>
      </c>
      <c r="I28" s="39">
        <f t="shared" si="1"/>
        <v>0.18740722000001142</v>
      </c>
      <c r="J28" s="22">
        <v>293</v>
      </c>
      <c r="K28" s="22">
        <v>1.8</v>
      </c>
      <c r="L28" s="49"/>
      <c r="M28" s="91">
        <v>5307.509</v>
      </c>
      <c r="N28" s="32"/>
      <c r="O28" s="38">
        <f>'Thermal Expansion'!F9</f>
        <v>-140</v>
      </c>
      <c r="P28" s="39"/>
      <c r="Q28" s="46"/>
      <c r="R28" s="22"/>
    </row>
    <row r="29" spans="1:18" x14ac:dyDescent="0.25">
      <c r="A29" s="3">
        <v>17</v>
      </c>
      <c r="B29" s="23" t="s">
        <v>45</v>
      </c>
      <c r="C29" s="70">
        <v>-2819.91</v>
      </c>
      <c r="D29" s="59"/>
      <c r="E29" s="70">
        <v>-2819.91</v>
      </c>
      <c r="F29" s="23"/>
      <c r="G29" s="49">
        <v>270.69300000000021</v>
      </c>
      <c r="H29" s="49">
        <f t="shared" si="0"/>
        <v>270.31402980000018</v>
      </c>
      <c r="I29" s="39">
        <f t="shared" si="1"/>
        <v>-0.37897020000002613</v>
      </c>
      <c r="J29" s="22">
        <v>293</v>
      </c>
      <c r="K29" s="22">
        <v>1.8</v>
      </c>
      <c r="L29" s="49">
        <v>270.69300000000021</v>
      </c>
      <c r="M29" s="59">
        <v>5578.2020000000002</v>
      </c>
      <c r="N29" s="32">
        <f>M29-M27</f>
        <v>808.1869999999999</v>
      </c>
      <c r="O29" s="38">
        <f>'Thermal Expansion'!F9</f>
        <v>-140</v>
      </c>
      <c r="P29" s="39">
        <f>N29+((O29*0.00001)*N29)</f>
        <v>807.05553819999989</v>
      </c>
      <c r="Q29" s="46">
        <f>P29-N29</f>
        <v>-1.131461800000011</v>
      </c>
      <c r="R29" s="22"/>
    </row>
    <row r="30" spans="1:18" hidden="1" x14ac:dyDescent="0.25">
      <c r="B30" s="50" t="s">
        <v>56</v>
      </c>
      <c r="C30" s="69">
        <v>-2819.91</v>
      </c>
      <c r="D30" s="58"/>
      <c r="E30" s="69">
        <v>-2819.91</v>
      </c>
      <c r="F30" s="50"/>
      <c r="G30" s="51">
        <v>270.6929999999993</v>
      </c>
      <c r="H30" s="51">
        <f t="shared" si="0"/>
        <v>270.18779101087466</v>
      </c>
      <c r="I30" s="55">
        <f t="shared" si="1"/>
        <v>-0.50520898912463963</v>
      </c>
      <c r="J30" s="52">
        <v>293</v>
      </c>
      <c r="K30" s="52">
        <v>1.8</v>
      </c>
      <c r="L30" s="51">
        <v>270.6929999999993</v>
      </c>
      <c r="M30" s="58">
        <f>M31-N30</f>
        <v>5578.2019999999993</v>
      </c>
      <c r="N30" s="53">
        <v>36.020000000000003</v>
      </c>
      <c r="O30" s="54">
        <v>-186.63540953207399</v>
      </c>
      <c r="P30" s="55">
        <f>N30+((O30*0.00001)*N30)</f>
        <v>35.952773925486547</v>
      </c>
      <c r="Q30" s="55">
        <f>P30-N30</f>
        <v>-6.7226074513456524E-2</v>
      </c>
      <c r="R30" s="24"/>
    </row>
    <row r="31" spans="1:18" hidden="1" x14ac:dyDescent="0.25">
      <c r="B31" s="50" t="s">
        <v>57</v>
      </c>
      <c r="C31" s="69">
        <v>-2819.91</v>
      </c>
      <c r="D31" s="58"/>
      <c r="E31" s="69">
        <v>-2819.91</v>
      </c>
      <c r="F31" s="50"/>
      <c r="G31" s="51">
        <v>306.71299999999974</v>
      </c>
      <c r="H31" s="51">
        <f t="shared" si="0"/>
        <v>306.14056493636161</v>
      </c>
      <c r="I31" s="55">
        <f t="shared" si="1"/>
        <v>-0.57243506363812457</v>
      </c>
      <c r="J31" s="52">
        <v>293</v>
      </c>
      <c r="K31" s="52">
        <v>1.8</v>
      </c>
      <c r="L31" s="51">
        <v>306.71299999999974</v>
      </c>
      <c r="M31" s="58">
        <f>M32+N31</f>
        <v>5614.2219999999998</v>
      </c>
      <c r="N31" s="53">
        <v>24.797999999999998</v>
      </c>
      <c r="O31" s="54">
        <v>-186.63540953207399</v>
      </c>
      <c r="P31" s="55">
        <f>N31+((O31*0.00001)*N31)</f>
        <v>24.751718151144235</v>
      </c>
      <c r="Q31" s="55">
        <f>P31-N31</f>
        <v>-4.628184885576303E-2</v>
      </c>
      <c r="R31" s="24"/>
    </row>
    <row r="32" spans="1:18" x14ac:dyDescent="0.25">
      <c r="A32" s="3">
        <v>18</v>
      </c>
      <c r="B32" s="22" t="s">
        <v>30</v>
      </c>
      <c r="C32" s="70">
        <v>-2819.91</v>
      </c>
      <c r="D32" s="59"/>
      <c r="E32" s="70">
        <v>-2819.91</v>
      </c>
      <c r="F32" s="22"/>
      <c r="G32" s="49">
        <v>281.91499999999996</v>
      </c>
      <c r="H32" s="49">
        <f>G32+((O32*0.00001)*G32)</f>
        <v>281.07520910434039</v>
      </c>
      <c r="I32" s="39">
        <f t="shared" si="1"/>
        <v>-0.83979089565957565</v>
      </c>
      <c r="J32" s="22">
        <v>293</v>
      </c>
      <c r="K32" s="22">
        <v>40</v>
      </c>
      <c r="L32" s="49">
        <v>281.91499999999996</v>
      </c>
      <c r="M32" s="59">
        <v>5589.424</v>
      </c>
      <c r="N32" s="32"/>
      <c r="O32" s="38">
        <v>-297.88797887999999</v>
      </c>
      <c r="P32" s="32"/>
      <c r="Q32" s="46"/>
      <c r="R32" s="22"/>
    </row>
    <row r="33" spans="1:18" x14ac:dyDescent="0.25">
      <c r="A33" s="78" t="s">
        <v>66</v>
      </c>
      <c r="B33" s="52"/>
      <c r="C33" s="69">
        <f>-2819.91 - (750*25.4)</f>
        <v>-21869.91</v>
      </c>
      <c r="D33" s="58">
        <v>16962.346000000001</v>
      </c>
      <c r="E33" s="69">
        <v>-2819.91</v>
      </c>
      <c r="F33" s="58">
        <v>16962.346000000001</v>
      </c>
      <c r="G33" s="90">
        <f>D33-D$33</f>
        <v>0</v>
      </c>
      <c r="H33" s="51"/>
      <c r="I33" s="55"/>
      <c r="J33" s="52"/>
      <c r="K33" s="52"/>
      <c r="L33" s="51"/>
      <c r="M33" s="58"/>
      <c r="N33" s="53"/>
      <c r="O33" s="54"/>
      <c r="P33" s="53"/>
      <c r="Q33" s="79"/>
      <c r="R33" s="52"/>
    </row>
    <row r="34" spans="1:18" x14ac:dyDescent="0.25">
      <c r="A34" s="3">
        <v>19</v>
      </c>
      <c r="B34" s="24" t="s">
        <v>31</v>
      </c>
      <c r="C34" s="68">
        <v>-2819.91</v>
      </c>
      <c r="D34" s="57"/>
      <c r="E34" s="68">
        <v>-2819.91</v>
      </c>
      <c r="F34" s="24"/>
      <c r="G34" s="48">
        <v>571.83299999999963</v>
      </c>
      <c r="H34" s="48">
        <f t="shared" si="0"/>
        <v>570.12957823373074</v>
      </c>
      <c r="I34" s="35">
        <f t="shared" si="1"/>
        <v>-1.7034217662688889</v>
      </c>
      <c r="J34" s="24">
        <v>293</v>
      </c>
      <c r="K34" s="24">
        <v>40</v>
      </c>
      <c r="L34" s="48">
        <v>571.83299999999963</v>
      </c>
      <c r="M34" s="57">
        <v>5879.3419999999996</v>
      </c>
      <c r="N34" s="31"/>
      <c r="O34" s="37">
        <v>-297.88797887999999</v>
      </c>
      <c r="P34" s="35"/>
      <c r="Q34" s="45">
        <f>P34-N34</f>
        <v>0</v>
      </c>
      <c r="R34" s="24"/>
    </row>
    <row r="35" spans="1:18" x14ac:dyDescent="0.25">
      <c r="A35" s="3">
        <v>20</v>
      </c>
      <c r="B35" s="25" t="s">
        <v>46</v>
      </c>
      <c r="C35" s="68">
        <v>-2819.91</v>
      </c>
      <c r="D35" s="57"/>
      <c r="E35" s="68">
        <v>-2819.91</v>
      </c>
      <c r="F35" s="25"/>
      <c r="G35" s="48">
        <v>872.96799999999985</v>
      </c>
      <c r="H35" s="48">
        <f t="shared" si="0"/>
        <v>871.74584479999987</v>
      </c>
      <c r="I35" s="35">
        <f t="shared" si="1"/>
        <v>-1.2221551999999747</v>
      </c>
      <c r="J35" s="24">
        <v>293</v>
      </c>
      <c r="K35" s="24">
        <v>1.8</v>
      </c>
      <c r="L35" s="48">
        <v>872.96799999999985</v>
      </c>
      <c r="M35" s="57">
        <v>6180.4769999999999</v>
      </c>
      <c r="N35" s="31">
        <f>M37-M35</f>
        <v>808.1869999999999</v>
      </c>
      <c r="O35" s="37">
        <f>'Thermal Expansion'!F9</f>
        <v>-140</v>
      </c>
      <c r="P35" s="35">
        <f>N35+((O35*0.00001)*N35)</f>
        <v>807.05553819999989</v>
      </c>
      <c r="Q35" s="45">
        <f>P35-N35</f>
        <v>-1.131461800000011</v>
      </c>
      <c r="R35" s="24"/>
    </row>
    <row r="36" spans="1:18" x14ac:dyDescent="0.25">
      <c r="A36" s="72" t="s">
        <v>73</v>
      </c>
      <c r="B36" s="87" t="s">
        <v>79</v>
      </c>
      <c r="C36" s="88">
        <v>-2819.91</v>
      </c>
      <c r="D36" s="89">
        <v>18238.982</v>
      </c>
      <c r="E36" s="88">
        <v>-2819.91</v>
      </c>
      <c r="F36" s="87"/>
      <c r="G36" s="90">
        <f>D36-D$33</f>
        <v>1276.6359999999986</v>
      </c>
      <c r="H36" s="48">
        <f>G36+((O36*0.00001)*G36)</f>
        <v>1274.8487095999985</v>
      </c>
      <c r="I36" s="35">
        <f t="shared" ref="I36" si="3">H36-G36</f>
        <v>-1.7872904000000744</v>
      </c>
      <c r="J36" s="24">
        <v>293</v>
      </c>
      <c r="K36" s="24">
        <v>1.8</v>
      </c>
      <c r="L36" s="48"/>
      <c r="M36" s="57"/>
      <c r="N36" s="31"/>
      <c r="O36" s="37">
        <f>'Thermal Expansion'!F9</f>
        <v>-140</v>
      </c>
      <c r="P36" s="35"/>
      <c r="Q36" s="45"/>
      <c r="R36" s="24"/>
    </row>
    <row r="37" spans="1:18" x14ac:dyDescent="0.25">
      <c r="A37" s="3">
        <v>21</v>
      </c>
      <c r="B37" s="25" t="s">
        <v>47</v>
      </c>
      <c r="C37" s="68">
        <v>-2819.91</v>
      </c>
      <c r="D37" s="57"/>
      <c r="E37" s="68">
        <v>-2819.91</v>
      </c>
      <c r="F37" s="25"/>
      <c r="G37" s="48">
        <v>1681.1549999999997</v>
      </c>
      <c r="H37" s="48">
        <f t="shared" si="0"/>
        <v>1678.8013829999998</v>
      </c>
      <c r="I37" s="35">
        <f t="shared" si="1"/>
        <v>-2.3536169999999856</v>
      </c>
      <c r="J37" s="24">
        <v>293</v>
      </c>
      <c r="K37" s="24">
        <v>1.8</v>
      </c>
      <c r="L37" s="48">
        <v>1681.1549999999997</v>
      </c>
      <c r="M37" s="57">
        <v>6988.6639999999998</v>
      </c>
      <c r="N37" s="31">
        <f>M37-M35</f>
        <v>808.1869999999999</v>
      </c>
      <c r="O37" s="37">
        <f>'Thermal Expansion'!F9</f>
        <v>-140</v>
      </c>
      <c r="P37" s="35">
        <f>N37+((O37*0.00001)*N37)</f>
        <v>807.05553819999989</v>
      </c>
      <c r="Q37" s="45">
        <f>P37-N37</f>
        <v>-1.131461800000011</v>
      </c>
      <c r="R37" s="24"/>
    </row>
    <row r="38" spans="1:18" hidden="1" x14ac:dyDescent="0.25">
      <c r="B38" s="50" t="s">
        <v>56</v>
      </c>
      <c r="C38" s="69">
        <v>-2819.91</v>
      </c>
      <c r="D38" s="58"/>
      <c r="E38" s="69">
        <v>-2819.91</v>
      </c>
      <c r="F38" s="50"/>
      <c r="G38" s="51">
        <v>1681.1549999999997</v>
      </c>
      <c r="H38" s="51">
        <f t="shared" si="0"/>
        <v>1678.0173694808809</v>
      </c>
      <c r="I38" s="55">
        <f t="shared" si="1"/>
        <v>-3.1376305191188294</v>
      </c>
      <c r="J38" s="52">
        <v>293</v>
      </c>
      <c r="K38" s="52">
        <v>1.8</v>
      </c>
      <c r="L38" s="51">
        <v>1681.1549999999997</v>
      </c>
      <c r="M38" s="58">
        <f>M39-N38</f>
        <v>6988.6639999999998</v>
      </c>
      <c r="N38" s="53">
        <v>36.020000000000003</v>
      </c>
      <c r="O38" s="54">
        <v>-186.63540953207399</v>
      </c>
      <c r="P38" s="55">
        <f>N38+((O38*0.00001)*N38)</f>
        <v>35.952773925486547</v>
      </c>
      <c r="Q38" s="55">
        <f>P38-N38</f>
        <v>-6.7226074513456524E-2</v>
      </c>
      <c r="R38" s="24"/>
    </row>
    <row r="39" spans="1:18" hidden="1" x14ac:dyDescent="0.25">
      <c r="B39" s="50" t="s">
        <v>57</v>
      </c>
      <c r="C39" s="69">
        <v>-2819.91</v>
      </c>
      <c r="D39" s="58"/>
      <c r="E39" s="69">
        <v>-2819.91</v>
      </c>
      <c r="F39" s="50"/>
      <c r="G39" s="51">
        <v>1717.1750000000002</v>
      </c>
      <c r="H39" s="51">
        <f t="shared" si="0"/>
        <v>1713.9701434063677</v>
      </c>
      <c r="I39" s="55">
        <f t="shared" si="1"/>
        <v>-3.2048565936324849</v>
      </c>
      <c r="J39" s="52">
        <v>293</v>
      </c>
      <c r="K39" s="52">
        <v>1.8</v>
      </c>
      <c r="L39" s="51">
        <v>1717.1750000000002</v>
      </c>
      <c r="M39" s="58">
        <f>M40+N39</f>
        <v>7024.6840000000002</v>
      </c>
      <c r="N39" s="53">
        <v>24.797999999999998</v>
      </c>
      <c r="O39" s="54">
        <v>-186.63540953207399</v>
      </c>
      <c r="P39" s="55">
        <f>N39+((O39*0.00001)*N39)</f>
        <v>24.751718151144235</v>
      </c>
      <c r="Q39" s="55">
        <f>P39-N39</f>
        <v>-4.628184885576303E-2</v>
      </c>
      <c r="R39" s="24"/>
    </row>
    <row r="40" spans="1:18" x14ac:dyDescent="0.25">
      <c r="A40" s="3">
        <v>22</v>
      </c>
      <c r="B40" s="24" t="s">
        <v>32</v>
      </c>
      <c r="C40" s="68">
        <v>-2819.91</v>
      </c>
      <c r="D40" s="57"/>
      <c r="E40" s="68">
        <v>-2819.91</v>
      </c>
      <c r="F40" s="24"/>
      <c r="G40" s="48">
        <v>1692.3770000000004</v>
      </c>
      <c r="H40" s="48">
        <f t="shared" si="0"/>
        <v>1687.3356123596704</v>
      </c>
      <c r="I40" s="35">
        <f t="shared" si="1"/>
        <v>-5.0413876403299582</v>
      </c>
      <c r="J40" s="24">
        <v>293</v>
      </c>
      <c r="K40" s="24">
        <v>40</v>
      </c>
      <c r="L40" s="48">
        <v>1692.3770000000004</v>
      </c>
      <c r="M40" s="57">
        <v>6999.8860000000004</v>
      </c>
      <c r="N40" s="31"/>
      <c r="O40" s="37">
        <v>-297.88797887999999</v>
      </c>
      <c r="P40" s="35"/>
      <c r="Q40" s="45"/>
      <c r="R40" s="24"/>
    </row>
    <row r="41" spans="1:18" x14ac:dyDescent="0.25">
      <c r="A41" s="3">
        <v>23</v>
      </c>
      <c r="B41" s="22" t="s">
        <v>33</v>
      </c>
      <c r="C41" s="70">
        <v>-2819.91</v>
      </c>
      <c r="D41" s="59"/>
      <c r="E41" s="70">
        <v>-2819.91</v>
      </c>
      <c r="F41" s="22"/>
      <c r="G41" s="49">
        <v>1982.2950000000001</v>
      </c>
      <c r="H41" s="49">
        <f t="shared" si="0"/>
        <v>1976.3899814890608</v>
      </c>
      <c r="I41" s="39">
        <f t="shared" si="1"/>
        <v>-5.9050185109392714</v>
      </c>
      <c r="J41" s="22">
        <v>293</v>
      </c>
      <c r="K41" s="22">
        <v>40</v>
      </c>
      <c r="L41" s="49">
        <v>1982.2950000000001</v>
      </c>
      <c r="M41" s="59">
        <v>7289.8040000000001</v>
      </c>
      <c r="N41" s="32"/>
      <c r="O41" s="38">
        <v>-297.88797887999999</v>
      </c>
      <c r="P41" s="39"/>
      <c r="Q41" s="46">
        <f>P41-N41</f>
        <v>0</v>
      </c>
      <c r="R41" s="22"/>
    </row>
    <row r="42" spans="1:18" x14ac:dyDescent="0.25">
      <c r="A42" s="3">
        <v>24</v>
      </c>
      <c r="B42" s="23" t="s">
        <v>62</v>
      </c>
      <c r="C42" s="70">
        <v>-2819.91</v>
      </c>
      <c r="D42" s="59"/>
      <c r="E42" s="70">
        <v>-2819.91</v>
      </c>
      <c r="F42" s="23"/>
      <c r="G42" s="49">
        <v>2283.4300000000003</v>
      </c>
      <c r="H42" s="49">
        <f t="shared" si="0"/>
        <v>2280.2331980000004</v>
      </c>
      <c r="I42" s="39">
        <f t="shared" si="1"/>
        <v>-3.1968019999999342</v>
      </c>
      <c r="J42" s="22">
        <v>293</v>
      </c>
      <c r="K42" s="22">
        <v>1.8</v>
      </c>
      <c r="L42" s="49">
        <v>2283.4300000000003</v>
      </c>
      <c r="M42" s="59">
        <v>7590.9390000000003</v>
      </c>
      <c r="N42" s="32">
        <f>M44-M42</f>
        <v>808.1869999999999</v>
      </c>
      <c r="O42" s="38">
        <f>'Thermal Expansion'!F9</f>
        <v>-140</v>
      </c>
      <c r="P42" s="39">
        <f>N42+((O42*0.00001)*N42)</f>
        <v>807.05553819999989</v>
      </c>
      <c r="Q42" s="46">
        <f>P42-N42</f>
        <v>-1.131461800000011</v>
      </c>
      <c r="R42" s="22"/>
    </row>
    <row r="43" spans="1:18" x14ac:dyDescent="0.25">
      <c r="A43" s="72" t="s">
        <v>74</v>
      </c>
      <c r="B43" s="87" t="s">
        <v>80</v>
      </c>
      <c r="C43" s="88">
        <v>-2819.91</v>
      </c>
      <c r="D43" s="89">
        <v>19649.444</v>
      </c>
      <c r="E43" s="88">
        <v>-2819.91</v>
      </c>
      <c r="F43" s="87"/>
      <c r="G43" s="90">
        <f>D43-D$33</f>
        <v>2687.0979999999981</v>
      </c>
      <c r="H43" s="49">
        <f t="shared" si="0"/>
        <v>2683.3360627999982</v>
      </c>
      <c r="I43" s="39"/>
      <c r="J43" s="22">
        <v>293</v>
      </c>
      <c r="K43" s="22">
        <v>1.8</v>
      </c>
      <c r="L43" s="49"/>
      <c r="M43" s="59"/>
      <c r="N43" s="32"/>
      <c r="O43" s="38">
        <f>'Thermal Expansion'!F9</f>
        <v>-140</v>
      </c>
      <c r="P43" s="39"/>
      <c r="Q43" s="46"/>
      <c r="R43" s="22"/>
    </row>
    <row r="44" spans="1:18" x14ac:dyDescent="0.25">
      <c r="A44" s="3">
        <v>25</v>
      </c>
      <c r="B44" s="23" t="s">
        <v>63</v>
      </c>
      <c r="C44" s="70">
        <v>-2819.91</v>
      </c>
      <c r="D44" s="59"/>
      <c r="E44" s="70">
        <v>-2819.91</v>
      </c>
      <c r="F44" s="23"/>
      <c r="G44" s="49">
        <v>3091.6169999999993</v>
      </c>
      <c r="H44" s="49">
        <f t="shared" si="0"/>
        <v>3087.2887361999992</v>
      </c>
      <c r="I44" s="39">
        <f t="shared" si="1"/>
        <v>-4.3282638000000588</v>
      </c>
      <c r="J44" s="22">
        <v>293</v>
      </c>
      <c r="K44" s="22">
        <v>1.8</v>
      </c>
      <c r="L44" s="49">
        <v>3091.6169999999993</v>
      </c>
      <c r="M44" s="59">
        <v>8399.1260000000002</v>
      </c>
      <c r="N44" s="32">
        <f>M44-M42</f>
        <v>808.1869999999999</v>
      </c>
      <c r="O44" s="38">
        <f>'Thermal Expansion'!F9</f>
        <v>-140</v>
      </c>
      <c r="P44" s="39">
        <f>N44+((O44*0.00001)*N44)</f>
        <v>807.05553819999989</v>
      </c>
      <c r="Q44" s="46">
        <f>P44-N44</f>
        <v>-1.131461800000011</v>
      </c>
      <c r="R44" s="22"/>
    </row>
    <row r="45" spans="1:18" hidden="1" x14ac:dyDescent="0.25">
      <c r="B45" s="50" t="s">
        <v>56</v>
      </c>
      <c r="C45" s="69">
        <v>-2819.91</v>
      </c>
      <c r="D45" s="58"/>
      <c r="E45" s="69">
        <v>-2819.91</v>
      </c>
      <c r="F45" s="50"/>
      <c r="G45" s="51">
        <v>3091.6169999999993</v>
      </c>
      <c r="H45" s="51">
        <f t="shared" si="0"/>
        <v>3085.8469479508863</v>
      </c>
      <c r="I45" s="55">
        <f t="shared" si="1"/>
        <v>-5.7700520491130192</v>
      </c>
      <c r="J45" s="52">
        <v>293</v>
      </c>
      <c r="K45" s="52">
        <v>1.8</v>
      </c>
      <c r="L45" s="51">
        <v>3091.6169999999993</v>
      </c>
      <c r="M45" s="58">
        <f>M46-N45</f>
        <v>8399.1260000000002</v>
      </c>
      <c r="N45" s="53">
        <v>36.020000000000003</v>
      </c>
      <c r="O45" s="54">
        <v>-186.63540953207399</v>
      </c>
      <c r="P45" s="55">
        <f t="shared" ref="P45:P46" si="4">N45+((O45*0.00001)*N45)</f>
        <v>35.952773925486547</v>
      </c>
      <c r="Q45" s="55">
        <f>P45-N45</f>
        <v>-6.7226074513456524E-2</v>
      </c>
      <c r="R45" s="24"/>
    </row>
    <row r="46" spans="1:18" hidden="1" x14ac:dyDescent="0.25">
      <c r="B46" s="50" t="s">
        <v>57</v>
      </c>
      <c r="C46" s="69">
        <v>-2819.91</v>
      </c>
      <c r="D46" s="58"/>
      <c r="E46" s="69">
        <v>-2819.91</v>
      </c>
      <c r="F46" s="50"/>
      <c r="G46" s="51">
        <v>3127.6369999999997</v>
      </c>
      <c r="H46" s="51">
        <f t="shared" si="0"/>
        <v>3121.799721876373</v>
      </c>
      <c r="I46" s="55">
        <f t="shared" si="1"/>
        <v>-5.8372781236266746</v>
      </c>
      <c r="J46" s="52">
        <v>293</v>
      </c>
      <c r="K46" s="52">
        <v>1.8</v>
      </c>
      <c r="L46" s="51">
        <v>3127.6369999999997</v>
      </c>
      <c r="M46" s="58">
        <f>M47+N46</f>
        <v>8435.1460000000006</v>
      </c>
      <c r="N46" s="53">
        <v>24.797999999999998</v>
      </c>
      <c r="O46" s="54">
        <v>-186.63540953207399</v>
      </c>
      <c r="P46" s="55">
        <f t="shared" si="4"/>
        <v>24.751718151144235</v>
      </c>
      <c r="Q46" s="55">
        <f>P46-N46</f>
        <v>-4.628184885576303E-2</v>
      </c>
      <c r="R46" s="24"/>
    </row>
    <row r="47" spans="1:18" x14ac:dyDescent="0.25">
      <c r="A47" s="3">
        <v>26</v>
      </c>
      <c r="B47" s="22" t="s">
        <v>34</v>
      </c>
      <c r="C47" s="70">
        <v>-2819.91</v>
      </c>
      <c r="D47" s="59"/>
      <c r="E47" s="70">
        <v>-2819.91</v>
      </c>
      <c r="F47" s="22"/>
      <c r="G47" s="49">
        <v>3102.838999999999</v>
      </c>
      <c r="H47" s="49">
        <f t="shared" si="0"/>
        <v>3093.5960156149986</v>
      </c>
      <c r="I47" s="39">
        <f t="shared" si="1"/>
        <v>-9.2429843850004545</v>
      </c>
      <c r="J47" s="22">
        <v>293</v>
      </c>
      <c r="K47" s="22">
        <v>40</v>
      </c>
      <c r="L47" s="49">
        <v>3102.838999999999</v>
      </c>
      <c r="M47" s="59">
        <v>8410.348</v>
      </c>
      <c r="N47" s="32"/>
      <c r="O47" s="38">
        <v>-297.88797887999999</v>
      </c>
      <c r="P47" s="39"/>
      <c r="Q47" s="46"/>
      <c r="R47" s="22"/>
    </row>
    <row r="48" spans="1:18" x14ac:dyDescent="0.25">
      <c r="A48" s="3">
        <v>27</v>
      </c>
      <c r="B48" s="1" t="s">
        <v>35</v>
      </c>
      <c r="C48" s="67">
        <v>-2819.91</v>
      </c>
      <c r="D48" s="56"/>
      <c r="E48" s="67">
        <v>-2819.91</v>
      </c>
      <c r="F48" s="1"/>
      <c r="G48" s="18">
        <v>3392.7519999999995</v>
      </c>
      <c r="H48" s="18">
        <f t="shared" si="0"/>
        <v>3382.6453996387886</v>
      </c>
      <c r="I48" s="34">
        <f t="shared" si="1"/>
        <v>-10.106600361210894</v>
      </c>
      <c r="J48" s="1">
        <v>293</v>
      </c>
      <c r="K48" s="1">
        <v>40</v>
      </c>
      <c r="L48" s="18">
        <v>3392.7519999999995</v>
      </c>
      <c r="M48" s="56">
        <v>8700.2610000000004</v>
      </c>
      <c r="N48" s="20"/>
      <c r="O48" s="61">
        <v>-297.88797887999999</v>
      </c>
      <c r="P48" s="34"/>
      <c r="Q48" s="44"/>
      <c r="R48" s="1"/>
    </row>
    <row r="49" spans="1:18" x14ac:dyDescent="0.25">
      <c r="A49" s="3">
        <v>28</v>
      </c>
      <c r="B49" s="1" t="s">
        <v>36</v>
      </c>
      <c r="C49" s="67">
        <v>-2819.91</v>
      </c>
      <c r="D49" s="56"/>
      <c r="E49" s="67">
        <v>-2819.91</v>
      </c>
      <c r="F49" s="1"/>
      <c r="G49" s="85">
        <v>4184.213999999999</v>
      </c>
      <c r="H49" s="18">
        <f t="shared" si="0"/>
        <v>4171.7497294833847</v>
      </c>
      <c r="I49" s="34">
        <f t="shared" si="1"/>
        <v>-12.464270516614306</v>
      </c>
      <c r="J49" s="1">
        <v>293</v>
      </c>
      <c r="K49" s="1">
        <v>40</v>
      </c>
      <c r="L49" s="85">
        <v>4184.213999999999</v>
      </c>
      <c r="M49" s="56">
        <v>9491.723</v>
      </c>
      <c r="N49" s="20"/>
      <c r="O49" s="61">
        <v>-297.88797887999999</v>
      </c>
      <c r="P49" s="34"/>
      <c r="Q49" s="44"/>
      <c r="R49" s="1"/>
    </row>
    <row r="50" spans="1:18" x14ac:dyDescent="0.25">
      <c r="A50" s="3">
        <v>29</v>
      </c>
      <c r="B50" s="1" t="s">
        <v>37</v>
      </c>
      <c r="C50" s="67">
        <v>-2819.91</v>
      </c>
      <c r="D50" s="56"/>
      <c r="E50" s="67">
        <v>-2819.91</v>
      </c>
      <c r="F50" s="1"/>
      <c r="G50" s="86">
        <v>4629.8499999999995</v>
      </c>
      <c r="H50" s="18">
        <f t="shared" si="0"/>
        <v>4623.4091934321996</v>
      </c>
      <c r="I50" s="34">
        <f t="shared" si="1"/>
        <v>-6.440806567799882</v>
      </c>
      <c r="J50" s="1">
        <v>293</v>
      </c>
      <c r="K50" s="43">
        <v>200</v>
      </c>
      <c r="L50" s="86">
        <v>4629.8499999999995</v>
      </c>
      <c r="M50" s="56">
        <v>9937.3590000000004</v>
      </c>
      <c r="N50" s="20"/>
      <c r="O50" s="61">
        <v>-139.1148</v>
      </c>
      <c r="P50" s="20"/>
      <c r="Q50" s="20"/>
      <c r="R50" s="1"/>
    </row>
    <row r="51" spans="1:18" x14ac:dyDescent="0.25">
      <c r="A51" s="3"/>
      <c r="B51" s="1"/>
      <c r="C51" s="67"/>
      <c r="D51" s="56"/>
      <c r="E51" s="1"/>
      <c r="F51" s="1"/>
      <c r="G51" s="18"/>
      <c r="H51" s="18"/>
      <c r="I51" s="20"/>
      <c r="J51" s="1"/>
      <c r="K51" s="1"/>
      <c r="L51" s="7"/>
      <c r="M51" s="56"/>
      <c r="N51" s="20"/>
      <c r="O51" s="40"/>
      <c r="P51" s="20"/>
      <c r="Q51" s="20"/>
      <c r="R51" s="1"/>
    </row>
    <row r="52" spans="1:18" x14ac:dyDescent="0.25">
      <c r="A52" s="3"/>
      <c r="B52" s="1"/>
      <c r="C52" s="67"/>
      <c r="D52" s="56"/>
      <c r="E52" s="1"/>
      <c r="F52" s="1"/>
      <c r="G52" s="18"/>
      <c r="H52" s="18"/>
      <c r="I52" s="20"/>
      <c r="J52" s="1"/>
      <c r="K52" s="1"/>
      <c r="L52" s="7"/>
      <c r="M52" s="56"/>
      <c r="N52" s="20"/>
      <c r="O52" s="40"/>
      <c r="P52" s="20"/>
      <c r="Q52" s="20"/>
      <c r="R52" s="1"/>
    </row>
    <row r="53" spans="1:18" x14ac:dyDescent="0.25">
      <c r="A53" s="3"/>
      <c r="B53" s="1"/>
      <c r="C53" s="67"/>
      <c r="D53" s="56"/>
      <c r="E53" s="1"/>
      <c r="F53" s="1"/>
      <c r="G53" s="18"/>
      <c r="H53" s="18"/>
      <c r="I53" s="20"/>
      <c r="J53" s="1"/>
      <c r="K53" s="1"/>
      <c r="L53" s="1"/>
      <c r="M53" s="56"/>
      <c r="N53" s="20"/>
      <c r="O53" s="40"/>
      <c r="P53" s="20"/>
      <c r="Q53" s="20"/>
      <c r="R53" s="1"/>
    </row>
    <row r="54" spans="1:18" x14ac:dyDescent="0.25">
      <c r="A54" s="3"/>
      <c r="B54" s="1"/>
      <c r="C54" s="67"/>
      <c r="D54" s="56"/>
      <c r="E54" s="1"/>
      <c r="F54" s="1"/>
      <c r="G54" s="18"/>
      <c r="H54" s="18"/>
      <c r="I54" s="20"/>
      <c r="J54" s="1"/>
      <c r="K54" s="1"/>
      <c r="L54" s="1"/>
      <c r="M54" s="56"/>
      <c r="N54" s="20"/>
      <c r="O54" s="40"/>
      <c r="P54" s="20"/>
      <c r="Q54" s="20"/>
      <c r="R54" s="1"/>
    </row>
    <row r="55" spans="1:18" x14ac:dyDescent="0.25">
      <c r="A55" s="3"/>
      <c r="B55" s="1"/>
      <c r="C55" s="67"/>
      <c r="D55" s="56"/>
      <c r="E55" s="1"/>
      <c r="F55" s="1"/>
      <c r="G55" s="18"/>
      <c r="H55" s="18"/>
      <c r="I55" s="20"/>
      <c r="J55" s="1"/>
      <c r="K55" s="1"/>
      <c r="L55" s="1"/>
      <c r="M55" s="56"/>
      <c r="N55" s="20"/>
      <c r="O55" s="40"/>
      <c r="P55" s="20"/>
      <c r="Q55" s="20"/>
      <c r="R55" s="1"/>
    </row>
  </sheetData>
  <autoFilter ref="A2:R2"/>
  <mergeCells count="16">
    <mergeCell ref="P1:P2"/>
    <mergeCell ref="Q1:Q2"/>
    <mergeCell ref="R1:R2"/>
    <mergeCell ref="C1:D1"/>
    <mergeCell ref="E1:F1"/>
    <mergeCell ref="K1:K2"/>
    <mergeCell ref="L1:L2"/>
    <mergeCell ref="M1:M2"/>
    <mergeCell ref="N1:N2"/>
    <mergeCell ref="O1:O2"/>
    <mergeCell ref="A1:A2"/>
    <mergeCell ref="B1:B2"/>
    <mergeCell ref="G1:G2"/>
    <mergeCell ref="H1:H2"/>
    <mergeCell ref="I1:I2"/>
    <mergeCell ref="J1:J2"/>
  </mergeCells>
  <conditionalFormatting sqref="H18:H22 H25:H29 H32:H37 H40:H44 H47:H1048576 H1 K47:L1048576 H4:H15 K3 K1:N1 K32:L37 K25:L29 K4:L15 K18:L22 K40:L44">
    <cfRule type="cellIs" dxfId="159" priority="98" operator="lessThan">
      <formula>3</formula>
    </cfRule>
    <cfRule type="cellIs" dxfId="158" priority="99" operator="between">
      <formula>3</formula>
      <formula>19</formula>
    </cfRule>
    <cfRule type="cellIs" dxfId="157" priority="100" operator="between">
      <formula>20</formula>
      <formula>60</formula>
    </cfRule>
  </conditionalFormatting>
  <conditionalFormatting sqref="O32:O33 O47:O1048576 O1 O18:O22 O25:O29 O3:O15 O40:O44">
    <cfRule type="cellIs" dxfId="156" priority="94" operator="equal">
      <formula>$O$9</formula>
    </cfRule>
    <cfRule type="cellIs" dxfId="155" priority="101" operator="equal">
      <formula>$O$3</formula>
    </cfRule>
    <cfRule type="cellIs" dxfId="154" priority="102" operator="equal">
      <formula>$O$4</formula>
    </cfRule>
    <cfRule type="cellIs" dxfId="153" priority="103" operator="equal">
      <formula>#REF!</formula>
    </cfRule>
    <cfRule type="cellIs" dxfId="152" priority="104" operator="equal">
      <formula>$O$6</formula>
    </cfRule>
  </conditionalFormatting>
  <conditionalFormatting sqref="H16:H17 K16:L17">
    <cfRule type="cellIs" dxfId="151" priority="87" operator="lessThan">
      <formula>3</formula>
    </cfRule>
    <cfRule type="cellIs" dxfId="150" priority="88" operator="between">
      <formula>3</formula>
      <formula>19</formula>
    </cfRule>
    <cfRule type="cellIs" dxfId="149" priority="89" operator="between">
      <formula>20</formula>
      <formula>60</formula>
    </cfRule>
  </conditionalFormatting>
  <conditionalFormatting sqref="O16:O17">
    <cfRule type="cellIs" dxfId="148" priority="86" operator="equal">
      <formula>$O$9</formula>
    </cfRule>
    <cfRule type="cellIs" dxfId="147" priority="90" operator="equal">
      <formula>$O$3</formula>
    </cfRule>
    <cfRule type="cellIs" dxfId="146" priority="91" operator="equal">
      <formula>$O$4</formula>
    </cfRule>
    <cfRule type="cellIs" dxfId="145" priority="92" operator="equal">
      <formula>#REF!</formula>
    </cfRule>
    <cfRule type="cellIs" dxfId="144" priority="93" operator="equal">
      <formula>$O$6</formula>
    </cfRule>
  </conditionalFormatting>
  <conditionalFormatting sqref="H23:H24 K23:L24 L37:L38 L49:L50">
    <cfRule type="cellIs" dxfId="143" priority="79" operator="lessThan">
      <formula>3</formula>
    </cfRule>
    <cfRule type="cellIs" dxfId="142" priority="80" operator="between">
      <formula>3</formula>
      <formula>19</formula>
    </cfRule>
    <cfRule type="cellIs" dxfId="141" priority="81" operator="between">
      <formula>20</formula>
      <formula>60</formula>
    </cfRule>
  </conditionalFormatting>
  <conditionalFormatting sqref="O23:O24">
    <cfRule type="cellIs" dxfId="140" priority="78" operator="equal">
      <formula>$O$9</formula>
    </cfRule>
    <cfRule type="cellIs" dxfId="139" priority="82" operator="equal">
      <formula>$O$3</formula>
    </cfRule>
    <cfRule type="cellIs" dxfId="138" priority="83" operator="equal">
      <formula>$O$4</formula>
    </cfRule>
    <cfRule type="cellIs" dxfId="137" priority="84" operator="equal">
      <formula>#REF!</formula>
    </cfRule>
    <cfRule type="cellIs" dxfId="136" priority="85" operator="equal">
      <formula>$O$6</formula>
    </cfRule>
  </conditionalFormatting>
  <conditionalFormatting sqref="H30:H31 K30:L31 L44:L45">
    <cfRule type="cellIs" dxfId="135" priority="71" operator="lessThan">
      <formula>3</formula>
    </cfRule>
    <cfRule type="cellIs" dxfId="134" priority="72" operator="between">
      <formula>3</formula>
      <formula>19</formula>
    </cfRule>
    <cfRule type="cellIs" dxfId="133" priority="73" operator="between">
      <formula>20</formula>
      <formula>60</formula>
    </cfRule>
  </conditionalFormatting>
  <conditionalFormatting sqref="O30:O31">
    <cfRule type="cellIs" dxfId="132" priority="70" operator="equal">
      <formula>$O$9</formula>
    </cfRule>
    <cfRule type="cellIs" dxfId="131" priority="74" operator="equal">
      <formula>$O$3</formula>
    </cfRule>
    <cfRule type="cellIs" dxfId="130" priority="75" operator="equal">
      <formula>$O$4</formula>
    </cfRule>
    <cfRule type="cellIs" dxfId="129" priority="76" operator="equal">
      <formula>#REF!</formula>
    </cfRule>
    <cfRule type="cellIs" dxfId="128" priority="77" operator="equal">
      <formula>$O$6</formula>
    </cfRule>
  </conditionalFormatting>
  <conditionalFormatting sqref="H38:H39 K38:L39">
    <cfRule type="cellIs" dxfId="127" priority="67" operator="lessThan">
      <formula>3</formula>
    </cfRule>
    <cfRule type="cellIs" dxfId="126" priority="68" operator="between">
      <formula>3</formula>
      <formula>19</formula>
    </cfRule>
    <cfRule type="cellIs" dxfId="125" priority="69" operator="between">
      <formula>20</formula>
      <formula>60</formula>
    </cfRule>
  </conditionalFormatting>
  <conditionalFormatting sqref="H45:H46 K45:L46">
    <cfRule type="cellIs" dxfId="124" priority="64" operator="lessThan">
      <formula>3</formula>
    </cfRule>
    <cfRule type="cellIs" dxfId="123" priority="65" operator="between">
      <formula>3</formula>
      <formula>19</formula>
    </cfRule>
    <cfRule type="cellIs" dxfId="122" priority="66" operator="between">
      <formula>20</formula>
      <formula>60</formula>
    </cfRule>
  </conditionalFormatting>
  <conditionalFormatting sqref="M4">
    <cfRule type="cellIs" dxfId="121" priority="61" operator="lessThan">
      <formula>3</formula>
    </cfRule>
    <cfRule type="cellIs" dxfId="120" priority="62" operator="between">
      <formula>3</formula>
      <formula>19</formula>
    </cfRule>
    <cfRule type="cellIs" dxfId="119" priority="63" operator="between">
      <formula>20</formula>
      <formula>60</formula>
    </cfRule>
  </conditionalFormatting>
  <conditionalFormatting sqref="O34:O37">
    <cfRule type="cellIs" dxfId="118" priority="56" operator="equal">
      <formula>$O$9</formula>
    </cfRule>
    <cfRule type="cellIs" dxfId="117" priority="57" operator="equal">
      <formula>$O$3</formula>
    </cfRule>
    <cfRule type="cellIs" dxfId="116" priority="58" operator="equal">
      <formula>$O$4</formula>
    </cfRule>
    <cfRule type="cellIs" dxfId="115" priority="59" operator="equal">
      <formula>#REF!</formula>
    </cfRule>
    <cfRule type="cellIs" dxfId="114" priority="60" operator="equal">
      <formula>$O$6</formula>
    </cfRule>
  </conditionalFormatting>
  <conditionalFormatting sqref="O38:O39">
    <cfRule type="cellIs" dxfId="113" priority="51" operator="equal">
      <formula>$O$9</formula>
    </cfRule>
    <cfRule type="cellIs" dxfId="112" priority="52" operator="equal">
      <formula>$O$3</formula>
    </cfRule>
    <cfRule type="cellIs" dxfId="111" priority="53" operator="equal">
      <formula>$O$4</formula>
    </cfRule>
    <cfRule type="cellIs" dxfId="110" priority="54" operator="equal">
      <formula>#REF!</formula>
    </cfRule>
    <cfRule type="cellIs" dxfId="109" priority="55" operator="equal">
      <formula>$O$6</formula>
    </cfRule>
  </conditionalFormatting>
  <conditionalFormatting sqref="O45:O46">
    <cfRule type="cellIs" dxfId="108" priority="46" operator="equal">
      <formula>$O$9</formula>
    </cfRule>
    <cfRule type="cellIs" dxfId="107" priority="47" operator="equal">
      <formula>$O$3</formula>
    </cfRule>
    <cfRule type="cellIs" dxfId="106" priority="48" operator="equal">
      <formula>$O$4</formula>
    </cfRule>
    <cfRule type="cellIs" dxfId="105" priority="49" operator="equal">
      <formula>#REF!</formula>
    </cfRule>
    <cfRule type="cellIs" dxfId="104" priority="50" operator="equal">
      <formula>$O$6</formula>
    </cfRule>
  </conditionalFormatting>
  <conditionalFormatting sqref="G45:G46">
    <cfRule type="cellIs" dxfId="103" priority="10" operator="lessThan">
      <formula>3</formula>
    </cfRule>
    <cfRule type="cellIs" dxfId="102" priority="11" operator="between">
      <formula>3</formula>
      <formula>19</formula>
    </cfRule>
    <cfRule type="cellIs" dxfId="101" priority="12" operator="between">
      <formula>20</formula>
      <formula>60</formula>
    </cfRule>
  </conditionalFormatting>
  <conditionalFormatting sqref="G51:G1048576 G1">
    <cfRule type="cellIs" dxfId="100" priority="43" operator="lessThan">
      <formula>3</formula>
    </cfRule>
    <cfRule type="cellIs" dxfId="99" priority="44" operator="between">
      <formula>3</formula>
      <formula>19</formula>
    </cfRule>
    <cfRule type="cellIs" dxfId="98" priority="45" operator="between">
      <formula>20</formula>
      <formula>60</formula>
    </cfRule>
  </conditionalFormatting>
  <conditionalFormatting sqref="G16:G17">
    <cfRule type="cellIs" dxfId="97" priority="22" operator="lessThan">
      <formula>3</formula>
    </cfRule>
    <cfRule type="cellIs" dxfId="96" priority="23" operator="between">
      <formula>3</formula>
      <formula>19</formula>
    </cfRule>
    <cfRule type="cellIs" dxfId="95" priority="24" operator="between">
      <formula>20</formula>
      <formula>60</formula>
    </cfRule>
  </conditionalFormatting>
  <conditionalFormatting sqref="G23:G24 G37:G38 G49:G50">
    <cfRule type="cellIs" dxfId="94" priority="19" operator="lessThan">
      <formula>3</formula>
    </cfRule>
    <cfRule type="cellIs" dxfId="93" priority="20" operator="between">
      <formula>3</formula>
      <formula>19</formula>
    </cfRule>
    <cfRule type="cellIs" dxfId="92" priority="21" operator="between">
      <formula>20</formula>
      <formula>60</formula>
    </cfRule>
  </conditionalFormatting>
  <conditionalFormatting sqref="G30:G31 G44:G45">
    <cfRule type="cellIs" dxfId="91" priority="16" operator="lessThan">
      <formula>3</formula>
    </cfRule>
    <cfRule type="cellIs" dxfId="90" priority="17" operator="between">
      <formula>3</formula>
      <formula>19</formula>
    </cfRule>
    <cfRule type="cellIs" dxfId="89" priority="18" operator="between">
      <formula>20</formula>
      <formula>60</formula>
    </cfRule>
  </conditionalFormatting>
  <conditionalFormatting sqref="G38:G39">
    <cfRule type="cellIs" dxfId="88" priority="13" operator="lessThan">
      <formula>3</formula>
    </cfRule>
    <cfRule type="cellIs" dxfId="87" priority="14" operator="between">
      <formula>3</formula>
      <formula>19</formula>
    </cfRule>
    <cfRule type="cellIs" dxfId="86" priority="15" operator="between">
      <formula>20</formula>
      <formula>60</formula>
    </cfRule>
  </conditionalFormatting>
  <conditionalFormatting sqref="G47:G50 G3:G15 G18:G22 G25:G29 G32:G37 G40:G44">
    <cfRule type="cellIs" dxfId="85" priority="25" operator="lessThan">
      <formula>3</formula>
    </cfRule>
    <cfRule type="cellIs" dxfId="84" priority="26" operator="between">
      <formula>3</formula>
      <formula>19</formula>
    </cfRule>
    <cfRule type="cellIs" dxfId="83" priority="27" operator="between">
      <formula>20</formula>
      <formula>60</formula>
    </cfRule>
  </conditionalFormatting>
  <conditionalFormatting sqref="H3">
    <cfRule type="cellIs" dxfId="82" priority="7" operator="lessThan">
      <formula>3</formula>
    </cfRule>
    <cfRule type="cellIs" dxfId="81" priority="8" operator="between">
      <formula>3</formula>
      <formula>19</formula>
    </cfRule>
    <cfRule type="cellIs" dxfId="80" priority="9" operator="between">
      <formula>20</formula>
      <formula>60</formula>
    </cfRule>
  </conditionalFormatting>
  <conditionalFormatting sqref="L3">
    <cfRule type="cellIs" dxfId="79" priority="1" operator="lessThan">
      <formula>3</formula>
    </cfRule>
    <cfRule type="cellIs" dxfId="78" priority="2" operator="between">
      <formula>3</formula>
      <formula>19</formula>
    </cfRule>
    <cfRule type="cellIs" dxfId="77" priority="3" operator="between">
      <formula>20</formula>
      <formula>60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4"/>
  <sheetViews>
    <sheetView zoomScaleNormal="100" workbookViewId="0">
      <selection activeCell="J43" sqref="J43"/>
    </sheetView>
  </sheetViews>
  <sheetFormatPr defaultRowHeight="15" x14ac:dyDescent="0.25"/>
  <cols>
    <col min="1" max="1" width="5.42578125" style="9" bestFit="1" customWidth="1"/>
    <col min="2" max="2" width="35" bestFit="1" customWidth="1"/>
    <col min="3" max="3" width="12.7109375" style="11" customWidth="1"/>
    <col min="4" max="4" width="10.7109375" style="11" customWidth="1"/>
    <col min="5" max="5" width="7.42578125" style="33" customWidth="1"/>
    <col min="6" max="7" width="7.28515625" customWidth="1"/>
    <col min="8" max="8" width="11.42578125" style="60" customWidth="1"/>
    <col min="9" max="9" width="8.85546875" style="33" customWidth="1"/>
    <col min="10" max="10" width="10.42578125" style="41" customWidth="1"/>
    <col min="11" max="12" width="9.28515625" style="33" customWidth="1"/>
    <col min="13" max="13" width="7" style="33" customWidth="1"/>
    <col min="14" max="14" width="20.5703125" customWidth="1"/>
  </cols>
  <sheetData>
    <row r="1" spans="1:14" s="2" customFormat="1" ht="38.25" customHeight="1" x14ac:dyDescent="0.25">
      <c r="A1" s="5" t="s">
        <v>0</v>
      </c>
      <c r="B1" s="5" t="s">
        <v>1</v>
      </c>
      <c r="C1" s="47" t="s">
        <v>59</v>
      </c>
      <c r="D1" s="47" t="s">
        <v>58</v>
      </c>
      <c r="E1" s="29" t="s">
        <v>22</v>
      </c>
      <c r="F1" s="6" t="s">
        <v>48</v>
      </c>
      <c r="G1" s="6" t="s">
        <v>49</v>
      </c>
      <c r="H1" s="47" t="s">
        <v>50</v>
      </c>
      <c r="I1" s="28" t="s">
        <v>53</v>
      </c>
      <c r="J1" s="26" t="s">
        <v>21</v>
      </c>
      <c r="K1" s="27" t="s">
        <v>51</v>
      </c>
      <c r="L1" s="27" t="s">
        <v>54</v>
      </c>
      <c r="M1" s="30" t="s">
        <v>55</v>
      </c>
      <c r="N1" s="4" t="s">
        <v>60</v>
      </c>
    </row>
    <row r="2" spans="1:14" x14ac:dyDescent="0.25">
      <c r="A2" s="3">
        <v>1</v>
      </c>
      <c r="B2" s="1" t="s">
        <v>52</v>
      </c>
      <c r="C2" s="16">
        <v>0</v>
      </c>
      <c r="D2" s="16">
        <v>0</v>
      </c>
      <c r="E2" s="16">
        <v>0</v>
      </c>
      <c r="F2" s="1">
        <v>293</v>
      </c>
      <c r="G2" s="43">
        <v>200</v>
      </c>
      <c r="H2" s="56">
        <v>378.774</v>
      </c>
      <c r="I2" s="20"/>
      <c r="J2" s="36">
        <v>-139.1148</v>
      </c>
      <c r="K2" s="34">
        <f>H2+((J2*0.00001)*H2)</f>
        <v>378.24706930744799</v>
      </c>
      <c r="L2" s="34"/>
      <c r="M2" s="44"/>
      <c r="N2" s="1"/>
    </row>
    <row r="3" spans="1:14" x14ac:dyDescent="0.25">
      <c r="A3" s="3">
        <v>2</v>
      </c>
      <c r="B3" s="1" t="s">
        <v>20</v>
      </c>
      <c r="C3" s="18">
        <f>H3+H$2</f>
        <v>378.774</v>
      </c>
      <c r="D3" s="18">
        <f>K3+K$2</f>
        <v>378.24706930744799</v>
      </c>
      <c r="E3" s="34">
        <f>D3-C3</f>
        <v>-0.52693069255201408</v>
      </c>
      <c r="F3" s="1">
        <v>293</v>
      </c>
      <c r="G3" s="42">
        <v>40</v>
      </c>
      <c r="H3" s="16">
        <v>0</v>
      </c>
      <c r="I3" s="20"/>
      <c r="J3" s="36">
        <v>-297.88797887999999</v>
      </c>
      <c r="K3" s="34">
        <v>0</v>
      </c>
      <c r="L3" s="34"/>
      <c r="M3" s="44"/>
      <c r="N3" s="1"/>
    </row>
    <row r="4" spans="1:14" x14ac:dyDescent="0.25">
      <c r="A4" s="3">
        <v>3</v>
      </c>
      <c r="B4" s="24" t="s">
        <v>23</v>
      </c>
      <c r="C4" s="48">
        <f t="shared" ref="C4:C49" si="0">H4+H$2</f>
        <v>557.58400000000006</v>
      </c>
      <c r="D4" s="48">
        <f>K4+K$2</f>
        <v>556.5244158124126</v>
      </c>
      <c r="E4" s="35">
        <f t="shared" ref="E4:E49" si="1">D4-C4</f>
        <v>-1.0595841875874612</v>
      </c>
      <c r="F4" s="24">
        <v>293</v>
      </c>
      <c r="G4" s="24">
        <v>40</v>
      </c>
      <c r="H4" s="57">
        <v>178.81</v>
      </c>
      <c r="I4" s="31"/>
      <c r="J4" s="37">
        <f>'Thermal Expansion'!C9</f>
        <v>-297.88797887999999</v>
      </c>
      <c r="K4" s="35">
        <f>H4+((J4*0.00001)*H4)</f>
        <v>178.27734650496467</v>
      </c>
      <c r="L4" s="35"/>
      <c r="M4" s="35">
        <f t="shared" ref="M4" si="2">L4-I4</f>
        <v>0</v>
      </c>
      <c r="N4" s="24"/>
    </row>
    <row r="5" spans="1:14" x14ac:dyDescent="0.25">
      <c r="A5" s="3">
        <v>4</v>
      </c>
      <c r="B5" s="25" t="s">
        <v>38</v>
      </c>
      <c r="C5" s="48">
        <f>H5+H$2</f>
        <v>917.40899999999999</v>
      </c>
      <c r="D5" s="48">
        <f>K5+K$2</f>
        <v>913.98903656136281</v>
      </c>
      <c r="E5" s="35">
        <f t="shared" si="1"/>
        <v>-3.4199634386371827</v>
      </c>
      <c r="F5" s="24">
        <v>293</v>
      </c>
      <c r="G5" s="24">
        <v>1.8</v>
      </c>
      <c r="H5" s="57">
        <v>538.63499999999999</v>
      </c>
      <c r="I5" s="31">
        <f>H7-H5</f>
        <v>808.18000000000006</v>
      </c>
      <c r="J5" s="37">
        <f>'Thermal Expansion'!F9</f>
        <v>-140</v>
      </c>
      <c r="K5" s="35">
        <f>K7-L5</f>
        <v>535.74196725391482</v>
      </c>
      <c r="L5" s="35">
        <f>I5+((J5*0.00001)*I5)</f>
        <v>807.0485480000001</v>
      </c>
      <c r="M5" s="35">
        <f t="shared" ref="M5:M9" si="3">L5-I5</f>
        <v>-1.1314519999999675</v>
      </c>
      <c r="N5" s="24"/>
    </row>
    <row r="6" spans="1:14" x14ac:dyDescent="0.25">
      <c r="A6" s="72" t="s">
        <v>69</v>
      </c>
      <c r="B6" s="25"/>
      <c r="C6" s="48"/>
      <c r="D6" s="48"/>
      <c r="E6" s="35"/>
      <c r="F6" s="24"/>
      <c r="G6" s="24"/>
      <c r="H6" s="57"/>
      <c r="I6" s="31"/>
      <c r="J6" s="37">
        <f>'Thermal Expansion'!F9</f>
        <v>-140</v>
      </c>
      <c r="K6" s="35"/>
      <c r="L6" s="35"/>
      <c r="M6" s="35"/>
      <c r="N6" s="24"/>
    </row>
    <row r="7" spans="1:14" x14ac:dyDescent="0.25">
      <c r="A7" s="3">
        <v>5</v>
      </c>
      <c r="B7" s="25" t="s">
        <v>39</v>
      </c>
      <c r="C7" s="48">
        <f t="shared" si="0"/>
        <v>1725.5889999999999</v>
      </c>
      <c r="D7" s="48">
        <f>K7+K$2</f>
        <v>1721.037584561363</v>
      </c>
      <c r="E7" s="35">
        <f t="shared" si="1"/>
        <v>-4.5514154386369228</v>
      </c>
      <c r="F7" s="24">
        <v>293</v>
      </c>
      <c r="G7" s="24">
        <v>1.8</v>
      </c>
      <c r="H7" s="57">
        <v>1346.8150000000001</v>
      </c>
      <c r="I7" s="31">
        <f>H7-H5</f>
        <v>808.18000000000006</v>
      </c>
      <c r="J7" s="37">
        <f>'Thermal Expansion'!F9</f>
        <v>-140</v>
      </c>
      <c r="K7" s="35">
        <f>K9-L8</f>
        <v>1342.7905152539149</v>
      </c>
      <c r="L7" s="35">
        <f>I7+((J7*0.00001)*I7)</f>
        <v>807.0485480000001</v>
      </c>
      <c r="M7" s="35">
        <f t="shared" si="3"/>
        <v>-1.1314519999999675</v>
      </c>
      <c r="N7" s="24"/>
    </row>
    <row r="8" spans="1:14" hidden="1" x14ac:dyDescent="0.25">
      <c r="B8" s="50" t="s">
        <v>56</v>
      </c>
      <c r="C8" s="51">
        <f t="shared" si="0"/>
        <v>1725.5889999999999</v>
      </c>
      <c r="D8" s="51">
        <f t="shared" ref="D4:D48" si="4">K8+K$2</f>
        <v>1721.037584561363</v>
      </c>
      <c r="E8" s="55">
        <f t="shared" si="1"/>
        <v>-4.5514154386369228</v>
      </c>
      <c r="F8" s="52">
        <v>293</v>
      </c>
      <c r="G8" s="52">
        <v>1.8</v>
      </c>
      <c r="H8" s="58">
        <f>H9-I8</f>
        <v>1346.8150000000001</v>
      </c>
      <c r="I8" s="53">
        <v>36.020000000000003</v>
      </c>
      <c r="J8" s="54">
        <v>-186.63540953207399</v>
      </c>
      <c r="K8" s="55">
        <f>K9-L8</f>
        <v>1342.7905152539149</v>
      </c>
      <c r="L8" s="55">
        <f t="shared" ref="L8:L9" si="5">I8+((J8*0.00001)*I8)</f>
        <v>35.952773925486547</v>
      </c>
      <c r="M8" s="55">
        <f t="shared" si="3"/>
        <v>-6.7226074513456524E-2</v>
      </c>
      <c r="N8" s="24"/>
    </row>
    <row r="9" spans="1:14" hidden="1" x14ac:dyDescent="0.25">
      <c r="B9" s="50" t="s">
        <v>57</v>
      </c>
      <c r="C9" s="51">
        <f t="shared" si="0"/>
        <v>1761.6089999999999</v>
      </c>
      <c r="D9" s="51">
        <f t="shared" si="4"/>
        <v>1756.9903584868493</v>
      </c>
      <c r="E9" s="55">
        <f t="shared" si="1"/>
        <v>-4.6186415131505782</v>
      </c>
      <c r="F9" s="52">
        <v>293</v>
      </c>
      <c r="G9" s="52">
        <v>1.8</v>
      </c>
      <c r="H9" s="58">
        <f>H10+I9</f>
        <v>1382.835</v>
      </c>
      <c r="I9" s="53">
        <v>24.797999999999998</v>
      </c>
      <c r="J9" s="54">
        <v>-186.63540953207399</v>
      </c>
      <c r="K9" s="53">
        <f>K10+L9</f>
        <v>1378.7432891794015</v>
      </c>
      <c r="L9" s="55">
        <f t="shared" si="5"/>
        <v>24.751718151144235</v>
      </c>
      <c r="M9" s="55">
        <f t="shared" si="3"/>
        <v>-4.628184885576303E-2</v>
      </c>
      <c r="N9" s="24"/>
    </row>
    <row r="10" spans="1:14" x14ac:dyDescent="0.25">
      <c r="A10" s="3">
        <v>6</v>
      </c>
      <c r="B10" s="24" t="s">
        <v>24</v>
      </c>
      <c r="C10" s="48">
        <f t="shared" si="0"/>
        <v>1736.8110000000001</v>
      </c>
      <c r="D10" s="48">
        <f>K10+K$2</f>
        <v>1732.2386403357054</v>
      </c>
      <c r="E10" s="35">
        <f t="shared" si="1"/>
        <v>-4.5723596642947086</v>
      </c>
      <c r="F10" s="24">
        <v>293</v>
      </c>
      <c r="G10" s="24">
        <v>40</v>
      </c>
      <c r="H10" s="57">
        <v>1358.037</v>
      </c>
      <c r="I10" s="31"/>
      <c r="J10" s="37">
        <f>'Thermal Expansion'!C9</f>
        <v>-297.88797887999999</v>
      </c>
      <c r="K10" s="35">
        <f t="shared" ref="K10" si="6">H10+((J10*0.00001)*H10)</f>
        <v>1353.9915710282573</v>
      </c>
      <c r="L10" s="35"/>
      <c r="M10" s="45"/>
      <c r="N10" s="24"/>
    </row>
    <row r="11" spans="1:14" x14ac:dyDescent="0.25">
      <c r="A11" s="3">
        <v>7</v>
      </c>
      <c r="B11" s="22" t="s">
        <v>25</v>
      </c>
      <c r="C11" s="49">
        <f t="shared" si="0"/>
        <v>2026.73</v>
      </c>
      <c r="D11" s="49">
        <f t="shared" si="4"/>
        <v>2021.2940064862164</v>
      </c>
      <c r="E11" s="39">
        <f t="shared" si="1"/>
        <v>-5.4359935137836146</v>
      </c>
      <c r="F11" s="22">
        <v>293</v>
      </c>
      <c r="G11" s="22">
        <v>40</v>
      </c>
      <c r="H11" s="59">
        <v>1647.9559999999999</v>
      </c>
      <c r="I11" s="32"/>
      <c r="J11" s="38">
        <v>-297.88797887999999</v>
      </c>
      <c r="K11" s="39">
        <f>H11+((J11*0.00001)*H11)</f>
        <v>1643.0469371787683</v>
      </c>
      <c r="L11" s="39"/>
      <c r="M11" s="46">
        <f t="shared" ref="M11:M16" si="7">L11-I11</f>
        <v>0</v>
      </c>
      <c r="N11" s="22"/>
    </row>
    <row r="12" spans="1:14" x14ac:dyDescent="0.25">
      <c r="A12" s="3">
        <v>8</v>
      </c>
      <c r="B12" s="23" t="s">
        <v>40</v>
      </c>
      <c r="C12" s="49">
        <f t="shared" si="0"/>
        <v>2327.8710000000001</v>
      </c>
      <c r="D12" s="49">
        <f t="shared" si="4"/>
        <v>2320.2494398166923</v>
      </c>
      <c r="E12" s="39">
        <f t="shared" si="1"/>
        <v>-7.6215601833077926</v>
      </c>
      <c r="F12" s="22">
        <v>293</v>
      </c>
      <c r="G12" s="22">
        <v>1.8</v>
      </c>
      <c r="H12" s="59">
        <v>1949.097</v>
      </c>
      <c r="I12" s="32">
        <f>H14-H12</f>
        <v>808.18000000000006</v>
      </c>
      <c r="J12" s="38">
        <v>-140</v>
      </c>
      <c r="K12" s="39">
        <f>K14-L12</f>
        <v>1942.0023705092444</v>
      </c>
      <c r="L12" s="39">
        <f>I12+((J12*0.00001)*I12)</f>
        <v>807.0485480000001</v>
      </c>
      <c r="M12" s="46">
        <f t="shared" si="7"/>
        <v>-1.1314519999999675</v>
      </c>
      <c r="N12" s="22"/>
    </row>
    <row r="13" spans="1:14" x14ac:dyDescent="0.25">
      <c r="A13" s="72" t="s">
        <v>70</v>
      </c>
      <c r="B13" s="23"/>
      <c r="C13" s="49"/>
      <c r="D13" s="49"/>
      <c r="E13" s="39"/>
      <c r="F13" s="22"/>
      <c r="G13" s="22"/>
      <c r="H13" s="59"/>
      <c r="I13" s="32"/>
      <c r="J13" s="38">
        <f>'Thermal Expansion'!F9</f>
        <v>-140</v>
      </c>
      <c r="K13" s="39"/>
      <c r="L13" s="39"/>
      <c r="M13" s="46"/>
      <c r="N13" s="22"/>
    </row>
    <row r="14" spans="1:14" x14ac:dyDescent="0.25">
      <c r="A14" s="3">
        <v>9</v>
      </c>
      <c r="B14" s="23" t="s">
        <v>41</v>
      </c>
      <c r="C14" s="49">
        <f t="shared" si="0"/>
        <v>3136.0509999999999</v>
      </c>
      <c r="D14" s="49">
        <f t="shared" si="4"/>
        <v>3127.2979878166925</v>
      </c>
      <c r="E14" s="39">
        <f t="shared" si="1"/>
        <v>-8.753012183307419</v>
      </c>
      <c r="F14" s="22">
        <v>293</v>
      </c>
      <c r="G14" s="22">
        <v>1.8</v>
      </c>
      <c r="H14" s="59">
        <v>2757.277</v>
      </c>
      <c r="I14" s="32">
        <f>H14-H12</f>
        <v>808.18000000000006</v>
      </c>
      <c r="J14" s="38">
        <v>-140</v>
      </c>
      <c r="K14" s="39">
        <f>K16-L15</f>
        <v>2749.0509185092446</v>
      </c>
      <c r="L14" s="39">
        <f>I14+((J14*0.00001)*I14)</f>
        <v>807.0485480000001</v>
      </c>
      <c r="M14" s="46">
        <f t="shared" si="7"/>
        <v>-1.1314519999999675</v>
      </c>
      <c r="N14" s="22"/>
    </row>
    <row r="15" spans="1:14" hidden="1" x14ac:dyDescent="0.25">
      <c r="B15" s="50" t="s">
        <v>56</v>
      </c>
      <c r="C15" s="51">
        <f t="shared" si="0"/>
        <v>3136.0509999999995</v>
      </c>
      <c r="D15" s="51">
        <f t="shared" si="4"/>
        <v>3127.2979878166925</v>
      </c>
      <c r="E15" s="55">
        <f t="shared" si="1"/>
        <v>-8.7530121833069643</v>
      </c>
      <c r="F15" s="52">
        <v>293</v>
      </c>
      <c r="G15" s="52">
        <v>1.8</v>
      </c>
      <c r="H15" s="58">
        <f>H16-I15</f>
        <v>2757.2769999999996</v>
      </c>
      <c r="I15" s="53">
        <v>36.020000000000003</v>
      </c>
      <c r="J15" s="54">
        <v>-186.63540953207399</v>
      </c>
      <c r="K15" s="55">
        <f>K16-L15</f>
        <v>2749.0509185092446</v>
      </c>
      <c r="L15" s="55">
        <f t="shared" ref="L15:L16" si="8">I15+((J15*0.00001)*I15)</f>
        <v>35.952773925486547</v>
      </c>
      <c r="M15" s="55">
        <f t="shared" si="7"/>
        <v>-6.7226074513456524E-2</v>
      </c>
      <c r="N15" s="24"/>
    </row>
    <row r="16" spans="1:14" hidden="1" x14ac:dyDescent="0.25">
      <c r="B16" s="50" t="s">
        <v>57</v>
      </c>
      <c r="C16" s="51">
        <f t="shared" si="0"/>
        <v>3172.0709999999995</v>
      </c>
      <c r="D16" s="51">
        <f t="shared" si="4"/>
        <v>3163.2507617421788</v>
      </c>
      <c r="E16" s="55">
        <f t="shared" si="1"/>
        <v>-8.8202382578206198</v>
      </c>
      <c r="F16" s="52">
        <v>293</v>
      </c>
      <c r="G16" s="52">
        <v>1.8</v>
      </c>
      <c r="H16" s="58">
        <f>H17+I16</f>
        <v>2793.2969999999996</v>
      </c>
      <c r="I16" s="53">
        <v>24.797999999999998</v>
      </c>
      <c r="J16" s="54">
        <v>-186.63540953207399</v>
      </c>
      <c r="K16" s="53">
        <f>K17+L16</f>
        <v>2785.003692434731</v>
      </c>
      <c r="L16" s="55">
        <f t="shared" si="8"/>
        <v>24.751718151144235</v>
      </c>
      <c r="M16" s="55">
        <f t="shared" si="7"/>
        <v>-4.628184885576303E-2</v>
      </c>
      <c r="N16" s="24"/>
    </row>
    <row r="17" spans="1:14" x14ac:dyDescent="0.25">
      <c r="A17" s="3">
        <v>10</v>
      </c>
      <c r="B17" s="22" t="s">
        <v>26</v>
      </c>
      <c r="C17" s="49">
        <f t="shared" si="0"/>
        <v>3147.2729999999997</v>
      </c>
      <c r="D17" s="49">
        <f t="shared" si="4"/>
        <v>3138.4990435910345</v>
      </c>
      <c r="E17" s="39">
        <f t="shared" si="1"/>
        <v>-8.7739564089652049</v>
      </c>
      <c r="F17" s="22">
        <v>293</v>
      </c>
      <c r="G17" s="22">
        <v>40</v>
      </c>
      <c r="H17" s="59">
        <v>2768.4989999999998</v>
      </c>
      <c r="I17" s="32"/>
      <c r="J17" s="38">
        <v>-297.88797887999999</v>
      </c>
      <c r="K17" s="32">
        <f t="shared" ref="K17" si="9">H17+((J17*0.00001)*H17)</f>
        <v>2760.2519742835866</v>
      </c>
      <c r="L17" s="32"/>
      <c r="M17" s="46"/>
      <c r="N17" s="22"/>
    </row>
    <row r="18" spans="1:14" ht="15" customHeight="1" x14ac:dyDescent="0.25">
      <c r="A18" s="3">
        <v>11</v>
      </c>
      <c r="B18" s="24" t="s">
        <v>27</v>
      </c>
      <c r="C18" s="48">
        <f t="shared" si="0"/>
        <v>3437.1889999999999</v>
      </c>
      <c r="D18" s="48">
        <f t="shared" si="4"/>
        <v>3427.5514186781852</v>
      </c>
      <c r="E18" s="35">
        <f t="shared" si="1"/>
        <v>-9.6375813218146504</v>
      </c>
      <c r="F18" s="24">
        <v>293</v>
      </c>
      <c r="G18" s="24">
        <v>40</v>
      </c>
      <c r="H18" s="57">
        <v>3058.415</v>
      </c>
      <c r="I18" s="31"/>
      <c r="J18" s="37">
        <v>-297.88797887999999</v>
      </c>
      <c r="K18" s="35">
        <f>H18+((J18*0.00001)*H18)</f>
        <v>3049.3043493707373</v>
      </c>
      <c r="L18" s="35"/>
      <c r="M18" s="45">
        <f t="shared" ref="M18:M23" si="10">L18-I18</f>
        <v>0</v>
      </c>
      <c r="N18" s="24"/>
    </row>
    <row r="19" spans="1:14" ht="15" customHeight="1" x14ac:dyDescent="0.25">
      <c r="A19" s="3">
        <v>12</v>
      </c>
      <c r="B19" s="25" t="s">
        <v>42</v>
      </c>
      <c r="C19" s="48">
        <f t="shared" si="0"/>
        <v>3738.3269999999998</v>
      </c>
      <c r="D19" s="48">
        <f t="shared" si="4"/>
        <v>3726.5038609453004</v>
      </c>
      <c r="E19" s="35">
        <f t="shared" si="1"/>
        <v>-11.823139054699368</v>
      </c>
      <c r="F19" s="24">
        <v>293</v>
      </c>
      <c r="G19" s="24">
        <v>1.8</v>
      </c>
      <c r="H19" s="57">
        <v>3359.5529999999999</v>
      </c>
      <c r="I19" s="31">
        <f>H21-H19</f>
        <v>808.18000000000029</v>
      </c>
      <c r="J19" s="37">
        <v>-140</v>
      </c>
      <c r="K19" s="35">
        <f>K21-L19</f>
        <v>3348.2567916378525</v>
      </c>
      <c r="L19" s="35">
        <f>I19+((J19*0.00001)*I19)</f>
        <v>807.04854800000032</v>
      </c>
      <c r="M19" s="45">
        <f t="shared" si="10"/>
        <v>-1.1314519999999675</v>
      </c>
      <c r="N19" s="24"/>
    </row>
    <row r="20" spans="1:14" ht="15" customHeight="1" x14ac:dyDescent="0.25">
      <c r="A20" s="72" t="s">
        <v>71</v>
      </c>
      <c r="B20" s="25"/>
      <c r="C20" s="48"/>
      <c r="D20" s="48"/>
      <c r="E20" s="35"/>
      <c r="F20" s="24"/>
      <c r="G20" s="24"/>
      <c r="H20" s="57"/>
      <c r="I20" s="31"/>
      <c r="J20" s="37">
        <f>'Thermal Expansion'!F9</f>
        <v>-140</v>
      </c>
      <c r="K20" s="35"/>
      <c r="L20" s="35"/>
      <c r="M20" s="45"/>
      <c r="N20" s="24"/>
    </row>
    <row r="21" spans="1:14" x14ac:dyDescent="0.25">
      <c r="A21" s="3">
        <v>13</v>
      </c>
      <c r="B21" s="25" t="s">
        <v>43</v>
      </c>
      <c r="C21" s="48">
        <f t="shared" si="0"/>
        <v>4546.5070000000005</v>
      </c>
      <c r="D21" s="48">
        <f t="shared" si="4"/>
        <v>4533.5524089453011</v>
      </c>
      <c r="E21" s="35">
        <f t="shared" si="1"/>
        <v>-12.954591054699449</v>
      </c>
      <c r="F21" s="24">
        <v>293</v>
      </c>
      <c r="G21" s="24">
        <v>1.8</v>
      </c>
      <c r="H21" s="57">
        <v>4167.7330000000002</v>
      </c>
      <c r="I21" s="31">
        <f>H21-H19</f>
        <v>808.18000000000029</v>
      </c>
      <c r="J21" s="37">
        <v>-140</v>
      </c>
      <c r="K21" s="35">
        <f>K23-L22</f>
        <v>4155.3053396378527</v>
      </c>
      <c r="L21" s="35">
        <f>I21+((J21*0.00001)*I21)</f>
        <v>807.04854800000032</v>
      </c>
      <c r="M21" s="45">
        <f t="shared" si="10"/>
        <v>-1.1314519999999675</v>
      </c>
      <c r="N21" s="24"/>
    </row>
    <row r="22" spans="1:14" hidden="1" x14ac:dyDescent="0.25">
      <c r="B22" s="50" t="s">
        <v>56</v>
      </c>
      <c r="C22" s="51">
        <f t="shared" si="0"/>
        <v>4546.5069999999996</v>
      </c>
      <c r="D22" s="51">
        <f t="shared" si="4"/>
        <v>4533.5524089453011</v>
      </c>
      <c r="E22" s="55">
        <f t="shared" si="1"/>
        <v>-12.95459105469854</v>
      </c>
      <c r="F22" s="52">
        <v>293</v>
      </c>
      <c r="G22" s="52">
        <v>1.8</v>
      </c>
      <c r="H22" s="58">
        <f>H23-I22</f>
        <v>4167.7329999999993</v>
      </c>
      <c r="I22" s="53">
        <v>36.020000000000003</v>
      </c>
      <c r="J22" s="54">
        <v>-186.63540953207399</v>
      </c>
      <c r="K22" s="55">
        <f>K23-L22</f>
        <v>4155.3053396378527</v>
      </c>
      <c r="L22" s="55">
        <f t="shared" ref="L22:L23" si="11">I22+((J22*0.00001)*I22)</f>
        <v>35.952773925486547</v>
      </c>
      <c r="M22" s="55">
        <f t="shared" si="10"/>
        <v>-6.7226074513456524E-2</v>
      </c>
      <c r="N22" s="24"/>
    </row>
    <row r="23" spans="1:14" hidden="1" x14ac:dyDescent="0.25">
      <c r="B23" s="50" t="s">
        <v>57</v>
      </c>
      <c r="C23" s="51">
        <f t="shared" si="0"/>
        <v>4582.527</v>
      </c>
      <c r="D23" s="51">
        <f t="shared" si="4"/>
        <v>4569.5051828707874</v>
      </c>
      <c r="E23" s="55">
        <f t="shared" si="1"/>
        <v>-13.02181712921265</v>
      </c>
      <c r="F23" s="52">
        <v>293</v>
      </c>
      <c r="G23" s="52">
        <v>1.8</v>
      </c>
      <c r="H23" s="58">
        <f>H24+I23</f>
        <v>4203.7529999999997</v>
      </c>
      <c r="I23" s="53">
        <v>24.797999999999998</v>
      </c>
      <c r="J23" s="54">
        <v>-186.63540953207399</v>
      </c>
      <c r="K23" s="53">
        <f>K24+L23</f>
        <v>4191.2581135633391</v>
      </c>
      <c r="L23" s="55">
        <f t="shared" si="11"/>
        <v>24.751718151144235</v>
      </c>
      <c r="M23" s="55">
        <f t="shared" si="10"/>
        <v>-4.628184885576303E-2</v>
      </c>
      <c r="N23" s="24"/>
    </row>
    <row r="24" spans="1:14" x14ac:dyDescent="0.25">
      <c r="A24" s="3">
        <v>14</v>
      </c>
      <c r="B24" s="24" t="s">
        <v>28</v>
      </c>
      <c r="C24" s="48">
        <f t="shared" si="0"/>
        <v>4557.7290000000003</v>
      </c>
      <c r="D24" s="48">
        <f t="shared" si="4"/>
        <v>4544.7534647196435</v>
      </c>
      <c r="E24" s="35">
        <f t="shared" si="1"/>
        <v>-12.97553528035678</v>
      </c>
      <c r="F24" s="24">
        <v>293</v>
      </c>
      <c r="G24" s="24">
        <v>40</v>
      </c>
      <c r="H24" s="57">
        <v>4178.9549999999999</v>
      </c>
      <c r="I24" s="31"/>
      <c r="J24" s="37">
        <v>-297.88797887999999</v>
      </c>
      <c r="K24" s="35">
        <f t="shared" ref="K24" si="12">H24+((J24*0.00001)*H24)</f>
        <v>4166.5063954121952</v>
      </c>
      <c r="L24" s="35"/>
      <c r="M24" s="45"/>
      <c r="N24" s="24"/>
    </row>
    <row r="25" spans="1:14" x14ac:dyDescent="0.25">
      <c r="A25" s="3">
        <v>15</v>
      </c>
      <c r="B25" s="22" t="s">
        <v>29</v>
      </c>
      <c r="C25" s="49">
        <f t="shared" si="0"/>
        <v>4847.6540000000005</v>
      </c>
      <c r="D25" s="49">
        <f t="shared" si="4"/>
        <v>4833.8148129968758</v>
      </c>
      <c r="E25" s="39">
        <f t="shared" si="1"/>
        <v>-13.839187003124607</v>
      </c>
      <c r="F25" s="22">
        <v>293</v>
      </c>
      <c r="G25" s="22">
        <v>40</v>
      </c>
      <c r="H25" s="59">
        <v>4468.88</v>
      </c>
      <c r="I25" s="32"/>
      <c r="J25" s="38">
        <v>-297.88797887999999</v>
      </c>
      <c r="K25" s="39">
        <f>H25+((J25*0.00001)*H25)</f>
        <v>4455.5677436894275</v>
      </c>
      <c r="L25" s="39"/>
      <c r="M25" s="46">
        <f t="shared" ref="M25:M30" si="13">L25-I25</f>
        <v>0</v>
      </c>
      <c r="N25" s="22"/>
    </row>
    <row r="26" spans="1:14" x14ac:dyDescent="0.25">
      <c r="A26" s="3">
        <v>16</v>
      </c>
      <c r="B26" s="23" t="s">
        <v>44</v>
      </c>
      <c r="C26" s="49">
        <f t="shared" si="0"/>
        <v>5148.7890000000007</v>
      </c>
      <c r="D26" s="49">
        <f t="shared" si="4"/>
        <v>5132.7642531484717</v>
      </c>
      <c r="E26" s="39">
        <f t="shared" si="1"/>
        <v>-16.024746851529017</v>
      </c>
      <c r="F26" s="22">
        <v>293</v>
      </c>
      <c r="G26" s="22">
        <v>1.8</v>
      </c>
      <c r="H26" s="59">
        <v>4770.0150000000003</v>
      </c>
      <c r="I26" s="32">
        <f>H28-H26</f>
        <v>808.1869999999999</v>
      </c>
      <c r="J26" s="38">
        <v>-140</v>
      </c>
      <c r="K26" s="39">
        <f>K28-L26</f>
        <v>4754.5171838410233</v>
      </c>
      <c r="L26" s="39">
        <f>I26+((J26*0.00001)*I26)</f>
        <v>807.05553819999989</v>
      </c>
      <c r="M26" s="46">
        <f t="shared" si="13"/>
        <v>-1.131461800000011</v>
      </c>
      <c r="N26" s="22"/>
    </row>
    <row r="27" spans="1:14" x14ac:dyDescent="0.25">
      <c r="A27" s="72" t="s">
        <v>72</v>
      </c>
      <c r="B27" s="23"/>
      <c r="C27" s="49"/>
      <c r="D27" s="49"/>
      <c r="E27" s="39"/>
      <c r="F27" s="22"/>
      <c r="G27" s="22"/>
      <c r="H27" s="59"/>
      <c r="I27" s="32"/>
      <c r="J27" s="38">
        <f>'Thermal Expansion'!F9</f>
        <v>-140</v>
      </c>
      <c r="K27" s="39"/>
      <c r="L27" s="39"/>
      <c r="M27" s="46"/>
      <c r="N27" s="22"/>
    </row>
    <row r="28" spans="1:14" x14ac:dyDescent="0.25">
      <c r="A28" s="3">
        <v>17</v>
      </c>
      <c r="B28" s="23" t="s">
        <v>45</v>
      </c>
      <c r="C28" s="49">
        <f t="shared" si="0"/>
        <v>5956.9760000000006</v>
      </c>
      <c r="D28" s="49">
        <f t="shared" si="4"/>
        <v>5939.8197913484719</v>
      </c>
      <c r="E28" s="39">
        <f t="shared" si="1"/>
        <v>-17.156208651528686</v>
      </c>
      <c r="F28" s="22">
        <v>293</v>
      </c>
      <c r="G28" s="22">
        <v>1.8</v>
      </c>
      <c r="H28" s="59">
        <v>5578.2020000000002</v>
      </c>
      <c r="I28" s="32">
        <f>H28-H26</f>
        <v>808.1869999999999</v>
      </c>
      <c r="J28" s="38">
        <v>-140</v>
      </c>
      <c r="K28" s="39">
        <f>K30-L29</f>
        <v>5561.5727220410236</v>
      </c>
      <c r="L28" s="39">
        <f>I28+((J28*0.00001)*I28)</f>
        <v>807.05553819999989</v>
      </c>
      <c r="M28" s="46">
        <f t="shared" si="13"/>
        <v>-1.131461800000011</v>
      </c>
      <c r="N28" s="22"/>
    </row>
    <row r="29" spans="1:14" hidden="1" x14ac:dyDescent="0.25">
      <c r="B29" s="50" t="s">
        <v>56</v>
      </c>
      <c r="C29" s="51">
        <f t="shared" si="0"/>
        <v>5956.9759999999997</v>
      </c>
      <c r="D29" s="51">
        <f t="shared" si="4"/>
        <v>5939.8197913484719</v>
      </c>
      <c r="E29" s="55">
        <f t="shared" si="1"/>
        <v>-17.156208651527777</v>
      </c>
      <c r="F29" s="52">
        <v>293</v>
      </c>
      <c r="G29" s="52">
        <v>1.8</v>
      </c>
      <c r="H29" s="58">
        <f>H30-I29</f>
        <v>5578.2019999999993</v>
      </c>
      <c r="I29" s="53">
        <v>36.020000000000003</v>
      </c>
      <c r="J29" s="54">
        <v>-186.63540953207399</v>
      </c>
      <c r="K29" s="55">
        <f>K30-L29</f>
        <v>5561.5727220410236</v>
      </c>
      <c r="L29" s="55">
        <f t="shared" ref="L29:L30" si="14">I29+((J29*0.00001)*I29)</f>
        <v>35.952773925486547</v>
      </c>
      <c r="M29" s="55">
        <f t="shared" si="13"/>
        <v>-6.7226074513456524E-2</v>
      </c>
      <c r="N29" s="24"/>
    </row>
    <row r="30" spans="1:14" hidden="1" x14ac:dyDescent="0.25">
      <c r="B30" s="50" t="s">
        <v>57</v>
      </c>
      <c r="C30" s="51">
        <f t="shared" si="0"/>
        <v>5992.9960000000001</v>
      </c>
      <c r="D30" s="51">
        <f t="shared" si="4"/>
        <v>5975.7725652739582</v>
      </c>
      <c r="E30" s="55">
        <f t="shared" si="1"/>
        <v>-17.223434726041887</v>
      </c>
      <c r="F30" s="52">
        <v>293</v>
      </c>
      <c r="G30" s="52">
        <v>1.8</v>
      </c>
      <c r="H30" s="58">
        <f>H31+I30</f>
        <v>5614.2219999999998</v>
      </c>
      <c r="I30" s="53">
        <v>24.797999999999998</v>
      </c>
      <c r="J30" s="54">
        <v>-186.63540953207399</v>
      </c>
      <c r="K30" s="53">
        <f>K31+L30</f>
        <v>5597.5254959665099</v>
      </c>
      <c r="L30" s="55">
        <f t="shared" si="14"/>
        <v>24.751718151144235</v>
      </c>
      <c r="M30" s="55">
        <f t="shared" si="13"/>
        <v>-4.628184885576303E-2</v>
      </c>
      <c r="N30" s="24"/>
    </row>
    <row r="31" spans="1:14" x14ac:dyDescent="0.25">
      <c r="A31" s="3">
        <v>18</v>
      </c>
      <c r="B31" s="22" t="s">
        <v>30</v>
      </c>
      <c r="C31" s="49">
        <f t="shared" si="0"/>
        <v>5968.1980000000003</v>
      </c>
      <c r="D31" s="49">
        <f t="shared" si="4"/>
        <v>5951.0208471228143</v>
      </c>
      <c r="E31" s="39">
        <f t="shared" si="1"/>
        <v>-17.177152877186018</v>
      </c>
      <c r="F31" s="22">
        <v>293</v>
      </c>
      <c r="G31" s="22">
        <v>40</v>
      </c>
      <c r="H31" s="59">
        <v>5589.424</v>
      </c>
      <c r="I31" s="32"/>
      <c r="J31" s="38">
        <v>-297.88797887999999</v>
      </c>
      <c r="K31" s="32">
        <f t="shared" ref="K31" si="15">H31+((J31*0.00001)*H31)</f>
        <v>5572.773777815366</v>
      </c>
      <c r="L31" s="32"/>
      <c r="M31" s="46"/>
      <c r="N31" s="22"/>
    </row>
    <row r="32" spans="1:14" x14ac:dyDescent="0.25">
      <c r="A32" s="78" t="s">
        <v>66</v>
      </c>
      <c r="B32" s="22"/>
      <c r="C32" s="49"/>
      <c r="D32" s="49"/>
      <c r="E32" s="39"/>
      <c r="F32" s="22"/>
      <c r="G32" s="22"/>
      <c r="H32" s="59"/>
      <c r="I32" s="32"/>
      <c r="J32" s="38"/>
      <c r="K32" s="32"/>
      <c r="L32" s="32"/>
      <c r="M32" s="46"/>
      <c r="N32" s="22"/>
    </row>
    <row r="33" spans="1:14" x14ac:dyDescent="0.25">
      <c r="A33" s="3">
        <v>19</v>
      </c>
      <c r="B33" s="24" t="s">
        <v>31</v>
      </c>
      <c r="C33" s="48">
        <f t="shared" si="0"/>
        <v>6258.116</v>
      </c>
      <c r="D33" s="48">
        <f t="shared" si="4"/>
        <v>6240.0752162522049</v>
      </c>
      <c r="E33" s="35">
        <f t="shared" si="1"/>
        <v>-18.040783747795103</v>
      </c>
      <c r="F33" s="24">
        <v>293</v>
      </c>
      <c r="G33" s="24">
        <v>40</v>
      </c>
      <c r="H33" s="57">
        <v>5879.3419999999996</v>
      </c>
      <c r="I33" s="31"/>
      <c r="J33" s="37">
        <v>-297.88797887999999</v>
      </c>
      <c r="K33" s="35">
        <f>H33+((J33*0.00001)*H33)</f>
        <v>5861.8281469447566</v>
      </c>
      <c r="L33" s="35"/>
      <c r="M33" s="45">
        <f t="shared" ref="M33:M38" si="16">L33-I33</f>
        <v>0</v>
      </c>
      <c r="N33" s="24"/>
    </row>
    <row r="34" spans="1:14" x14ac:dyDescent="0.25">
      <c r="A34" s="3">
        <v>20</v>
      </c>
      <c r="B34" s="25" t="s">
        <v>46</v>
      </c>
      <c r="C34" s="48">
        <f t="shared" si="0"/>
        <v>6559.2510000000002</v>
      </c>
      <c r="D34" s="48">
        <f t="shared" si="4"/>
        <v>6539.0246564038016</v>
      </c>
      <c r="E34" s="35">
        <f t="shared" si="1"/>
        <v>-20.226343596198603</v>
      </c>
      <c r="F34" s="24">
        <v>293</v>
      </c>
      <c r="G34" s="24">
        <v>1.8</v>
      </c>
      <c r="H34" s="57">
        <v>6180.4769999999999</v>
      </c>
      <c r="I34" s="31">
        <f>H36-H34</f>
        <v>808.1869999999999</v>
      </c>
      <c r="J34" s="37">
        <v>-140</v>
      </c>
      <c r="K34" s="35">
        <f>K36-L34</f>
        <v>6160.7775870963533</v>
      </c>
      <c r="L34" s="35">
        <f>I34+((J34*0.00001)*I34)</f>
        <v>807.05553819999989</v>
      </c>
      <c r="M34" s="45">
        <f t="shared" si="16"/>
        <v>-1.131461800000011</v>
      </c>
      <c r="N34" s="24"/>
    </row>
    <row r="35" spans="1:14" x14ac:dyDescent="0.25">
      <c r="A35" s="72" t="s">
        <v>73</v>
      </c>
      <c r="B35" s="25"/>
      <c r="C35" s="48"/>
      <c r="D35" s="48"/>
      <c r="E35" s="35"/>
      <c r="F35" s="24"/>
      <c r="G35" s="24"/>
      <c r="H35" s="57"/>
      <c r="I35" s="31"/>
      <c r="J35" s="37">
        <f>'Thermal Expansion'!F9</f>
        <v>-140</v>
      </c>
      <c r="K35" s="35"/>
      <c r="L35" s="35"/>
      <c r="M35" s="45"/>
      <c r="N35" s="24"/>
    </row>
    <row r="36" spans="1:14" x14ac:dyDescent="0.25">
      <c r="A36" s="3">
        <v>21</v>
      </c>
      <c r="B36" s="25" t="s">
        <v>47</v>
      </c>
      <c r="C36" s="48">
        <f t="shared" si="0"/>
        <v>7367.4380000000001</v>
      </c>
      <c r="D36" s="48">
        <f t="shared" si="4"/>
        <v>7346.0801946038018</v>
      </c>
      <c r="E36" s="35">
        <f t="shared" si="1"/>
        <v>-21.357805396198273</v>
      </c>
      <c r="F36" s="24">
        <v>293</v>
      </c>
      <c r="G36" s="24">
        <v>1.8</v>
      </c>
      <c r="H36" s="57">
        <v>6988.6639999999998</v>
      </c>
      <c r="I36" s="31">
        <f>H36-H34</f>
        <v>808.1869999999999</v>
      </c>
      <c r="J36" s="37">
        <v>-140</v>
      </c>
      <c r="K36" s="35">
        <f>K38-L37</f>
        <v>6967.8331252963535</v>
      </c>
      <c r="L36" s="35">
        <f>I36+((J36*0.00001)*I36)</f>
        <v>807.05553819999989</v>
      </c>
      <c r="M36" s="45">
        <f t="shared" si="16"/>
        <v>-1.131461800000011</v>
      </c>
      <c r="N36" s="24"/>
    </row>
    <row r="37" spans="1:14" hidden="1" x14ac:dyDescent="0.25">
      <c r="B37" s="50" t="s">
        <v>56</v>
      </c>
      <c r="C37" s="51">
        <f t="shared" si="0"/>
        <v>7367.4380000000001</v>
      </c>
      <c r="D37" s="51">
        <f t="shared" si="4"/>
        <v>7346.0801946038018</v>
      </c>
      <c r="E37" s="55">
        <f t="shared" si="1"/>
        <v>-21.357805396198273</v>
      </c>
      <c r="F37" s="52">
        <v>293</v>
      </c>
      <c r="G37" s="52">
        <v>1.8</v>
      </c>
      <c r="H37" s="58">
        <f>H38-I37</f>
        <v>6988.6639999999998</v>
      </c>
      <c r="I37" s="53">
        <v>36.020000000000003</v>
      </c>
      <c r="J37" s="54">
        <v>-186.63540953207399</v>
      </c>
      <c r="K37" s="55">
        <f>K38-L37</f>
        <v>6967.8331252963535</v>
      </c>
      <c r="L37" s="55">
        <f t="shared" ref="L37:L38" si="17">I37+((J37*0.00001)*I37)</f>
        <v>35.952773925486547</v>
      </c>
      <c r="M37" s="55">
        <f t="shared" si="16"/>
        <v>-6.7226074513456524E-2</v>
      </c>
      <c r="N37" s="24"/>
    </row>
    <row r="38" spans="1:14" hidden="1" x14ac:dyDescent="0.25">
      <c r="B38" s="50" t="s">
        <v>57</v>
      </c>
      <c r="C38" s="51">
        <f t="shared" si="0"/>
        <v>7403.4580000000005</v>
      </c>
      <c r="D38" s="51">
        <f t="shared" si="4"/>
        <v>7382.0329685292882</v>
      </c>
      <c r="E38" s="55">
        <f t="shared" si="1"/>
        <v>-21.425031470712383</v>
      </c>
      <c r="F38" s="52">
        <v>293</v>
      </c>
      <c r="G38" s="52">
        <v>1.8</v>
      </c>
      <c r="H38" s="58">
        <f>H39+I38</f>
        <v>7024.6840000000002</v>
      </c>
      <c r="I38" s="53">
        <v>24.797999999999998</v>
      </c>
      <c r="J38" s="54">
        <v>-186.63540953207399</v>
      </c>
      <c r="K38" s="53">
        <f>K39+L38</f>
        <v>7003.7858992218398</v>
      </c>
      <c r="L38" s="55">
        <f t="shared" si="17"/>
        <v>24.751718151144235</v>
      </c>
      <c r="M38" s="55">
        <f t="shared" si="16"/>
        <v>-4.628184885576303E-2</v>
      </c>
      <c r="N38" s="24"/>
    </row>
    <row r="39" spans="1:14" x14ac:dyDescent="0.25">
      <c r="A39" s="3">
        <v>22</v>
      </c>
      <c r="B39" s="24" t="s">
        <v>32</v>
      </c>
      <c r="C39" s="48">
        <f t="shared" si="0"/>
        <v>7378.6600000000008</v>
      </c>
      <c r="D39" s="48">
        <f t="shared" si="4"/>
        <v>7357.2812503781443</v>
      </c>
      <c r="E39" s="35">
        <f t="shared" si="1"/>
        <v>-21.378749621856514</v>
      </c>
      <c r="F39" s="24">
        <v>293</v>
      </c>
      <c r="G39" s="24">
        <v>40</v>
      </c>
      <c r="H39" s="57">
        <v>6999.8860000000004</v>
      </c>
      <c r="I39" s="31"/>
      <c r="J39" s="37">
        <v>-297.88797887999999</v>
      </c>
      <c r="K39" s="35">
        <f t="shared" ref="K39" si="18">H39+((J39*0.00001)*H39)</f>
        <v>6979.0341810706959</v>
      </c>
      <c r="L39" s="35"/>
      <c r="M39" s="45"/>
      <c r="N39" s="24"/>
    </row>
    <row r="40" spans="1:14" x14ac:dyDescent="0.25">
      <c r="A40" s="3">
        <v>23</v>
      </c>
      <c r="B40" s="22" t="s">
        <v>33</v>
      </c>
      <c r="C40" s="49">
        <f t="shared" si="0"/>
        <v>7668.5780000000004</v>
      </c>
      <c r="D40" s="49">
        <f t="shared" si="4"/>
        <v>7646.3356195075348</v>
      </c>
      <c r="E40" s="39">
        <f t="shared" si="1"/>
        <v>-22.2423804924656</v>
      </c>
      <c r="F40" s="22">
        <v>293</v>
      </c>
      <c r="G40" s="22">
        <v>40</v>
      </c>
      <c r="H40" s="59">
        <v>7289.8040000000001</v>
      </c>
      <c r="I40" s="32"/>
      <c r="J40" s="38">
        <v>-297.88797887999999</v>
      </c>
      <c r="K40" s="39">
        <f>H40+((J40*0.00001)*H40)</f>
        <v>7268.0885502000865</v>
      </c>
      <c r="L40" s="39"/>
      <c r="M40" s="46">
        <f t="shared" ref="M40:M45" si="19">L40-I40</f>
        <v>0</v>
      </c>
      <c r="N40" s="22"/>
    </row>
    <row r="41" spans="1:14" x14ac:dyDescent="0.25">
      <c r="A41" s="3">
        <v>24</v>
      </c>
      <c r="B41" s="23" t="s">
        <v>44</v>
      </c>
      <c r="C41" s="49">
        <f t="shared" si="0"/>
        <v>7969.7130000000006</v>
      </c>
      <c r="D41" s="49">
        <f t="shared" si="4"/>
        <v>7945.2850596591325</v>
      </c>
      <c r="E41" s="39">
        <f t="shared" si="1"/>
        <v>-24.42794034086819</v>
      </c>
      <c r="F41" s="22">
        <v>293</v>
      </c>
      <c r="G41" s="22">
        <v>1.8</v>
      </c>
      <c r="H41" s="59">
        <v>7590.9390000000003</v>
      </c>
      <c r="I41" s="32">
        <f>H43-H41</f>
        <v>808.1869999999999</v>
      </c>
      <c r="J41" s="38">
        <v>-140</v>
      </c>
      <c r="K41" s="39">
        <f>K43-L41</f>
        <v>7567.0379903516841</v>
      </c>
      <c r="L41" s="39">
        <f>I41+((J41*0.00001)*I41)</f>
        <v>807.05553819999989</v>
      </c>
      <c r="M41" s="46">
        <f t="shared" si="19"/>
        <v>-1.131461800000011</v>
      </c>
      <c r="N41" s="22"/>
    </row>
    <row r="42" spans="1:14" x14ac:dyDescent="0.25">
      <c r="A42" s="72" t="s">
        <v>74</v>
      </c>
      <c r="B42" s="23"/>
      <c r="C42" s="49"/>
      <c r="D42" s="49"/>
      <c r="E42" s="39"/>
      <c r="F42" s="22"/>
      <c r="G42" s="22"/>
      <c r="H42" s="59"/>
      <c r="I42" s="32"/>
      <c r="J42" s="38">
        <f>'Thermal Expansion'!F9</f>
        <v>-140</v>
      </c>
      <c r="K42" s="39"/>
      <c r="L42" s="39"/>
      <c r="M42" s="46"/>
      <c r="N42" s="22"/>
    </row>
    <row r="43" spans="1:14" x14ac:dyDescent="0.25">
      <c r="A43" s="3">
        <v>25</v>
      </c>
      <c r="B43" s="23" t="s">
        <v>45</v>
      </c>
      <c r="C43" s="49">
        <f t="shared" si="0"/>
        <v>8777.9</v>
      </c>
      <c r="D43" s="49">
        <f t="shared" si="4"/>
        <v>8752.3405978591327</v>
      </c>
      <c r="E43" s="39">
        <f t="shared" si="1"/>
        <v>-25.559402140866951</v>
      </c>
      <c r="F43" s="22">
        <v>293</v>
      </c>
      <c r="G43" s="22">
        <v>1.8</v>
      </c>
      <c r="H43" s="59">
        <v>8399.1260000000002</v>
      </c>
      <c r="I43" s="32">
        <f>H43-H41</f>
        <v>808.1869999999999</v>
      </c>
      <c r="J43" s="38">
        <v>-140</v>
      </c>
      <c r="K43" s="39">
        <f>K45-L44</f>
        <v>8374.0935285516844</v>
      </c>
      <c r="L43" s="39">
        <f>I43+((J43*0.00001)*I43)</f>
        <v>807.05553819999989</v>
      </c>
      <c r="M43" s="46">
        <f t="shared" si="19"/>
        <v>-1.131461800000011</v>
      </c>
      <c r="N43" s="22"/>
    </row>
    <row r="44" spans="1:14" hidden="1" x14ac:dyDescent="0.25">
      <c r="B44" s="50" t="s">
        <v>56</v>
      </c>
      <c r="C44" s="51">
        <f t="shared" si="0"/>
        <v>8777.9</v>
      </c>
      <c r="D44" s="51">
        <f t="shared" si="4"/>
        <v>8752.3405978591327</v>
      </c>
      <c r="E44" s="55">
        <f t="shared" si="1"/>
        <v>-25.559402140866951</v>
      </c>
      <c r="F44" s="52">
        <v>293</v>
      </c>
      <c r="G44" s="52">
        <v>1.8</v>
      </c>
      <c r="H44" s="58">
        <f>H45-I44</f>
        <v>8399.1260000000002</v>
      </c>
      <c r="I44" s="53">
        <v>36.020000000000003</v>
      </c>
      <c r="J44" s="54">
        <v>-186.63540953207399</v>
      </c>
      <c r="K44" s="55">
        <f>K45-L44</f>
        <v>8374.0935285516844</v>
      </c>
      <c r="L44" s="55">
        <f t="shared" ref="L44:L45" si="20">I44+((J44*0.00001)*I44)</f>
        <v>35.952773925486547</v>
      </c>
      <c r="M44" s="55">
        <f t="shared" si="19"/>
        <v>-6.7226074513456524E-2</v>
      </c>
      <c r="N44" s="24"/>
    </row>
    <row r="45" spans="1:14" hidden="1" x14ac:dyDescent="0.25">
      <c r="B45" s="50" t="s">
        <v>57</v>
      </c>
      <c r="C45" s="51">
        <f t="shared" si="0"/>
        <v>8813.92</v>
      </c>
      <c r="D45" s="51">
        <f t="shared" si="4"/>
        <v>8788.293371784619</v>
      </c>
      <c r="E45" s="55">
        <f t="shared" si="1"/>
        <v>-25.626628215381061</v>
      </c>
      <c r="F45" s="52">
        <v>293</v>
      </c>
      <c r="G45" s="52">
        <v>1.8</v>
      </c>
      <c r="H45" s="58">
        <f>H46+I45</f>
        <v>8435.1460000000006</v>
      </c>
      <c r="I45" s="53">
        <v>24.797999999999998</v>
      </c>
      <c r="J45" s="54">
        <v>-186.63540953207399</v>
      </c>
      <c r="K45" s="53">
        <f>K46+L45</f>
        <v>8410.0463024771707</v>
      </c>
      <c r="L45" s="55">
        <f t="shared" si="20"/>
        <v>24.751718151144235</v>
      </c>
      <c r="M45" s="55">
        <f t="shared" si="19"/>
        <v>-4.628184885576303E-2</v>
      </c>
      <c r="N45" s="24"/>
    </row>
    <row r="46" spans="1:14" x14ac:dyDescent="0.25">
      <c r="A46" s="3">
        <v>26</v>
      </c>
      <c r="B46" s="22" t="s">
        <v>34</v>
      </c>
      <c r="C46" s="49">
        <f t="shared" si="0"/>
        <v>8789.1219999999994</v>
      </c>
      <c r="D46" s="49">
        <f>K46+K$2</f>
        <v>8763.5416536334742</v>
      </c>
      <c r="E46" s="39">
        <f t="shared" si="1"/>
        <v>-25.580346366525191</v>
      </c>
      <c r="F46" s="22">
        <v>293</v>
      </c>
      <c r="G46" s="22">
        <v>40</v>
      </c>
      <c r="H46" s="59">
        <v>8410.348</v>
      </c>
      <c r="I46" s="32"/>
      <c r="J46" s="38">
        <v>-297.88797887999999</v>
      </c>
      <c r="K46" s="39">
        <f>H46+((J46*0.00001)*H46)</f>
        <v>8385.2945843260259</v>
      </c>
      <c r="L46" s="39"/>
      <c r="M46" s="46"/>
      <c r="N46" s="22"/>
    </row>
    <row r="47" spans="1:14" x14ac:dyDescent="0.25">
      <c r="A47" s="3">
        <v>27</v>
      </c>
      <c r="B47" s="1" t="s">
        <v>35</v>
      </c>
      <c r="C47" s="18">
        <f t="shared" si="0"/>
        <v>9079.0349999999999</v>
      </c>
      <c r="D47" s="18">
        <f>K47+K$2</f>
        <v>9052.5910376572647</v>
      </c>
      <c r="E47" s="34">
        <f t="shared" si="1"/>
        <v>-26.443962342735176</v>
      </c>
      <c r="F47" s="1">
        <v>293</v>
      </c>
      <c r="G47" s="1">
        <v>40</v>
      </c>
      <c r="H47" s="56">
        <v>8700.2610000000004</v>
      </c>
      <c r="I47" s="20"/>
      <c r="J47" s="61">
        <v>-297.88797887999999</v>
      </c>
      <c r="K47" s="34">
        <f t="shared" ref="K47:K48" si="21">H47+((J47*0.00001)*H47)</f>
        <v>8674.3439683498164</v>
      </c>
      <c r="L47" s="34"/>
      <c r="M47" s="44"/>
      <c r="N47" s="1"/>
    </row>
    <row r="48" spans="1:14" x14ac:dyDescent="0.25">
      <c r="A48" s="3">
        <v>28</v>
      </c>
      <c r="B48" s="1" t="s">
        <v>36</v>
      </c>
      <c r="C48" s="18">
        <f t="shared" si="0"/>
        <v>9870.4969999999994</v>
      </c>
      <c r="D48" s="18">
        <f t="shared" si="4"/>
        <v>9841.6953675018594</v>
      </c>
      <c r="E48" s="34">
        <f t="shared" si="1"/>
        <v>-28.801632498139952</v>
      </c>
      <c r="F48" s="1">
        <v>293</v>
      </c>
      <c r="G48" s="1">
        <v>40</v>
      </c>
      <c r="H48" s="56">
        <v>9491.723</v>
      </c>
      <c r="I48" s="20"/>
      <c r="J48" s="61">
        <v>-297.88797887999999</v>
      </c>
      <c r="K48" s="34">
        <f t="shared" si="21"/>
        <v>9463.4482981944111</v>
      </c>
      <c r="L48" s="34"/>
      <c r="M48" s="44"/>
      <c r="N48" s="1"/>
    </row>
    <row r="49" spans="1:14" x14ac:dyDescent="0.25">
      <c r="A49" s="3">
        <v>29</v>
      </c>
      <c r="B49" s="1" t="s">
        <v>37</v>
      </c>
      <c r="C49" s="18">
        <f t="shared" si="0"/>
        <v>10316.133</v>
      </c>
      <c r="D49" s="18">
        <f>K49+K$2</f>
        <v>10301.781732209316</v>
      </c>
      <c r="E49" s="34">
        <f t="shared" si="1"/>
        <v>-14.351267790683778</v>
      </c>
      <c r="F49" s="1">
        <v>293</v>
      </c>
      <c r="G49" s="43">
        <v>200</v>
      </c>
      <c r="H49" s="56">
        <v>9937.3590000000004</v>
      </c>
      <c r="I49" s="20"/>
      <c r="J49" s="61">
        <v>-139.1148</v>
      </c>
      <c r="K49" s="20">
        <f>H49+((J49*0.00001)*H49)</f>
        <v>9923.5346629018677</v>
      </c>
      <c r="L49" s="20"/>
      <c r="M49" s="20"/>
      <c r="N49" s="1"/>
    </row>
    <row r="50" spans="1:14" x14ac:dyDescent="0.25">
      <c r="A50" s="3"/>
      <c r="B50" s="1"/>
      <c r="C50" s="18"/>
      <c r="D50" s="18"/>
      <c r="E50" s="20"/>
      <c r="F50" s="1"/>
      <c r="G50" s="1"/>
      <c r="H50" s="56"/>
      <c r="I50" s="20"/>
      <c r="J50" s="40"/>
      <c r="K50" s="20"/>
      <c r="L50" s="20"/>
      <c r="M50" s="20"/>
      <c r="N50" s="1"/>
    </row>
    <row r="51" spans="1:14" x14ac:dyDescent="0.25">
      <c r="A51" s="3"/>
      <c r="B51" s="1"/>
      <c r="C51" s="18"/>
      <c r="D51" s="18"/>
      <c r="E51" s="20"/>
      <c r="F51" s="1"/>
      <c r="G51" s="1"/>
      <c r="H51" s="56"/>
      <c r="I51" s="20"/>
      <c r="J51" s="40"/>
      <c r="K51" s="20"/>
      <c r="L51" s="20"/>
      <c r="M51" s="20"/>
      <c r="N51" s="1"/>
    </row>
    <row r="52" spans="1:14" x14ac:dyDescent="0.25">
      <c r="A52" s="3"/>
      <c r="B52" s="1"/>
      <c r="C52" s="18"/>
      <c r="D52" s="18"/>
      <c r="E52" s="20"/>
      <c r="F52" s="1"/>
      <c r="G52" s="1"/>
      <c r="H52" s="56"/>
      <c r="I52" s="20"/>
      <c r="J52" s="40"/>
      <c r="K52" s="20"/>
      <c r="L52" s="20"/>
      <c r="M52" s="20"/>
      <c r="N52" s="1"/>
    </row>
    <row r="53" spans="1:14" x14ac:dyDescent="0.25">
      <c r="A53" s="3"/>
      <c r="B53" s="1"/>
      <c r="C53" s="18"/>
      <c r="D53" s="18"/>
      <c r="E53" s="20"/>
      <c r="F53" s="1"/>
      <c r="G53" s="1"/>
      <c r="H53" s="56"/>
      <c r="I53" s="20"/>
      <c r="J53" s="40"/>
      <c r="K53" s="20"/>
      <c r="L53" s="20"/>
      <c r="M53" s="20"/>
      <c r="N53" s="1"/>
    </row>
    <row r="54" spans="1:14" x14ac:dyDescent="0.25">
      <c r="A54" s="3"/>
      <c r="B54" s="1"/>
      <c r="C54" s="18"/>
      <c r="D54" s="18"/>
      <c r="E54" s="20"/>
      <c r="F54" s="1"/>
      <c r="G54" s="1"/>
      <c r="H54" s="56"/>
      <c r="I54" s="20"/>
      <c r="J54" s="40"/>
      <c r="K54" s="20"/>
      <c r="L54" s="20"/>
      <c r="M54" s="20"/>
      <c r="N54" s="1"/>
    </row>
  </sheetData>
  <autoFilter ref="A1:N1"/>
  <conditionalFormatting sqref="G1:G14 G17:G21 D17:D21 D24:D28 G24:G28 G31:G36 D31:D36 D39:D43 G39:G43 D46:D1048576 D1:D14 G46:G1048576 E2">
    <cfRule type="cellIs" dxfId="76" priority="104" operator="lessThan">
      <formula>3</formula>
    </cfRule>
    <cfRule type="cellIs" dxfId="75" priority="105" operator="between">
      <formula>3</formula>
      <formula>19</formula>
    </cfRule>
    <cfRule type="cellIs" dxfId="74" priority="106" operator="between">
      <formula>20</formula>
      <formula>60</formula>
    </cfRule>
  </conditionalFormatting>
  <conditionalFormatting sqref="H1:I1">
    <cfRule type="cellIs" dxfId="73" priority="87" operator="lessThan">
      <formula>3</formula>
    </cfRule>
    <cfRule type="cellIs" dxfId="72" priority="88" operator="between">
      <formula>3</formula>
      <formula>19</formula>
    </cfRule>
    <cfRule type="cellIs" dxfId="71" priority="89" operator="between">
      <formula>20</formula>
      <formula>60</formula>
    </cfRule>
  </conditionalFormatting>
  <conditionalFormatting sqref="J1:J14 J17:J21 J24:J28 J31:J32 J39:J43 J46:J1048576">
    <cfRule type="cellIs" dxfId="70" priority="86" operator="equal">
      <formula>$J$8</formula>
    </cfRule>
    <cfRule type="cellIs" dxfId="69" priority="130" operator="equal">
      <formula>$J$2</formula>
    </cfRule>
    <cfRule type="cellIs" dxfId="68" priority="131" operator="equal">
      <formula>$J$3</formula>
    </cfRule>
    <cfRule type="cellIs" dxfId="67" priority="132" operator="equal">
      <formula>#REF!</formula>
    </cfRule>
    <cfRule type="cellIs" dxfId="66" priority="133" operator="equal">
      <formula>$J$5</formula>
    </cfRule>
  </conditionalFormatting>
  <conditionalFormatting sqref="D15:D16 G15:G16">
    <cfRule type="cellIs" dxfId="65" priority="79" operator="lessThan">
      <formula>3</formula>
    </cfRule>
    <cfRule type="cellIs" dxfId="64" priority="80" operator="between">
      <formula>3</formula>
      <formula>19</formula>
    </cfRule>
    <cfRule type="cellIs" dxfId="63" priority="81" operator="between">
      <formula>20</formula>
      <formula>60</formula>
    </cfRule>
  </conditionalFormatting>
  <conditionalFormatting sqref="J15:J16">
    <cfRule type="cellIs" dxfId="62" priority="78" operator="equal">
      <formula>$J$8</formula>
    </cfRule>
    <cfRule type="cellIs" dxfId="61" priority="82" operator="equal">
      <formula>$J$2</formula>
    </cfRule>
    <cfRule type="cellIs" dxfId="60" priority="83" operator="equal">
      <formula>$J$3</formula>
    </cfRule>
    <cfRule type="cellIs" dxfId="59" priority="84" operator="equal">
      <formula>#REF!</formula>
    </cfRule>
    <cfRule type="cellIs" dxfId="58" priority="85" operator="equal">
      <formula>$J$5</formula>
    </cfRule>
  </conditionalFormatting>
  <conditionalFormatting sqref="D22:D23 G22:G23">
    <cfRule type="cellIs" dxfId="57" priority="71" operator="lessThan">
      <formula>3</formula>
    </cfRule>
    <cfRule type="cellIs" dxfId="56" priority="72" operator="between">
      <formula>3</formula>
      <formula>19</formula>
    </cfRule>
    <cfRule type="cellIs" dxfId="55" priority="73" operator="between">
      <formula>20</formula>
      <formula>60</formula>
    </cfRule>
  </conditionalFormatting>
  <conditionalFormatting sqref="J22:J23">
    <cfRule type="cellIs" dxfId="54" priority="70" operator="equal">
      <formula>$J$8</formula>
    </cfRule>
    <cfRule type="cellIs" dxfId="53" priority="74" operator="equal">
      <formula>$J$2</formula>
    </cfRule>
    <cfRule type="cellIs" dxfId="52" priority="75" operator="equal">
      <formula>$J$3</formula>
    </cfRule>
    <cfRule type="cellIs" dxfId="51" priority="76" operator="equal">
      <formula>#REF!</formula>
    </cfRule>
    <cfRule type="cellIs" dxfId="50" priority="77" operator="equal">
      <formula>$J$5</formula>
    </cfRule>
  </conditionalFormatting>
  <conditionalFormatting sqref="D29:D30 G29:G30">
    <cfRule type="cellIs" dxfId="49" priority="63" operator="lessThan">
      <formula>3</formula>
    </cfRule>
    <cfRule type="cellIs" dxfId="48" priority="64" operator="between">
      <formula>3</formula>
      <formula>19</formula>
    </cfRule>
    <cfRule type="cellIs" dxfId="47" priority="65" operator="between">
      <formula>20</formula>
      <formula>60</formula>
    </cfRule>
  </conditionalFormatting>
  <conditionalFormatting sqref="J29:J30">
    <cfRule type="cellIs" dxfId="46" priority="62" operator="equal">
      <formula>$J$8</formula>
    </cfRule>
    <cfRule type="cellIs" dxfId="45" priority="66" operator="equal">
      <formula>$J$2</formula>
    </cfRule>
    <cfRule type="cellIs" dxfId="44" priority="67" operator="equal">
      <formula>$J$3</formula>
    </cfRule>
    <cfRule type="cellIs" dxfId="43" priority="68" operator="equal">
      <formula>#REF!</formula>
    </cfRule>
    <cfRule type="cellIs" dxfId="42" priority="69" operator="equal">
      <formula>$J$5</formula>
    </cfRule>
  </conditionalFormatting>
  <conditionalFormatting sqref="D37:D38 G37:G38">
    <cfRule type="cellIs" dxfId="41" priority="55" operator="lessThan">
      <formula>3</formula>
    </cfRule>
    <cfRule type="cellIs" dxfId="40" priority="56" operator="between">
      <formula>3</formula>
      <formula>19</formula>
    </cfRule>
    <cfRule type="cellIs" dxfId="39" priority="57" operator="between">
      <formula>20</formula>
      <formula>60</formula>
    </cfRule>
  </conditionalFormatting>
  <conditionalFormatting sqref="D44:D45 G44:G45">
    <cfRule type="cellIs" dxfId="38" priority="47" operator="lessThan">
      <formula>3</formula>
    </cfRule>
    <cfRule type="cellIs" dxfId="37" priority="48" operator="between">
      <formula>3</formula>
      <formula>19</formula>
    </cfRule>
    <cfRule type="cellIs" dxfId="36" priority="49" operator="between">
      <formula>20</formula>
      <formula>60</formula>
    </cfRule>
  </conditionalFormatting>
  <conditionalFormatting sqref="H3">
    <cfRule type="cellIs" dxfId="35" priority="40" operator="lessThan">
      <formula>3</formula>
    </cfRule>
    <cfRule type="cellIs" dxfId="34" priority="41" operator="between">
      <formula>3</formula>
      <formula>19</formula>
    </cfRule>
    <cfRule type="cellIs" dxfId="33" priority="42" operator="between">
      <formula>20</formula>
      <formula>60</formula>
    </cfRule>
  </conditionalFormatting>
  <conditionalFormatting sqref="J33:J36">
    <cfRule type="cellIs" dxfId="32" priority="35" operator="equal">
      <formula>$J$8</formula>
    </cfRule>
    <cfRule type="cellIs" dxfId="31" priority="36" operator="equal">
      <formula>$J$2</formula>
    </cfRule>
    <cfRule type="cellIs" dxfId="30" priority="37" operator="equal">
      <formula>$J$3</formula>
    </cfRule>
    <cfRule type="cellIs" dxfId="29" priority="38" operator="equal">
      <formula>#REF!</formula>
    </cfRule>
    <cfRule type="cellIs" dxfId="28" priority="39" operator="equal">
      <formula>$J$5</formula>
    </cfRule>
  </conditionalFormatting>
  <conditionalFormatting sqref="J37:J38">
    <cfRule type="cellIs" dxfId="27" priority="30" operator="equal">
      <formula>$J$8</formula>
    </cfRule>
    <cfRule type="cellIs" dxfId="26" priority="31" operator="equal">
      <formula>$J$2</formula>
    </cfRule>
    <cfRule type="cellIs" dxfId="25" priority="32" operator="equal">
      <formula>$J$3</formula>
    </cfRule>
    <cfRule type="cellIs" dxfId="24" priority="33" operator="equal">
      <formula>#REF!</formula>
    </cfRule>
    <cfRule type="cellIs" dxfId="23" priority="34" operator="equal">
      <formula>$J$5</formula>
    </cfRule>
  </conditionalFormatting>
  <conditionalFormatting sqref="J44:J45">
    <cfRule type="cellIs" dxfId="22" priority="25" operator="equal">
      <formula>$J$8</formula>
    </cfRule>
    <cfRule type="cellIs" dxfId="21" priority="26" operator="equal">
      <formula>$J$2</formula>
    </cfRule>
    <cfRule type="cellIs" dxfId="20" priority="27" operator="equal">
      <formula>$J$3</formula>
    </cfRule>
    <cfRule type="cellIs" dxfId="19" priority="28" operator="equal">
      <formula>#REF!</formula>
    </cfRule>
    <cfRule type="cellIs" dxfId="18" priority="29" operator="equal">
      <formula>$J$5</formula>
    </cfRule>
  </conditionalFormatting>
  <conditionalFormatting sqref="C44:C45">
    <cfRule type="cellIs" dxfId="17" priority="1" operator="lessThan">
      <formula>3</formula>
    </cfRule>
    <cfRule type="cellIs" dxfId="16" priority="2" operator="between">
      <formula>3</formula>
      <formula>19</formula>
    </cfRule>
    <cfRule type="cellIs" dxfId="15" priority="3" operator="between">
      <formula>20</formula>
      <formula>60</formula>
    </cfRule>
  </conditionalFormatting>
  <conditionalFormatting sqref="C17:C21 C24:C28 C31:C36 C39:C43 C46:C1048576 C1:C14">
    <cfRule type="cellIs" dxfId="14" priority="16" operator="lessThan">
      <formula>3</formula>
    </cfRule>
    <cfRule type="cellIs" dxfId="13" priority="17" operator="between">
      <formula>3</formula>
      <formula>19</formula>
    </cfRule>
    <cfRule type="cellIs" dxfId="12" priority="18" operator="between">
      <formula>20</formula>
      <formula>60</formula>
    </cfRule>
  </conditionalFormatting>
  <conditionalFormatting sqref="C15:C16">
    <cfRule type="cellIs" dxfId="11" priority="13" operator="lessThan">
      <formula>3</formula>
    </cfRule>
    <cfRule type="cellIs" dxfId="10" priority="14" operator="between">
      <formula>3</formula>
      <formula>19</formula>
    </cfRule>
    <cfRule type="cellIs" dxfId="9" priority="15" operator="between">
      <formula>20</formula>
      <formula>60</formula>
    </cfRule>
  </conditionalFormatting>
  <conditionalFormatting sqref="C22:C23">
    <cfRule type="cellIs" dxfId="8" priority="10" operator="lessThan">
      <formula>3</formula>
    </cfRule>
    <cfRule type="cellIs" dxfId="7" priority="11" operator="between">
      <formula>3</formula>
      <formula>19</formula>
    </cfRule>
    <cfRule type="cellIs" dxfId="6" priority="12" operator="between">
      <formula>20</formula>
      <formula>60</formula>
    </cfRule>
  </conditionalFormatting>
  <conditionalFormatting sqref="C29:C30">
    <cfRule type="cellIs" dxfId="5" priority="7" operator="lessThan">
      <formula>3</formula>
    </cfRule>
    <cfRule type="cellIs" dxfId="4" priority="8" operator="between">
      <formula>3</formula>
      <formula>19</formula>
    </cfRule>
    <cfRule type="cellIs" dxfId="3" priority="9" operator="between">
      <formula>20</formula>
      <formula>60</formula>
    </cfRule>
  </conditionalFormatting>
  <conditionalFormatting sqref="C37:C38">
    <cfRule type="cellIs" dxfId="2" priority="4" operator="lessThan">
      <formula>3</formula>
    </cfRule>
    <cfRule type="cellIs" dxfId="1" priority="5" operator="between">
      <formula>3</formula>
      <formula>19</formula>
    </cfRule>
    <cfRule type="cellIs" dxfId="0" priority="6" operator="between">
      <formula>20</formula>
      <formula>60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H10" sqref="H10"/>
    </sheetView>
  </sheetViews>
  <sheetFormatPr defaultRowHeight="15" x14ac:dyDescent="0.25"/>
  <cols>
    <col min="1" max="1" width="26.28515625" bestFit="1" customWidth="1"/>
    <col min="3" max="3" width="14.5703125" customWidth="1"/>
    <col min="4" max="4" width="17.42578125" bestFit="1" customWidth="1"/>
    <col min="5" max="5" width="11.28515625" bestFit="1" customWidth="1"/>
  </cols>
  <sheetData>
    <row r="1" spans="1:6" s="10" customFormat="1" ht="32.25" customHeight="1" x14ac:dyDescent="0.25">
      <c r="A1" s="19" t="s">
        <v>14</v>
      </c>
      <c r="B1" s="13"/>
      <c r="C1" s="14" t="s">
        <v>8</v>
      </c>
      <c r="D1" s="14" t="s">
        <v>9</v>
      </c>
      <c r="E1" s="13" t="s">
        <v>11</v>
      </c>
      <c r="F1" s="13" t="s">
        <v>13</v>
      </c>
    </row>
    <row r="2" spans="1:6" x14ac:dyDescent="0.25">
      <c r="B2" s="1" t="s">
        <v>2</v>
      </c>
      <c r="C2" s="15">
        <v>-295.54000000000002</v>
      </c>
      <c r="D2" s="15">
        <v>-171.1</v>
      </c>
      <c r="E2" s="15">
        <v>-186.2</v>
      </c>
      <c r="F2" s="1"/>
    </row>
    <row r="3" spans="1:6" x14ac:dyDescent="0.25">
      <c r="B3" s="1" t="s">
        <v>3</v>
      </c>
      <c r="C3" s="15">
        <v>-0.39811000000000002</v>
      </c>
      <c r="D3" s="15">
        <v>-0.214</v>
      </c>
      <c r="E3" s="15">
        <v>-0.25679999999999997</v>
      </c>
      <c r="F3" s="1"/>
    </row>
    <row r="4" spans="1:6" x14ac:dyDescent="0.25">
      <c r="B4" s="1" t="s">
        <v>4</v>
      </c>
      <c r="C4" s="15">
        <v>9.2683000000000001E-3</v>
      </c>
      <c r="D4" s="15">
        <v>4.8069999999999996E-3</v>
      </c>
      <c r="E4" s="15">
        <v>8.3339999999999994E-3</v>
      </c>
      <c r="F4" s="1"/>
    </row>
    <row r="5" spans="1:6" x14ac:dyDescent="0.25">
      <c r="B5" s="1" t="s">
        <v>5</v>
      </c>
      <c r="C5" s="15">
        <v>-2.0261000000000001E-5</v>
      </c>
      <c r="D5" s="15">
        <v>-7.1110000000000002E-6</v>
      </c>
      <c r="E5" s="15">
        <v>-2.951E-5</v>
      </c>
      <c r="F5" s="1"/>
    </row>
    <row r="6" spans="1:6" x14ac:dyDescent="0.25">
      <c r="B6" s="1" t="s">
        <v>6</v>
      </c>
      <c r="C6" s="15">
        <v>1.7126999999999998E-8</v>
      </c>
      <c r="D6" s="15">
        <v>0</v>
      </c>
      <c r="E6" s="15">
        <v>3.9080000000000003E-8</v>
      </c>
      <c r="F6" s="1"/>
    </row>
    <row r="7" spans="1:6" x14ac:dyDescent="0.25">
      <c r="B7" s="1" t="s">
        <v>7</v>
      </c>
      <c r="C7" s="12">
        <v>-300.04000000000002</v>
      </c>
      <c r="D7" s="12">
        <v>-173.61</v>
      </c>
      <c r="E7" s="1" t="s">
        <v>12</v>
      </c>
      <c r="F7" s="1"/>
    </row>
    <row r="8" spans="1:6" x14ac:dyDescent="0.25">
      <c r="B8" s="1" t="s">
        <v>10</v>
      </c>
      <c r="C8" s="16">
        <v>40</v>
      </c>
      <c r="D8" s="16">
        <v>40</v>
      </c>
      <c r="E8" s="17">
        <v>1.8</v>
      </c>
      <c r="F8" s="1">
        <v>1.8</v>
      </c>
    </row>
    <row r="9" spans="1:6" x14ac:dyDescent="0.25">
      <c r="B9" s="20" t="s">
        <v>15</v>
      </c>
      <c r="C9" s="18">
        <f>(C2+(C3*C8)+(C4*C8^2)+(C5*C8^3)+(C6*C8^4))</f>
        <v>-297.88797887999999</v>
      </c>
      <c r="D9" s="18">
        <f>(D2+(D3*D8)+(D4*D8^2)+(D5*D8^3)+(D6*D8^4))</f>
        <v>-172.42390399999999</v>
      </c>
      <c r="E9" s="18">
        <f>(E2+(E3*E8)+(E4*E8^2)+(E5*E8^3)+(E6*E8^4))</f>
        <v>-186.63540953207379</v>
      </c>
      <c r="F9" s="8">
        <v>-140</v>
      </c>
    </row>
    <row r="10" spans="1:6" x14ac:dyDescent="0.25">
      <c r="B10" s="21" t="s">
        <v>17</v>
      </c>
      <c r="C10" s="20" t="s">
        <v>18</v>
      </c>
      <c r="D10" s="20" t="s">
        <v>16</v>
      </c>
      <c r="E10" s="1" t="s">
        <v>19</v>
      </c>
      <c r="F10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Measurements - MZP</vt:lpstr>
      <vt:lpstr>Measurements - GV1 BL Flange</vt:lpstr>
      <vt:lpstr>Thermal Expansion</vt:lpstr>
    </vt:vector>
  </TitlesOfParts>
  <Company>LEPP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Burke</dc:creator>
  <cp:lastModifiedBy>David Burke</cp:lastModifiedBy>
  <dcterms:created xsi:type="dcterms:W3CDTF">2016-05-20T11:39:31Z</dcterms:created>
  <dcterms:modified xsi:type="dcterms:W3CDTF">2016-08-10T13:21:10Z</dcterms:modified>
</cp:coreProperties>
</file>